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P:\2117_NemCL - Modernizace přístupu do Polikliniky (Lávka)\10b.1 DPSb_R01_nové přístupy bez SO04\F Soupis prací\"/>
    </mc:Choice>
  </mc:AlternateContent>
  <xr:revisionPtr revIDLastSave="0" documentId="13_ncr:1_{C8E9A193-9D09-4334-9B5D-AC00C485FE9F}" xr6:coauthVersionLast="47" xr6:coauthVersionMax="47" xr10:uidLastSave="{00000000-0000-0000-0000-000000000000}"/>
  <bookViews>
    <workbookView xWindow="-37230" yWindow="600" windowWidth="27405" windowHeight="21000" xr2:uid="{00000000-000D-0000-FFFF-FFFF00000000}"/>
  </bookViews>
  <sheets>
    <sheet name="Rekapitulace stavby" sheetId="1" r:id="rId1"/>
    <sheet name="D1.01.100_SO 01 - Přístav..." sheetId="2" r:id="rId2"/>
    <sheet name="D1.01.100_SO 02 - Propojo..." sheetId="3" r:id="rId3"/>
    <sheet name="D1.01.100_SO 03 - Vnější ..." sheetId="4" r:id="rId4"/>
    <sheet name="D1.01.100_SO 05 - Chodník..." sheetId="5" r:id="rId5"/>
    <sheet name="D1.01.100_SO 06 - Nadzemn..." sheetId="6" r:id="rId6"/>
    <sheet name="D1.04.700 - Silnoproudá a..." sheetId="7" r:id="rId7"/>
    <sheet name="D1.07.000 - Dendrologie a..." sheetId="8" r:id="rId8"/>
    <sheet name="D2.01.500 - Veřejné osvět..." sheetId="9" r:id="rId9"/>
    <sheet name="VORN - Vedlejší a ostatní..." sheetId="10" r:id="rId10"/>
    <sheet name="Seznam figur" sheetId="11" r:id="rId11"/>
    <sheet name="Pokyny pro vyplnění" sheetId="12" r:id="rId12"/>
  </sheets>
  <definedNames>
    <definedName name="_xlnm._FilterDatabase" localSheetId="1" hidden="1">'D1.01.100_SO 01 - Přístav...'!$C$109:$K$1112</definedName>
    <definedName name="_xlnm._FilterDatabase" localSheetId="2" hidden="1">'D1.01.100_SO 02 - Propojo...'!$C$91:$K$449</definedName>
    <definedName name="_xlnm._FilterDatabase" localSheetId="3" hidden="1">'D1.01.100_SO 03 - Vnější ...'!$C$87:$K$141</definedName>
    <definedName name="_xlnm._FilterDatabase" localSheetId="4" hidden="1">'D1.01.100_SO 05 - Chodník...'!$C$90:$K$280</definedName>
    <definedName name="_xlnm._FilterDatabase" localSheetId="5" hidden="1">'D1.01.100_SO 06 - Nadzemn...'!$C$87:$K$171</definedName>
    <definedName name="_xlnm._FilterDatabase" localSheetId="6" hidden="1">'D1.04.700 - Silnoproudá a...'!$C$83:$K$180</definedName>
    <definedName name="_xlnm._FilterDatabase" localSheetId="7" hidden="1">'D1.07.000 - Dendrologie a...'!$C$85:$K$199</definedName>
    <definedName name="_xlnm._FilterDatabase" localSheetId="8" hidden="1">'D2.01.500 - Veřejné osvět...'!$C$80:$K$134</definedName>
    <definedName name="_xlnm._FilterDatabase" localSheetId="9" hidden="1">'VORN - Vedlejší a ostatní...'!$C$85:$K$187</definedName>
    <definedName name="_xlnm.Print_Titles" localSheetId="1">'D1.01.100_SO 01 - Přístav...'!$109:$109</definedName>
    <definedName name="_xlnm.Print_Titles" localSheetId="2">'D1.01.100_SO 02 - Propojo...'!$91:$91</definedName>
    <definedName name="_xlnm.Print_Titles" localSheetId="3">'D1.01.100_SO 03 - Vnější ...'!$87:$87</definedName>
    <definedName name="_xlnm.Print_Titles" localSheetId="4">'D1.01.100_SO 05 - Chodník...'!$90:$90</definedName>
    <definedName name="_xlnm.Print_Titles" localSheetId="5">'D1.01.100_SO 06 - Nadzemn...'!$87:$87</definedName>
    <definedName name="_xlnm.Print_Titles" localSheetId="6">'D1.04.700 - Silnoproudá a...'!$83:$83</definedName>
    <definedName name="_xlnm.Print_Titles" localSheetId="7">'D1.07.000 - Dendrologie a...'!$85:$85</definedName>
    <definedName name="_xlnm.Print_Titles" localSheetId="8">'D2.01.500 - Veřejné osvět...'!$80:$80</definedName>
    <definedName name="_xlnm.Print_Titles" localSheetId="0">'Rekapitulace stavby'!$52:$52</definedName>
    <definedName name="_xlnm.Print_Titles" localSheetId="10">'Seznam figur'!$9:$9</definedName>
    <definedName name="_xlnm.Print_Titles" localSheetId="9">'VORN - Vedlejší a ostatní...'!$85:$85</definedName>
    <definedName name="_xlnm.Print_Area" localSheetId="1">'D1.01.100_SO 01 - Přístav...'!$C$4:$J$39,'D1.01.100_SO 01 - Přístav...'!$C$45:$J$91,'D1.01.100_SO 01 - Přístav...'!$C$97:$K$1112</definedName>
    <definedName name="_xlnm.Print_Area" localSheetId="2">'D1.01.100_SO 02 - Propojo...'!$C$4:$J$39,'D1.01.100_SO 02 - Propojo...'!$C$45:$J$73,'D1.01.100_SO 02 - Propojo...'!$C$79:$K$449</definedName>
    <definedName name="_xlnm.Print_Area" localSheetId="3">'D1.01.100_SO 03 - Vnější ...'!$C$4:$J$39,'D1.01.100_SO 03 - Vnější ...'!$C$45:$J$69,'D1.01.100_SO 03 - Vnější ...'!$C$75:$K$141</definedName>
    <definedName name="_xlnm.Print_Area" localSheetId="4">'D1.01.100_SO 05 - Chodník...'!$C$4:$J$39,'D1.01.100_SO 05 - Chodník...'!$C$45:$J$72,'D1.01.100_SO 05 - Chodník...'!$C$78:$K$280</definedName>
    <definedName name="_xlnm.Print_Area" localSheetId="5">'D1.01.100_SO 06 - Nadzemn...'!$C$4:$J$39,'D1.01.100_SO 06 - Nadzemn...'!$C$45:$J$69,'D1.01.100_SO 06 - Nadzemn...'!$C$75:$K$171</definedName>
    <definedName name="_xlnm.Print_Area" localSheetId="6">'D1.04.700 - Silnoproudá a...'!$C$4:$J$39,'D1.04.700 - Silnoproudá a...'!$C$45:$J$65,'D1.04.700 - Silnoproudá a...'!$C$71:$K$180</definedName>
    <definedName name="_xlnm.Print_Area" localSheetId="7">'D1.07.000 - Dendrologie a...'!$C$4:$J$39,'D1.07.000 - Dendrologie a...'!$C$45:$J$67,'D1.07.000 - Dendrologie a...'!$C$73:$K$199</definedName>
    <definedName name="_xlnm.Print_Area" localSheetId="8">'D2.01.500 - Veřejné osvět...'!$C$4:$J$39,'D2.01.500 - Veřejné osvět...'!$C$45:$J$62,'D2.01.500 - Veřejné osvět...'!$C$68:$K$134</definedName>
    <definedName name="_xlnm.Print_Area" localSheetId="11">'Pokyny pro vyplnění'!$B$2:$K$71,'Pokyny pro vyplnění'!$B$74:$K$118,'Pokyny pro vyplnění'!$B$121:$K$161,'Pokyny pro vyplnění'!$B$164:$K$219</definedName>
    <definedName name="_xlnm.Print_Area" localSheetId="0">'Rekapitulace stavby'!$D$4:$AO$36,'Rekapitulace stavby'!$C$42:$AQ$64</definedName>
    <definedName name="_xlnm.Print_Area" localSheetId="10">'Seznam figur'!$C$4:$G$71</definedName>
    <definedName name="_xlnm.Print_Area" localSheetId="9">'VORN - Vedlejší a ostatní...'!$C$4:$J$39,'VORN - Vedlejší a ostatní...'!$C$45:$J$67,'VORN - Vedlejší a ostatní...'!$C$73:$K$187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J37" i="10"/>
  <c r="J36" i="10"/>
  <c r="AY63" i="1" s="1"/>
  <c r="J35" i="10"/>
  <c r="AX63" i="1"/>
  <c r="BI187" i="10"/>
  <c r="BH187" i="10"/>
  <c r="BG187" i="10"/>
  <c r="BF187" i="10"/>
  <c r="T187" i="10"/>
  <c r="R187" i="10"/>
  <c r="P187" i="10"/>
  <c r="BI186" i="10"/>
  <c r="BH186" i="10"/>
  <c r="BG186" i="10"/>
  <c r="BF186" i="10"/>
  <c r="T186" i="10"/>
  <c r="R186" i="10"/>
  <c r="P186" i="10"/>
  <c r="BI184" i="10"/>
  <c r="BH184" i="10"/>
  <c r="BG184" i="10"/>
  <c r="BF184" i="10"/>
  <c r="T184" i="10"/>
  <c r="R184" i="10"/>
  <c r="P184" i="10"/>
  <c r="BI183" i="10"/>
  <c r="BH183" i="10"/>
  <c r="BG183" i="10"/>
  <c r="BF183" i="10"/>
  <c r="T183" i="10"/>
  <c r="R183" i="10"/>
  <c r="P183" i="10"/>
  <c r="BI181" i="10"/>
  <c r="BH181" i="10"/>
  <c r="BG181" i="10"/>
  <c r="BF181" i="10"/>
  <c r="T181" i="10"/>
  <c r="R181" i="10"/>
  <c r="P181" i="10"/>
  <c r="BI175" i="10"/>
  <c r="BH175" i="10"/>
  <c r="BG175" i="10"/>
  <c r="BF175" i="10"/>
  <c r="T175" i="10"/>
  <c r="R175" i="10"/>
  <c r="P175" i="10"/>
  <c r="BI170" i="10"/>
  <c r="BH170" i="10"/>
  <c r="BG170" i="10"/>
  <c r="BF170" i="10"/>
  <c r="T170" i="10"/>
  <c r="R170" i="10"/>
  <c r="P170" i="10"/>
  <c r="BI168" i="10"/>
  <c r="BH168" i="10"/>
  <c r="BG168" i="10"/>
  <c r="BF168" i="10"/>
  <c r="T168" i="10"/>
  <c r="R168" i="10"/>
  <c r="P168" i="10"/>
  <c r="BI165" i="10"/>
  <c r="BH165" i="10"/>
  <c r="BG165" i="10"/>
  <c r="BF165" i="10"/>
  <c r="T165" i="10"/>
  <c r="R165" i="10"/>
  <c r="P165" i="10"/>
  <c r="BI163" i="10"/>
  <c r="BH163" i="10"/>
  <c r="BG163" i="10"/>
  <c r="BF163" i="10"/>
  <c r="T163" i="10"/>
  <c r="R163" i="10"/>
  <c r="P163" i="10"/>
  <c r="BI160" i="10"/>
  <c r="BH160" i="10"/>
  <c r="BG160" i="10"/>
  <c r="BF160" i="10"/>
  <c r="T160" i="10"/>
  <c r="R160" i="10"/>
  <c r="P160" i="10"/>
  <c r="BI158" i="10"/>
  <c r="BH158" i="10"/>
  <c r="BG158" i="10"/>
  <c r="BF158" i="10"/>
  <c r="T158" i="10"/>
  <c r="R158" i="10"/>
  <c r="P158" i="10"/>
  <c r="BI155" i="10"/>
  <c r="BH155" i="10"/>
  <c r="BG155" i="10"/>
  <c r="BF155" i="10"/>
  <c r="T155" i="10"/>
  <c r="R155" i="10"/>
  <c r="P155" i="10"/>
  <c r="BI153" i="10"/>
  <c r="BH153" i="10"/>
  <c r="BG153" i="10"/>
  <c r="BF153" i="10"/>
  <c r="T153" i="10"/>
  <c r="R153" i="10"/>
  <c r="P153" i="10"/>
  <c r="BI148" i="10"/>
  <c r="BH148" i="10"/>
  <c r="BG148" i="10"/>
  <c r="BF148" i="10"/>
  <c r="T148" i="10"/>
  <c r="R148" i="10"/>
  <c r="P148" i="10"/>
  <c r="BI139" i="10"/>
  <c r="BH139" i="10"/>
  <c r="BG139" i="10"/>
  <c r="BF139" i="10"/>
  <c r="T139" i="10"/>
  <c r="R139" i="10"/>
  <c r="P139" i="10"/>
  <c r="BI137" i="10"/>
  <c r="BH137" i="10"/>
  <c r="BG137" i="10"/>
  <c r="BF137" i="10"/>
  <c r="T137" i="10"/>
  <c r="R137" i="10"/>
  <c r="P137" i="10"/>
  <c r="BI133" i="10"/>
  <c r="BH133" i="10"/>
  <c r="BG133" i="10"/>
  <c r="BF133" i="10"/>
  <c r="T133" i="10"/>
  <c r="R133" i="10"/>
  <c r="P133" i="10"/>
  <c r="BI132" i="10"/>
  <c r="BH132" i="10"/>
  <c r="BG132" i="10"/>
  <c r="BF132" i="10"/>
  <c r="T132" i="10"/>
  <c r="R132" i="10"/>
  <c r="P132" i="10"/>
  <c r="BI130" i="10"/>
  <c r="BH130" i="10"/>
  <c r="BG130" i="10"/>
  <c r="BF130" i="10"/>
  <c r="T130" i="10"/>
  <c r="R130" i="10"/>
  <c r="P130" i="10"/>
  <c r="BI127" i="10"/>
  <c r="BH127" i="10"/>
  <c r="BG127" i="10"/>
  <c r="BF127" i="10"/>
  <c r="T127" i="10"/>
  <c r="R127" i="10"/>
  <c r="P127" i="10"/>
  <c r="BI124" i="10"/>
  <c r="BH124" i="10"/>
  <c r="BG124" i="10"/>
  <c r="BF124" i="10"/>
  <c r="T124" i="10"/>
  <c r="R124" i="10"/>
  <c r="P124" i="10"/>
  <c r="BI122" i="10"/>
  <c r="BH122" i="10"/>
  <c r="BG122" i="10"/>
  <c r="BF122" i="10"/>
  <c r="T122" i="10"/>
  <c r="R122" i="10"/>
  <c r="P122" i="10"/>
  <c r="BI121" i="10"/>
  <c r="BH121" i="10"/>
  <c r="BG121" i="10"/>
  <c r="BF121" i="10"/>
  <c r="T121" i="10"/>
  <c r="R121" i="10"/>
  <c r="P121" i="10"/>
  <c r="BI119" i="10"/>
  <c r="BH119" i="10"/>
  <c r="BG119" i="10"/>
  <c r="BF119" i="10"/>
  <c r="T119" i="10"/>
  <c r="R119" i="10"/>
  <c r="P119" i="10"/>
  <c r="BI117" i="10"/>
  <c r="BH117" i="10"/>
  <c r="BG117" i="10"/>
  <c r="BF117" i="10"/>
  <c r="T117" i="10"/>
  <c r="R117" i="10"/>
  <c r="P117" i="10"/>
  <c r="BI115" i="10"/>
  <c r="BH115" i="10"/>
  <c r="BG115" i="10"/>
  <c r="BF115" i="10"/>
  <c r="T115" i="10"/>
  <c r="R115" i="10"/>
  <c r="P115" i="10"/>
  <c r="BI104" i="10"/>
  <c r="BH104" i="10"/>
  <c r="BG104" i="10"/>
  <c r="BF104" i="10"/>
  <c r="T104" i="10"/>
  <c r="R104" i="10"/>
  <c r="P104" i="10"/>
  <c r="BI96" i="10"/>
  <c r="BH96" i="10"/>
  <c r="BG96" i="10"/>
  <c r="BF96" i="10"/>
  <c r="T96" i="10"/>
  <c r="R96" i="10"/>
  <c r="P96" i="10"/>
  <c r="BI88" i="10"/>
  <c r="BH88" i="10"/>
  <c r="BG88" i="10"/>
  <c r="BF88" i="10"/>
  <c r="T88" i="10"/>
  <c r="R88" i="10"/>
  <c r="P88" i="10"/>
  <c r="J83" i="10"/>
  <c r="J82" i="10"/>
  <c r="F82" i="10"/>
  <c r="F80" i="10"/>
  <c r="E78" i="10"/>
  <c r="J55" i="10"/>
  <c r="J54" i="10"/>
  <c r="F54" i="10"/>
  <c r="F52" i="10"/>
  <c r="E50" i="10"/>
  <c r="J18" i="10"/>
  <c r="E18" i="10"/>
  <c r="F55" i="10"/>
  <c r="J17" i="10"/>
  <c r="J12" i="10"/>
  <c r="J80" i="10" s="1"/>
  <c r="E7" i="10"/>
  <c r="E76" i="10"/>
  <c r="J37" i="9"/>
  <c r="J36" i="9"/>
  <c r="AY62" i="1"/>
  <c r="J35" i="9"/>
  <c r="AX62" i="1" s="1"/>
  <c r="BI134" i="9"/>
  <c r="BH134" i="9"/>
  <c r="BG134" i="9"/>
  <c r="BF134" i="9"/>
  <c r="T134" i="9"/>
  <c r="R134" i="9"/>
  <c r="P134" i="9"/>
  <c r="BI133" i="9"/>
  <c r="BH133" i="9"/>
  <c r="BG133" i="9"/>
  <c r="BF133" i="9"/>
  <c r="T133" i="9"/>
  <c r="R133" i="9"/>
  <c r="P133" i="9"/>
  <c r="BI132" i="9"/>
  <c r="BH132" i="9"/>
  <c r="BG132" i="9"/>
  <c r="BF132" i="9"/>
  <c r="T132" i="9"/>
  <c r="R132" i="9"/>
  <c r="P132" i="9"/>
  <c r="BI131" i="9"/>
  <c r="BH131" i="9"/>
  <c r="BG131" i="9"/>
  <c r="BF131" i="9"/>
  <c r="T131" i="9"/>
  <c r="R131" i="9"/>
  <c r="P131" i="9"/>
  <c r="BI130" i="9"/>
  <c r="BH130" i="9"/>
  <c r="BG130" i="9"/>
  <c r="BF130" i="9"/>
  <c r="T130" i="9"/>
  <c r="R130" i="9"/>
  <c r="P130" i="9"/>
  <c r="BI129" i="9"/>
  <c r="BH129" i="9"/>
  <c r="BG129" i="9"/>
  <c r="BF129" i="9"/>
  <c r="T129" i="9"/>
  <c r="R129" i="9"/>
  <c r="P129" i="9"/>
  <c r="BI127" i="9"/>
  <c r="BH127" i="9"/>
  <c r="BG127" i="9"/>
  <c r="BF127" i="9"/>
  <c r="T127" i="9"/>
  <c r="R127" i="9"/>
  <c r="P127" i="9"/>
  <c r="BI126" i="9"/>
  <c r="BH126" i="9"/>
  <c r="BG126" i="9"/>
  <c r="BF126" i="9"/>
  <c r="T126" i="9"/>
  <c r="R126" i="9"/>
  <c r="P126" i="9"/>
  <c r="BI125" i="9"/>
  <c r="BH125" i="9"/>
  <c r="BG125" i="9"/>
  <c r="BF125" i="9"/>
  <c r="T125" i="9"/>
  <c r="R125" i="9"/>
  <c r="P125" i="9"/>
  <c r="BI124" i="9"/>
  <c r="BH124" i="9"/>
  <c r="BG124" i="9"/>
  <c r="BF124" i="9"/>
  <c r="T124" i="9"/>
  <c r="R124" i="9"/>
  <c r="P124" i="9"/>
  <c r="BI123" i="9"/>
  <c r="BH123" i="9"/>
  <c r="BG123" i="9"/>
  <c r="BF123" i="9"/>
  <c r="T123" i="9"/>
  <c r="R123" i="9"/>
  <c r="P123" i="9"/>
  <c r="BI122" i="9"/>
  <c r="BH122" i="9"/>
  <c r="BG122" i="9"/>
  <c r="BF122" i="9"/>
  <c r="T122" i="9"/>
  <c r="R122" i="9"/>
  <c r="P122" i="9"/>
  <c r="BI121" i="9"/>
  <c r="BH121" i="9"/>
  <c r="BG121" i="9"/>
  <c r="BF121" i="9"/>
  <c r="T121" i="9"/>
  <c r="R121" i="9"/>
  <c r="P121" i="9"/>
  <c r="BI120" i="9"/>
  <c r="BH120" i="9"/>
  <c r="BG120" i="9"/>
  <c r="BF120" i="9"/>
  <c r="T120" i="9"/>
  <c r="R120" i="9"/>
  <c r="P120" i="9"/>
  <c r="BI119" i="9"/>
  <c r="BH119" i="9"/>
  <c r="BG119" i="9"/>
  <c r="BF119" i="9"/>
  <c r="T119" i="9"/>
  <c r="R119" i="9"/>
  <c r="P119" i="9"/>
  <c r="BI118" i="9"/>
  <c r="BH118" i="9"/>
  <c r="BG118" i="9"/>
  <c r="BF118" i="9"/>
  <c r="T118" i="9"/>
  <c r="R118" i="9"/>
  <c r="P118" i="9"/>
  <c r="BI117" i="9"/>
  <c r="BH117" i="9"/>
  <c r="BG117" i="9"/>
  <c r="BF117" i="9"/>
  <c r="T117" i="9"/>
  <c r="R117" i="9"/>
  <c r="P117" i="9"/>
  <c r="BI116" i="9"/>
  <c r="BH116" i="9"/>
  <c r="BG116" i="9"/>
  <c r="BF116" i="9"/>
  <c r="T116" i="9"/>
  <c r="R116" i="9"/>
  <c r="P116" i="9"/>
  <c r="BI115" i="9"/>
  <c r="BH115" i="9"/>
  <c r="BG115" i="9"/>
  <c r="BF115" i="9"/>
  <c r="T115" i="9"/>
  <c r="R115" i="9"/>
  <c r="P115" i="9"/>
  <c r="BI114" i="9"/>
  <c r="BH114" i="9"/>
  <c r="BG114" i="9"/>
  <c r="BF114" i="9"/>
  <c r="T114" i="9"/>
  <c r="R114" i="9"/>
  <c r="P114" i="9"/>
  <c r="BI113" i="9"/>
  <c r="BH113" i="9"/>
  <c r="BG113" i="9"/>
  <c r="BF113" i="9"/>
  <c r="T113" i="9"/>
  <c r="R113" i="9"/>
  <c r="P113" i="9"/>
  <c r="BI112" i="9"/>
  <c r="BH112" i="9"/>
  <c r="BG112" i="9"/>
  <c r="BF112" i="9"/>
  <c r="T112" i="9"/>
  <c r="R112" i="9"/>
  <c r="P112" i="9"/>
  <c r="BI111" i="9"/>
  <c r="BH111" i="9"/>
  <c r="BG111" i="9"/>
  <c r="BF111" i="9"/>
  <c r="T111" i="9"/>
  <c r="R111" i="9"/>
  <c r="P111" i="9"/>
  <c r="BI110" i="9"/>
  <c r="BH110" i="9"/>
  <c r="BG110" i="9"/>
  <c r="BF110" i="9"/>
  <c r="T110" i="9"/>
  <c r="R110" i="9"/>
  <c r="P110" i="9"/>
  <c r="BI109" i="9"/>
  <c r="BH109" i="9"/>
  <c r="BG109" i="9"/>
  <c r="BF109" i="9"/>
  <c r="T109" i="9"/>
  <c r="R109" i="9"/>
  <c r="P109" i="9"/>
  <c r="BI108" i="9"/>
  <c r="BH108" i="9"/>
  <c r="BG108" i="9"/>
  <c r="BF108" i="9"/>
  <c r="T108" i="9"/>
  <c r="R108" i="9"/>
  <c r="P108" i="9"/>
  <c r="BI107" i="9"/>
  <c r="BH107" i="9"/>
  <c r="BG107" i="9"/>
  <c r="BF107" i="9"/>
  <c r="T107" i="9"/>
  <c r="R107" i="9"/>
  <c r="P107" i="9"/>
  <c r="BI106" i="9"/>
  <c r="BH106" i="9"/>
  <c r="BG106" i="9"/>
  <c r="BF106" i="9"/>
  <c r="T106" i="9"/>
  <c r="R106" i="9"/>
  <c r="P106" i="9"/>
  <c r="BI105" i="9"/>
  <c r="BH105" i="9"/>
  <c r="BG105" i="9"/>
  <c r="BF105" i="9"/>
  <c r="T105" i="9"/>
  <c r="R105" i="9"/>
  <c r="P105" i="9"/>
  <c r="BI104" i="9"/>
  <c r="BH104" i="9"/>
  <c r="BG104" i="9"/>
  <c r="BF104" i="9"/>
  <c r="T104" i="9"/>
  <c r="R104" i="9"/>
  <c r="P104" i="9"/>
  <c r="BI103" i="9"/>
  <c r="BH103" i="9"/>
  <c r="BG103" i="9"/>
  <c r="BF103" i="9"/>
  <c r="T103" i="9"/>
  <c r="R103" i="9"/>
  <c r="P103" i="9"/>
  <c r="BI102" i="9"/>
  <c r="BH102" i="9"/>
  <c r="BG102" i="9"/>
  <c r="BF102" i="9"/>
  <c r="T102" i="9"/>
  <c r="R102" i="9"/>
  <c r="P102" i="9"/>
  <c r="BI101" i="9"/>
  <c r="BH101" i="9"/>
  <c r="BG101" i="9"/>
  <c r="BF101" i="9"/>
  <c r="T101" i="9"/>
  <c r="R101" i="9"/>
  <c r="P101" i="9"/>
  <c r="BI100" i="9"/>
  <c r="BH100" i="9"/>
  <c r="BG100" i="9"/>
  <c r="BF100" i="9"/>
  <c r="T100" i="9"/>
  <c r="R100" i="9"/>
  <c r="P100" i="9"/>
  <c r="BI99" i="9"/>
  <c r="BH99" i="9"/>
  <c r="BG99" i="9"/>
  <c r="BF99" i="9"/>
  <c r="T99" i="9"/>
  <c r="R99" i="9"/>
  <c r="P99" i="9"/>
  <c r="BI98" i="9"/>
  <c r="BH98" i="9"/>
  <c r="BG98" i="9"/>
  <c r="BF98" i="9"/>
  <c r="T98" i="9"/>
  <c r="R98" i="9"/>
  <c r="P98" i="9"/>
  <c r="BI97" i="9"/>
  <c r="BH97" i="9"/>
  <c r="BG97" i="9"/>
  <c r="BF97" i="9"/>
  <c r="T97" i="9"/>
  <c r="R97" i="9"/>
  <c r="P97" i="9"/>
  <c r="BI96" i="9"/>
  <c r="BH96" i="9"/>
  <c r="BG96" i="9"/>
  <c r="BF96" i="9"/>
  <c r="T96" i="9"/>
  <c r="R96" i="9"/>
  <c r="P96" i="9"/>
  <c r="BI95" i="9"/>
  <c r="BH95" i="9"/>
  <c r="BG95" i="9"/>
  <c r="BF95" i="9"/>
  <c r="T95" i="9"/>
  <c r="R95" i="9"/>
  <c r="P95" i="9"/>
  <c r="BI94" i="9"/>
  <c r="BH94" i="9"/>
  <c r="BG94" i="9"/>
  <c r="BF94" i="9"/>
  <c r="T94" i="9"/>
  <c r="R94" i="9"/>
  <c r="P94" i="9"/>
  <c r="BI93" i="9"/>
  <c r="BH93" i="9"/>
  <c r="BG93" i="9"/>
  <c r="BF93" i="9"/>
  <c r="T93" i="9"/>
  <c r="R93" i="9"/>
  <c r="P93" i="9"/>
  <c r="BI92" i="9"/>
  <c r="BH92" i="9"/>
  <c r="BG92" i="9"/>
  <c r="BF92" i="9"/>
  <c r="T92" i="9"/>
  <c r="R92" i="9"/>
  <c r="P92" i="9"/>
  <c r="BI91" i="9"/>
  <c r="BH91" i="9"/>
  <c r="BG91" i="9"/>
  <c r="BF91" i="9"/>
  <c r="T91" i="9"/>
  <c r="R91" i="9"/>
  <c r="P91" i="9"/>
  <c r="BI90" i="9"/>
  <c r="BH90" i="9"/>
  <c r="BG90" i="9"/>
  <c r="BF90" i="9"/>
  <c r="T90" i="9"/>
  <c r="R90" i="9"/>
  <c r="P90" i="9"/>
  <c r="BI89" i="9"/>
  <c r="BH89" i="9"/>
  <c r="BG89" i="9"/>
  <c r="BF89" i="9"/>
  <c r="T89" i="9"/>
  <c r="R89" i="9"/>
  <c r="P89" i="9"/>
  <c r="BI88" i="9"/>
  <c r="BH88" i="9"/>
  <c r="BG88" i="9"/>
  <c r="BF88" i="9"/>
  <c r="T88" i="9"/>
  <c r="R88" i="9"/>
  <c r="P88" i="9"/>
  <c r="BI87" i="9"/>
  <c r="BH87" i="9"/>
  <c r="BG87" i="9"/>
  <c r="BF87" i="9"/>
  <c r="T87" i="9"/>
  <c r="R87" i="9"/>
  <c r="P87" i="9"/>
  <c r="BI86" i="9"/>
  <c r="BH86" i="9"/>
  <c r="BG86" i="9"/>
  <c r="BF86" i="9"/>
  <c r="T86" i="9"/>
  <c r="R86" i="9"/>
  <c r="P86" i="9"/>
  <c r="BI85" i="9"/>
  <c r="BH85" i="9"/>
  <c r="BG85" i="9"/>
  <c r="BF85" i="9"/>
  <c r="T85" i="9"/>
  <c r="R85" i="9"/>
  <c r="P85" i="9"/>
  <c r="BI84" i="9"/>
  <c r="BH84" i="9"/>
  <c r="BG84" i="9"/>
  <c r="BF84" i="9"/>
  <c r="T84" i="9"/>
  <c r="R84" i="9"/>
  <c r="P84" i="9"/>
  <c r="BI83" i="9"/>
  <c r="BH83" i="9"/>
  <c r="BG83" i="9"/>
  <c r="BF83" i="9"/>
  <c r="T83" i="9"/>
  <c r="R83" i="9"/>
  <c r="P83" i="9"/>
  <c r="J78" i="9"/>
  <c r="J77" i="9"/>
  <c r="F77" i="9"/>
  <c r="F75" i="9"/>
  <c r="E73" i="9"/>
  <c r="J55" i="9"/>
  <c r="J54" i="9"/>
  <c r="F54" i="9"/>
  <c r="F52" i="9"/>
  <c r="E50" i="9"/>
  <c r="J18" i="9"/>
  <c r="E18" i="9"/>
  <c r="F78" i="9"/>
  <c r="J17" i="9"/>
  <c r="J12" i="9"/>
  <c r="J75" i="9" s="1"/>
  <c r="E7" i="9"/>
  <c r="E48" i="9"/>
  <c r="J37" i="8"/>
  <c r="J36" i="8"/>
  <c r="AY61" i="1"/>
  <c r="J35" i="8"/>
  <c r="AX61" i="1" s="1"/>
  <c r="BI199" i="8"/>
  <c r="BH199" i="8"/>
  <c r="BG199" i="8"/>
  <c r="BF199" i="8"/>
  <c r="T199" i="8"/>
  <c r="R199" i="8"/>
  <c r="P199" i="8"/>
  <c r="BI198" i="8"/>
  <c r="BH198" i="8"/>
  <c r="BG198" i="8"/>
  <c r="BF198" i="8"/>
  <c r="T198" i="8"/>
  <c r="R198" i="8"/>
  <c r="P198" i="8"/>
  <c r="BI193" i="8"/>
  <c r="BH193" i="8"/>
  <c r="BG193" i="8"/>
  <c r="BF193" i="8"/>
  <c r="T193" i="8"/>
  <c r="R193" i="8"/>
  <c r="P193" i="8"/>
  <c r="BI191" i="8"/>
  <c r="BH191" i="8"/>
  <c r="BG191" i="8"/>
  <c r="BF191" i="8"/>
  <c r="T191" i="8"/>
  <c r="R191" i="8"/>
  <c r="P191" i="8"/>
  <c r="BI189" i="8"/>
  <c r="BH189" i="8"/>
  <c r="BG189" i="8"/>
  <c r="BF189" i="8"/>
  <c r="T189" i="8"/>
  <c r="R189" i="8"/>
  <c r="P189" i="8"/>
  <c r="BI187" i="8"/>
  <c r="BH187" i="8"/>
  <c r="BG187" i="8"/>
  <c r="BF187" i="8"/>
  <c r="T187" i="8"/>
  <c r="R187" i="8"/>
  <c r="P187" i="8"/>
  <c r="BI185" i="8"/>
  <c r="BH185" i="8"/>
  <c r="BG185" i="8"/>
  <c r="BF185" i="8"/>
  <c r="T185" i="8"/>
  <c r="T184" i="8" s="1"/>
  <c r="R185" i="8"/>
  <c r="R184" i="8"/>
  <c r="P185" i="8"/>
  <c r="P184" i="8" s="1"/>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67" i="8"/>
  <c r="BH167" i="8"/>
  <c r="BG167" i="8"/>
  <c r="BF167" i="8"/>
  <c r="T167" i="8"/>
  <c r="R167" i="8"/>
  <c r="P167" i="8"/>
  <c r="BI166" i="8"/>
  <c r="BH166" i="8"/>
  <c r="BG166" i="8"/>
  <c r="BF166" i="8"/>
  <c r="T166" i="8"/>
  <c r="R166" i="8"/>
  <c r="P166" i="8"/>
  <c r="BI164" i="8"/>
  <c r="BH164" i="8"/>
  <c r="BG164" i="8"/>
  <c r="BF164" i="8"/>
  <c r="T164" i="8"/>
  <c r="R164" i="8"/>
  <c r="P164" i="8"/>
  <c r="BI162" i="8"/>
  <c r="BH162" i="8"/>
  <c r="BG162" i="8"/>
  <c r="BF162" i="8"/>
  <c r="T162" i="8"/>
  <c r="R162" i="8"/>
  <c r="P162" i="8"/>
  <c r="BI160" i="8"/>
  <c r="BH160" i="8"/>
  <c r="BG160" i="8"/>
  <c r="BF160" i="8"/>
  <c r="T160" i="8"/>
  <c r="R160" i="8"/>
  <c r="P160" i="8"/>
  <c r="BI158" i="8"/>
  <c r="BH158" i="8"/>
  <c r="BG158" i="8"/>
  <c r="BF158" i="8"/>
  <c r="T158" i="8"/>
  <c r="R158" i="8"/>
  <c r="P158" i="8"/>
  <c r="BI156" i="8"/>
  <c r="BH156" i="8"/>
  <c r="BG156" i="8"/>
  <c r="BF156" i="8"/>
  <c r="T156" i="8"/>
  <c r="R156" i="8"/>
  <c r="P156" i="8"/>
  <c r="BI154" i="8"/>
  <c r="BH154" i="8"/>
  <c r="BG154" i="8"/>
  <c r="BF154" i="8"/>
  <c r="T154" i="8"/>
  <c r="R154" i="8"/>
  <c r="P154" i="8"/>
  <c r="BI152" i="8"/>
  <c r="BH152" i="8"/>
  <c r="BG152" i="8"/>
  <c r="BF152" i="8"/>
  <c r="T152" i="8"/>
  <c r="R152" i="8"/>
  <c r="P152" i="8"/>
  <c r="BI150" i="8"/>
  <c r="BH150" i="8"/>
  <c r="BG150" i="8"/>
  <c r="BF150" i="8"/>
  <c r="T150" i="8"/>
  <c r="R150" i="8"/>
  <c r="P150" i="8"/>
  <c r="BI146" i="8"/>
  <c r="BH146" i="8"/>
  <c r="BG146" i="8"/>
  <c r="BF146" i="8"/>
  <c r="T146" i="8"/>
  <c r="R146" i="8"/>
  <c r="P146" i="8"/>
  <c r="BI144" i="8"/>
  <c r="BH144" i="8"/>
  <c r="BG144" i="8"/>
  <c r="BF144" i="8"/>
  <c r="T144" i="8"/>
  <c r="R144" i="8"/>
  <c r="P144" i="8"/>
  <c r="BI136" i="8"/>
  <c r="BH136" i="8"/>
  <c r="BG136" i="8"/>
  <c r="BF136" i="8"/>
  <c r="T136" i="8"/>
  <c r="T135" i="8"/>
  <c r="R136" i="8"/>
  <c r="R135" i="8" s="1"/>
  <c r="P136"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BI124" i="8"/>
  <c r="BH124" i="8"/>
  <c r="BG124" i="8"/>
  <c r="BF124" i="8"/>
  <c r="T124" i="8"/>
  <c r="R124" i="8"/>
  <c r="P124" i="8"/>
  <c r="BI123" i="8"/>
  <c r="BH123" i="8"/>
  <c r="BG123" i="8"/>
  <c r="BF123" i="8"/>
  <c r="T123" i="8"/>
  <c r="R123" i="8"/>
  <c r="P123" i="8"/>
  <c r="BI122" i="8"/>
  <c r="BH122" i="8"/>
  <c r="BG122" i="8"/>
  <c r="BF122" i="8"/>
  <c r="T122" i="8"/>
  <c r="R122" i="8"/>
  <c r="P122" i="8"/>
  <c r="BI121" i="8"/>
  <c r="BH121" i="8"/>
  <c r="BG121" i="8"/>
  <c r="BF121" i="8"/>
  <c r="T121" i="8"/>
  <c r="R121" i="8"/>
  <c r="P121" i="8"/>
  <c r="BI120" i="8"/>
  <c r="BH120" i="8"/>
  <c r="BG120" i="8"/>
  <c r="BF120" i="8"/>
  <c r="T120" i="8"/>
  <c r="R120" i="8"/>
  <c r="P120" i="8"/>
  <c r="BI119" i="8"/>
  <c r="BH119" i="8"/>
  <c r="BG119" i="8"/>
  <c r="BF119" i="8"/>
  <c r="T119" i="8"/>
  <c r="R119" i="8"/>
  <c r="P119" i="8"/>
  <c r="BI118" i="8"/>
  <c r="BH118" i="8"/>
  <c r="BG118" i="8"/>
  <c r="BF118" i="8"/>
  <c r="T118" i="8"/>
  <c r="R118" i="8"/>
  <c r="P118" i="8"/>
  <c r="BI117" i="8"/>
  <c r="BH117" i="8"/>
  <c r="BG117" i="8"/>
  <c r="BF117" i="8"/>
  <c r="T117" i="8"/>
  <c r="R117" i="8"/>
  <c r="P117" i="8"/>
  <c r="BI116" i="8"/>
  <c r="BH116" i="8"/>
  <c r="BG116" i="8"/>
  <c r="BF116" i="8"/>
  <c r="T116" i="8"/>
  <c r="R116" i="8"/>
  <c r="P116" i="8"/>
  <c r="BI115" i="8"/>
  <c r="BH115" i="8"/>
  <c r="BG115" i="8"/>
  <c r="BF115" i="8"/>
  <c r="T115" i="8"/>
  <c r="R115" i="8"/>
  <c r="P115" i="8"/>
  <c r="BI114" i="8"/>
  <c r="BH114" i="8"/>
  <c r="BG114" i="8"/>
  <c r="BF114" i="8"/>
  <c r="T114" i="8"/>
  <c r="R114" i="8"/>
  <c r="P114" i="8"/>
  <c r="BI113" i="8"/>
  <c r="BH113" i="8"/>
  <c r="BG113" i="8"/>
  <c r="BF113" i="8"/>
  <c r="T113" i="8"/>
  <c r="R113" i="8"/>
  <c r="P113" i="8"/>
  <c r="BI112" i="8"/>
  <c r="BH112" i="8"/>
  <c r="BG112" i="8"/>
  <c r="BF112" i="8"/>
  <c r="T112" i="8"/>
  <c r="R112" i="8"/>
  <c r="P112" i="8"/>
  <c r="BI111" i="8"/>
  <c r="BH111" i="8"/>
  <c r="BG111" i="8"/>
  <c r="BF111" i="8"/>
  <c r="T111" i="8"/>
  <c r="R111" i="8"/>
  <c r="P111" i="8"/>
  <c r="BI110" i="8"/>
  <c r="BH110" i="8"/>
  <c r="BG110" i="8"/>
  <c r="BF110" i="8"/>
  <c r="T110" i="8"/>
  <c r="R110" i="8"/>
  <c r="P110" i="8"/>
  <c r="BI109" i="8"/>
  <c r="BH109" i="8"/>
  <c r="BG109" i="8"/>
  <c r="BF109" i="8"/>
  <c r="T109" i="8"/>
  <c r="R109" i="8"/>
  <c r="P109"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96" i="8"/>
  <c r="BH96" i="8"/>
  <c r="BG96" i="8"/>
  <c r="BF96" i="8"/>
  <c r="T96" i="8"/>
  <c r="R96" i="8"/>
  <c r="P96" i="8"/>
  <c r="BI88" i="8"/>
  <c r="BH88" i="8"/>
  <c r="BG88" i="8"/>
  <c r="BF88" i="8"/>
  <c r="T88" i="8"/>
  <c r="T87" i="8" s="1"/>
  <c r="R88" i="8"/>
  <c r="P88" i="8"/>
  <c r="J83" i="8"/>
  <c r="J82" i="8"/>
  <c r="F82" i="8"/>
  <c r="F80" i="8"/>
  <c r="E78" i="8"/>
  <c r="J55" i="8"/>
  <c r="J54" i="8"/>
  <c r="F54" i="8"/>
  <c r="F52" i="8"/>
  <c r="E50" i="8"/>
  <c r="J18" i="8"/>
  <c r="E18" i="8"/>
  <c r="F83" i="8"/>
  <c r="J17" i="8"/>
  <c r="J12" i="8"/>
  <c r="J52" i="8"/>
  <c r="E7" i="8"/>
  <c r="E48" i="8" s="1"/>
  <c r="J37" i="7"/>
  <c r="J36" i="7"/>
  <c r="AY60" i="1"/>
  <c r="J35" i="7"/>
  <c r="AX60" i="1" s="1"/>
  <c r="BI180" i="7"/>
  <c r="BH180" i="7"/>
  <c r="BG180" i="7"/>
  <c r="BF180" i="7"/>
  <c r="T180" i="7"/>
  <c r="R180" i="7"/>
  <c r="P180" i="7"/>
  <c r="BI179" i="7"/>
  <c r="BH179" i="7"/>
  <c r="BG179" i="7"/>
  <c r="BF179" i="7"/>
  <c r="T179" i="7"/>
  <c r="R179" i="7"/>
  <c r="P179" i="7"/>
  <c r="BI178" i="7"/>
  <c r="BH178" i="7"/>
  <c r="BG178" i="7"/>
  <c r="BF178" i="7"/>
  <c r="T178" i="7"/>
  <c r="R178" i="7"/>
  <c r="P178" i="7"/>
  <c r="BI177" i="7"/>
  <c r="BH177" i="7"/>
  <c r="BG177" i="7"/>
  <c r="BF177" i="7"/>
  <c r="T177" i="7"/>
  <c r="R177" i="7"/>
  <c r="P177" i="7"/>
  <c r="BI176" i="7"/>
  <c r="BH176" i="7"/>
  <c r="BG176" i="7"/>
  <c r="BF176" i="7"/>
  <c r="T176" i="7"/>
  <c r="R176" i="7"/>
  <c r="P176" i="7"/>
  <c r="BI175" i="7"/>
  <c r="BH175" i="7"/>
  <c r="BG175" i="7"/>
  <c r="BF175" i="7"/>
  <c r="T175" i="7"/>
  <c r="R175" i="7"/>
  <c r="P175" i="7"/>
  <c r="BI174" i="7"/>
  <c r="BH174" i="7"/>
  <c r="BG174" i="7"/>
  <c r="BF174" i="7"/>
  <c r="T174" i="7"/>
  <c r="R174" i="7"/>
  <c r="P174" i="7"/>
  <c r="BI173" i="7"/>
  <c r="BH173" i="7"/>
  <c r="BG173" i="7"/>
  <c r="BF173" i="7"/>
  <c r="T173" i="7"/>
  <c r="R173" i="7"/>
  <c r="P173"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2" i="7"/>
  <c r="BH122" i="7"/>
  <c r="BG122" i="7"/>
  <c r="BF122" i="7"/>
  <c r="T122" i="7"/>
  <c r="R122" i="7"/>
  <c r="P122" i="7"/>
  <c r="BI121" i="7"/>
  <c r="BH121" i="7"/>
  <c r="BG121" i="7"/>
  <c r="BF121" i="7"/>
  <c r="T121" i="7"/>
  <c r="R121" i="7"/>
  <c r="P121"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6" i="7"/>
  <c r="BH116" i="7"/>
  <c r="BG116" i="7"/>
  <c r="BF116" i="7"/>
  <c r="T116" i="7"/>
  <c r="R116" i="7"/>
  <c r="P116" i="7"/>
  <c r="BI115" i="7"/>
  <c r="BH115" i="7"/>
  <c r="BG115" i="7"/>
  <c r="BF115" i="7"/>
  <c r="T115" i="7"/>
  <c r="R115" i="7"/>
  <c r="P115"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BI95" i="7"/>
  <c r="BH95" i="7"/>
  <c r="BG95" i="7"/>
  <c r="BF95" i="7"/>
  <c r="T95" i="7"/>
  <c r="R95" i="7"/>
  <c r="P95" i="7"/>
  <c r="BI94" i="7"/>
  <c r="BH94" i="7"/>
  <c r="BG94" i="7"/>
  <c r="BF94" i="7"/>
  <c r="T94" i="7"/>
  <c r="R94" i="7"/>
  <c r="P94" i="7"/>
  <c r="BI93" i="7"/>
  <c r="BH93" i="7"/>
  <c r="BG93" i="7"/>
  <c r="BF93" i="7"/>
  <c r="T93" i="7"/>
  <c r="R93" i="7"/>
  <c r="P93" i="7"/>
  <c r="BI92" i="7"/>
  <c r="BH92" i="7"/>
  <c r="BG92" i="7"/>
  <c r="BF92" i="7"/>
  <c r="T92" i="7"/>
  <c r="R92" i="7"/>
  <c r="P92" i="7"/>
  <c r="BI91" i="7"/>
  <c r="BH91" i="7"/>
  <c r="BG91" i="7"/>
  <c r="BF91" i="7"/>
  <c r="T91" i="7"/>
  <c r="R91" i="7"/>
  <c r="P91" i="7"/>
  <c r="BI90" i="7"/>
  <c r="BH90" i="7"/>
  <c r="BG90" i="7"/>
  <c r="BF90" i="7"/>
  <c r="T90" i="7"/>
  <c r="R90" i="7"/>
  <c r="P90" i="7"/>
  <c r="BI89" i="7"/>
  <c r="BH89" i="7"/>
  <c r="BG89" i="7"/>
  <c r="BF89" i="7"/>
  <c r="T89" i="7"/>
  <c r="R89" i="7"/>
  <c r="P89" i="7"/>
  <c r="BI88" i="7"/>
  <c r="BH88" i="7"/>
  <c r="BG88" i="7"/>
  <c r="BF88" i="7"/>
  <c r="T88" i="7"/>
  <c r="R88" i="7"/>
  <c r="P88" i="7"/>
  <c r="BI87" i="7"/>
  <c r="BH87" i="7"/>
  <c r="BG87" i="7"/>
  <c r="BF87" i="7"/>
  <c r="T87" i="7"/>
  <c r="R87" i="7"/>
  <c r="P87" i="7"/>
  <c r="BI86" i="7"/>
  <c r="BH86" i="7"/>
  <c r="BG86" i="7"/>
  <c r="BF86" i="7"/>
  <c r="T86" i="7"/>
  <c r="R86" i="7"/>
  <c r="P86" i="7"/>
  <c r="J81" i="7"/>
  <c r="J80" i="7"/>
  <c r="F80" i="7"/>
  <c r="F78" i="7"/>
  <c r="E76" i="7"/>
  <c r="J55" i="7"/>
  <c r="J54" i="7"/>
  <c r="F54" i="7"/>
  <c r="F52" i="7"/>
  <c r="E50" i="7"/>
  <c r="J18" i="7"/>
  <c r="E18" i="7"/>
  <c r="F55" i="7"/>
  <c r="J17" i="7"/>
  <c r="J12" i="7"/>
  <c r="J52" i="7"/>
  <c r="E7" i="7"/>
  <c r="E74" i="7" s="1"/>
  <c r="J37" i="6"/>
  <c r="J36" i="6"/>
  <c r="AY59" i="1"/>
  <c r="J35" i="6"/>
  <c r="AX59" i="1" s="1"/>
  <c r="BI171" i="6"/>
  <c r="BH171" i="6"/>
  <c r="BG171" i="6"/>
  <c r="BF171" i="6"/>
  <c r="T171" i="6"/>
  <c r="T170" i="6"/>
  <c r="R171" i="6"/>
  <c r="R170" i="6" s="1"/>
  <c r="P171" i="6"/>
  <c r="P170" i="6"/>
  <c r="BI168" i="6"/>
  <c r="BH168" i="6"/>
  <c r="BG168" i="6"/>
  <c r="BF168" i="6"/>
  <c r="T168" i="6"/>
  <c r="R168" i="6"/>
  <c r="P168" i="6"/>
  <c r="BI159" i="6"/>
  <c r="BH159" i="6"/>
  <c r="BG159" i="6"/>
  <c r="BF159" i="6"/>
  <c r="T159" i="6"/>
  <c r="R159" i="6"/>
  <c r="P159" i="6"/>
  <c r="BI155" i="6"/>
  <c r="BH155" i="6"/>
  <c r="BG155" i="6"/>
  <c r="BF155" i="6"/>
  <c r="T155" i="6"/>
  <c r="T154" i="6"/>
  <c r="R155" i="6"/>
  <c r="R154" i="6" s="1"/>
  <c r="P155" i="6"/>
  <c r="P154" i="6"/>
  <c r="BI153" i="6"/>
  <c r="BH153" i="6"/>
  <c r="BG153" i="6"/>
  <c r="BF153" i="6"/>
  <c r="T153" i="6"/>
  <c r="R153" i="6"/>
  <c r="P153" i="6"/>
  <c r="BI152" i="6"/>
  <c r="BH152" i="6"/>
  <c r="BG152" i="6"/>
  <c r="BF152" i="6"/>
  <c r="T152" i="6"/>
  <c r="R152" i="6"/>
  <c r="P152" i="6"/>
  <c r="BI149" i="6"/>
  <c r="BH149" i="6"/>
  <c r="BG149" i="6"/>
  <c r="BF149" i="6"/>
  <c r="T149" i="6"/>
  <c r="R149" i="6"/>
  <c r="P149" i="6"/>
  <c r="BI146" i="6"/>
  <c r="BH146" i="6"/>
  <c r="BG146" i="6"/>
  <c r="BF146" i="6"/>
  <c r="T146" i="6"/>
  <c r="R146" i="6"/>
  <c r="P146" i="6"/>
  <c r="BI143" i="6"/>
  <c r="BH143" i="6"/>
  <c r="BG143" i="6"/>
  <c r="BF143" i="6"/>
  <c r="T143" i="6"/>
  <c r="R143" i="6"/>
  <c r="P143" i="6"/>
  <c r="BI140" i="6"/>
  <c r="BH140" i="6"/>
  <c r="BG140" i="6"/>
  <c r="BF140" i="6"/>
  <c r="T140" i="6"/>
  <c r="R140" i="6"/>
  <c r="P140" i="6"/>
  <c r="BI132" i="6"/>
  <c r="BH132" i="6"/>
  <c r="BG132" i="6"/>
  <c r="BF132" i="6"/>
  <c r="T132" i="6"/>
  <c r="T131" i="6"/>
  <c r="R132" i="6"/>
  <c r="R131" i="6" s="1"/>
  <c r="P132" i="6"/>
  <c r="P131" i="6"/>
  <c r="BI127" i="6"/>
  <c r="BH127" i="6"/>
  <c r="BG127" i="6"/>
  <c r="BF127" i="6"/>
  <c r="T127" i="6"/>
  <c r="R127" i="6"/>
  <c r="P127" i="6"/>
  <c r="BI123" i="6"/>
  <c r="BH123" i="6"/>
  <c r="BG123" i="6"/>
  <c r="BF123" i="6"/>
  <c r="T123" i="6"/>
  <c r="R123" i="6"/>
  <c r="P123" i="6"/>
  <c r="BI119" i="6"/>
  <c r="BH119" i="6"/>
  <c r="BG119" i="6"/>
  <c r="BF119" i="6"/>
  <c r="T119" i="6"/>
  <c r="R119" i="6"/>
  <c r="P119" i="6"/>
  <c r="BI115" i="6"/>
  <c r="BH115" i="6"/>
  <c r="BG115" i="6"/>
  <c r="BF115" i="6"/>
  <c r="T115" i="6"/>
  <c r="R115" i="6"/>
  <c r="P115" i="6"/>
  <c r="BI112" i="6"/>
  <c r="BH112" i="6"/>
  <c r="BG112" i="6"/>
  <c r="BF112" i="6"/>
  <c r="T112" i="6"/>
  <c r="R112" i="6"/>
  <c r="P112" i="6"/>
  <c r="BI109" i="6"/>
  <c r="BH109" i="6"/>
  <c r="BG109" i="6"/>
  <c r="BF109" i="6"/>
  <c r="T109" i="6"/>
  <c r="R109" i="6"/>
  <c r="P109" i="6"/>
  <c r="BI106" i="6"/>
  <c r="BH106" i="6"/>
  <c r="BG106" i="6"/>
  <c r="BF106" i="6"/>
  <c r="T106" i="6"/>
  <c r="R106" i="6"/>
  <c r="P106" i="6"/>
  <c r="BI104" i="6"/>
  <c r="BH104" i="6"/>
  <c r="BG104" i="6"/>
  <c r="BF104" i="6"/>
  <c r="T104" i="6"/>
  <c r="R104" i="6"/>
  <c r="P104" i="6"/>
  <c r="BI101" i="6"/>
  <c r="BH101" i="6"/>
  <c r="BG101" i="6"/>
  <c r="BF101" i="6"/>
  <c r="T101" i="6"/>
  <c r="R101" i="6"/>
  <c r="P101" i="6"/>
  <c r="BI97" i="6"/>
  <c r="BH97" i="6"/>
  <c r="BG97" i="6"/>
  <c r="BF97" i="6"/>
  <c r="T97" i="6"/>
  <c r="R97" i="6"/>
  <c r="P97" i="6"/>
  <c r="BI93" i="6"/>
  <c r="BH93" i="6"/>
  <c r="BG93" i="6"/>
  <c r="BF93" i="6"/>
  <c r="T93" i="6"/>
  <c r="R93" i="6"/>
  <c r="P93" i="6"/>
  <c r="BI91" i="6"/>
  <c r="BH91" i="6"/>
  <c r="BG91" i="6"/>
  <c r="BF91" i="6"/>
  <c r="T91" i="6"/>
  <c r="R91" i="6"/>
  <c r="P91" i="6"/>
  <c r="J85" i="6"/>
  <c r="J84" i="6"/>
  <c r="F84" i="6"/>
  <c r="F82" i="6"/>
  <c r="E80" i="6"/>
  <c r="J55" i="6"/>
  <c r="J54" i="6"/>
  <c r="F54" i="6"/>
  <c r="F52" i="6"/>
  <c r="E50" i="6"/>
  <c r="J18" i="6"/>
  <c r="E18" i="6"/>
  <c r="F55" i="6" s="1"/>
  <c r="J17" i="6"/>
  <c r="J12" i="6"/>
  <c r="J82" i="6"/>
  <c r="E7" i="6"/>
  <c r="E78" i="6" s="1"/>
  <c r="J37" i="5"/>
  <c r="J36" i="5"/>
  <c r="AY58" i="1" s="1"/>
  <c r="J35" i="5"/>
  <c r="AX58" i="1"/>
  <c r="BI280" i="5"/>
  <c r="BH280" i="5"/>
  <c r="BG280" i="5"/>
  <c r="BF280" i="5"/>
  <c r="T280" i="5"/>
  <c r="T279" i="5" s="1"/>
  <c r="R280" i="5"/>
  <c r="R279" i="5"/>
  <c r="P280" i="5"/>
  <c r="P279" i="5" s="1"/>
  <c r="BI277" i="5"/>
  <c r="BH277" i="5"/>
  <c r="BG277" i="5"/>
  <c r="BF277" i="5"/>
  <c r="T277" i="5"/>
  <c r="R277" i="5"/>
  <c r="P277" i="5"/>
  <c r="BI263" i="5"/>
  <c r="BH263" i="5"/>
  <c r="BG263" i="5"/>
  <c r="BF263" i="5"/>
  <c r="T263" i="5"/>
  <c r="R263" i="5"/>
  <c r="P263" i="5"/>
  <c r="BI259" i="5"/>
  <c r="BH259" i="5"/>
  <c r="BG259" i="5"/>
  <c r="BF259" i="5"/>
  <c r="T259" i="5"/>
  <c r="T258" i="5" s="1"/>
  <c r="R259" i="5"/>
  <c r="R258" i="5"/>
  <c r="P259" i="5"/>
  <c r="P258" i="5" s="1"/>
  <c r="BI254" i="5"/>
  <c r="BH254" i="5"/>
  <c r="BG254" i="5"/>
  <c r="BF254" i="5"/>
  <c r="T254" i="5"/>
  <c r="R254" i="5"/>
  <c r="P254" i="5"/>
  <c r="BI248" i="5"/>
  <c r="BH248" i="5"/>
  <c r="BG248" i="5"/>
  <c r="BF248" i="5"/>
  <c r="T248" i="5"/>
  <c r="R248" i="5"/>
  <c r="P248" i="5"/>
  <c r="BI244" i="5"/>
  <c r="BH244" i="5"/>
  <c r="BG244" i="5"/>
  <c r="BF244" i="5"/>
  <c r="T244" i="5"/>
  <c r="R244" i="5"/>
  <c r="P244" i="5"/>
  <c r="BI241" i="5"/>
  <c r="BH241" i="5"/>
  <c r="BG241" i="5"/>
  <c r="BF241" i="5"/>
  <c r="T241" i="5"/>
  <c r="R241" i="5"/>
  <c r="P241" i="5"/>
  <c r="BI239" i="5"/>
  <c r="BH239" i="5"/>
  <c r="BG239" i="5"/>
  <c r="BF239" i="5"/>
  <c r="T239" i="5"/>
  <c r="R239" i="5"/>
  <c r="P239" i="5"/>
  <c r="BI237" i="5"/>
  <c r="BH237" i="5"/>
  <c r="BG237" i="5"/>
  <c r="BF237" i="5"/>
  <c r="T237" i="5"/>
  <c r="R237" i="5"/>
  <c r="P237" i="5"/>
  <c r="BI236" i="5"/>
  <c r="BH236" i="5"/>
  <c r="BG236" i="5"/>
  <c r="BF236" i="5"/>
  <c r="T236" i="5"/>
  <c r="R236" i="5"/>
  <c r="P236" i="5"/>
  <c r="BI234" i="5"/>
  <c r="BH234" i="5"/>
  <c r="BG234" i="5"/>
  <c r="BF234" i="5"/>
  <c r="T234" i="5"/>
  <c r="R234" i="5"/>
  <c r="P234" i="5"/>
  <c r="BI231" i="5"/>
  <c r="BH231" i="5"/>
  <c r="BG231" i="5"/>
  <c r="BF231" i="5"/>
  <c r="T231" i="5"/>
  <c r="R231" i="5"/>
  <c r="P231" i="5"/>
  <c r="BI227" i="5"/>
  <c r="BH227" i="5"/>
  <c r="BG227" i="5"/>
  <c r="BF227" i="5"/>
  <c r="T227" i="5"/>
  <c r="R227" i="5"/>
  <c r="P227" i="5"/>
  <c r="BI217" i="5"/>
  <c r="BH217" i="5"/>
  <c r="BG217" i="5"/>
  <c r="BF217" i="5"/>
  <c r="T217" i="5"/>
  <c r="R217" i="5"/>
  <c r="P217" i="5"/>
  <c r="BI215" i="5"/>
  <c r="BH215" i="5"/>
  <c r="BG215" i="5"/>
  <c r="BF215" i="5"/>
  <c r="T215" i="5"/>
  <c r="R215" i="5"/>
  <c r="P215" i="5"/>
  <c r="BI213" i="5"/>
  <c r="BH213" i="5"/>
  <c r="BG213" i="5"/>
  <c r="BF213" i="5"/>
  <c r="T213" i="5"/>
  <c r="R213" i="5"/>
  <c r="P213" i="5"/>
  <c r="BI211" i="5"/>
  <c r="BH211" i="5"/>
  <c r="BG211" i="5"/>
  <c r="BF211" i="5"/>
  <c r="T211" i="5"/>
  <c r="R211" i="5"/>
  <c r="P211" i="5"/>
  <c r="BI203" i="5"/>
  <c r="BH203" i="5"/>
  <c r="BG203" i="5"/>
  <c r="BF203" i="5"/>
  <c r="T203" i="5"/>
  <c r="R203" i="5"/>
  <c r="P203" i="5"/>
  <c r="BI201" i="5"/>
  <c r="BH201" i="5"/>
  <c r="BG201" i="5"/>
  <c r="BF201" i="5"/>
  <c r="T201" i="5"/>
  <c r="R201" i="5"/>
  <c r="P201" i="5"/>
  <c r="BI197" i="5"/>
  <c r="BH197" i="5"/>
  <c r="BG197" i="5"/>
  <c r="BF197" i="5"/>
  <c r="T197" i="5"/>
  <c r="R197" i="5"/>
  <c r="P197" i="5"/>
  <c r="BI194" i="5"/>
  <c r="BH194" i="5"/>
  <c r="BG194" i="5"/>
  <c r="BF194" i="5"/>
  <c r="T194" i="5"/>
  <c r="R194" i="5"/>
  <c r="P194" i="5"/>
  <c r="BI191" i="5"/>
  <c r="BH191" i="5"/>
  <c r="BG191" i="5"/>
  <c r="BF191" i="5"/>
  <c r="T191" i="5"/>
  <c r="R191" i="5"/>
  <c r="P191" i="5"/>
  <c r="BI187" i="5"/>
  <c r="BH187" i="5"/>
  <c r="BG187" i="5"/>
  <c r="BF187" i="5"/>
  <c r="T187" i="5"/>
  <c r="R187" i="5"/>
  <c r="P187" i="5"/>
  <c r="BI183" i="5"/>
  <c r="BH183" i="5"/>
  <c r="BG183" i="5"/>
  <c r="BF183" i="5"/>
  <c r="T183" i="5"/>
  <c r="R183" i="5"/>
  <c r="P183" i="5"/>
  <c r="BI182" i="5"/>
  <c r="BH182" i="5"/>
  <c r="BG182" i="5"/>
  <c r="BF182" i="5"/>
  <c r="T182" i="5"/>
  <c r="R182" i="5"/>
  <c r="P182" i="5"/>
  <c r="BI178" i="5"/>
  <c r="BH178" i="5"/>
  <c r="BG178" i="5"/>
  <c r="BF178" i="5"/>
  <c r="T178" i="5"/>
  <c r="R178" i="5"/>
  <c r="P178" i="5"/>
  <c r="BI177" i="5"/>
  <c r="BH177" i="5"/>
  <c r="BG177" i="5"/>
  <c r="BF177" i="5"/>
  <c r="T177" i="5"/>
  <c r="R177" i="5"/>
  <c r="P177" i="5"/>
  <c r="BI175" i="5"/>
  <c r="BH175" i="5"/>
  <c r="BG175" i="5"/>
  <c r="BF175" i="5"/>
  <c r="T175" i="5"/>
  <c r="R175" i="5"/>
  <c r="P175" i="5"/>
  <c r="BI171" i="5"/>
  <c r="BH171" i="5"/>
  <c r="BG171" i="5"/>
  <c r="BF171" i="5"/>
  <c r="T171" i="5"/>
  <c r="R171" i="5"/>
  <c r="P171" i="5"/>
  <c r="BI167" i="5"/>
  <c r="BH167" i="5"/>
  <c r="BG167" i="5"/>
  <c r="BF167" i="5"/>
  <c r="T167" i="5"/>
  <c r="T166" i="5" s="1"/>
  <c r="R167" i="5"/>
  <c r="R166" i="5"/>
  <c r="P167" i="5"/>
  <c r="P166" i="5" s="1"/>
  <c r="BI164" i="5"/>
  <c r="BH164" i="5"/>
  <c r="BG164" i="5"/>
  <c r="BF164" i="5"/>
  <c r="T164" i="5"/>
  <c r="R164" i="5"/>
  <c r="P164" i="5"/>
  <c r="BI161" i="5"/>
  <c r="BH161" i="5"/>
  <c r="BG161" i="5"/>
  <c r="BF161" i="5"/>
  <c r="T161" i="5"/>
  <c r="R161" i="5"/>
  <c r="P161" i="5"/>
  <c r="BI158" i="5"/>
  <c r="BH158" i="5"/>
  <c r="BG158" i="5"/>
  <c r="BF158" i="5"/>
  <c r="T158" i="5"/>
  <c r="R158" i="5"/>
  <c r="P158" i="5"/>
  <c r="BI156" i="5"/>
  <c r="BH156" i="5"/>
  <c r="BG156" i="5"/>
  <c r="BF156" i="5"/>
  <c r="T156" i="5"/>
  <c r="R156" i="5"/>
  <c r="P156" i="5"/>
  <c r="BI149" i="5"/>
  <c r="BH149" i="5"/>
  <c r="BG149" i="5"/>
  <c r="BF149" i="5"/>
  <c r="T149" i="5"/>
  <c r="R149" i="5"/>
  <c r="P149" i="5"/>
  <c r="BI147" i="5"/>
  <c r="BH147" i="5"/>
  <c r="BG147" i="5"/>
  <c r="BF147" i="5"/>
  <c r="T147" i="5"/>
  <c r="R147" i="5"/>
  <c r="P147" i="5"/>
  <c r="BI141" i="5"/>
  <c r="BH141" i="5"/>
  <c r="BG141" i="5"/>
  <c r="BF141" i="5"/>
  <c r="T141" i="5"/>
  <c r="R141" i="5"/>
  <c r="P141" i="5"/>
  <c r="BI139" i="5"/>
  <c r="BH139" i="5"/>
  <c r="BG139" i="5"/>
  <c r="BF139" i="5"/>
  <c r="T139" i="5"/>
  <c r="R139" i="5"/>
  <c r="P139" i="5"/>
  <c r="BI133" i="5"/>
  <c r="BH133" i="5"/>
  <c r="BG133" i="5"/>
  <c r="BF133" i="5"/>
  <c r="T133" i="5"/>
  <c r="R133" i="5"/>
  <c r="P133" i="5"/>
  <c r="BI127" i="5"/>
  <c r="BH127" i="5"/>
  <c r="BG127" i="5"/>
  <c r="BF127" i="5"/>
  <c r="T127" i="5"/>
  <c r="T126" i="5" s="1"/>
  <c r="R127" i="5"/>
  <c r="R126" i="5"/>
  <c r="P127" i="5"/>
  <c r="P126" i="5" s="1"/>
  <c r="BI124" i="5"/>
  <c r="BH124" i="5"/>
  <c r="BG124" i="5"/>
  <c r="BF124" i="5"/>
  <c r="T124" i="5"/>
  <c r="R124" i="5"/>
  <c r="P124" i="5"/>
  <c r="BI122" i="5"/>
  <c r="BH122" i="5"/>
  <c r="BG122" i="5"/>
  <c r="BF122" i="5"/>
  <c r="T122" i="5"/>
  <c r="R122" i="5"/>
  <c r="P122" i="5"/>
  <c r="BI119" i="5"/>
  <c r="BH119" i="5"/>
  <c r="BG119" i="5"/>
  <c r="BF119" i="5"/>
  <c r="T119" i="5"/>
  <c r="R119" i="5"/>
  <c r="P119" i="5"/>
  <c r="BI117" i="5"/>
  <c r="BH117" i="5"/>
  <c r="BG117" i="5"/>
  <c r="BF117" i="5"/>
  <c r="T117" i="5"/>
  <c r="R117" i="5"/>
  <c r="P117" i="5"/>
  <c r="BI115" i="5"/>
  <c r="BH115" i="5"/>
  <c r="BG115" i="5"/>
  <c r="BF115" i="5"/>
  <c r="T115" i="5"/>
  <c r="R115" i="5"/>
  <c r="P115" i="5"/>
  <c r="BI112" i="5"/>
  <c r="BH112" i="5"/>
  <c r="BG112" i="5"/>
  <c r="BF112" i="5"/>
  <c r="T112" i="5"/>
  <c r="R112" i="5"/>
  <c r="P112" i="5"/>
  <c r="BI109" i="5"/>
  <c r="BH109" i="5"/>
  <c r="BG109" i="5"/>
  <c r="BF109" i="5"/>
  <c r="T109" i="5"/>
  <c r="R109" i="5"/>
  <c r="P109" i="5"/>
  <c r="BI106" i="5"/>
  <c r="BH106" i="5"/>
  <c r="BG106" i="5"/>
  <c r="BF106" i="5"/>
  <c r="T106" i="5"/>
  <c r="R106" i="5"/>
  <c r="P106" i="5"/>
  <c r="BI102" i="5"/>
  <c r="BH102" i="5"/>
  <c r="BG102" i="5"/>
  <c r="BF102" i="5"/>
  <c r="T102" i="5"/>
  <c r="R102" i="5"/>
  <c r="P102" i="5"/>
  <c r="BI98" i="5"/>
  <c r="BH98" i="5"/>
  <c r="BG98" i="5"/>
  <c r="BF98" i="5"/>
  <c r="T98" i="5"/>
  <c r="R98" i="5"/>
  <c r="P98" i="5"/>
  <c r="BI94" i="5"/>
  <c r="BH94" i="5"/>
  <c r="BG94" i="5"/>
  <c r="BF94" i="5"/>
  <c r="T94" i="5"/>
  <c r="R94" i="5"/>
  <c r="P94" i="5"/>
  <c r="J88" i="5"/>
  <c r="J87" i="5"/>
  <c r="F87" i="5"/>
  <c r="F85" i="5"/>
  <c r="E83" i="5"/>
  <c r="J55" i="5"/>
  <c r="J54" i="5"/>
  <c r="F54" i="5"/>
  <c r="F52" i="5"/>
  <c r="E50" i="5"/>
  <c r="J18" i="5"/>
  <c r="E18" i="5"/>
  <c r="F55" i="5"/>
  <c r="J17" i="5"/>
  <c r="J12" i="5"/>
  <c r="J85" i="5"/>
  <c r="E7" i="5"/>
  <c r="E81" i="5" s="1"/>
  <c r="J37" i="4"/>
  <c r="J36" i="4"/>
  <c r="AY57" i="1"/>
  <c r="J35" i="4"/>
  <c r="AX57" i="1" s="1"/>
  <c r="BI141" i="4"/>
  <c r="BH141" i="4"/>
  <c r="BG141" i="4"/>
  <c r="BF141" i="4"/>
  <c r="T141" i="4"/>
  <c r="T140" i="4"/>
  <c r="R141" i="4"/>
  <c r="R140" i="4" s="1"/>
  <c r="P141" i="4"/>
  <c r="P140" i="4"/>
  <c r="BI138" i="4"/>
  <c r="BH138" i="4"/>
  <c r="BG138" i="4"/>
  <c r="BF138" i="4"/>
  <c r="T138" i="4"/>
  <c r="R138" i="4"/>
  <c r="P138" i="4"/>
  <c r="BI136" i="4"/>
  <c r="BH136" i="4"/>
  <c r="BG136" i="4"/>
  <c r="BF136" i="4"/>
  <c r="T136" i="4"/>
  <c r="R136" i="4"/>
  <c r="P136" i="4"/>
  <c r="BI129" i="4"/>
  <c r="BH129" i="4"/>
  <c r="BG129" i="4"/>
  <c r="BF129" i="4"/>
  <c r="T129" i="4"/>
  <c r="R129" i="4"/>
  <c r="P129" i="4"/>
  <c r="BI125" i="4"/>
  <c r="BH125" i="4"/>
  <c r="BG125" i="4"/>
  <c r="BF125" i="4"/>
  <c r="T125" i="4"/>
  <c r="T124" i="4"/>
  <c r="R125" i="4"/>
  <c r="R124" i="4" s="1"/>
  <c r="P125" i="4"/>
  <c r="P124" i="4"/>
  <c r="BI123" i="4"/>
  <c r="BH123" i="4"/>
  <c r="BG123" i="4"/>
  <c r="BF123" i="4"/>
  <c r="T123" i="4"/>
  <c r="R123" i="4"/>
  <c r="P123" i="4"/>
  <c r="BI120" i="4"/>
  <c r="BH120" i="4"/>
  <c r="BG120" i="4"/>
  <c r="BF120" i="4"/>
  <c r="T120" i="4"/>
  <c r="R120" i="4"/>
  <c r="P120" i="4"/>
  <c r="BI117" i="4"/>
  <c r="BH117" i="4"/>
  <c r="BG117" i="4"/>
  <c r="BF117" i="4"/>
  <c r="T117" i="4"/>
  <c r="R117" i="4"/>
  <c r="P117" i="4"/>
  <c r="BI114" i="4"/>
  <c r="BH114" i="4"/>
  <c r="BG114" i="4"/>
  <c r="BF114" i="4"/>
  <c r="T114" i="4"/>
  <c r="R114" i="4"/>
  <c r="P114" i="4"/>
  <c r="BI113" i="4"/>
  <c r="BH113" i="4"/>
  <c r="BG113" i="4"/>
  <c r="BF113" i="4"/>
  <c r="T113" i="4"/>
  <c r="R113" i="4"/>
  <c r="P113" i="4"/>
  <c r="BI104" i="4"/>
  <c r="BH104" i="4"/>
  <c r="BG104" i="4"/>
  <c r="BF104" i="4"/>
  <c r="T104" i="4"/>
  <c r="T103" i="4"/>
  <c r="R104" i="4"/>
  <c r="R103" i="4" s="1"/>
  <c r="P104" i="4"/>
  <c r="P103" i="4"/>
  <c r="BI100" i="4"/>
  <c r="BH100" i="4"/>
  <c r="BG100" i="4"/>
  <c r="BF100" i="4"/>
  <c r="T100" i="4"/>
  <c r="R100" i="4"/>
  <c r="P100" i="4"/>
  <c r="BI98" i="4"/>
  <c r="BH98" i="4"/>
  <c r="BG98" i="4"/>
  <c r="BF98" i="4"/>
  <c r="T98" i="4"/>
  <c r="R98" i="4"/>
  <c r="P98" i="4"/>
  <c r="BI91" i="4"/>
  <c r="BH91" i="4"/>
  <c r="BG91" i="4"/>
  <c r="BF91" i="4"/>
  <c r="T91" i="4"/>
  <c r="R91" i="4"/>
  <c r="P91" i="4"/>
  <c r="J85" i="4"/>
  <c r="J84" i="4"/>
  <c r="F84" i="4"/>
  <c r="F82" i="4"/>
  <c r="E80" i="4"/>
  <c r="J55" i="4"/>
  <c r="J54" i="4"/>
  <c r="F54" i="4"/>
  <c r="F52" i="4"/>
  <c r="E50" i="4"/>
  <c r="J18" i="4"/>
  <c r="E18" i="4"/>
  <c r="F55" i="4" s="1"/>
  <c r="J17" i="4"/>
  <c r="J12" i="4"/>
  <c r="J52" i="4" s="1"/>
  <c r="E7" i="4"/>
  <c r="E48" i="4"/>
  <c r="J37" i="3"/>
  <c r="J36" i="3"/>
  <c r="AY56" i="1" s="1"/>
  <c r="J35" i="3"/>
  <c r="AX56" i="1"/>
  <c r="BI449" i="3"/>
  <c r="BH449" i="3"/>
  <c r="BG449" i="3"/>
  <c r="BF449" i="3"/>
  <c r="T449" i="3"/>
  <c r="T448" i="3" s="1"/>
  <c r="R449" i="3"/>
  <c r="R448" i="3"/>
  <c r="P449" i="3"/>
  <c r="P448" i="3" s="1"/>
  <c r="BI445" i="3"/>
  <c r="BH445" i="3"/>
  <c r="BG445" i="3"/>
  <c r="BF445" i="3"/>
  <c r="T445" i="3"/>
  <c r="R445" i="3"/>
  <c r="P445" i="3"/>
  <c r="BI442" i="3"/>
  <c r="BH442" i="3"/>
  <c r="BG442" i="3"/>
  <c r="BF442" i="3"/>
  <c r="T442" i="3"/>
  <c r="R442" i="3"/>
  <c r="P442" i="3"/>
  <c r="BI434" i="3"/>
  <c r="BH434" i="3"/>
  <c r="BG434" i="3"/>
  <c r="BF434" i="3"/>
  <c r="T434" i="3"/>
  <c r="R434" i="3"/>
  <c r="P434" i="3"/>
  <c r="BI426" i="3"/>
  <c r="BH426" i="3"/>
  <c r="BG426" i="3"/>
  <c r="BF426" i="3"/>
  <c r="T426" i="3"/>
  <c r="R426" i="3"/>
  <c r="P426" i="3"/>
  <c r="BI420" i="3"/>
  <c r="BH420" i="3"/>
  <c r="BG420" i="3"/>
  <c r="BF420" i="3"/>
  <c r="T420" i="3"/>
  <c r="R420" i="3"/>
  <c r="P420" i="3"/>
  <c r="BI412" i="3"/>
  <c r="BH412" i="3"/>
  <c r="BG412" i="3"/>
  <c r="BF412" i="3"/>
  <c r="T412" i="3"/>
  <c r="R412" i="3"/>
  <c r="P412" i="3"/>
  <c r="BI409" i="3"/>
  <c r="BH409" i="3"/>
  <c r="BG409" i="3"/>
  <c r="BF409" i="3"/>
  <c r="T409" i="3"/>
  <c r="R409" i="3"/>
  <c r="P409" i="3"/>
  <c r="BI406" i="3"/>
  <c r="BH406" i="3"/>
  <c r="BG406" i="3"/>
  <c r="BF406" i="3"/>
  <c r="T406" i="3"/>
  <c r="R406" i="3"/>
  <c r="P406" i="3"/>
  <c r="BI403" i="3"/>
  <c r="BH403" i="3"/>
  <c r="BG403" i="3"/>
  <c r="BF403" i="3"/>
  <c r="T403" i="3"/>
  <c r="R403" i="3"/>
  <c r="P403" i="3"/>
  <c r="BI400" i="3"/>
  <c r="BH400" i="3"/>
  <c r="BG400" i="3"/>
  <c r="BF400" i="3"/>
  <c r="T400" i="3"/>
  <c r="R400" i="3"/>
  <c r="P400" i="3"/>
  <c r="BI398" i="3"/>
  <c r="BH398" i="3"/>
  <c r="BG398" i="3"/>
  <c r="BF398" i="3"/>
  <c r="T398" i="3"/>
  <c r="R398" i="3"/>
  <c r="P398" i="3"/>
  <c r="BI396" i="3"/>
  <c r="BH396" i="3"/>
  <c r="BG396" i="3"/>
  <c r="BF396" i="3"/>
  <c r="T396" i="3"/>
  <c r="R396" i="3"/>
  <c r="P396" i="3"/>
  <c r="BI393" i="3"/>
  <c r="BH393" i="3"/>
  <c r="BG393" i="3"/>
  <c r="BF393" i="3"/>
  <c r="T393" i="3"/>
  <c r="R393" i="3"/>
  <c r="P393" i="3"/>
  <c r="BI392" i="3"/>
  <c r="BH392" i="3"/>
  <c r="BG392" i="3"/>
  <c r="BF392" i="3"/>
  <c r="T392" i="3"/>
  <c r="R392" i="3"/>
  <c r="P392" i="3"/>
  <c r="BI385" i="3"/>
  <c r="BH385" i="3"/>
  <c r="BG385" i="3"/>
  <c r="BF385" i="3"/>
  <c r="T385" i="3"/>
  <c r="R385" i="3"/>
  <c r="P385" i="3"/>
  <c r="BI379" i="3"/>
  <c r="BH379" i="3"/>
  <c r="BG379" i="3"/>
  <c r="BF379" i="3"/>
  <c r="T379" i="3"/>
  <c r="R379" i="3"/>
  <c r="P379" i="3"/>
  <c r="BI375" i="3"/>
  <c r="BH375" i="3"/>
  <c r="BG375" i="3"/>
  <c r="BF375" i="3"/>
  <c r="T375" i="3"/>
  <c r="T374" i="3"/>
  <c r="R375" i="3"/>
  <c r="R374" i="3" s="1"/>
  <c r="P375" i="3"/>
  <c r="P374" i="3"/>
  <c r="BI371" i="3"/>
  <c r="BH371" i="3"/>
  <c r="BG371" i="3"/>
  <c r="BF371" i="3"/>
  <c r="T371" i="3"/>
  <c r="R371" i="3"/>
  <c r="P371" i="3"/>
  <c r="BI364" i="3"/>
  <c r="BH364" i="3"/>
  <c r="BG364" i="3"/>
  <c r="BF364" i="3"/>
  <c r="T364" i="3"/>
  <c r="R364" i="3"/>
  <c r="P364" i="3"/>
  <c r="BI361" i="3"/>
  <c r="BH361" i="3"/>
  <c r="BG361" i="3"/>
  <c r="BF361" i="3"/>
  <c r="T361" i="3"/>
  <c r="R361" i="3"/>
  <c r="P361" i="3"/>
  <c r="BI359" i="3"/>
  <c r="BH359" i="3"/>
  <c r="BG359" i="3"/>
  <c r="BF359" i="3"/>
  <c r="T359" i="3"/>
  <c r="R359" i="3"/>
  <c r="P359" i="3"/>
  <c r="BI356" i="3"/>
  <c r="BH356" i="3"/>
  <c r="BG356" i="3"/>
  <c r="BF356" i="3"/>
  <c r="T356" i="3"/>
  <c r="R356" i="3"/>
  <c r="P356" i="3"/>
  <c r="BI354" i="3"/>
  <c r="BH354" i="3"/>
  <c r="BG354" i="3"/>
  <c r="BF354" i="3"/>
  <c r="T354" i="3"/>
  <c r="R354" i="3"/>
  <c r="P354" i="3"/>
  <c r="BI352" i="3"/>
  <c r="BH352" i="3"/>
  <c r="BG352" i="3"/>
  <c r="BF352" i="3"/>
  <c r="T352" i="3"/>
  <c r="R352" i="3"/>
  <c r="P352" i="3"/>
  <c r="BI350" i="3"/>
  <c r="BH350" i="3"/>
  <c r="BG350" i="3"/>
  <c r="BF350" i="3"/>
  <c r="T350" i="3"/>
  <c r="R350" i="3"/>
  <c r="P350" i="3"/>
  <c r="BI342" i="3"/>
  <c r="BH342" i="3"/>
  <c r="BG342" i="3"/>
  <c r="BF342" i="3"/>
  <c r="T342" i="3"/>
  <c r="R342" i="3"/>
  <c r="P342" i="3"/>
  <c r="BI330" i="3"/>
  <c r="BH330" i="3"/>
  <c r="BG330" i="3"/>
  <c r="BF330" i="3"/>
  <c r="T330" i="3"/>
  <c r="R330" i="3"/>
  <c r="P330" i="3"/>
  <c r="BI321" i="3"/>
  <c r="BH321" i="3"/>
  <c r="BG321" i="3"/>
  <c r="BF321" i="3"/>
  <c r="T321" i="3"/>
  <c r="R321" i="3"/>
  <c r="P321" i="3"/>
  <c r="BI314" i="3"/>
  <c r="BH314" i="3"/>
  <c r="BG314" i="3"/>
  <c r="BF314" i="3"/>
  <c r="T314" i="3"/>
  <c r="R314" i="3"/>
  <c r="P314" i="3"/>
  <c r="BI307" i="3"/>
  <c r="BH307" i="3"/>
  <c r="BG307" i="3"/>
  <c r="BF307" i="3"/>
  <c r="T307" i="3"/>
  <c r="R307" i="3"/>
  <c r="P307" i="3"/>
  <c r="BI300" i="3"/>
  <c r="BH300" i="3"/>
  <c r="BG300" i="3"/>
  <c r="BF300" i="3"/>
  <c r="T300" i="3"/>
  <c r="R300" i="3"/>
  <c r="P300" i="3"/>
  <c r="BI293" i="3"/>
  <c r="BH293" i="3"/>
  <c r="BG293" i="3"/>
  <c r="BF293" i="3"/>
  <c r="T293" i="3"/>
  <c r="R293" i="3"/>
  <c r="P293" i="3"/>
  <c r="BI288" i="3"/>
  <c r="BH288" i="3"/>
  <c r="BG288" i="3"/>
  <c r="BF288" i="3"/>
  <c r="T288" i="3"/>
  <c r="R288" i="3"/>
  <c r="P288" i="3"/>
  <c r="BI283" i="3"/>
  <c r="BH283" i="3"/>
  <c r="BG283" i="3"/>
  <c r="BF283" i="3"/>
  <c r="T283" i="3"/>
  <c r="R283" i="3"/>
  <c r="P283" i="3"/>
  <c r="BI274" i="3"/>
  <c r="BH274" i="3"/>
  <c r="BG274" i="3"/>
  <c r="BF274" i="3"/>
  <c r="T274" i="3"/>
  <c r="R274" i="3"/>
  <c r="P274" i="3"/>
  <c r="BI264" i="3"/>
  <c r="BH264" i="3"/>
  <c r="BG264" i="3"/>
  <c r="BF264" i="3"/>
  <c r="T264" i="3"/>
  <c r="R264" i="3"/>
  <c r="P264" i="3"/>
  <c r="BI255" i="3"/>
  <c r="BH255" i="3"/>
  <c r="BG255" i="3"/>
  <c r="BF255" i="3"/>
  <c r="T255" i="3"/>
  <c r="R255" i="3"/>
  <c r="P255" i="3"/>
  <c r="BI248" i="3"/>
  <c r="BH248" i="3"/>
  <c r="BG248" i="3"/>
  <c r="BF248" i="3"/>
  <c r="T248" i="3"/>
  <c r="R248" i="3"/>
  <c r="P248" i="3"/>
  <c r="BI241" i="3"/>
  <c r="BH241" i="3"/>
  <c r="BG241" i="3"/>
  <c r="BF241" i="3"/>
  <c r="T241" i="3"/>
  <c r="R241" i="3"/>
  <c r="P241" i="3"/>
  <c r="BI236" i="3"/>
  <c r="BH236" i="3"/>
  <c r="BG236" i="3"/>
  <c r="BF236" i="3"/>
  <c r="T236" i="3"/>
  <c r="R236" i="3"/>
  <c r="P236" i="3"/>
  <c r="BI230" i="3"/>
  <c r="BH230" i="3"/>
  <c r="BG230" i="3"/>
  <c r="BF230" i="3"/>
  <c r="T230" i="3"/>
  <c r="R230" i="3"/>
  <c r="P230" i="3"/>
  <c r="BI222" i="3"/>
  <c r="BH222" i="3"/>
  <c r="BG222" i="3"/>
  <c r="BF222" i="3"/>
  <c r="T222" i="3"/>
  <c r="R222" i="3"/>
  <c r="P222" i="3"/>
  <c r="BI215" i="3"/>
  <c r="BH215" i="3"/>
  <c r="BG215" i="3"/>
  <c r="BF215" i="3"/>
  <c r="T215" i="3"/>
  <c r="R215" i="3"/>
  <c r="P215" i="3"/>
  <c r="BI207" i="3"/>
  <c r="BH207" i="3"/>
  <c r="BG207" i="3"/>
  <c r="BF207" i="3"/>
  <c r="T207" i="3"/>
  <c r="R207" i="3"/>
  <c r="P207" i="3"/>
  <c r="BI201" i="3"/>
  <c r="BH201" i="3"/>
  <c r="BG201" i="3"/>
  <c r="BF201" i="3"/>
  <c r="T201" i="3"/>
  <c r="R201" i="3"/>
  <c r="P201" i="3"/>
  <c r="BI195" i="3"/>
  <c r="BH195" i="3"/>
  <c r="BG195" i="3"/>
  <c r="BF195" i="3"/>
  <c r="T195" i="3"/>
  <c r="R195" i="3"/>
  <c r="P195" i="3"/>
  <c r="BI189" i="3"/>
  <c r="BH189" i="3"/>
  <c r="BG189" i="3"/>
  <c r="BF189" i="3"/>
  <c r="T189" i="3"/>
  <c r="R189" i="3"/>
  <c r="P189" i="3"/>
  <c r="BI183" i="3"/>
  <c r="BH183" i="3"/>
  <c r="BG183" i="3"/>
  <c r="BF183" i="3"/>
  <c r="T183" i="3"/>
  <c r="R183" i="3"/>
  <c r="P183" i="3"/>
  <c r="BI177" i="3"/>
  <c r="BH177" i="3"/>
  <c r="BG177" i="3"/>
  <c r="BF177" i="3"/>
  <c r="T177" i="3"/>
  <c r="R177" i="3"/>
  <c r="P177" i="3"/>
  <c r="BI172" i="3"/>
  <c r="BH172" i="3"/>
  <c r="BG172" i="3"/>
  <c r="BF172" i="3"/>
  <c r="T172" i="3"/>
  <c r="R172" i="3"/>
  <c r="P172" i="3"/>
  <c r="BI167" i="3"/>
  <c r="BH167" i="3"/>
  <c r="BG167" i="3"/>
  <c r="BF167" i="3"/>
  <c r="T167" i="3"/>
  <c r="R167" i="3"/>
  <c r="P167" i="3"/>
  <c r="BI162" i="3"/>
  <c r="BH162" i="3"/>
  <c r="BG162" i="3"/>
  <c r="BF162" i="3"/>
  <c r="T162" i="3"/>
  <c r="R162" i="3"/>
  <c r="P162" i="3"/>
  <c r="BI159" i="3"/>
  <c r="BH159" i="3"/>
  <c r="BG159" i="3"/>
  <c r="BF159" i="3"/>
  <c r="T159" i="3"/>
  <c r="R159" i="3"/>
  <c r="P159" i="3"/>
  <c r="BI156" i="3"/>
  <c r="BH156" i="3"/>
  <c r="BG156" i="3"/>
  <c r="BF156" i="3"/>
  <c r="T156" i="3"/>
  <c r="R156" i="3"/>
  <c r="P156" i="3"/>
  <c r="BI149" i="3"/>
  <c r="BH149" i="3"/>
  <c r="BG149" i="3"/>
  <c r="BF149" i="3"/>
  <c r="T149" i="3"/>
  <c r="R149" i="3"/>
  <c r="P149" i="3"/>
  <c r="BI146" i="3"/>
  <c r="BH146" i="3"/>
  <c r="BG146" i="3"/>
  <c r="BF146" i="3"/>
  <c r="T146" i="3"/>
  <c r="R146" i="3"/>
  <c r="P146" i="3"/>
  <c r="BI143" i="3"/>
  <c r="BH143" i="3"/>
  <c r="BG143" i="3"/>
  <c r="BF143" i="3"/>
  <c r="T143" i="3"/>
  <c r="R143" i="3"/>
  <c r="P143" i="3"/>
  <c r="BI140" i="3"/>
  <c r="BH140" i="3"/>
  <c r="BG140" i="3"/>
  <c r="BF140" i="3"/>
  <c r="T140" i="3"/>
  <c r="R140" i="3"/>
  <c r="P140" i="3"/>
  <c r="BI138" i="3"/>
  <c r="BH138" i="3"/>
  <c r="BG138" i="3"/>
  <c r="BF138" i="3"/>
  <c r="T138" i="3"/>
  <c r="R138" i="3"/>
  <c r="P138" i="3"/>
  <c r="BI135" i="3"/>
  <c r="BH135" i="3"/>
  <c r="BG135" i="3"/>
  <c r="BF135" i="3"/>
  <c r="T135" i="3"/>
  <c r="R135" i="3"/>
  <c r="P135" i="3"/>
  <c r="BI132" i="3"/>
  <c r="BH132" i="3"/>
  <c r="BG132" i="3"/>
  <c r="BF132" i="3"/>
  <c r="T132" i="3"/>
  <c r="R132" i="3"/>
  <c r="P132" i="3"/>
  <c r="BI130" i="3"/>
  <c r="BH130" i="3"/>
  <c r="BG130" i="3"/>
  <c r="BF130" i="3"/>
  <c r="T130" i="3"/>
  <c r="R130" i="3"/>
  <c r="P130" i="3"/>
  <c r="BI127" i="3"/>
  <c r="BH127" i="3"/>
  <c r="BG127" i="3"/>
  <c r="BF127" i="3"/>
  <c r="T127" i="3"/>
  <c r="R127" i="3"/>
  <c r="P127" i="3"/>
  <c r="BI124" i="3"/>
  <c r="BH124" i="3"/>
  <c r="BG124" i="3"/>
  <c r="BF124" i="3"/>
  <c r="T124" i="3"/>
  <c r="R124" i="3"/>
  <c r="P124" i="3"/>
  <c r="BI122" i="3"/>
  <c r="BH122" i="3"/>
  <c r="BG122" i="3"/>
  <c r="BF122" i="3"/>
  <c r="T122" i="3"/>
  <c r="R122" i="3"/>
  <c r="P122" i="3"/>
  <c r="BI114" i="3"/>
  <c r="BH114" i="3"/>
  <c r="BG114" i="3"/>
  <c r="BF114" i="3"/>
  <c r="T114" i="3"/>
  <c r="R114" i="3"/>
  <c r="P114" i="3"/>
  <c r="BI107" i="3"/>
  <c r="BH107" i="3"/>
  <c r="BG107" i="3"/>
  <c r="BF107" i="3"/>
  <c r="T107" i="3"/>
  <c r="R107" i="3"/>
  <c r="P107" i="3"/>
  <c r="BI100" i="3"/>
  <c r="BH100" i="3"/>
  <c r="BG100" i="3"/>
  <c r="BF100" i="3"/>
  <c r="T100" i="3"/>
  <c r="R100" i="3"/>
  <c r="P100" i="3"/>
  <c r="BI97" i="3"/>
  <c r="BH97" i="3"/>
  <c r="BG97" i="3"/>
  <c r="BF97" i="3"/>
  <c r="T97" i="3"/>
  <c r="R97" i="3"/>
  <c r="P97" i="3"/>
  <c r="BI95" i="3"/>
  <c r="BH95" i="3"/>
  <c r="BG95" i="3"/>
  <c r="BF95" i="3"/>
  <c r="T95" i="3"/>
  <c r="R95" i="3"/>
  <c r="P95" i="3"/>
  <c r="J89" i="3"/>
  <c r="J88" i="3"/>
  <c r="F88" i="3"/>
  <c r="F86" i="3"/>
  <c r="E84" i="3"/>
  <c r="J55" i="3"/>
  <c r="J54" i="3"/>
  <c r="F54" i="3"/>
  <c r="F52" i="3"/>
  <c r="E50" i="3"/>
  <c r="J18" i="3"/>
  <c r="E18" i="3"/>
  <c r="F55" i="3"/>
  <c r="J17" i="3"/>
  <c r="J12" i="3"/>
  <c r="J52" i="3"/>
  <c r="E7" i="3"/>
  <c r="E82" i="3" s="1"/>
  <c r="J37" i="2"/>
  <c r="J36" i="2"/>
  <c r="AY55" i="1"/>
  <c r="J35" i="2"/>
  <c r="AX55" i="1" s="1"/>
  <c r="BI1112" i="2"/>
  <c r="BH1112" i="2"/>
  <c r="BG1112" i="2"/>
  <c r="BF1112" i="2"/>
  <c r="T1112" i="2"/>
  <c r="T1111" i="2"/>
  <c r="R1112" i="2"/>
  <c r="R1111" i="2" s="1"/>
  <c r="P1112" i="2"/>
  <c r="P1111" i="2"/>
  <c r="BI1107" i="2"/>
  <c r="BH1107" i="2"/>
  <c r="BG1107" i="2"/>
  <c r="BF1107" i="2"/>
  <c r="T1107" i="2"/>
  <c r="R1107" i="2"/>
  <c r="P1107" i="2"/>
  <c r="BI1105" i="2"/>
  <c r="BH1105" i="2"/>
  <c r="BG1105" i="2"/>
  <c r="BF1105" i="2"/>
  <c r="T1105" i="2"/>
  <c r="R1105" i="2"/>
  <c r="P1105" i="2"/>
  <c r="BI1103" i="2"/>
  <c r="BH1103" i="2"/>
  <c r="BG1103" i="2"/>
  <c r="BF1103" i="2"/>
  <c r="T1103" i="2"/>
  <c r="R1103" i="2"/>
  <c r="P1103" i="2"/>
  <c r="BI1101" i="2"/>
  <c r="BH1101" i="2"/>
  <c r="BG1101" i="2"/>
  <c r="BF1101" i="2"/>
  <c r="T1101" i="2"/>
  <c r="T1100" i="2"/>
  <c r="R1101" i="2"/>
  <c r="R1100" i="2" s="1"/>
  <c r="P1101" i="2"/>
  <c r="P1100" i="2"/>
  <c r="BI1097" i="2"/>
  <c r="BH1097" i="2"/>
  <c r="BG1097" i="2"/>
  <c r="BF1097" i="2"/>
  <c r="T1097" i="2"/>
  <c r="R1097" i="2"/>
  <c r="P1097" i="2"/>
  <c r="BI1095" i="2"/>
  <c r="BH1095" i="2"/>
  <c r="BG1095" i="2"/>
  <c r="BF1095" i="2"/>
  <c r="T1095" i="2"/>
  <c r="R1095" i="2"/>
  <c r="P1095" i="2"/>
  <c r="BI1093" i="2"/>
  <c r="BH1093" i="2"/>
  <c r="BG1093" i="2"/>
  <c r="BF1093" i="2"/>
  <c r="T1093" i="2"/>
  <c r="R1093" i="2"/>
  <c r="P1093" i="2"/>
  <c r="BI1062" i="2"/>
  <c r="BH1062" i="2"/>
  <c r="BG1062" i="2"/>
  <c r="BF1062" i="2"/>
  <c r="T1062" i="2"/>
  <c r="R1062" i="2"/>
  <c r="P1062" i="2"/>
  <c r="BI1060" i="2"/>
  <c r="BH1060" i="2"/>
  <c r="BG1060" i="2"/>
  <c r="BF1060" i="2"/>
  <c r="T1060" i="2"/>
  <c r="R1060" i="2"/>
  <c r="P1060" i="2"/>
  <c r="BI1056" i="2"/>
  <c r="BH1056" i="2"/>
  <c r="BG1056" i="2"/>
  <c r="BF1056" i="2"/>
  <c r="T1056" i="2"/>
  <c r="R1056" i="2"/>
  <c r="P1056" i="2"/>
  <c r="BI1054" i="2"/>
  <c r="BH1054" i="2"/>
  <c r="BG1054" i="2"/>
  <c r="BF1054" i="2"/>
  <c r="T1054" i="2"/>
  <c r="R1054" i="2"/>
  <c r="P1054" i="2"/>
  <c r="BI1049" i="2"/>
  <c r="BH1049" i="2"/>
  <c r="BG1049" i="2"/>
  <c r="BF1049" i="2"/>
  <c r="T1049" i="2"/>
  <c r="R1049" i="2"/>
  <c r="P1049" i="2"/>
  <c r="BI1047" i="2"/>
  <c r="BH1047" i="2"/>
  <c r="BG1047" i="2"/>
  <c r="BF1047" i="2"/>
  <c r="T1047" i="2"/>
  <c r="R1047" i="2"/>
  <c r="P1047" i="2"/>
  <c r="BI1045" i="2"/>
  <c r="BH1045" i="2"/>
  <c r="BG1045" i="2"/>
  <c r="BF1045" i="2"/>
  <c r="T1045" i="2"/>
  <c r="R1045" i="2"/>
  <c r="P1045" i="2"/>
  <c r="BI1042" i="2"/>
  <c r="BH1042" i="2"/>
  <c r="BG1042" i="2"/>
  <c r="BF1042" i="2"/>
  <c r="T1042" i="2"/>
  <c r="R1042" i="2"/>
  <c r="P1042" i="2"/>
  <c r="BI1039" i="2"/>
  <c r="BH1039" i="2"/>
  <c r="BG1039" i="2"/>
  <c r="BF1039" i="2"/>
  <c r="T1039" i="2"/>
  <c r="R1039" i="2"/>
  <c r="P1039" i="2"/>
  <c r="BI1036" i="2"/>
  <c r="BH1036" i="2"/>
  <c r="BG1036" i="2"/>
  <c r="BF1036" i="2"/>
  <c r="T1036" i="2"/>
  <c r="R1036" i="2"/>
  <c r="P1036" i="2"/>
  <c r="BI1034" i="2"/>
  <c r="BH1034" i="2"/>
  <c r="BG1034" i="2"/>
  <c r="BF1034" i="2"/>
  <c r="T1034" i="2"/>
  <c r="R1034" i="2"/>
  <c r="P1034" i="2"/>
  <c r="BI1019" i="2"/>
  <c r="BH1019" i="2"/>
  <c r="BG1019" i="2"/>
  <c r="BF1019" i="2"/>
  <c r="T1019" i="2"/>
  <c r="R1019" i="2"/>
  <c r="P1019" i="2"/>
  <c r="BI1005" i="2"/>
  <c r="BH1005" i="2"/>
  <c r="BG1005" i="2"/>
  <c r="BF1005" i="2"/>
  <c r="T1005" i="2"/>
  <c r="R1005" i="2"/>
  <c r="P1005" i="2"/>
  <c r="BI1003" i="2"/>
  <c r="BH1003" i="2"/>
  <c r="BG1003" i="2"/>
  <c r="BF1003" i="2"/>
  <c r="T1003" i="2"/>
  <c r="R1003" i="2"/>
  <c r="P1003" i="2"/>
  <c r="BI999" i="2"/>
  <c r="BH999" i="2"/>
  <c r="BG999" i="2"/>
  <c r="BF999" i="2"/>
  <c r="T999" i="2"/>
  <c r="R999" i="2"/>
  <c r="P999" i="2"/>
  <c r="BI989" i="2"/>
  <c r="BH989" i="2"/>
  <c r="BG989" i="2"/>
  <c r="BF989" i="2"/>
  <c r="T989" i="2"/>
  <c r="R989" i="2"/>
  <c r="P989" i="2"/>
  <c r="BI980" i="2"/>
  <c r="BH980" i="2"/>
  <c r="BG980" i="2"/>
  <c r="BF980" i="2"/>
  <c r="T980" i="2"/>
  <c r="R980" i="2"/>
  <c r="P980" i="2"/>
  <c r="BI962" i="2"/>
  <c r="BH962" i="2"/>
  <c r="BG962" i="2"/>
  <c r="BF962" i="2"/>
  <c r="T962" i="2"/>
  <c r="R962" i="2"/>
  <c r="P962" i="2"/>
  <c r="BI960" i="2"/>
  <c r="BH960" i="2"/>
  <c r="BG960" i="2"/>
  <c r="BF960" i="2"/>
  <c r="T960" i="2"/>
  <c r="R960" i="2"/>
  <c r="P960" i="2"/>
  <c r="BI958" i="2"/>
  <c r="BH958" i="2"/>
  <c r="BG958" i="2"/>
  <c r="BF958" i="2"/>
  <c r="T958" i="2"/>
  <c r="R958" i="2"/>
  <c r="P958" i="2"/>
  <c r="BI955" i="2"/>
  <c r="BH955" i="2"/>
  <c r="BG955" i="2"/>
  <c r="BF955" i="2"/>
  <c r="T955" i="2"/>
  <c r="R955" i="2"/>
  <c r="P955" i="2"/>
  <c r="BI953" i="2"/>
  <c r="BH953" i="2"/>
  <c r="BG953" i="2"/>
  <c r="BF953" i="2"/>
  <c r="T953" i="2"/>
  <c r="R953" i="2"/>
  <c r="P953" i="2"/>
  <c r="BI950" i="2"/>
  <c r="BH950" i="2"/>
  <c r="BG950" i="2"/>
  <c r="BF950" i="2"/>
  <c r="T950" i="2"/>
  <c r="R950" i="2"/>
  <c r="P950" i="2"/>
  <c r="BI947" i="2"/>
  <c r="BH947" i="2"/>
  <c r="BG947" i="2"/>
  <c r="BF947" i="2"/>
  <c r="T947" i="2"/>
  <c r="R947" i="2"/>
  <c r="P947" i="2"/>
  <c r="BI945" i="2"/>
  <c r="BH945" i="2"/>
  <c r="BG945" i="2"/>
  <c r="BF945" i="2"/>
  <c r="T945" i="2"/>
  <c r="R945" i="2"/>
  <c r="P945" i="2"/>
  <c r="BI938" i="2"/>
  <c r="BH938" i="2"/>
  <c r="BG938" i="2"/>
  <c r="BF938" i="2"/>
  <c r="T938" i="2"/>
  <c r="R938" i="2"/>
  <c r="P938" i="2"/>
  <c r="BI936" i="2"/>
  <c r="BH936" i="2"/>
  <c r="BG936" i="2"/>
  <c r="BF936" i="2"/>
  <c r="T936" i="2"/>
  <c r="R936" i="2"/>
  <c r="P936" i="2"/>
  <c r="BI933" i="2"/>
  <c r="BH933" i="2"/>
  <c r="BG933" i="2"/>
  <c r="BF933" i="2"/>
  <c r="T933" i="2"/>
  <c r="R933" i="2"/>
  <c r="P933" i="2"/>
  <c r="BI931" i="2"/>
  <c r="BH931" i="2"/>
  <c r="BG931" i="2"/>
  <c r="BF931" i="2"/>
  <c r="T931" i="2"/>
  <c r="R931" i="2"/>
  <c r="P931" i="2"/>
  <c r="BI929" i="2"/>
  <c r="BH929" i="2"/>
  <c r="BG929" i="2"/>
  <c r="BF929" i="2"/>
  <c r="T929" i="2"/>
  <c r="R929" i="2"/>
  <c r="P929" i="2"/>
  <c r="BI927" i="2"/>
  <c r="BH927" i="2"/>
  <c r="BG927" i="2"/>
  <c r="BF927" i="2"/>
  <c r="T927" i="2"/>
  <c r="R927" i="2"/>
  <c r="P927" i="2"/>
  <c r="BI924" i="2"/>
  <c r="BH924" i="2"/>
  <c r="BG924" i="2"/>
  <c r="BF924" i="2"/>
  <c r="T924" i="2"/>
  <c r="R924" i="2"/>
  <c r="P924" i="2"/>
  <c r="BI923" i="2"/>
  <c r="BH923" i="2"/>
  <c r="BG923" i="2"/>
  <c r="BF923" i="2"/>
  <c r="T923" i="2"/>
  <c r="R923" i="2"/>
  <c r="P923" i="2"/>
  <c r="BI922" i="2"/>
  <c r="BH922" i="2"/>
  <c r="BG922" i="2"/>
  <c r="BF922" i="2"/>
  <c r="T922" i="2"/>
  <c r="R922" i="2"/>
  <c r="P922" i="2"/>
  <c r="BI921" i="2"/>
  <c r="BH921" i="2"/>
  <c r="BG921" i="2"/>
  <c r="BF921" i="2"/>
  <c r="T921" i="2"/>
  <c r="R921" i="2"/>
  <c r="P921" i="2"/>
  <c r="BI920" i="2"/>
  <c r="BH920" i="2"/>
  <c r="BG920" i="2"/>
  <c r="BF920" i="2"/>
  <c r="T920" i="2"/>
  <c r="R920" i="2"/>
  <c r="P920" i="2"/>
  <c r="BI919" i="2"/>
  <c r="BH919" i="2"/>
  <c r="BG919" i="2"/>
  <c r="BF919" i="2"/>
  <c r="T919" i="2"/>
  <c r="R919" i="2"/>
  <c r="P919" i="2"/>
  <c r="BI918" i="2"/>
  <c r="BH918" i="2"/>
  <c r="BG918" i="2"/>
  <c r="BF918" i="2"/>
  <c r="T918" i="2"/>
  <c r="R918" i="2"/>
  <c r="P918" i="2"/>
  <c r="BI917" i="2"/>
  <c r="BH917" i="2"/>
  <c r="BG917" i="2"/>
  <c r="BF917" i="2"/>
  <c r="T917" i="2"/>
  <c r="R917" i="2"/>
  <c r="P917" i="2"/>
  <c r="BI916" i="2"/>
  <c r="BH916" i="2"/>
  <c r="BG916" i="2"/>
  <c r="BF916" i="2"/>
  <c r="T916" i="2"/>
  <c r="R916" i="2"/>
  <c r="P916" i="2"/>
  <c r="BI915" i="2"/>
  <c r="BH915" i="2"/>
  <c r="BG915" i="2"/>
  <c r="BF915" i="2"/>
  <c r="T915" i="2"/>
  <c r="R915" i="2"/>
  <c r="P915" i="2"/>
  <c r="BI913" i="2"/>
  <c r="BH913" i="2"/>
  <c r="BG913" i="2"/>
  <c r="BF913" i="2"/>
  <c r="T913" i="2"/>
  <c r="R913" i="2"/>
  <c r="P913" i="2"/>
  <c r="BI907" i="2"/>
  <c r="BH907" i="2"/>
  <c r="BG907" i="2"/>
  <c r="BF907" i="2"/>
  <c r="T907" i="2"/>
  <c r="R907" i="2"/>
  <c r="P907" i="2"/>
  <c r="BI900" i="2"/>
  <c r="BH900" i="2"/>
  <c r="BG900" i="2"/>
  <c r="BF900" i="2"/>
  <c r="T900" i="2"/>
  <c r="R900" i="2"/>
  <c r="P900" i="2"/>
  <c r="BI897" i="2"/>
  <c r="BH897" i="2"/>
  <c r="BG897" i="2"/>
  <c r="BF897" i="2"/>
  <c r="T897" i="2"/>
  <c r="R897" i="2"/>
  <c r="P897" i="2"/>
  <c r="BI894" i="2"/>
  <c r="BH894" i="2"/>
  <c r="BG894" i="2"/>
  <c r="BF894" i="2"/>
  <c r="T894" i="2"/>
  <c r="R894" i="2"/>
  <c r="P894" i="2"/>
  <c r="BI893" i="2"/>
  <c r="BH893" i="2"/>
  <c r="BG893" i="2"/>
  <c r="BF893" i="2"/>
  <c r="T893" i="2"/>
  <c r="R893" i="2"/>
  <c r="P893" i="2"/>
  <c r="BI892" i="2"/>
  <c r="BH892" i="2"/>
  <c r="BG892" i="2"/>
  <c r="BF892" i="2"/>
  <c r="T892" i="2"/>
  <c r="R892" i="2"/>
  <c r="P892" i="2"/>
  <c r="BI889" i="2"/>
  <c r="BH889" i="2"/>
  <c r="BG889" i="2"/>
  <c r="BF889" i="2"/>
  <c r="T889" i="2"/>
  <c r="R889" i="2"/>
  <c r="P889" i="2"/>
  <c r="BI886" i="2"/>
  <c r="BH886" i="2"/>
  <c r="BG886" i="2"/>
  <c r="BF886" i="2"/>
  <c r="T886" i="2"/>
  <c r="R886" i="2"/>
  <c r="P886" i="2"/>
  <c r="BI885" i="2"/>
  <c r="BH885" i="2"/>
  <c r="BG885" i="2"/>
  <c r="BF885" i="2"/>
  <c r="T885" i="2"/>
  <c r="R885" i="2"/>
  <c r="P885" i="2"/>
  <c r="BI884" i="2"/>
  <c r="BH884" i="2"/>
  <c r="BG884" i="2"/>
  <c r="BF884" i="2"/>
  <c r="T884" i="2"/>
  <c r="R884" i="2"/>
  <c r="P884" i="2"/>
  <c r="BI883" i="2"/>
  <c r="BH883" i="2"/>
  <c r="BG883" i="2"/>
  <c r="BF883" i="2"/>
  <c r="T883" i="2"/>
  <c r="R883" i="2"/>
  <c r="P883" i="2"/>
  <c r="BI882" i="2"/>
  <c r="BH882" i="2"/>
  <c r="BG882" i="2"/>
  <c r="BF882" i="2"/>
  <c r="T882" i="2"/>
  <c r="R882" i="2"/>
  <c r="P882" i="2"/>
  <c r="BI881" i="2"/>
  <c r="BH881" i="2"/>
  <c r="BG881" i="2"/>
  <c r="BF881" i="2"/>
  <c r="T881" i="2"/>
  <c r="R881" i="2"/>
  <c r="P881" i="2"/>
  <c r="BI880" i="2"/>
  <c r="BH880" i="2"/>
  <c r="BG880" i="2"/>
  <c r="BF880" i="2"/>
  <c r="T880" i="2"/>
  <c r="R880" i="2"/>
  <c r="P880" i="2"/>
  <c r="BI879" i="2"/>
  <c r="BH879" i="2"/>
  <c r="BG879" i="2"/>
  <c r="BF879" i="2"/>
  <c r="T879" i="2"/>
  <c r="R879" i="2"/>
  <c r="P879" i="2"/>
  <c r="BI877" i="2"/>
  <c r="BH877" i="2"/>
  <c r="BG877" i="2"/>
  <c r="BF877" i="2"/>
  <c r="T877" i="2"/>
  <c r="R877" i="2"/>
  <c r="P877" i="2"/>
  <c r="BI874" i="2"/>
  <c r="BH874" i="2"/>
  <c r="BG874" i="2"/>
  <c r="BF874" i="2"/>
  <c r="T874" i="2"/>
  <c r="R874" i="2"/>
  <c r="P874" i="2"/>
  <c r="BI871" i="2"/>
  <c r="BH871" i="2"/>
  <c r="BG871" i="2"/>
  <c r="BF871" i="2"/>
  <c r="T871" i="2"/>
  <c r="R871" i="2"/>
  <c r="P871" i="2"/>
  <c r="BI868" i="2"/>
  <c r="BH868" i="2"/>
  <c r="BG868" i="2"/>
  <c r="BF868" i="2"/>
  <c r="T868" i="2"/>
  <c r="R868" i="2"/>
  <c r="P868" i="2"/>
  <c r="BI866" i="2"/>
  <c r="BH866" i="2"/>
  <c r="BG866" i="2"/>
  <c r="BF866" i="2"/>
  <c r="T866" i="2"/>
  <c r="R866" i="2"/>
  <c r="P866" i="2"/>
  <c r="BI859" i="2"/>
  <c r="BH859" i="2"/>
  <c r="BG859" i="2"/>
  <c r="BF859" i="2"/>
  <c r="T859" i="2"/>
  <c r="R859" i="2"/>
  <c r="P859" i="2"/>
  <c r="BI856" i="2"/>
  <c r="BH856" i="2"/>
  <c r="BG856" i="2"/>
  <c r="BF856" i="2"/>
  <c r="T856" i="2"/>
  <c r="R856" i="2"/>
  <c r="P856" i="2"/>
  <c r="BI852" i="2"/>
  <c r="BH852" i="2"/>
  <c r="BG852" i="2"/>
  <c r="BF852" i="2"/>
  <c r="T852" i="2"/>
  <c r="R852" i="2"/>
  <c r="P852" i="2"/>
  <c r="BI849" i="2"/>
  <c r="BH849" i="2"/>
  <c r="BG849" i="2"/>
  <c r="BF849" i="2"/>
  <c r="T849" i="2"/>
  <c r="R849" i="2"/>
  <c r="P849" i="2"/>
  <c r="BI846" i="2"/>
  <c r="BH846" i="2"/>
  <c r="BG846" i="2"/>
  <c r="BF846" i="2"/>
  <c r="T846" i="2"/>
  <c r="R846" i="2"/>
  <c r="P846" i="2"/>
  <c r="BI843" i="2"/>
  <c r="BH843" i="2"/>
  <c r="BG843" i="2"/>
  <c r="BF843" i="2"/>
  <c r="T843" i="2"/>
  <c r="R843" i="2"/>
  <c r="P843" i="2"/>
  <c r="BI841" i="2"/>
  <c r="BH841" i="2"/>
  <c r="BG841" i="2"/>
  <c r="BF841" i="2"/>
  <c r="T841" i="2"/>
  <c r="R841" i="2"/>
  <c r="P841" i="2"/>
  <c r="BI834" i="2"/>
  <c r="BH834" i="2"/>
  <c r="BG834" i="2"/>
  <c r="BF834" i="2"/>
  <c r="T834" i="2"/>
  <c r="R834" i="2"/>
  <c r="P834" i="2"/>
  <c r="BI831" i="2"/>
  <c r="BH831" i="2"/>
  <c r="BG831" i="2"/>
  <c r="BF831" i="2"/>
  <c r="T831" i="2"/>
  <c r="R831" i="2"/>
  <c r="P831" i="2"/>
  <c r="BI829" i="2"/>
  <c r="BH829" i="2"/>
  <c r="BG829" i="2"/>
  <c r="BF829" i="2"/>
  <c r="T829" i="2"/>
  <c r="R829" i="2"/>
  <c r="P829" i="2"/>
  <c r="BI822" i="2"/>
  <c r="BH822" i="2"/>
  <c r="BG822" i="2"/>
  <c r="BF822" i="2"/>
  <c r="T822" i="2"/>
  <c r="R822" i="2"/>
  <c r="P822" i="2"/>
  <c r="BI820" i="2"/>
  <c r="BH820" i="2"/>
  <c r="BG820" i="2"/>
  <c r="BF820" i="2"/>
  <c r="T820" i="2"/>
  <c r="R820" i="2"/>
  <c r="P820" i="2"/>
  <c r="BI813" i="2"/>
  <c r="BH813" i="2"/>
  <c r="BG813" i="2"/>
  <c r="BF813" i="2"/>
  <c r="T813" i="2"/>
  <c r="R813" i="2"/>
  <c r="P813" i="2"/>
  <c r="BI810" i="2"/>
  <c r="BH810" i="2"/>
  <c r="BG810" i="2"/>
  <c r="BF810" i="2"/>
  <c r="T810" i="2"/>
  <c r="R810" i="2"/>
  <c r="P810" i="2"/>
  <c r="BI809" i="2"/>
  <c r="BH809" i="2"/>
  <c r="BG809" i="2"/>
  <c r="BF809" i="2"/>
  <c r="T809" i="2"/>
  <c r="R809" i="2"/>
  <c r="P809" i="2"/>
  <c r="BI807" i="2"/>
  <c r="BH807" i="2"/>
  <c r="BG807" i="2"/>
  <c r="BF807" i="2"/>
  <c r="T807" i="2"/>
  <c r="R807" i="2"/>
  <c r="P807" i="2"/>
  <c r="BI805" i="2"/>
  <c r="BH805" i="2"/>
  <c r="BG805" i="2"/>
  <c r="BF805" i="2"/>
  <c r="T805" i="2"/>
  <c r="R805" i="2"/>
  <c r="P805" i="2"/>
  <c r="BI802" i="2"/>
  <c r="BH802" i="2"/>
  <c r="BG802" i="2"/>
  <c r="BF802" i="2"/>
  <c r="T802" i="2"/>
  <c r="R802" i="2"/>
  <c r="P802" i="2"/>
  <c r="BI800" i="2"/>
  <c r="BH800" i="2"/>
  <c r="BG800" i="2"/>
  <c r="BF800" i="2"/>
  <c r="T800" i="2"/>
  <c r="R800" i="2"/>
  <c r="P800" i="2"/>
  <c r="BI797" i="2"/>
  <c r="BH797" i="2"/>
  <c r="BG797" i="2"/>
  <c r="BF797" i="2"/>
  <c r="T797" i="2"/>
  <c r="R797" i="2"/>
  <c r="P797" i="2"/>
  <c r="BI794" i="2"/>
  <c r="BH794" i="2"/>
  <c r="BG794" i="2"/>
  <c r="BF794" i="2"/>
  <c r="T794" i="2"/>
  <c r="R794" i="2"/>
  <c r="P794" i="2"/>
  <c r="BI791" i="2"/>
  <c r="BH791" i="2"/>
  <c r="BG791" i="2"/>
  <c r="BF791" i="2"/>
  <c r="T791" i="2"/>
  <c r="R791" i="2"/>
  <c r="P791" i="2"/>
  <c r="BI789" i="2"/>
  <c r="BH789" i="2"/>
  <c r="BG789" i="2"/>
  <c r="BF789" i="2"/>
  <c r="T789" i="2"/>
  <c r="R789" i="2"/>
  <c r="P789" i="2"/>
  <c r="BI787" i="2"/>
  <c r="BH787" i="2"/>
  <c r="BG787" i="2"/>
  <c r="BF787" i="2"/>
  <c r="T787" i="2"/>
  <c r="R787" i="2"/>
  <c r="P787" i="2"/>
  <c r="BI784" i="2"/>
  <c r="BH784" i="2"/>
  <c r="BG784" i="2"/>
  <c r="BF784" i="2"/>
  <c r="T784" i="2"/>
  <c r="R784" i="2"/>
  <c r="P784" i="2"/>
  <c r="BI781" i="2"/>
  <c r="BH781" i="2"/>
  <c r="BG781" i="2"/>
  <c r="BF781" i="2"/>
  <c r="T781" i="2"/>
  <c r="R781" i="2"/>
  <c r="P781" i="2"/>
  <c r="BI779" i="2"/>
  <c r="BH779" i="2"/>
  <c r="BG779" i="2"/>
  <c r="BF779" i="2"/>
  <c r="T779" i="2"/>
  <c r="R779" i="2"/>
  <c r="P779" i="2"/>
  <c r="BI777" i="2"/>
  <c r="BH777" i="2"/>
  <c r="BG777" i="2"/>
  <c r="BF777" i="2"/>
  <c r="T777" i="2"/>
  <c r="R777" i="2"/>
  <c r="P777" i="2"/>
  <c r="BI772" i="2"/>
  <c r="BH772" i="2"/>
  <c r="BG772" i="2"/>
  <c r="BF772" i="2"/>
  <c r="T772" i="2"/>
  <c r="R772" i="2"/>
  <c r="P772" i="2"/>
  <c r="BI769" i="2"/>
  <c r="BH769" i="2"/>
  <c r="BG769" i="2"/>
  <c r="BF769" i="2"/>
  <c r="T769" i="2"/>
  <c r="R769" i="2"/>
  <c r="P769" i="2"/>
  <c r="BI760" i="2"/>
  <c r="BH760" i="2"/>
  <c r="BG760" i="2"/>
  <c r="BF760" i="2"/>
  <c r="T760" i="2"/>
  <c r="R760" i="2"/>
  <c r="P760" i="2"/>
  <c r="BI758" i="2"/>
  <c r="BH758" i="2"/>
  <c r="BG758" i="2"/>
  <c r="BF758" i="2"/>
  <c r="T758" i="2"/>
  <c r="R758" i="2"/>
  <c r="P758" i="2"/>
  <c r="BI755" i="2"/>
  <c r="BH755" i="2"/>
  <c r="BG755" i="2"/>
  <c r="BF755" i="2"/>
  <c r="T755" i="2"/>
  <c r="R755" i="2"/>
  <c r="P755" i="2"/>
  <c r="BI752" i="2"/>
  <c r="BH752" i="2"/>
  <c r="BG752" i="2"/>
  <c r="BF752" i="2"/>
  <c r="T752" i="2"/>
  <c r="R752" i="2"/>
  <c r="P752" i="2"/>
  <c r="BI750" i="2"/>
  <c r="BH750" i="2"/>
  <c r="BG750" i="2"/>
  <c r="BF750" i="2"/>
  <c r="T750" i="2"/>
  <c r="R750" i="2"/>
  <c r="P750" i="2"/>
  <c r="BI744" i="2"/>
  <c r="BH744" i="2"/>
  <c r="BG744" i="2"/>
  <c r="BF744" i="2"/>
  <c r="T744" i="2"/>
  <c r="R744" i="2"/>
  <c r="P744" i="2"/>
  <c r="BI741" i="2"/>
  <c r="BH741" i="2"/>
  <c r="BG741" i="2"/>
  <c r="BF741" i="2"/>
  <c r="T741" i="2"/>
  <c r="R741" i="2"/>
  <c r="P741" i="2"/>
  <c r="BI734" i="2"/>
  <c r="BH734" i="2"/>
  <c r="BG734" i="2"/>
  <c r="BF734" i="2"/>
  <c r="T734" i="2"/>
  <c r="R734" i="2"/>
  <c r="P734" i="2"/>
  <c r="BI732" i="2"/>
  <c r="BH732" i="2"/>
  <c r="BG732" i="2"/>
  <c r="BF732" i="2"/>
  <c r="T732" i="2"/>
  <c r="R732" i="2"/>
  <c r="P732" i="2"/>
  <c r="BI730" i="2"/>
  <c r="BH730" i="2"/>
  <c r="BG730" i="2"/>
  <c r="BF730" i="2"/>
  <c r="T730" i="2"/>
  <c r="R730" i="2"/>
  <c r="P730" i="2"/>
  <c r="BI728" i="2"/>
  <c r="BH728" i="2"/>
  <c r="BG728" i="2"/>
  <c r="BF728" i="2"/>
  <c r="T728" i="2"/>
  <c r="R728" i="2"/>
  <c r="P728" i="2"/>
  <c r="BI725" i="2"/>
  <c r="BH725" i="2"/>
  <c r="BG725" i="2"/>
  <c r="BF725" i="2"/>
  <c r="T725" i="2"/>
  <c r="R725" i="2"/>
  <c r="P725" i="2"/>
  <c r="BI722" i="2"/>
  <c r="BH722" i="2"/>
  <c r="BG722" i="2"/>
  <c r="BF722" i="2"/>
  <c r="T722" i="2"/>
  <c r="R722" i="2"/>
  <c r="P722" i="2"/>
  <c r="BI720" i="2"/>
  <c r="BH720" i="2"/>
  <c r="BG720" i="2"/>
  <c r="BF720" i="2"/>
  <c r="T720" i="2"/>
  <c r="R720" i="2"/>
  <c r="P720" i="2"/>
  <c r="BI718" i="2"/>
  <c r="BH718" i="2"/>
  <c r="BG718" i="2"/>
  <c r="BF718" i="2"/>
  <c r="T718" i="2"/>
  <c r="R718" i="2"/>
  <c r="P718" i="2"/>
  <c r="BI715" i="2"/>
  <c r="BH715" i="2"/>
  <c r="BG715" i="2"/>
  <c r="BF715" i="2"/>
  <c r="T715" i="2"/>
  <c r="R715" i="2"/>
  <c r="P715" i="2"/>
  <c r="BI709" i="2"/>
  <c r="BH709" i="2"/>
  <c r="BG709" i="2"/>
  <c r="BF709" i="2"/>
  <c r="T709" i="2"/>
  <c r="R709" i="2"/>
  <c r="P709" i="2"/>
  <c r="BI707" i="2"/>
  <c r="BH707" i="2"/>
  <c r="BG707" i="2"/>
  <c r="BF707" i="2"/>
  <c r="T707" i="2"/>
  <c r="R707" i="2"/>
  <c r="P707" i="2"/>
  <c r="BI705" i="2"/>
  <c r="BH705" i="2"/>
  <c r="BG705" i="2"/>
  <c r="BF705" i="2"/>
  <c r="T705" i="2"/>
  <c r="R705" i="2"/>
  <c r="P705" i="2"/>
  <c r="BI703" i="2"/>
  <c r="BH703" i="2"/>
  <c r="BG703" i="2"/>
  <c r="BF703" i="2"/>
  <c r="T703" i="2"/>
  <c r="R703" i="2"/>
  <c r="P703" i="2"/>
  <c r="BI701" i="2"/>
  <c r="BH701" i="2"/>
  <c r="BG701" i="2"/>
  <c r="BF701" i="2"/>
  <c r="T701" i="2"/>
  <c r="R701" i="2"/>
  <c r="P701" i="2"/>
  <c r="BI699" i="2"/>
  <c r="BH699" i="2"/>
  <c r="BG699" i="2"/>
  <c r="BF699" i="2"/>
  <c r="T699" i="2"/>
  <c r="R699" i="2"/>
  <c r="P699" i="2"/>
  <c r="BI695" i="2"/>
  <c r="BH695" i="2"/>
  <c r="BG695" i="2"/>
  <c r="BF695" i="2"/>
  <c r="T695" i="2"/>
  <c r="T694" i="2"/>
  <c r="R695" i="2"/>
  <c r="R694" i="2" s="1"/>
  <c r="P695" i="2"/>
  <c r="P694" i="2"/>
  <c r="BI691" i="2"/>
  <c r="BH691" i="2"/>
  <c r="BG691" i="2"/>
  <c r="BF691" i="2"/>
  <c r="T691" i="2"/>
  <c r="R691" i="2"/>
  <c r="P691" i="2"/>
  <c r="BI689" i="2"/>
  <c r="BH689" i="2"/>
  <c r="BG689" i="2"/>
  <c r="BF689" i="2"/>
  <c r="T689" i="2"/>
  <c r="R689" i="2"/>
  <c r="P689" i="2"/>
  <c r="BI682" i="2"/>
  <c r="BH682" i="2"/>
  <c r="BG682" i="2"/>
  <c r="BF682" i="2"/>
  <c r="T682" i="2"/>
  <c r="R682" i="2"/>
  <c r="P682" i="2"/>
  <c r="BI679" i="2"/>
  <c r="BH679" i="2"/>
  <c r="BG679" i="2"/>
  <c r="BF679" i="2"/>
  <c r="T679" i="2"/>
  <c r="R679" i="2"/>
  <c r="P679" i="2"/>
  <c r="BI676" i="2"/>
  <c r="BH676" i="2"/>
  <c r="BG676" i="2"/>
  <c r="BF676" i="2"/>
  <c r="T676" i="2"/>
  <c r="R676" i="2"/>
  <c r="P676" i="2"/>
  <c r="BI674" i="2"/>
  <c r="BH674" i="2"/>
  <c r="BG674" i="2"/>
  <c r="BF674" i="2"/>
  <c r="T674" i="2"/>
  <c r="R674" i="2"/>
  <c r="P674" i="2"/>
  <c r="BI672" i="2"/>
  <c r="BH672" i="2"/>
  <c r="BG672" i="2"/>
  <c r="BF672" i="2"/>
  <c r="T672" i="2"/>
  <c r="R672" i="2"/>
  <c r="P672" i="2"/>
  <c r="BI670" i="2"/>
  <c r="BH670" i="2"/>
  <c r="BG670" i="2"/>
  <c r="BF670" i="2"/>
  <c r="T670" i="2"/>
  <c r="R670" i="2"/>
  <c r="P670" i="2"/>
  <c r="BI669" i="2"/>
  <c r="BH669" i="2"/>
  <c r="BG669" i="2"/>
  <c r="BF669" i="2"/>
  <c r="T669" i="2"/>
  <c r="R669" i="2"/>
  <c r="P669" i="2"/>
  <c r="BI667" i="2"/>
  <c r="BH667" i="2"/>
  <c r="BG667" i="2"/>
  <c r="BF667" i="2"/>
  <c r="T667" i="2"/>
  <c r="R667" i="2"/>
  <c r="P667" i="2"/>
  <c r="BI665" i="2"/>
  <c r="BH665" i="2"/>
  <c r="BG665" i="2"/>
  <c r="BF665" i="2"/>
  <c r="T665" i="2"/>
  <c r="R665" i="2"/>
  <c r="P665" i="2"/>
  <c r="BI663" i="2"/>
  <c r="BH663" i="2"/>
  <c r="BG663" i="2"/>
  <c r="BF663" i="2"/>
  <c r="T663" i="2"/>
  <c r="R663" i="2"/>
  <c r="P663" i="2"/>
  <c r="BI654" i="2"/>
  <c r="BH654" i="2"/>
  <c r="BG654" i="2"/>
  <c r="BF654" i="2"/>
  <c r="T654" i="2"/>
  <c r="R654" i="2"/>
  <c r="P654" i="2"/>
  <c r="BI651" i="2"/>
  <c r="BH651" i="2"/>
  <c r="BG651" i="2"/>
  <c r="BF651" i="2"/>
  <c r="T651" i="2"/>
  <c r="R651" i="2"/>
  <c r="P651" i="2"/>
  <c r="BI649" i="2"/>
  <c r="BH649" i="2"/>
  <c r="BG649" i="2"/>
  <c r="BF649" i="2"/>
  <c r="T649" i="2"/>
  <c r="R649" i="2"/>
  <c r="P649" i="2"/>
  <c r="BI645" i="2"/>
  <c r="BH645" i="2"/>
  <c r="BG645" i="2"/>
  <c r="BF645" i="2"/>
  <c r="T645" i="2"/>
  <c r="R645" i="2"/>
  <c r="P645" i="2"/>
  <c r="BI637" i="2"/>
  <c r="BH637" i="2"/>
  <c r="BG637" i="2"/>
  <c r="BF637" i="2"/>
  <c r="T637" i="2"/>
  <c r="R637" i="2"/>
  <c r="P637" i="2"/>
  <c r="BI631" i="2"/>
  <c r="BH631" i="2"/>
  <c r="BG631" i="2"/>
  <c r="BF631" i="2"/>
  <c r="T631" i="2"/>
  <c r="R631" i="2"/>
  <c r="P631" i="2"/>
  <c r="BI624" i="2"/>
  <c r="BH624" i="2"/>
  <c r="BG624" i="2"/>
  <c r="BF624" i="2"/>
  <c r="T624" i="2"/>
  <c r="R624" i="2"/>
  <c r="P624" i="2"/>
  <c r="BI619" i="2"/>
  <c r="BH619" i="2"/>
  <c r="BG619" i="2"/>
  <c r="BF619" i="2"/>
  <c r="T619" i="2"/>
  <c r="R619" i="2"/>
  <c r="P619" i="2"/>
  <c r="BI612" i="2"/>
  <c r="BH612" i="2"/>
  <c r="BG612" i="2"/>
  <c r="BF612" i="2"/>
  <c r="T612" i="2"/>
  <c r="R612" i="2"/>
  <c r="P612" i="2"/>
  <c r="BI609" i="2"/>
  <c r="BH609" i="2"/>
  <c r="BG609" i="2"/>
  <c r="BF609" i="2"/>
  <c r="T609" i="2"/>
  <c r="R609" i="2"/>
  <c r="P609" i="2"/>
  <c r="BI598" i="2"/>
  <c r="BH598" i="2"/>
  <c r="BG598" i="2"/>
  <c r="BF598" i="2"/>
  <c r="T598" i="2"/>
  <c r="R598" i="2"/>
  <c r="P598" i="2"/>
  <c r="BI596" i="2"/>
  <c r="BH596" i="2"/>
  <c r="BG596" i="2"/>
  <c r="BF596" i="2"/>
  <c r="T596" i="2"/>
  <c r="R596" i="2"/>
  <c r="P596" i="2"/>
  <c r="BI594" i="2"/>
  <c r="BH594" i="2"/>
  <c r="BG594" i="2"/>
  <c r="BF594" i="2"/>
  <c r="T594" i="2"/>
  <c r="R594" i="2"/>
  <c r="P594" i="2"/>
  <c r="BI592" i="2"/>
  <c r="BH592" i="2"/>
  <c r="BG592" i="2"/>
  <c r="BF592" i="2"/>
  <c r="T592" i="2"/>
  <c r="R592" i="2"/>
  <c r="P592" i="2"/>
  <c r="BI591" i="2"/>
  <c r="BH591" i="2"/>
  <c r="BG591" i="2"/>
  <c r="BF591" i="2"/>
  <c r="T591" i="2"/>
  <c r="R591" i="2"/>
  <c r="P591" i="2"/>
  <c r="BI586" i="2"/>
  <c r="BH586" i="2"/>
  <c r="BG586" i="2"/>
  <c r="BF586" i="2"/>
  <c r="T586" i="2"/>
  <c r="R586" i="2"/>
  <c r="P586" i="2"/>
  <c r="BI584" i="2"/>
  <c r="BH584" i="2"/>
  <c r="BG584" i="2"/>
  <c r="BF584" i="2"/>
  <c r="T584" i="2"/>
  <c r="R584" i="2"/>
  <c r="P584" i="2"/>
  <c r="BI582" i="2"/>
  <c r="BH582" i="2"/>
  <c r="BG582" i="2"/>
  <c r="BF582" i="2"/>
  <c r="T582" i="2"/>
  <c r="R582" i="2"/>
  <c r="P582" i="2"/>
  <c r="BI580" i="2"/>
  <c r="BH580" i="2"/>
  <c r="BG580" i="2"/>
  <c r="BF580" i="2"/>
  <c r="T580" i="2"/>
  <c r="R580" i="2"/>
  <c r="P580" i="2"/>
  <c r="BI578" i="2"/>
  <c r="BH578" i="2"/>
  <c r="BG578" i="2"/>
  <c r="BF578" i="2"/>
  <c r="T578" i="2"/>
  <c r="R578" i="2"/>
  <c r="P578" i="2"/>
  <c r="BI576" i="2"/>
  <c r="BH576" i="2"/>
  <c r="BG576" i="2"/>
  <c r="BF576" i="2"/>
  <c r="T576" i="2"/>
  <c r="R576" i="2"/>
  <c r="P576" i="2"/>
  <c r="BI574" i="2"/>
  <c r="BH574" i="2"/>
  <c r="BG574" i="2"/>
  <c r="BF574" i="2"/>
  <c r="T574" i="2"/>
  <c r="R574" i="2"/>
  <c r="P574" i="2"/>
  <c r="BI569" i="2"/>
  <c r="BH569" i="2"/>
  <c r="BG569" i="2"/>
  <c r="BF569" i="2"/>
  <c r="T569" i="2"/>
  <c r="R569" i="2"/>
  <c r="P569" i="2"/>
  <c r="BI567" i="2"/>
  <c r="BH567" i="2"/>
  <c r="BG567" i="2"/>
  <c r="BF567" i="2"/>
  <c r="T567" i="2"/>
  <c r="R567" i="2"/>
  <c r="P567" i="2"/>
  <c r="BI565" i="2"/>
  <c r="BH565" i="2"/>
  <c r="BG565" i="2"/>
  <c r="BF565" i="2"/>
  <c r="T565" i="2"/>
  <c r="R565" i="2"/>
  <c r="P565" i="2"/>
  <c r="BI563" i="2"/>
  <c r="BH563" i="2"/>
  <c r="BG563" i="2"/>
  <c r="BF563" i="2"/>
  <c r="T563" i="2"/>
  <c r="R563" i="2"/>
  <c r="P563" i="2"/>
  <c r="BI561" i="2"/>
  <c r="BH561" i="2"/>
  <c r="BG561" i="2"/>
  <c r="BF561" i="2"/>
  <c r="T561" i="2"/>
  <c r="R561" i="2"/>
  <c r="P561" i="2"/>
  <c r="BI559" i="2"/>
  <c r="BH559" i="2"/>
  <c r="BG559" i="2"/>
  <c r="BF559" i="2"/>
  <c r="T559" i="2"/>
  <c r="R559" i="2"/>
  <c r="P559" i="2"/>
  <c r="BI556" i="2"/>
  <c r="BH556" i="2"/>
  <c r="BG556" i="2"/>
  <c r="BF556" i="2"/>
  <c r="T556" i="2"/>
  <c r="R556" i="2"/>
  <c r="P556" i="2"/>
  <c r="BI554" i="2"/>
  <c r="BH554" i="2"/>
  <c r="BG554" i="2"/>
  <c r="BF554" i="2"/>
  <c r="T554" i="2"/>
  <c r="R554" i="2"/>
  <c r="P554" i="2"/>
  <c r="BI551" i="2"/>
  <c r="BH551" i="2"/>
  <c r="BG551" i="2"/>
  <c r="BF551" i="2"/>
  <c r="T551" i="2"/>
  <c r="R551" i="2"/>
  <c r="P551" i="2"/>
  <c r="BI549" i="2"/>
  <c r="BH549" i="2"/>
  <c r="BG549" i="2"/>
  <c r="BF549" i="2"/>
  <c r="T549" i="2"/>
  <c r="R549" i="2"/>
  <c r="P549" i="2"/>
  <c r="BI546" i="2"/>
  <c r="BH546" i="2"/>
  <c r="BG546" i="2"/>
  <c r="BF546" i="2"/>
  <c r="T546" i="2"/>
  <c r="R546" i="2"/>
  <c r="P546" i="2"/>
  <c r="BI543" i="2"/>
  <c r="BH543" i="2"/>
  <c r="BG543" i="2"/>
  <c r="BF543" i="2"/>
  <c r="T543" i="2"/>
  <c r="R543" i="2"/>
  <c r="P543" i="2"/>
  <c r="BI541" i="2"/>
  <c r="BH541" i="2"/>
  <c r="BG541" i="2"/>
  <c r="BF541" i="2"/>
  <c r="T541" i="2"/>
  <c r="R541" i="2"/>
  <c r="P541" i="2"/>
  <c r="BI538" i="2"/>
  <c r="BH538" i="2"/>
  <c r="BG538" i="2"/>
  <c r="BF538" i="2"/>
  <c r="T538" i="2"/>
  <c r="R538" i="2"/>
  <c r="P538" i="2"/>
  <c r="BI520" i="2"/>
  <c r="BH520" i="2"/>
  <c r="BG520" i="2"/>
  <c r="BF520" i="2"/>
  <c r="T520" i="2"/>
  <c r="R520" i="2"/>
  <c r="P520" i="2"/>
  <c r="BI510" i="2"/>
  <c r="BH510" i="2"/>
  <c r="BG510" i="2"/>
  <c r="BF510" i="2"/>
  <c r="T510" i="2"/>
  <c r="R510" i="2"/>
  <c r="P510" i="2"/>
  <c r="BI507" i="2"/>
  <c r="BH507" i="2"/>
  <c r="BG507" i="2"/>
  <c r="BF507" i="2"/>
  <c r="T507" i="2"/>
  <c r="R507" i="2"/>
  <c r="P507" i="2"/>
  <c r="BI498" i="2"/>
  <c r="BH498" i="2"/>
  <c r="BG498" i="2"/>
  <c r="BF498" i="2"/>
  <c r="T498" i="2"/>
  <c r="R498" i="2"/>
  <c r="P498" i="2"/>
  <c r="BI490" i="2"/>
  <c r="BH490" i="2"/>
  <c r="BG490" i="2"/>
  <c r="BF490" i="2"/>
  <c r="T490" i="2"/>
  <c r="R490" i="2"/>
  <c r="P490" i="2"/>
  <c r="BI472" i="2"/>
  <c r="BH472" i="2"/>
  <c r="BG472" i="2"/>
  <c r="BF472" i="2"/>
  <c r="T472" i="2"/>
  <c r="R472" i="2"/>
  <c r="P472" i="2"/>
  <c r="BI469" i="2"/>
  <c r="BH469" i="2"/>
  <c r="BG469" i="2"/>
  <c r="BF469" i="2"/>
  <c r="T469" i="2"/>
  <c r="R469" i="2"/>
  <c r="P469" i="2"/>
  <c r="BI466" i="2"/>
  <c r="BH466" i="2"/>
  <c r="BG466" i="2"/>
  <c r="BF466" i="2"/>
  <c r="T466" i="2"/>
  <c r="R466" i="2"/>
  <c r="P466" i="2"/>
  <c r="BI464" i="2"/>
  <c r="BH464" i="2"/>
  <c r="BG464" i="2"/>
  <c r="BF464" i="2"/>
  <c r="T464" i="2"/>
  <c r="R464" i="2"/>
  <c r="P464" i="2"/>
  <c r="BI461" i="2"/>
  <c r="BH461" i="2"/>
  <c r="BG461" i="2"/>
  <c r="BF461" i="2"/>
  <c r="T461" i="2"/>
  <c r="R461" i="2"/>
  <c r="P461" i="2"/>
  <c r="BI459" i="2"/>
  <c r="BH459" i="2"/>
  <c r="BG459" i="2"/>
  <c r="BF459" i="2"/>
  <c r="T459" i="2"/>
  <c r="R459" i="2"/>
  <c r="P459" i="2"/>
  <c r="BI457" i="2"/>
  <c r="BH457" i="2"/>
  <c r="BG457" i="2"/>
  <c r="BF457" i="2"/>
  <c r="T457" i="2"/>
  <c r="R457" i="2"/>
  <c r="P457" i="2"/>
  <c r="BI454" i="2"/>
  <c r="BH454" i="2"/>
  <c r="BG454" i="2"/>
  <c r="BF454" i="2"/>
  <c r="T454" i="2"/>
  <c r="R454" i="2"/>
  <c r="P454" i="2"/>
  <c r="BI440" i="2"/>
  <c r="BH440" i="2"/>
  <c r="BG440" i="2"/>
  <c r="BF440" i="2"/>
  <c r="T440" i="2"/>
  <c r="R440" i="2"/>
  <c r="P440" i="2"/>
  <c r="BI438" i="2"/>
  <c r="BH438" i="2"/>
  <c r="BG438" i="2"/>
  <c r="BF438" i="2"/>
  <c r="T438" i="2"/>
  <c r="R438" i="2"/>
  <c r="P438" i="2"/>
  <c r="BI436" i="2"/>
  <c r="BH436" i="2"/>
  <c r="BG436" i="2"/>
  <c r="BF436" i="2"/>
  <c r="T436" i="2"/>
  <c r="R436" i="2"/>
  <c r="P436" i="2"/>
  <c r="BI434" i="2"/>
  <c r="BH434" i="2"/>
  <c r="BG434" i="2"/>
  <c r="BF434" i="2"/>
  <c r="T434" i="2"/>
  <c r="R434" i="2"/>
  <c r="P434" i="2"/>
  <c r="BI426" i="2"/>
  <c r="BH426" i="2"/>
  <c r="BG426" i="2"/>
  <c r="BF426" i="2"/>
  <c r="T426" i="2"/>
  <c r="R426" i="2"/>
  <c r="P426" i="2"/>
  <c r="BI422" i="2"/>
  <c r="BH422" i="2"/>
  <c r="BG422" i="2"/>
  <c r="BF422" i="2"/>
  <c r="T422" i="2"/>
  <c r="R422" i="2"/>
  <c r="P422" i="2"/>
  <c r="BI420" i="2"/>
  <c r="BH420" i="2"/>
  <c r="BG420" i="2"/>
  <c r="BF420" i="2"/>
  <c r="T420" i="2"/>
  <c r="R420" i="2"/>
  <c r="P420" i="2"/>
  <c r="BI400" i="2"/>
  <c r="BH400" i="2"/>
  <c r="BG400" i="2"/>
  <c r="BF400" i="2"/>
  <c r="T400" i="2"/>
  <c r="R400" i="2"/>
  <c r="P400" i="2"/>
  <c r="BI398" i="2"/>
  <c r="BH398" i="2"/>
  <c r="BG398" i="2"/>
  <c r="BF398" i="2"/>
  <c r="T398" i="2"/>
  <c r="R398" i="2"/>
  <c r="P398" i="2"/>
  <c r="BI395" i="2"/>
  <c r="BH395" i="2"/>
  <c r="BG395" i="2"/>
  <c r="BF395" i="2"/>
  <c r="T395" i="2"/>
  <c r="R395" i="2"/>
  <c r="P395" i="2"/>
  <c r="BI367" i="2"/>
  <c r="BH367" i="2"/>
  <c r="BG367" i="2"/>
  <c r="BF367" i="2"/>
  <c r="T367" i="2"/>
  <c r="R367" i="2"/>
  <c r="P367" i="2"/>
  <c r="BI365" i="2"/>
  <c r="BH365" i="2"/>
  <c r="BG365" i="2"/>
  <c r="BF365" i="2"/>
  <c r="T365" i="2"/>
  <c r="R365" i="2"/>
  <c r="P365" i="2"/>
  <c r="BI361" i="2"/>
  <c r="BH361" i="2"/>
  <c r="BG361" i="2"/>
  <c r="BF361" i="2"/>
  <c r="T361" i="2"/>
  <c r="R361" i="2"/>
  <c r="P361" i="2"/>
  <c r="BI359" i="2"/>
  <c r="BH359" i="2"/>
  <c r="BG359" i="2"/>
  <c r="BF359" i="2"/>
  <c r="T359" i="2"/>
  <c r="R359" i="2"/>
  <c r="P359" i="2"/>
  <c r="BI357" i="2"/>
  <c r="BH357" i="2"/>
  <c r="BG357" i="2"/>
  <c r="BF357" i="2"/>
  <c r="T357" i="2"/>
  <c r="R357" i="2"/>
  <c r="P357" i="2"/>
  <c r="BI355" i="2"/>
  <c r="BH355" i="2"/>
  <c r="BG355" i="2"/>
  <c r="BF355" i="2"/>
  <c r="T355" i="2"/>
  <c r="R355" i="2"/>
  <c r="P355" i="2"/>
  <c r="BI351" i="2"/>
  <c r="BH351" i="2"/>
  <c r="BG351" i="2"/>
  <c r="BF351" i="2"/>
  <c r="T351" i="2"/>
  <c r="R351" i="2"/>
  <c r="P351" i="2"/>
  <c r="BI347" i="2"/>
  <c r="BH347" i="2"/>
  <c r="BG347" i="2"/>
  <c r="BF347" i="2"/>
  <c r="T347" i="2"/>
  <c r="R347" i="2"/>
  <c r="P347" i="2"/>
  <c r="BI345" i="2"/>
  <c r="BH345" i="2"/>
  <c r="BG345" i="2"/>
  <c r="BF345" i="2"/>
  <c r="T345" i="2"/>
  <c r="R345" i="2"/>
  <c r="P345" i="2"/>
  <c r="BI341" i="2"/>
  <c r="BH341" i="2"/>
  <c r="BG341" i="2"/>
  <c r="BF341" i="2"/>
  <c r="T341" i="2"/>
  <c r="R341" i="2"/>
  <c r="P341" i="2"/>
  <c r="BI337" i="2"/>
  <c r="BH337" i="2"/>
  <c r="BG337" i="2"/>
  <c r="BF337" i="2"/>
  <c r="T337" i="2"/>
  <c r="R337" i="2"/>
  <c r="P337" i="2"/>
  <c r="BI335" i="2"/>
  <c r="BH335" i="2"/>
  <c r="BG335" i="2"/>
  <c r="BF335" i="2"/>
  <c r="T335" i="2"/>
  <c r="R335" i="2"/>
  <c r="P335" i="2"/>
  <c r="BI333" i="2"/>
  <c r="BH333" i="2"/>
  <c r="BG333" i="2"/>
  <c r="BF333" i="2"/>
  <c r="T333" i="2"/>
  <c r="R333" i="2"/>
  <c r="P333" i="2"/>
  <c r="BI331" i="2"/>
  <c r="BH331" i="2"/>
  <c r="BG331" i="2"/>
  <c r="BF331" i="2"/>
  <c r="T331" i="2"/>
  <c r="R331" i="2"/>
  <c r="P331" i="2"/>
  <c r="BI326" i="2"/>
  <c r="BH326" i="2"/>
  <c r="BG326" i="2"/>
  <c r="BF326" i="2"/>
  <c r="T326" i="2"/>
  <c r="R326" i="2"/>
  <c r="P326" i="2"/>
  <c r="BI315" i="2"/>
  <c r="BH315" i="2"/>
  <c r="BG315" i="2"/>
  <c r="BF315" i="2"/>
  <c r="T315" i="2"/>
  <c r="R315" i="2"/>
  <c r="P315" i="2"/>
  <c r="BI300" i="2"/>
  <c r="BH300" i="2"/>
  <c r="BG300" i="2"/>
  <c r="BF300" i="2"/>
  <c r="T300" i="2"/>
  <c r="R300" i="2"/>
  <c r="P300" i="2"/>
  <c r="BI298" i="2"/>
  <c r="BH298" i="2"/>
  <c r="BG298" i="2"/>
  <c r="BF298" i="2"/>
  <c r="T298" i="2"/>
  <c r="R298" i="2"/>
  <c r="P298" i="2"/>
  <c r="BI291" i="2"/>
  <c r="BH291" i="2"/>
  <c r="BG291" i="2"/>
  <c r="BF291" i="2"/>
  <c r="T291" i="2"/>
  <c r="R291" i="2"/>
  <c r="P291" i="2"/>
  <c r="BI289" i="2"/>
  <c r="BH289" i="2"/>
  <c r="BG289" i="2"/>
  <c r="BF289" i="2"/>
  <c r="T289" i="2"/>
  <c r="R289" i="2"/>
  <c r="P289" i="2"/>
  <c r="BI280" i="2"/>
  <c r="BH280" i="2"/>
  <c r="BG280" i="2"/>
  <c r="BF280" i="2"/>
  <c r="T280" i="2"/>
  <c r="R280" i="2"/>
  <c r="P280" i="2"/>
  <c r="BI273" i="2"/>
  <c r="BH273" i="2"/>
  <c r="BG273" i="2"/>
  <c r="BF273" i="2"/>
  <c r="T273" i="2"/>
  <c r="R273" i="2"/>
  <c r="P273" i="2"/>
  <c r="BI268" i="2"/>
  <c r="BH268" i="2"/>
  <c r="BG268" i="2"/>
  <c r="BF268" i="2"/>
  <c r="T268" i="2"/>
  <c r="R268" i="2"/>
  <c r="P268" i="2"/>
  <c r="BI258" i="2"/>
  <c r="BH258" i="2"/>
  <c r="BG258" i="2"/>
  <c r="BF258" i="2"/>
  <c r="T258" i="2"/>
  <c r="R258" i="2"/>
  <c r="P258" i="2"/>
  <c r="BI251" i="2"/>
  <c r="BH251" i="2"/>
  <c r="BG251" i="2"/>
  <c r="BF251" i="2"/>
  <c r="T251" i="2"/>
  <c r="R251" i="2"/>
  <c r="P251" i="2"/>
  <c r="BI247" i="2"/>
  <c r="BH247" i="2"/>
  <c r="BG247" i="2"/>
  <c r="BF247" i="2"/>
  <c r="T247" i="2"/>
  <c r="R247" i="2"/>
  <c r="P247" i="2"/>
  <c r="BI235" i="2"/>
  <c r="BH235" i="2"/>
  <c r="BG235" i="2"/>
  <c r="BF235" i="2"/>
  <c r="T235" i="2"/>
  <c r="R235" i="2"/>
  <c r="P235" i="2"/>
  <c r="BI231" i="2"/>
  <c r="BH231" i="2"/>
  <c r="BG231" i="2"/>
  <c r="BF231" i="2"/>
  <c r="T231" i="2"/>
  <c r="R231" i="2"/>
  <c r="P231" i="2"/>
  <c r="BI228" i="2"/>
  <c r="BH228" i="2"/>
  <c r="BG228" i="2"/>
  <c r="BF228" i="2"/>
  <c r="T228" i="2"/>
  <c r="R228" i="2"/>
  <c r="P228" i="2"/>
  <c r="BI221" i="2"/>
  <c r="BH221" i="2"/>
  <c r="BG221" i="2"/>
  <c r="BF221" i="2"/>
  <c r="T221" i="2"/>
  <c r="R221" i="2"/>
  <c r="P221" i="2"/>
  <c r="BI217" i="2"/>
  <c r="BH217" i="2"/>
  <c r="BG217" i="2"/>
  <c r="BF217" i="2"/>
  <c r="T217" i="2"/>
  <c r="R217" i="2"/>
  <c r="P217" i="2"/>
  <c r="BI209" i="2"/>
  <c r="BH209" i="2"/>
  <c r="BG209" i="2"/>
  <c r="BF209" i="2"/>
  <c r="T209" i="2"/>
  <c r="R209" i="2"/>
  <c r="P209" i="2"/>
  <c r="BI205" i="2"/>
  <c r="BH205" i="2"/>
  <c r="BG205" i="2"/>
  <c r="BF205" i="2"/>
  <c r="T205" i="2"/>
  <c r="R205" i="2"/>
  <c r="P205" i="2"/>
  <c r="BI199" i="2"/>
  <c r="BH199" i="2"/>
  <c r="BG199" i="2"/>
  <c r="BF199" i="2"/>
  <c r="T199" i="2"/>
  <c r="R199" i="2"/>
  <c r="P199" i="2"/>
  <c r="BI196" i="2"/>
  <c r="BH196" i="2"/>
  <c r="BG196" i="2"/>
  <c r="BF196" i="2"/>
  <c r="T196" i="2"/>
  <c r="R196" i="2"/>
  <c r="P196" i="2"/>
  <c r="BI194" i="2"/>
  <c r="BH194" i="2"/>
  <c r="BG194" i="2"/>
  <c r="BF194" i="2"/>
  <c r="T194" i="2"/>
  <c r="R194" i="2"/>
  <c r="P194" i="2"/>
  <c r="BI188" i="2"/>
  <c r="BH188" i="2"/>
  <c r="BG188" i="2"/>
  <c r="BF188" i="2"/>
  <c r="T188" i="2"/>
  <c r="R188" i="2"/>
  <c r="P188" i="2"/>
  <c r="BI182" i="2"/>
  <c r="BH182" i="2"/>
  <c r="BG182" i="2"/>
  <c r="BF182" i="2"/>
  <c r="T182" i="2"/>
  <c r="R182" i="2"/>
  <c r="P182" i="2"/>
  <c r="BI176" i="2"/>
  <c r="BH176" i="2"/>
  <c r="BG176" i="2"/>
  <c r="BF176" i="2"/>
  <c r="T176" i="2"/>
  <c r="R176" i="2"/>
  <c r="P176" i="2"/>
  <c r="BI173" i="2"/>
  <c r="BH173" i="2"/>
  <c r="BG173" i="2"/>
  <c r="BF173" i="2"/>
  <c r="T173" i="2"/>
  <c r="R173" i="2"/>
  <c r="P173" i="2"/>
  <c r="BI167" i="2"/>
  <c r="BH167" i="2"/>
  <c r="BG167" i="2"/>
  <c r="BF167" i="2"/>
  <c r="T167" i="2"/>
  <c r="R167" i="2"/>
  <c r="P167" i="2"/>
  <c r="BI165" i="2"/>
  <c r="BH165" i="2"/>
  <c r="BG165" i="2"/>
  <c r="BF165" i="2"/>
  <c r="T165" i="2"/>
  <c r="R165" i="2"/>
  <c r="P165" i="2"/>
  <c r="BI162" i="2"/>
  <c r="BH162" i="2"/>
  <c r="BG162" i="2"/>
  <c r="BF162" i="2"/>
  <c r="T162" i="2"/>
  <c r="R162" i="2"/>
  <c r="P162" i="2"/>
  <c r="BI154" i="2"/>
  <c r="BH154" i="2"/>
  <c r="BG154" i="2"/>
  <c r="BF154" i="2"/>
  <c r="T154" i="2"/>
  <c r="R154" i="2"/>
  <c r="P154" i="2"/>
  <c r="BI151" i="2"/>
  <c r="BH151" i="2"/>
  <c r="BG151" i="2"/>
  <c r="BF151" i="2"/>
  <c r="T151" i="2"/>
  <c r="R151" i="2"/>
  <c r="P151" i="2"/>
  <c r="BI149" i="2"/>
  <c r="BH149" i="2"/>
  <c r="BG149" i="2"/>
  <c r="BF149" i="2"/>
  <c r="T149" i="2"/>
  <c r="R149" i="2"/>
  <c r="P149" i="2"/>
  <c r="BI146" i="2"/>
  <c r="BH146" i="2"/>
  <c r="BG146" i="2"/>
  <c r="BF146" i="2"/>
  <c r="T146" i="2"/>
  <c r="R146" i="2"/>
  <c r="P146" i="2"/>
  <c r="BI143" i="2"/>
  <c r="BH143" i="2"/>
  <c r="BG143" i="2"/>
  <c r="BF143" i="2"/>
  <c r="T143" i="2"/>
  <c r="R143" i="2"/>
  <c r="P143" i="2"/>
  <c r="BI140" i="2"/>
  <c r="BH140" i="2"/>
  <c r="BG140" i="2"/>
  <c r="BF140" i="2"/>
  <c r="T140" i="2"/>
  <c r="R140" i="2"/>
  <c r="P140" i="2"/>
  <c r="BI137" i="2"/>
  <c r="BH137" i="2"/>
  <c r="BG137" i="2"/>
  <c r="BF137" i="2"/>
  <c r="T137" i="2"/>
  <c r="R137" i="2"/>
  <c r="P137" i="2"/>
  <c r="BI135" i="2"/>
  <c r="BH135" i="2"/>
  <c r="BG135" i="2"/>
  <c r="BF135" i="2"/>
  <c r="T135" i="2"/>
  <c r="R135" i="2"/>
  <c r="P135" i="2"/>
  <c r="BI132" i="2"/>
  <c r="BH132" i="2"/>
  <c r="BG132" i="2"/>
  <c r="BF132" i="2"/>
  <c r="T132" i="2"/>
  <c r="R132" i="2"/>
  <c r="P132" i="2"/>
  <c r="BI129" i="2"/>
  <c r="BH129" i="2"/>
  <c r="BG129" i="2"/>
  <c r="BF129" i="2"/>
  <c r="T129" i="2"/>
  <c r="R129" i="2"/>
  <c r="P129" i="2"/>
  <c r="BI126" i="2"/>
  <c r="BH126" i="2"/>
  <c r="BG126" i="2"/>
  <c r="BF126" i="2"/>
  <c r="T126" i="2"/>
  <c r="R126" i="2"/>
  <c r="P126" i="2"/>
  <c r="BI121" i="2"/>
  <c r="BH121" i="2"/>
  <c r="BG121" i="2"/>
  <c r="BF121" i="2"/>
  <c r="T121" i="2"/>
  <c r="R121" i="2"/>
  <c r="P121" i="2"/>
  <c r="BI119" i="2"/>
  <c r="BH119" i="2"/>
  <c r="BG119" i="2"/>
  <c r="BF119" i="2"/>
  <c r="T119" i="2"/>
  <c r="R119" i="2"/>
  <c r="P119" i="2"/>
  <c r="BI113" i="2"/>
  <c r="BH113" i="2"/>
  <c r="BG113" i="2"/>
  <c r="BF113" i="2"/>
  <c r="T113" i="2"/>
  <c r="R113" i="2"/>
  <c r="P113" i="2"/>
  <c r="J107" i="2"/>
  <c r="J106" i="2"/>
  <c r="F106" i="2"/>
  <c r="F104" i="2"/>
  <c r="E102" i="2"/>
  <c r="J55" i="2"/>
  <c r="J54" i="2"/>
  <c r="F54" i="2"/>
  <c r="F52" i="2"/>
  <c r="E50" i="2"/>
  <c r="J18" i="2"/>
  <c r="E18" i="2"/>
  <c r="F55" i="2" s="1"/>
  <c r="J17" i="2"/>
  <c r="J12" i="2"/>
  <c r="J104" i="2"/>
  <c r="E7" i="2"/>
  <c r="E100" i="2" s="1"/>
  <c r="L50" i="1"/>
  <c r="AM50" i="1"/>
  <c r="AM49" i="1"/>
  <c r="L49" i="1"/>
  <c r="AM47" i="1"/>
  <c r="L47" i="1"/>
  <c r="L45" i="1"/>
  <c r="L44" i="1"/>
  <c r="J1049" i="2"/>
  <c r="J1003" i="2"/>
  <c r="BK936" i="2"/>
  <c r="BK886" i="2"/>
  <c r="J849" i="2"/>
  <c r="BK784" i="2"/>
  <c r="J703" i="2"/>
  <c r="J645" i="2"/>
  <c r="BK580" i="2"/>
  <c r="J510" i="2"/>
  <c r="BK361" i="2"/>
  <c r="J280" i="2"/>
  <c r="BK182" i="2"/>
  <c r="J121" i="2"/>
  <c r="J1056" i="2"/>
  <c r="BK989" i="2"/>
  <c r="J915" i="2"/>
  <c r="J877" i="2"/>
  <c r="J807" i="2"/>
  <c r="J750" i="2"/>
  <c r="BK682" i="2"/>
  <c r="J574" i="2"/>
  <c r="BK457" i="2"/>
  <c r="J300" i="2"/>
  <c r="J199" i="2"/>
  <c r="BK119" i="2"/>
  <c r="BK897" i="2"/>
  <c r="BK813" i="2"/>
  <c r="BK755" i="2"/>
  <c r="J682" i="2"/>
  <c r="BK609" i="2"/>
  <c r="BK498" i="2"/>
  <c r="J367" i="2"/>
  <c r="BK280" i="2"/>
  <c r="J129" i="2"/>
  <c r="BK420" i="3"/>
  <c r="BK314" i="3"/>
  <c r="J207" i="3"/>
  <c r="BK100" i="3"/>
  <c r="J307" i="3"/>
  <c r="BK143" i="3"/>
  <c r="J354" i="3"/>
  <c r="J236" i="3"/>
  <c r="J122" i="3"/>
  <c r="BK91" i="4"/>
  <c r="BK117" i="4"/>
  <c r="BK244" i="5"/>
  <c r="J175" i="5"/>
  <c r="BK127" i="5"/>
  <c r="J164" i="5"/>
  <c r="J259" i="5"/>
  <c r="BK175" i="5"/>
  <c r="J159" i="6"/>
  <c r="BK97" i="6"/>
  <c r="J119" i="6"/>
  <c r="J169" i="7"/>
  <c r="BK147" i="7"/>
  <c r="J128" i="7"/>
  <c r="J99" i="7"/>
  <c r="BK175" i="7"/>
  <c r="J148" i="7"/>
  <c r="BK123" i="7"/>
  <c r="BK102" i="7"/>
  <c r="J176" i="7"/>
  <c r="J123" i="7"/>
  <c r="BK110" i="7"/>
  <c r="BK185" i="8"/>
  <c r="J133" i="8"/>
  <c r="J113" i="8"/>
  <c r="J160" i="8"/>
  <c r="J125" i="8"/>
  <c r="J108" i="8"/>
  <c r="J154" i="8"/>
  <c r="J119" i="8"/>
  <c r="J191" i="8"/>
  <c r="BK109" i="8"/>
  <c r="J119" i="9"/>
  <c r="J85" i="9"/>
  <c r="BK122" i="9"/>
  <c r="BK97" i="9"/>
  <c r="J103" i="9"/>
  <c r="J121" i="9"/>
  <c r="J105" i="9"/>
  <c r="J184" i="10"/>
  <c r="BK122" i="10"/>
  <c r="BK170" i="10"/>
  <c r="J170" i="10"/>
  <c r="BK88" i="10"/>
  <c r="J139" i="10"/>
  <c r="BK1054" i="2"/>
  <c r="BK953" i="2"/>
  <c r="J920" i="2"/>
  <c r="BK892" i="2"/>
  <c r="J810" i="2"/>
  <c r="J732" i="2"/>
  <c r="BK707" i="2"/>
  <c r="BK654" i="2"/>
  <c r="J592" i="2"/>
  <c r="BK546" i="2"/>
  <c r="BK472" i="2"/>
  <c r="BK298" i="2"/>
  <c r="J173" i="2"/>
  <c r="BK1105" i="2"/>
  <c r="BK1049" i="2"/>
  <c r="BK960" i="2"/>
  <c r="J927" i="2"/>
  <c r="J884" i="2"/>
  <c r="J841" i="2"/>
  <c r="BK779" i="2"/>
  <c r="BK730" i="2"/>
  <c r="J619" i="2"/>
  <c r="J554" i="2"/>
  <c r="J420" i="2"/>
  <c r="J258" i="2"/>
  <c r="J146" i="2"/>
  <c r="BK923" i="2"/>
  <c r="BK877" i="2"/>
  <c r="BK820" i="2"/>
  <c r="J779" i="2"/>
  <c r="BK695" i="2"/>
  <c r="J586" i="2"/>
  <c r="BK538" i="2"/>
  <c r="BK420" i="2"/>
  <c r="J298" i="2"/>
  <c r="BK173" i="2"/>
  <c r="BK442" i="3"/>
  <c r="BK359" i="3"/>
  <c r="BK264" i="3"/>
  <c r="BK140" i="3"/>
  <c r="BK361" i="3"/>
  <c r="J138" i="3"/>
  <c r="J356" i="3"/>
  <c r="J183" i="3"/>
  <c r="BK141" i="4"/>
  <c r="BK136" i="4"/>
  <c r="J227" i="5"/>
  <c r="J182" i="5"/>
  <c r="J141" i="5"/>
  <c r="BK112" i="5"/>
  <c r="BK178" i="5"/>
  <c r="BK149" i="6"/>
  <c r="J143" i="6"/>
  <c r="J173" i="7"/>
  <c r="BK153" i="7"/>
  <c r="J132" i="7"/>
  <c r="BK113" i="7"/>
  <c r="BK179" i="7"/>
  <c r="J142" i="7"/>
  <c r="J112" i="7"/>
  <c r="BK90" i="7"/>
  <c r="J153" i="7"/>
  <c r="BK125" i="7"/>
  <c r="J101" i="7"/>
  <c r="BK131" i="8"/>
  <c r="J193" i="8"/>
  <c r="BK146" i="8"/>
  <c r="BK119" i="8"/>
  <c r="BK152" i="8"/>
  <c r="BK106" i="8"/>
  <c r="BK144" i="8"/>
  <c r="J134" i="9"/>
  <c r="BK101" i="9"/>
  <c r="J133" i="9"/>
  <c r="J120" i="9"/>
  <c r="BK134" i="9"/>
  <c r="J108" i="9"/>
  <c r="BK158" i="10"/>
  <c r="J160" i="10"/>
  <c r="J181" i="10"/>
  <c r="BK165" i="10"/>
  <c r="BK1039" i="2"/>
  <c r="J962" i="2"/>
  <c r="BK922" i="2"/>
  <c r="BK883" i="2"/>
  <c r="BK841" i="2"/>
  <c r="BK769" i="2"/>
  <c r="BK715" i="2"/>
  <c r="J667" i="2"/>
  <c r="BK594" i="2"/>
  <c r="BK561" i="2"/>
  <c r="BK398" i="2"/>
  <c r="BK300" i="2"/>
  <c r="BK176" i="2"/>
  <c r="J1095" i="2"/>
  <c r="BK1036" i="2"/>
  <c r="BK945" i="2"/>
  <c r="J893" i="2"/>
  <c r="BK843" i="2"/>
  <c r="J772" i="2"/>
  <c r="BK701" i="2"/>
  <c r="BK598" i="2"/>
  <c r="J546" i="2"/>
  <c r="J434" i="2"/>
  <c r="J247" i="2"/>
  <c r="BK140" i="2"/>
  <c r="J843" i="2"/>
  <c r="BK809" i="2"/>
  <c r="J744" i="2"/>
  <c r="BK651" i="2"/>
  <c r="J576" i="2"/>
  <c r="J457" i="2"/>
  <c r="BK337" i="2"/>
  <c r="J268" i="2"/>
  <c r="J119" i="2"/>
  <c r="J400" i="3"/>
  <c r="BK371" i="3"/>
  <c r="BK230" i="3"/>
  <c r="BK138" i="3"/>
  <c r="BK396" i="3"/>
  <c r="J314" i="3"/>
  <c r="J140" i="3"/>
  <c r="J350" i="3"/>
  <c r="BK162" i="3"/>
  <c r="J129" i="4"/>
  <c r="J138" i="4"/>
  <c r="BK259" i="5"/>
  <c r="J215" i="5"/>
  <c r="BK177" i="5"/>
  <c r="BK263" i="5"/>
  <c r="J127" i="5"/>
  <c r="BK239" i="5"/>
  <c r="BK139" i="5"/>
  <c r="BK119" i="6"/>
  <c r="J153" i="6"/>
  <c r="BK91" i="6"/>
  <c r="J157" i="7"/>
  <c r="BK130" i="7"/>
  <c r="J110" i="7"/>
  <c r="BK86" i="7"/>
  <c r="J150" i="7"/>
  <c r="J131" i="7"/>
  <c r="BK109" i="7"/>
  <c r="J89" i="7"/>
  <c r="J158" i="7"/>
  <c r="BK137" i="7"/>
  <c r="J122" i="7"/>
  <c r="BK98" i="7"/>
  <c r="BK117" i="8"/>
  <c r="J187" i="8"/>
  <c r="BK128" i="8"/>
  <c r="J111" i="8"/>
  <c r="J131" i="8"/>
  <c r="BK110" i="8"/>
  <c r="J146" i="8"/>
  <c r="J104" i="8"/>
  <c r="J111" i="9"/>
  <c r="J86" i="9"/>
  <c r="J102" i="9"/>
  <c r="BK110" i="9"/>
  <c r="BK83" i="9"/>
  <c r="BK96" i="9"/>
  <c r="BK119" i="10"/>
  <c r="BK183" i="10"/>
  <c r="J567" i="2"/>
  <c r="BK365" i="2"/>
  <c r="BK289" i="2"/>
  <c r="BK165" i="2"/>
  <c r="BK1101" i="2"/>
  <c r="J1005" i="2"/>
  <c r="J933" i="2"/>
  <c r="BK916" i="2"/>
  <c r="BK802" i="2"/>
  <c r="J734" i="2"/>
  <c r="J676" i="2"/>
  <c r="BK596" i="2"/>
  <c r="J538" i="2"/>
  <c r="J395" i="2"/>
  <c r="BK273" i="2"/>
  <c r="J188" i="2"/>
  <c r="BK938" i="2"/>
  <c r="J889" i="2"/>
  <c r="BK822" i="2"/>
  <c r="BK781" i="2"/>
  <c r="BK703" i="2"/>
  <c r="BK665" i="2"/>
  <c r="BK574" i="2"/>
  <c r="BK464" i="2"/>
  <c r="J335" i="2"/>
  <c r="BK154" i="2"/>
  <c r="J434" i="3"/>
  <c r="J321" i="3"/>
  <c r="J177" i="3"/>
  <c r="BK114" i="3"/>
  <c r="BK379" i="3"/>
  <c r="J330" i="3"/>
  <c r="J167" i="3"/>
  <c r="BK400" i="3"/>
  <c r="J288" i="3"/>
  <c r="BK138" i="4"/>
  <c r="BK98" i="4"/>
  <c r="J239" i="5"/>
  <c r="J194" i="5"/>
  <c r="J139" i="5"/>
  <c r="J201" i="5"/>
  <c r="J254" i="5"/>
  <c r="BK215" i="5"/>
  <c r="J119" i="5"/>
  <c r="BK112" i="6"/>
  <c r="J152" i="6"/>
  <c r="J97" i="6"/>
  <c r="J156" i="7"/>
  <c r="J136" i="7"/>
  <c r="J121" i="7"/>
  <c r="BK101" i="7"/>
  <c r="BK176" i="7"/>
  <c r="BK156" i="7"/>
  <c r="J125" i="7"/>
  <c r="J98" i="7"/>
  <c r="BK168" i="7"/>
  <c r="BK142" i="7"/>
  <c r="BK115" i="7"/>
  <c r="BK87" i="7"/>
  <c r="BK124" i="8"/>
  <c r="BK166" i="8"/>
  <c r="J115" i="8"/>
  <c r="BK164" i="8"/>
  <c r="BK115" i="8"/>
  <c r="BK136" i="8"/>
  <c r="J131" i="9"/>
  <c r="BK94" i="9"/>
  <c r="BK111" i="9"/>
  <c r="J123" i="9"/>
  <c r="J89" i="9"/>
  <c r="BK109" i="9"/>
  <c r="J87" i="9"/>
  <c r="BK139" i="10"/>
  <c r="J153" i="10"/>
  <c r="J117" i="10"/>
  <c r="BK124" i="10"/>
  <c r="J1060" i="2"/>
  <c r="J1034" i="2"/>
  <c r="J950" i="2"/>
  <c r="J918" i="2"/>
  <c r="BK881" i="2"/>
  <c r="J829" i="2"/>
  <c r="BK720" i="2"/>
  <c r="J665" i="2"/>
  <c r="BK591" i="2"/>
  <c r="BK556" i="2"/>
  <c r="J355" i="2"/>
  <c r="BK235" i="2"/>
  <c r="BK137" i="2"/>
  <c r="J1093" i="2"/>
  <c r="BK1034" i="2"/>
  <c r="J923" i="2"/>
  <c r="J892" i="2"/>
  <c r="J846" i="2"/>
  <c r="BK760" i="2"/>
  <c r="J707" i="2"/>
  <c r="J612" i="2"/>
  <c r="J520" i="2"/>
  <c r="BK367" i="2"/>
  <c r="BK221" i="2"/>
  <c r="J137" i="2"/>
  <c r="BK924" i="2"/>
  <c r="BK856" i="2"/>
  <c r="J784" i="2"/>
  <c r="J701" i="2"/>
  <c r="J580" i="2"/>
  <c r="BK466" i="2"/>
  <c r="BK351" i="2"/>
  <c r="BK209" i="2"/>
  <c r="J140" i="2"/>
  <c r="BK406" i="3"/>
  <c r="BK293" i="3"/>
  <c r="BK183" i="3"/>
  <c r="J375" i="3"/>
  <c r="J255" i="3"/>
  <c r="BK122" i="3"/>
  <c r="J264" i="3"/>
  <c r="BK135" i="3"/>
  <c r="J117" i="4"/>
  <c r="J91" i="4"/>
  <c r="J231" i="5"/>
  <c r="BK201" i="5"/>
  <c r="BK147" i="5"/>
  <c r="BK234" i="5"/>
  <c r="BK122" i="5"/>
  <c r="J217" i="5"/>
  <c r="BK158" i="5"/>
  <c r="BK152" i="6"/>
  <c r="J109" i="6"/>
  <c r="J140" i="6"/>
  <c r="BK101" i="6"/>
  <c r="BK159" i="7"/>
  <c r="BK141" i="7"/>
  <c r="BK119" i="7"/>
  <c r="J94" i="7"/>
  <c r="BK171" i="7"/>
  <c r="J135" i="7"/>
  <c r="BK111" i="7"/>
  <c r="BK91" i="7"/>
  <c r="J162" i="7"/>
  <c r="BK151" i="7"/>
  <c r="BK140" i="7"/>
  <c r="J94" i="9"/>
  <c r="BK181" i="10"/>
  <c r="BK184" i="10"/>
  <c r="BK1107" i="2"/>
  <c r="J1036" i="2"/>
  <c r="J960" i="2"/>
  <c r="BK927" i="2"/>
  <c r="J866" i="2"/>
  <c r="J797" i="2"/>
  <c r="J722" i="2"/>
  <c r="J669" i="2"/>
  <c r="J631" i="2"/>
  <c r="J569" i="2"/>
  <c r="BK395" i="2"/>
  <c r="J273" i="2"/>
  <c r="J149" i="2"/>
  <c r="J1103" i="2"/>
  <c r="J1042" i="2"/>
  <c r="J953" i="2"/>
  <c r="BK917" i="2"/>
  <c r="J871" i="2"/>
  <c r="BK800" i="2"/>
  <c r="BK744" i="2"/>
  <c r="J672" i="2"/>
  <c r="J563" i="2"/>
  <c r="J438" i="2"/>
  <c r="J315" i="2"/>
  <c r="BK162" i="2"/>
  <c r="J1097" i="2"/>
  <c r="BK893" i="2"/>
  <c r="BK834" i="2"/>
  <c r="BK758" i="2"/>
  <c r="BK705" i="2"/>
  <c r="BK624" i="2"/>
  <c r="J551" i="2"/>
  <c r="BK436" i="2"/>
  <c r="J326" i="2"/>
  <c r="BK231" i="2"/>
  <c r="BK121" i="2"/>
  <c r="J409" i="3"/>
  <c r="BK222" i="3"/>
  <c r="BK127" i="3"/>
  <c r="J274" i="3"/>
  <c r="J107" i="3"/>
  <c r="J248" i="3"/>
  <c r="J114" i="3"/>
  <c r="BK100" i="4"/>
  <c r="J277" i="5"/>
  <c r="J213" i="5"/>
  <c r="J161" i="5"/>
  <c r="BK194" i="5"/>
  <c r="J241" i="5"/>
  <c r="BK213" i="5"/>
  <c r="J94" i="5"/>
  <c r="BK115" i="6"/>
  <c r="BK155" i="6"/>
  <c r="BK109" i="6"/>
  <c r="J168" i="7"/>
  <c r="J143" i="7"/>
  <c r="BK127" i="7"/>
  <c r="J107" i="7"/>
  <c r="J87" i="7"/>
  <c r="BK149" i="7"/>
  <c r="BK105" i="7"/>
  <c r="J163" i="7"/>
  <c r="J139" i="7"/>
  <c r="J113" i="7"/>
  <c r="BK180" i="8"/>
  <c r="BK116" i="8"/>
  <c r="J181" i="8"/>
  <c r="J123" i="8"/>
  <c r="J180" i="8"/>
  <c r="BK130" i="8"/>
  <c r="J162" i="8"/>
  <c r="BK113" i="8"/>
  <c r="J116" i="9"/>
  <c r="BK88" i="9"/>
  <c r="J107" i="9"/>
  <c r="J112" i="9"/>
  <c r="BK126" i="9"/>
  <c r="BK91" i="9"/>
  <c r="J132" i="10"/>
  <c r="BK133" i="10"/>
  <c r="J148" i="10"/>
  <c r="BK137" i="10"/>
  <c r="BK1056" i="2"/>
  <c r="BK955" i="2"/>
  <c r="J919" i="2"/>
  <c r="BK889" i="2"/>
  <c r="BK859" i="2"/>
  <c r="BK787" i="2"/>
  <c r="BK699" i="2"/>
  <c r="J651" i="2"/>
  <c r="BK584" i="2"/>
  <c r="BK551" i="2"/>
  <c r="J459" i="2"/>
  <c r="BK335" i="2"/>
  <c r="BK205" i="2"/>
  <c r="BK113" i="2"/>
  <c r="BK1047" i="2"/>
  <c r="BK920" i="2"/>
  <c r="J882" i="2"/>
  <c r="J820" i="2"/>
  <c r="J752" i="2"/>
  <c r="J679" i="2"/>
  <c r="BK582" i="2"/>
  <c r="J498" i="2"/>
  <c r="J400" i="2"/>
  <c r="BK291" i="2"/>
  <c r="BK149" i="2"/>
  <c r="BK880" i="2"/>
  <c r="BK829" i="2"/>
  <c r="BK789" i="2"/>
  <c r="BK728" i="2"/>
  <c r="J699" i="2"/>
  <c r="BK619" i="2"/>
  <c r="BK563" i="2"/>
  <c r="J398" i="2"/>
  <c r="J235" i="2"/>
  <c r="J143" i="2"/>
  <c r="BK403" i="3"/>
  <c r="J393" i="3"/>
  <c r="BK307" i="3"/>
  <c r="BK201" i="3"/>
  <c r="J398" i="3"/>
  <c r="J392" i="3"/>
  <c r="J222" i="3"/>
  <c r="BK392" i="3"/>
  <c r="BK274" i="3"/>
  <c r="BK146" i="3"/>
  <c r="BK113" i="4"/>
  <c r="J104" i="4"/>
  <c r="BK203" i="5"/>
  <c r="BK133" i="5"/>
  <c r="BK211" i="5"/>
  <c r="BK117" i="5"/>
  <c r="BK227" i="5"/>
  <c r="J106" i="5"/>
  <c r="BK143" i="6"/>
  <c r="BK168" i="6"/>
  <c r="J112" i="6"/>
  <c r="BK166" i="7"/>
  <c r="J146" i="7"/>
  <c r="BK126" i="7"/>
  <c r="J97" i="7"/>
  <c r="J177" i="7"/>
  <c r="BK143" i="7"/>
  <c r="J119" i="7"/>
  <c r="BK104" i="7"/>
  <c r="J164" i="7"/>
  <c r="BK145" i="7"/>
  <c r="BK181" i="8"/>
  <c r="BK112" i="8"/>
  <c r="J152" i="8"/>
  <c r="J117" i="8"/>
  <c r="J179" i="8"/>
  <c r="J96" i="8"/>
  <c r="J120" i="8"/>
  <c r="BK124" i="9"/>
  <c r="J83" i="9"/>
  <c r="BK108" i="9"/>
  <c r="BK114" i="9"/>
  <c r="J90" i="9"/>
  <c r="BK119" i="9"/>
  <c r="BK86" i="9"/>
  <c r="BK155" i="10"/>
  <c r="J507" i="2"/>
  <c r="BK251" i="2"/>
  <c r="BK129" i="2"/>
  <c r="BK1062" i="2"/>
  <c r="J947" i="2"/>
  <c r="BK894" i="2"/>
  <c r="J868" i="2"/>
  <c r="J781" i="2"/>
  <c r="BK709" i="2"/>
  <c r="BK578" i="2"/>
  <c r="J461" i="2"/>
  <c r="J231" i="2"/>
  <c r="BK143" i="2"/>
  <c r="BK929" i="2"/>
  <c r="BK882" i="2"/>
  <c r="BK810" i="2"/>
  <c r="BK752" i="2"/>
  <c r="BK631" i="2"/>
  <c r="J556" i="2"/>
  <c r="BK440" i="2"/>
  <c r="BK247" i="2"/>
  <c r="J113" i="2"/>
  <c r="J379" i="3"/>
  <c r="J215" i="3"/>
  <c r="BK409" i="3"/>
  <c r="J364" i="3"/>
  <c r="J293" i="3"/>
  <c r="J189" i="3"/>
  <c r="J100" i="3"/>
  <c r="BK255" i="3"/>
  <c r="J143" i="3"/>
  <c r="BK104" i="4"/>
  <c r="J98" i="4"/>
  <c r="BK231" i="5"/>
  <c r="BK156" i="5"/>
  <c r="J236" i="5"/>
  <c r="BK124" i="5"/>
  <c r="BK237" i="5"/>
  <c r="J177" i="5"/>
  <c r="J168" i="6"/>
  <c r="J101" i="6"/>
  <c r="J115" i="6"/>
  <c r="J171" i="7"/>
  <c r="J152" i="7"/>
  <c r="BK129" i="7"/>
  <c r="J105" i="7"/>
  <c r="J167" i="7"/>
  <c r="J138" i="7"/>
  <c r="BK107" i="7"/>
  <c r="J88" i="7"/>
  <c r="BK155" i="7"/>
  <c r="J130" i="7"/>
  <c r="BK103" i="7"/>
  <c r="J136" i="8"/>
  <c r="J199" i="8"/>
  <c r="J134" i="8"/>
  <c r="J107" i="8"/>
  <c r="J129" i="8"/>
  <c r="J88" i="8"/>
  <c r="J121" i="8"/>
  <c r="J126" i="9"/>
  <c r="J91" i="9"/>
  <c r="BK131" i="9"/>
  <c r="J100" i="9"/>
  <c r="BK107" i="9"/>
  <c r="BK133" i="9"/>
  <c r="J104" i="9"/>
  <c r="J186" i="10"/>
  <c r="J96" i="10"/>
  <c r="BK168" i="10"/>
  <c r="J163" i="10"/>
  <c r="BK1042" i="2"/>
  <c r="BK980" i="2"/>
  <c r="J924" i="2"/>
  <c r="J894" i="2"/>
  <c r="BK805" i="2"/>
  <c r="BK750" i="2"/>
  <c r="BK689" i="2"/>
  <c r="BK612" i="2"/>
  <c r="BK565" i="2"/>
  <c r="BK461" i="2"/>
  <c r="BK341" i="2"/>
  <c r="J162" i="2"/>
  <c r="BK1103" i="2"/>
  <c r="BK962" i="2"/>
  <c r="J931" i="2"/>
  <c r="BK900" i="2"/>
  <c r="BK852" i="2"/>
  <c r="J794" i="2"/>
  <c r="J720" i="2"/>
  <c r="BK670" i="2"/>
  <c r="BK586" i="2"/>
  <c r="BK469" i="2"/>
  <c r="J341" i="2"/>
  <c r="BK167" i="2"/>
  <c r="J936" i="2"/>
  <c r="J886" i="2"/>
  <c r="J831" i="2"/>
  <c r="J777" i="2"/>
  <c r="J715" i="2"/>
  <c r="BK645" i="2"/>
  <c r="BK543" i="2"/>
  <c r="BK422" i="2"/>
  <c r="BK315" i="2"/>
  <c r="BK188" i="2"/>
  <c r="J449" i="3"/>
  <c r="BK364" i="3"/>
  <c r="BK236" i="3"/>
  <c r="BK132" i="3"/>
  <c r="BK354" i="3"/>
  <c r="J172" i="3"/>
  <c r="J385" i="3"/>
  <c r="J156" i="3"/>
  <c r="J136" i="4"/>
  <c r="J141" i="4"/>
  <c r="BK217" i="5"/>
  <c r="J158" i="5"/>
  <c r="BK94" i="5"/>
  <c r="BK141" i="5"/>
  <c r="J102" i="5"/>
  <c r="BK187" i="5"/>
  <c r="J112" i="5"/>
  <c r="J123" i="6"/>
  <c r="J149" i="6"/>
  <c r="BK177" i="7"/>
  <c r="J155" i="7"/>
  <c r="BK124" i="7"/>
  <c r="BK108" i="7"/>
  <c r="BK180" i="7"/>
  <c r="J141" i="7"/>
  <c r="J117" i="7"/>
  <c r="BK97" i="7"/>
  <c r="BK165" i="7"/>
  <c r="BK157" i="7"/>
  <c r="J133" i="7"/>
  <c r="BK94" i="7"/>
  <c r="BK198" i="8"/>
  <c r="J150" i="8"/>
  <c r="BK121" i="8"/>
  <c r="BK88" i="8"/>
  <c r="J144" i="8"/>
  <c r="J112" i="8"/>
  <c r="J167" i="8"/>
  <c r="BK126" i="8"/>
  <c r="BK125" i="9"/>
  <c r="J95" i="9"/>
  <c r="J132" i="9"/>
  <c r="J110" i="9"/>
  <c r="BK127" i="9"/>
  <c r="J109" i="9"/>
  <c r="BK132" i="9"/>
  <c r="BK118" i="9"/>
  <c r="BK99" i="9"/>
  <c r="BK163" i="10"/>
  <c r="J88" i="10"/>
  <c r="J155" i="10"/>
  <c r="J130" i="10"/>
  <c r="BK160" i="10"/>
  <c r="BK104" i="10"/>
  <c r="BK1045" i="2"/>
  <c r="J989" i="2"/>
  <c r="J916" i="2"/>
  <c r="J885" i="2"/>
  <c r="BK846" i="2"/>
  <c r="J760" i="2"/>
  <c r="J695" i="2"/>
  <c r="J649" i="2"/>
  <c r="J582" i="2"/>
  <c r="BK438" i="2"/>
  <c r="J345" i="2"/>
  <c r="J194" i="2"/>
  <c r="BK1112" i="2"/>
  <c r="BK1019" i="2"/>
  <c r="J938" i="2"/>
  <c r="J907" i="2"/>
  <c r="BK849" i="2"/>
  <c r="J791" i="2"/>
  <c r="J705" i="2"/>
  <c r="J591" i="2"/>
  <c r="J464" i="2"/>
  <c r="J337" i="2"/>
  <c r="J205" i="2"/>
  <c r="BK933" i="2"/>
  <c r="BK884" i="2"/>
  <c r="J809" i="2"/>
  <c r="J741" i="2"/>
  <c r="J663" i="2"/>
  <c r="BK567" i="2"/>
  <c r="BK459" i="2"/>
  <c r="J347" i="2"/>
  <c r="J196" i="2"/>
  <c r="BK449" i="3"/>
  <c r="BK375" i="3"/>
  <c r="J300" i="3"/>
  <c r="BK195" i="3"/>
  <c r="J95" i="3"/>
  <c r="BK177" i="3"/>
  <c r="BK398" i="3"/>
  <c r="J159" i="3"/>
  <c r="J125" i="4"/>
  <c r="BK120" i="4"/>
  <c r="BK241" i="5"/>
  <c r="J197" i="5"/>
  <c r="BK102" i="5"/>
  <c r="J133" i="5"/>
  <c r="BK236" i="5"/>
  <c r="J124" i="5"/>
  <c r="J155" i="6"/>
  <c r="BK104" i="6"/>
  <c r="BK123" i="6"/>
  <c r="BK163" i="7"/>
  <c r="J149" i="7"/>
  <c r="BK122" i="7"/>
  <c r="J100" i="7"/>
  <c r="BK169" i="7"/>
  <c r="J134" i="7"/>
  <c r="BK100" i="7"/>
  <c r="J180" i="7"/>
  <c r="J160" i="7"/>
  <c r="BK131" i="7"/>
  <c r="J108" i="7"/>
  <c r="BK156" i="8"/>
  <c r="J106" i="8"/>
  <c r="J130" i="8"/>
  <c r="J105" i="8"/>
  <c r="BK122" i="8"/>
  <c r="BK193" i="8"/>
  <c r="BK123" i="8"/>
  <c r="J122" i="9"/>
  <c r="J127" i="9"/>
  <c r="J98" i="9"/>
  <c r="BK106" i="9"/>
  <c r="BK120" i="9"/>
  <c r="BK84" i="9"/>
  <c r="BK117" i="10"/>
  <c r="J121" i="10"/>
  <c r="BK153" i="10"/>
  <c r="J1101" i="2"/>
  <c r="J1019" i="2"/>
  <c r="BK931" i="2"/>
  <c r="J897" i="2"/>
  <c r="J813" i="2"/>
  <c r="BK741" i="2"/>
  <c r="BK679" i="2"/>
  <c r="J637" i="2"/>
  <c r="BK576" i="2"/>
  <c r="BK490" i="2"/>
  <c r="BK347" i="2"/>
  <c r="J221" i="2"/>
  <c r="BK132" i="2"/>
  <c r="J1062" i="2"/>
  <c r="J955" i="2"/>
  <c r="J913" i="2"/>
  <c r="J856" i="2"/>
  <c r="BK797" i="2"/>
  <c r="J728" i="2"/>
  <c r="BK663" i="2"/>
  <c r="BK569" i="2"/>
  <c r="J440" i="2"/>
  <c r="BK333" i="2"/>
  <c r="J176" i="2"/>
  <c r="AS54" i="1"/>
  <c r="J469" i="2"/>
  <c r="J359" i="2"/>
  <c r="BK199" i="2"/>
  <c r="BK434" i="3"/>
  <c r="BK385" i="3"/>
  <c r="J283" i="3"/>
  <c r="J124" i="3"/>
  <c r="J342" i="3"/>
  <c r="BK149" i="3"/>
  <c r="J361" i="3"/>
  <c r="J201" i="3"/>
  <c r="BK130" i="3"/>
  <c r="J100" i="4"/>
  <c r="J234" i="5"/>
  <c r="BK164" i="5"/>
  <c r="J115" i="5"/>
  <c r="BK183" i="5"/>
  <c r="BK106" i="5"/>
  <c r="BK161" i="5"/>
  <c r="BK153" i="6"/>
  <c r="BK93" i="6"/>
  <c r="J127" i="6"/>
  <c r="BK174" i="7"/>
  <c r="BK161" i="7"/>
  <c r="J140" i="7"/>
  <c r="J116" i="7"/>
  <c r="J104" i="7"/>
  <c r="BK173" i="7"/>
  <c r="J124" i="7"/>
  <c r="BK99" i="7"/>
  <c r="J179" i="7"/>
  <c r="BK152" i="7"/>
  <c r="J126" i="7"/>
  <c r="BK106" i="7"/>
  <c r="J166" i="8"/>
  <c r="BK162" i="8"/>
  <c r="J122" i="8"/>
  <c r="BK96" i="8"/>
  <c r="J127" i="8"/>
  <c r="J189" i="8"/>
  <c r="J110" i="8"/>
  <c r="J118" i="9"/>
  <c r="BK90" i="9"/>
  <c r="BK121" i="9"/>
  <c r="J125" i="9"/>
  <c r="BK102" i="9"/>
  <c r="BK115" i="9"/>
  <c r="J168" i="10"/>
  <c r="J124" i="10"/>
  <c r="BK132" i="10"/>
  <c r="BK454" i="2"/>
  <c r="J351" i="2"/>
  <c r="J217" i="2"/>
  <c r="J1107" i="2"/>
  <c r="J1039" i="2"/>
  <c r="BK958" i="2"/>
  <c r="BK885" i="2"/>
  <c r="BK831" i="2"/>
  <c r="J755" i="2"/>
  <c r="J689" i="2"/>
  <c r="J624" i="2"/>
  <c r="J559" i="2"/>
  <c r="J426" i="2"/>
  <c r="J357" i="2"/>
  <c r="J154" i="2"/>
  <c r="BK915" i="2"/>
  <c r="J852" i="2"/>
  <c r="J805" i="2"/>
  <c r="BK722" i="2"/>
  <c r="J584" i="2"/>
  <c r="BK510" i="2"/>
  <c r="BK355" i="2"/>
  <c r="J182" i="2"/>
  <c r="J445" i="3"/>
  <c r="BK356" i="3"/>
  <c r="BK248" i="3"/>
  <c r="J130" i="3"/>
  <c r="J406" i="3"/>
  <c r="J359" i="3"/>
  <c r="J241" i="3"/>
  <c r="J135" i="3"/>
  <c r="BK352" i="3"/>
  <c r="BK207" i="3"/>
  <c r="BK124" i="3"/>
  <c r="BK125" i="4"/>
  <c r="J263" i="5"/>
  <c r="J211" i="5"/>
  <c r="J167" i="5"/>
  <c r="J98" i="5"/>
  <c r="J147" i="5"/>
  <c r="BK280" i="5"/>
  <c r="BK182" i="5"/>
  <c r="J149" i="5"/>
  <c r="J146" i="6"/>
  <c r="BK171" i="6"/>
  <c r="J104" i="6"/>
  <c r="BK167" i="7"/>
  <c r="BK139" i="7"/>
  <c r="J111" i="7"/>
  <c r="BK95" i="7"/>
  <c r="J145" i="7"/>
  <c r="BK118" i="7"/>
  <c r="J103" i="7"/>
  <c r="J161" i="7"/>
  <c r="BK135" i="7"/>
  <c r="J109" i="7"/>
  <c r="BK179" i="8"/>
  <c r="J109" i="8"/>
  <c r="BK154" i="8"/>
  <c r="BK120" i="8"/>
  <c r="BK150" i="8"/>
  <c r="BK107" i="8"/>
  <c r="BK160" i="8"/>
  <c r="BK105" i="8"/>
  <c r="J114" i="9"/>
  <c r="J84" i="9"/>
  <c r="J106" i="9"/>
  <c r="J113" i="9"/>
  <c r="J99" i="9"/>
  <c r="BK116" i="9"/>
  <c r="J165" i="10"/>
  <c r="BK175" i="10"/>
  <c r="BK96" i="10"/>
  <c r="BK186" i="10"/>
  <c r="J1112" i="2"/>
  <c r="J958" i="2"/>
  <c r="BK907" i="2"/>
  <c r="BK871" i="2"/>
  <c r="BK794" i="2"/>
  <c r="J730" i="2"/>
  <c r="BK672" i="2"/>
  <c r="J596" i="2"/>
  <c r="J543" i="2"/>
  <c r="BK426" i="2"/>
  <c r="BK331" i="2"/>
  <c r="J209" i="2"/>
  <c r="BK1095" i="2"/>
  <c r="J1045" i="2"/>
  <c r="BK950" i="2"/>
  <c r="BK919" i="2"/>
  <c r="J881" i="2"/>
  <c r="J834" i="2"/>
  <c r="J787" i="2"/>
  <c r="BK732" i="2"/>
  <c r="BK649" i="2"/>
  <c r="J549" i="2"/>
  <c r="J436" i="2"/>
  <c r="J251" i="2"/>
  <c r="BK151" i="2"/>
  <c r="BK918" i="2"/>
  <c r="BK868" i="2"/>
  <c r="BK807" i="2"/>
  <c r="BK734" i="2"/>
  <c r="BK669" i="2"/>
  <c r="BK554" i="2"/>
  <c r="J454" i="2"/>
  <c r="J331" i="2"/>
  <c r="J165" i="2"/>
  <c r="J442" i="3"/>
  <c r="BK350" i="3"/>
  <c r="BK156" i="3"/>
  <c r="J420" i="3"/>
  <c r="J195" i="3"/>
  <c r="BK95" i="3"/>
  <c r="BK321" i="3"/>
  <c r="BK189" i="3"/>
  <c r="BK97" i="3"/>
  <c r="BK114" i="4"/>
  <c r="J248" i="5"/>
  <c r="J191" i="5"/>
  <c r="J117" i="5"/>
  <c r="J171" i="5"/>
  <c r="BK115" i="5"/>
  <c r="J203" i="5"/>
  <c r="J122" i="5"/>
  <c r="BK140" i="6"/>
  <c r="BK159" i="6"/>
  <c r="J106" i="6"/>
  <c r="BK164" i="7"/>
  <c r="J151" i="7"/>
  <c r="BK134" i="7"/>
  <c r="BK114" i="7"/>
  <c r="J90" i="7"/>
  <c r="BK160" i="7"/>
  <c r="J129" i="7"/>
  <c r="J106" i="7"/>
  <c r="J86" i="7"/>
  <c r="BK128" i="7"/>
  <c r="J114" i="7"/>
  <c r="J102" i="7"/>
  <c r="BK178" i="8"/>
  <c r="BK125" i="8"/>
  <c r="BK189" i="8"/>
  <c r="J132" i="8"/>
  <c r="J116" i="8"/>
  <c r="J178" i="8"/>
  <c r="J126" i="8"/>
  <c r="BK104" i="8"/>
  <c r="BK158" i="8"/>
  <c r="J118" i="8"/>
  <c r="J115" i="9"/>
  <c r="BK89" i="9"/>
  <c r="BK129" i="9"/>
  <c r="BK103" i="9"/>
  <c r="BK117" i="9"/>
  <c r="BK95" i="9"/>
  <c r="J88" i="9"/>
  <c r="BK112" i="9"/>
  <c r="BK85" i="9"/>
  <c r="J137" i="10"/>
  <c r="J187" i="10"/>
  <c r="J115" i="10"/>
  <c r="J119" i="10"/>
  <c r="BK130" i="10"/>
  <c r="BK1097" i="2"/>
  <c r="BK1005" i="2"/>
  <c r="J945" i="2"/>
  <c r="J900" i="2"/>
  <c r="J874" i="2"/>
  <c r="BK777" i="2"/>
  <c r="J674" i="2"/>
  <c r="J598" i="2"/>
  <c r="BK559" i="2"/>
  <c r="BK520" i="2"/>
  <c r="BK357" i="2"/>
  <c r="J228" i="2"/>
  <c r="J126" i="2"/>
  <c r="BK1060" i="2"/>
  <c r="BK999" i="2"/>
  <c r="J921" i="2"/>
  <c r="J880" i="2"/>
  <c r="J822" i="2"/>
  <c r="J758" i="2"/>
  <c r="J691" i="2"/>
  <c r="J654" i="2"/>
  <c r="BK507" i="2"/>
  <c r="J361" i="2"/>
  <c r="BK228" i="2"/>
  <c r="J135" i="2"/>
  <c r="J917" i="2"/>
  <c r="J859" i="2"/>
  <c r="J800" i="2"/>
  <c r="BK718" i="2"/>
  <c r="BK674" i="2"/>
  <c r="J578" i="2"/>
  <c r="J472" i="2"/>
  <c r="J365" i="2"/>
  <c r="BK258" i="2"/>
  <c r="BK146" i="2"/>
  <c r="J426" i="3"/>
  <c r="BK330" i="3"/>
  <c r="BK159" i="3"/>
  <c r="J412" i="3"/>
  <c r="J162" i="3"/>
  <c r="BK300" i="3"/>
  <c r="BK215" i="3"/>
  <c r="J132" i="3"/>
  <c r="J114" i="4"/>
  <c r="J113" i="4"/>
  <c r="J237" i="5"/>
  <c r="BK171" i="5"/>
  <c r="J244" i="5"/>
  <c r="J280" i="5"/>
  <c r="J183" i="5"/>
  <c r="BK109" i="5"/>
  <c r="BK132" i="6"/>
  <c r="J91" i="6"/>
  <c r="BK178" i="7"/>
  <c r="BK158" i="7"/>
  <c r="BK138" i="7"/>
  <c r="J118" i="7"/>
  <c r="BK92" i="7"/>
  <c r="J159" i="7"/>
  <c r="BK121" i="7"/>
  <c r="BK93" i="7"/>
  <c r="J170" i="7"/>
  <c r="BK146" i="7"/>
  <c r="J120" i="7"/>
  <c r="BK88" i="7"/>
  <c r="J128" i="8"/>
  <c r="J158" i="8"/>
  <c r="J114" i="8"/>
  <c r="BK167" i="8"/>
  <c r="BK114" i="8"/>
  <c r="J185" i="8"/>
  <c r="BK108" i="8"/>
  <c r="J92" i="9"/>
  <c r="BK113" i="9"/>
  <c r="BK92" i="9"/>
  <c r="BK100" i="9"/>
  <c r="BK98" i="9"/>
  <c r="J175" i="10"/>
  <c r="J183" i="10"/>
  <c r="J127" i="10"/>
  <c r="BK187" i="10"/>
  <c r="BK121" i="10"/>
  <c r="J1047" i="2"/>
  <c r="J999" i="2"/>
  <c r="BK947" i="2"/>
  <c r="BK913" i="2"/>
  <c r="BK879" i="2"/>
  <c r="J802" i="2"/>
  <c r="BK725" i="2"/>
  <c r="J670" i="2"/>
  <c r="J609" i="2"/>
  <c r="J541" i="2"/>
  <c r="BK359" i="2"/>
  <c r="BK268" i="2"/>
  <c r="J151" i="2"/>
  <c r="BK1093" i="2"/>
  <c r="BK1003" i="2"/>
  <c r="J929" i="2"/>
  <c r="J879" i="2"/>
  <c r="J789" i="2"/>
  <c r="J718" i="2"/>
  <c r="BK637" i="2"/>
  <c r="J561" i="2"/>
  <c r="J466" i="2"/>
  <c r="BK345" i="2"/>
  <c r="BK194" i="2"/>
  <c r="J132" i="2"/>
  <c r="BK866" i="2"/>
  <c r="BK772" i="2"/>
  <c r="J709" i="2"/>
  <c r="BK676" i="2"/>
  <c r="BK592" i="2"/>
  <c r="BK541" i="2"/>
  <c r="BK434" i="2"/>
  <c r="J291" i="2"/>
  <c r="J167" i="2"/>
  <c r="BK445" i="3"/>
  <c r="J396" i="3"/>
  <c r="BK342" i="3"/>
  <c r="BK167" i="3"/>
  <c r="J97" i="3"/>
  <c r="BK393" i="3"/>
  <c r="BK283" i="3"/>
  <c r="J127" i="3"/>
  <c r="J230" i="3"/>
  <c r="BK107" i="3"/>
  <c r="J120" i="4"/>
  <c r="BK129" i="4"/>
  <c r="BK248" i="5"/>
  <c r="J187" i="5"/>
  <c r="BK149" i="5"/>
  <c r="J156" i="5"/>
  <c r="BK277" i="5"/>
  <c r="BK197" i="5"/>
  <c r="J171" i="6"/>
  <c r="BK106" i="6"/>
  <c r="BK146" i="6"/>
  <c r="J93" i="6"/>
  <c r="BK170" i="7"/>
  <c r="BK150" i="7"/>
  <c r="J137" i="7"/>
  <c r="BK120" i="7"/>
  <c r="J91" i="7"/>
  <c r="J166" i="7"/>
  <c r="BK136" i="7"/>
  <c r="BK116" i="7"/>
  <c r="J92" i="7"/>
  <c r="J174" i="7"/>
  <c r="BK132" i="7"/>
  <c r="BK112" i="7"/>
  <c r="J93" i="7"/>
  <c r="BK132" i="8"/>
  <c r="BK199" i="8"/>
  <c r="BK133" i="8"/>
  <c r="J156" i="8"/>
  <c r="BK118" i="8"/>
  <c r="J164" i="8"/>
  <c r="BK134" i="8"/>
  <c r="BK130" i="9"/>
  <c r="J93" i="9"/>
  <c r="J130" i="9"/>
  <c r="J96" i="9"/>
  <c r="BK105" i="9"/>
  <c r="J129" i="9"/>
  <c r="J101" i="9"/>
  <c r="J133" i="10"/>
  <c r="J104" i="10"/>
  <c r="BK115" i="10"/>
  <c r="J422" i="2"/>
  <c r="J333" i="2"/>
  <c r="BK196" i="2"/>
  <c r="J1105" i="2"/>
  <c r="J1054" i="2"/>
  <c r="J980" i="2"/>
  <c r="J922" i="2"/>
  <c r="J883" i="2"/>
  <c r="BK791" i="2"/>
  <c r="J725" i="2"/>
  <c r="BK667" i="2"/>
  <c r="J565" i="2"/>
  <c r="J490" i="2"/>
  <c r="BK326" i="2"/>
  <c r="BK217" i="2"/>
  <c r="BK126" i="2"/>
  <c r="BK921" i="2"/>
  <c r="BK874" i="2"/>
  <c r="J769" i="2"/>
  <c r="BK691" i="2"/>
  <c r="J594" i="2"/>
  <c r="BK549" i="2"/>
  <c r="BK400" i="2"/>
  <c r="J289" i="2"/>
  <c r="BK135" i="2"/>
  <c r="BK412" i="3"/>
  <c r="BK288" i="3"/>
  <c r="J149" i="3"/>
  <c r="BK426" i="3"/>
  <c r="J403" i="3"/>
  <c r="J352" i="3"/>
  <c r="J146" i="3"/>
  <c r="J371" i="3"/>
  <c r="BK241" i="3"/>
  <c r="BK172" i="3"/>
  <c r="J123" i="4"/>
  <c r="BK123" i="4"/>
  <c r="BK254" i="5"/>
  <c r="J178" i="5"/>
  <c r="BK119" i="5"/>
  <c r="BK167" i="5"/>
  <c r="J109" i="5"/>
  <c r="BK191" i="5"/>
  <c r="BK98" i="5"/>
  <c r="BK127" i="6"/>
  <c r="J132" i="6"/>
  <c r="J175" i="7"/>
  <c r="BK162" i="7"/>
  <c r="BK148" i="7"/>
  <c r="BK117" i="7"/>
  <c r="BK89" i="7"/>
  <c r="J165" i="7"/>
  <c r="BK133" i="7"/>
  <c r="J115" i="7"/>
  <c r="J178" i="7"/>
  <c r="J147" i="7"/>
  <c r="J127" i="7"/>
  <c r="J95" i="7"/>
  <c r="BK129" i="8"/>
  <c r="BK191" i="8"/>
  <c r="BK127" i="8"/>
  <c r="J198" i="8"/>
  <c r="J124" i="8"/>
  <c r="BK187" i="8"/>
  <c r="BK111" i="8"/>
  <c r="J117" i="9"/>
  <c r="BK87" i="9"/>
  <c r="J124" i="9"/>
  <c r="BK93" i="9"/>
  <c r="BK104" i="9"/>
  <c r="BK123" i="9"/>
  <c r="J97" i="9"/>
  <c r="BK127" i="10"/>
  <c r="J158" i="10"/>
  <c r="J122" i="10"/>
  <c r="BK148" i="10"/>
  <c r="R167" i="10" l="1"/>
  <c r="T158" i="6"/>
  <c r="T157" i="6"/>
  <c r="P87" i="8"/>
  <c r="P158" i="6"/>
  <c r="P157" i="6"/>
  <c r="R158" i="6"/>
  <c r="R157" i="6"/>
  <c r="R87" i="8"/>
  <c r="BK112" i="2"/>
  <c r="P172" i="2"/>
  <c r="T230" i="2"/>
  <c r="R272" i="2"/>
  <c r="R354" i="2"/>
  <c r="BK364" i="2"/>
  <c r="J364" i="2"/>
  <c r="J66" i="2" s="1"/>
  <c r="R540" i="2"/>
  <c r="P671" i="2"/>
  <c r="P698" i="2"/>
  <c r="T727" i="2"/>
  <c r="P754" i="2"/>
  <c r="R799" i="2"/>
  <c r="R812" i="2"/>
  <c r="P833" i="2"/>
  <c r="BK845" i="2"/>
  <c r="J845" i="2"/>
  <c r="J77" i="2"/>
  <c r="BK851" i="2"/>
  <c r="J851" i="2"/>
  <c r="J78" i="2"/>
  <c r="P873" i="2"/>
  <c r="P888" i="2"/>
  <c r="R896" i="2"/>
  <c r="R926" i="2"/>
  <c r="R957" i="2"/>
  <c r="R1044" i="2"/>
  <c r="R1059" i="2"/>
  <c r="P1092" i="2"/>
  <c r="T1102" i="2"/>
  <c r="T1099" i="2" s="1"/>
  <c r="R94" i="3"/>
  <c r="T121" i="3"/>
  <c r="R351" i="3"/>
  <c r="BK378" i="3"/>
  <c r="J378" i="3"/>
  <c r="J66" i="3"/>
  <c r="T395" i="3"/>
  <c r="R402" i="3"/>
  <c r="T408" i="3"/>
  <c r="R441" i="3"/>
  <c r="R440" i="3"/>
  <c r="R90" i="4"/>
  <c r="T112" i="4"/>
  <c r="P116" i="4"/>
  <c r="BK128" i="4"/>
  <c r="J128" i="4" s="1"/>
  <c r="J67" i="4" s="1"/>
  <c r="BK93" i="5"/>
  <c r="BK92" i="5" s="1"/>
  <c r="J92" i="5" s="1"/>
  <c r="J60" i="5" s="1"/>
  <c r="J93" i="5"/>
  <c r="J61" i="5" s="1"/>
  <c r="BK132" i="5"/>
  <c r="J132" i="5"/>
  <c r="J63" i="5"/>
  <c r="P160" i="5"/>
  <c r="BK170" i="5"/>
  <c r="J170" i="5"/>
  <c r="J66" i="5"/>
  <c r="BK238" i="5"/>
  <c r="J238" i="5"/>
  <c r="J67" i="5"/>
  <c r="BK262" i="5"/>
  <c r="J262" i="5" s="1"/>
  <c r="J70" i="5" s="1"/>
  <c r="BK90" i="6"/>
  <c r="J90" i="6"/>
  <c r="J61" i="6" s="1"/>
  <c r="T114" i="6"/>
  <c r="P139" i="6"/>
  <c r="P85" i="7"/>
  <c r="T96" i="7"/>
  <c r="BK154" i="7"/>
  <c r="J154" i="7"/>
  <c r="J63" i="7"/>
  <c r="BK172" i="7"/>
  <c r="J172" i="7"/>
  <c r="J64" i="7"/>
  <c r="P82" i="9"/>
  <c r="P81" i="9" s="1"/>
  <c r="AU62" i="1" s="1"/>
  <c r="P128" i="9"/>
  <c r="T87" i="10"/>
  <c r="BK136" i="10"/>
  <c r="J136" i="10"/>
  <c r="J62" i="10"/>
  <c r="T136" i="10"/>
  <c r="P162" i="10"/>
  <c r="T112" i="2"/>
  <c r="BK172" i="2"/>
  <c r="J172" i="2"/>
  <c r="J62" i="2" s="1"/>
  <c r="R230" i="2"/>
  <c r="BK272" i="2"/>
  <c r="J272" i="2"/>
  <c r="J64" i="2" s="1"/>
  <c r="BK354" i="2"/>
  <c r="J354" i="2"/>
  <c r="J65" i="2"/>
  <c r="T364" i="2"/>
  <c r="P540" i="2"/>
  <c r="R671" i="2"/>
  <c r="T698" i="2"/>
  <c r="R727" i="2"/>
  <c r="T754" i="2"/>
  <c r="P799" i="2"/>
  <c r="BK812" i="2"/>
  <c r="J812" i="2" s="1"/>
  <c r="J75" i="2" s="1"/>
  <c r="R833" i="2"/>
  <c r="T845" i="2"/>
  <c r="T851" i="2"/>
  <c r="T873" i="2"/>
  <c r="T888" i="2"/>
  <c r="P896" i="2"/>
  <c r="P926" i="2"/>
  <c r="T926" i="2"/>
  <c r="P1044" i="2"/>
  <c r="BK1059" i="2"/>
  <c r="J1059" i="2" s="1"/>
  <c r="J85" i="2" s="1"/>
  <c r="BK1092" i="2"/>
  <c r="J1092" i="2"/>
  <c r="J86" i="2" s="1"/>
  <c r="P1102" i="2"/>
  <c r="P1099" i="2"/>
  <c r="P94" i="3"/>
  <c r="R121" i="3"/>
  <c r="P351" i="3"/>
  <c r="R378" i="3"/>
  <c r="P395" i="3"/>
  <c r="BK402" i="3"/>
  <c r="J402" i="3" s="1"/>
  <c r="J68" i="3" s="1"/>
  <c r="P408" i="3"/>
  <c r="P441" i="3"/>
  <c r="P440" i="3" s="1"/>
  <c r="T90" i="4"/>
  <c r="R112" i="4"/>
  <c r="T116" i="4"/>
  <c r="R128" i="4"/>
  <c r="R127" i="4"/>
  <c r="T93" i="5"/>
  <c r="R132" i="5"/>
  <c r="R160" i="5"/>
  <c r="T170" i="5"/>
  <c r="R238" i="5"/>
  <c r="T262" i="5"/>
  <c r="T261" i="5" s="1"/>
  <c r="P90" i="6"/>
  <c r="BK114" i="6"/>
  <c r="J114" i="6" s="1"/>
  <c r="J62" i="6" s="1"/>
  <c r="BK139" i="6"/>
  <c r="J139" i="6"/>
  <c r="J64" i="6" s="1"/>
  <c r="R85" i="7"/>
  <c r="P96" i="7"/>
  <c r="T144" i="7"/>
  <c r="R154" i="7"/>
  <c r="R172" i="7"/>
  <c r="BK103" i="8"/>
  <c r="J103" i="8"/>
  <c r="J61" i="8" s="1"/>
  <c r="T103" i="8"/>
  <c r="P143" i="8"/>
  <c r="BK186" i="8"/>
  <c r="J186" i="8" s="1"/>
  <c r="J65" i="8" s="1"/>
  <c r="R186" i="8"/>
  <c r="R197" i="8"/>
  <c r="R82" i="9"/>
  <c r="R81" i="9" s="1"/>
  <c r="R128" i="9"/>
  <c r="P87" i="10"/>
  <c r="P126" i="10"/>
  <c r="T126" i="10"/>
  <c r="R136" i="10"/>
  <c r="R157" i="10"/>
  <c r="BK162" i="10"/>
  <c r="J162" i="10" s="1"/>
  <c r="J64" i="10" s="1"/>
  <c r="T162" i="10"/>
  <c r="P112" i="2"/>
  <c r="R172" i="2"/>
  <c r="BK230" i="2"/>
  <c r="J230" i="2"/>
  <c r="J63" i="2" s="1"/>
  <c r="P272" i="2"/>
  <c r="P354" i="2"/>
  <c r="P364" i="2"/>
  <c r="T540" i="2"/>
  <c r="T671" i="2"/>
  <c r="BK698" i="2"/>
  <c r="J698" i="2"/>
  <c r="J71" i="2" s="1"/>
  <c r="BK727" i="2"/>
  <c r="J727" i="2"/>
  <c r="J72" i="2"/>
  <c r="BK754" i="2"/>
  <c r="J754" i="2" s="1"/>
  <c r="J73" i="2" s="1"/>
  <c r="BK799" i="2"/>
  <c r="J799" i="2" s="1"/>
  <c r="J74" i="2" s="1"/>
  <c r="T812" i="2"/>
  <c r="T833" i="2"/>
  <c r="P845" i="2"/>
  <c r="R851" i="2"/>
  <c r="R873" i="2"/>
  <c r="R888" i="2"/>
  <c r="T896" i="2"/>
  <c r="T957" i="2"/>
  <c r="T1044" i="2"/>
  <c r="P1059" i="2"/>
  <c r="T1092" i="2"/>
  <c r="R1102" i="2"/>
  <c r="R1099" i="2"/>
  <c r="T94" i="3"/>
  <c r="P121" i="3"/>
  <c r="T351" i="3"/>
  <c r="P378" i="3"/>
  <c r="BK395" i="3"/>
  <c r="J395" i="3" s="1"/>
  <c r="J67" i="3" s="1"/>
  <c r="T402" i="3"/>
  <c r="BK408" i="3"/>
  <c r="J408" i="3" s="1"/>
  <c r="J69" i="3" s="1"/>
  <c r="BK441" i="3"/>
  <c r="J441" i="3"/>
  <c r="J71" i="3" s="1"/>
  <c r="P90" i="4"/>
  <c r="BK112" i="4"/>
  <c r="J112" i="4"/>
  <c r="J63" i="4" s="1"/>
  <c r="R116" i="4"/>
  <c r="P128" i="4"/>
  <c r="P127" i="4"/>
  <c r="P93" i="5"/>
  <c r="T132" i="5"/>
  <c r="T160" i="5"/>
  <c r="P170" i="5"/>
  <c r="T238" i="5"/>
  <c r="R262" i="5"/>
  <c r="R261" i="5"/>
  <c r="T90" i="6"/>
  <c r="P114" i="6"/>
  <c r="T139" i="6"/>
  <c r="BK85" i="7"/>
  <c r="J85" i="7"/>
  <c r="J60" i="7" s="1"/>
  <c r="BK96" i="7"/>
  <c r="J96" i="7"/>
  <c r="J61" i="7"/>
  <c r="BK144" i="7"/>
  <c r="J144" i="7" s="1"/>
  <c r="J62" i="7" s="1"/>
  <c r="R144" i="7"/>
  <c r="T154" i="7"/>
  <c r="T172" i="7"/>
  <c r="R103" i="8"/>
  <c r="T143" i="8"/>
  <c r="T186" i="8"/>
  <c r="T197" i="8"/>
  <c r="BK82" i="9"/>
  <c r="J82" i="9"/>
  <c r="J60" i="9" s="1"/>
  <c r="BK128" i="9"/>
  <c r="J128" i="9"/>
  <c r="J61" i="9"/>
  <c r="R112" i="2"/>
  <c r="T172" i="2"/>
  <c r="P230" i="2"/>
  <c r="T272" i="2"/>
  <c r="T354" i="2"/>
  <c r="R364" i="2"/>
  <c r="BK540" i="2"/>
  <c r="J540" i="2"/>
  <c r="J67" i="2" s="1"/>
  <c r="BK671" i="2"/>
  <c r="J671" i="2"/>
  <c r="J68" i="2"/>
  <c r="R698" i="2"/>
  <c r="P727" i="2"/>
  <c r="R754" i="2"/>
  <c r="T799" i="2"/>
  <c r="P812" i="2"/>
  <c r="BK833" i="2"/>
  <c r="J833" i="2"/>
  <c r="J76" i="2"/>
  <c r="R845" i="2"/>
  <c r="P851" i="2"/>
  <c r="BK873" i="2"/>
  <c r="J873" i="2"/>
  <c r="J79" i="2" s="1"/>
  <c r="BK888" i="2"/>
  <c r="J888" i="2"/>
  <c r="J80" i="2"/>
  <c r="BK896" i="2"/>
  <c r="J896" i="2"/>
  <c r="J81" i="2"/>
  <c r="BK926" i="2"/>
  <c r="J926" i="2" s="1"/>
  <c r="J82" i="2" s="1"/>
  <c r="BK957" i="2"/>
  <c r="J957" i="2"/>
  <c r="J83" i="2" s="1"/>
  <c r="P957" i="2"/>
  <c r="BK1044" i="2"/>
  <c r="J1044" i="2"/>
  <c r="J84" i="2" s="1"/>
  <c r="T1059" i="2"/>
  <c r="R1092" i="2"/>
  <c r="BK1102" i="2"/>
  <c r="J1102" i="2" s="1"/>
  <c r="J89" i="2" s="1"/>
  <c r="BK94" i="3"/>
  <c r="J94" i="3"/>
  <c r="J61" i="3" s="1"/>
  <c r="BK121" i="3"/>
  <c r="J121" i="3"/>
  <c r="J62" i="3"/>
  <c r="BK351" i="3"/>
  <c r="J351" i="3"/>
  <c r="J63" i="3"/>
  <c r="T378" i="3"/>
  <c r="T377" i="3" s="1"/>
  <c r="R395" i="3"/>
  <c r="P402" i="3"/>
  <c r="R408" i="3"/>
  <c r="T441" i="3"/>
  <c r="T440" i="3"/>
  <c r="BK90" i="4"/>
  <c r="J90" i="4"/>
  <c r="J61" i="4" s="1"/>
  <c r="P112" i="4"/>
  <c r="BK116" i="4"/>
  <c r="J116" i="4"/>
  <c r="J64" i="4" s="1"/>
  <c r="T128" i="4"/>
  <c r="T127" i="4"/>
  <c r="R93" i="5"/>
  <c r="P132" i="5"/>
  <c r="BK160" i="5"/>
  <c r="J160" i="5"/>
  <c r="J64" i="5"/>
  <c r="R170" i="5"/>
  <c r="P238" i="5"/>
  <c r="P262" i="5"/>
  <c r="P261" i="5"/>
  <c r="R90" i="6"/>
  <c r="R114" i="6"/>
  <c r="R139" i="6"/>
  <c r="T85" i="7"/>
  <c r="T84" i="7" s="1"/>
  <c r="R96" i="7"/>
  <c r="P144" i="7"/>
  <c r="P154" i="7"/>
  <c r="P172" i="7"/>
  <c r="P103" i="8"/>
  <c r="BK143" i="8"/>
  <c r="J143" i="8"/>
  <c r="J63" i="8" s="1"/>
  <c r="R143" i="8"/>
  <c r="P186" i="8"/>
  <c r="BK197" i="8"/>
  <c r="J197" i="8" s="1"/>
  <c r="J66" i="8" s="1"/>
  <c r="P197" i="8"/>
  <c r="T82" i="9"/>
  <c r="T81" i="9" s="1"/>
  <c r="T128" i="9"/>
  <c r="BK87" i="10"/>
  <c r="R87" i="10"/>
  <c r="BK126" i="10"/>
  <c r="J126" i="10"/>
  <c r="J61" i="10"/>
  <c r="R126" i="10"/>
  <c r="P136" i="10"/>
  <c r="BK157" i="10"/>
  <c r="J157" i="10"/>
  <c r="J63" i="10"/>
  <c r="P157" i="10"/>
  <c r="T157" i="10"/>
  <c r="R162" i="10"/>
  <c r="BK167" i="10"/>
  <c r="J167" i="10" s="1"/>
  <c r="J65" i="10" s="1"/>
  <c r="P167" i="10"/>
  <c r="T167" i="10"/>
  <c r="BK180" i="10"/>
  <c r="J180" i="10"/>
  <c r="J66" i="10"/>
  <c r="P180" i="10"/>
  <c r="R180" i="10"/>
  <c r="T180" i="10"/>
  <c r="BK140" i="4"/>
  <c r="J140" i="4"/>
  <c r="J68" i="4" s="1"/>
  <c r="BK258" i="5"/>
  <c r="J258" i="5"/>
  <c r="J68" i="5"/>
  <c r="BK279" i="5"/>
  <c r="J279" i="5"/>
  <c r="J71" i="5"/>
  <c r="BK1100" i="2"/>
  <c r="J1100" i="2" s="1"/>
  <c r="J88" i="2" s="1"/>
  <c r="BK1111" i="2"/>
  <c r="J1111" i="2"/>
  <c r="J90" i="2" s="1"/>
  <c r="BK131" i="6"/>
  <c r="J131" i="6"/>
  <c r="J63" i="6"/>
  <c r="BK154" i="6"/>
  <c r="J154" i="6"/>
  <c r="J65" i="6"/>
  <c r="BK448" i="3"/>
  <c r="J448" i="3" s="1"/>
  <c r="J72" i="3" s="1"/>
  <c r="BK103" i="4"/>
  <c r="J103" i="4"/>
  <c r="J62" i="4" s="1"/>
  <c r="BK126" i="5"/>
  <c r="J126" i="5"/>
  <c r="J62" i="5"/>
  <c r="BK158" i="6"/>
  <c r="J158" i="6"/>
  <c r="J67" i="6"/>
  <c r="BK170" i="6"/>
  <c r="J170" i="6" s="1"/>
  <c r="J68" i="6" s="1"/>
  <c r="BK135" i="8"/>
  <c r="J135" i="8"/>
  <c r="J62" i="8" s="1"/>
  <c r="BK694" i="2"/>
  <c r="J694" i="2"/>
  <c r="J69" i="2"/>
  <c r="BK374" i="3"/>
  <c r="J374" i="3"/>
  <c r="J64" i="3"/>
  <c r="BK124" i="4"/>
  <c r="J124" i="4" s="1"/>
  <c r="J65" i="4" s="1"/>
  <c r="BK166" i="5"/>
  <c r="J166" i="5"/>
  <c r="J65" i="5" s="1"/>
  <c r="BK87" i="8"/>
  <c r="J87" i="8"/>
  <c r="J60" i="8"/>
  <c r="BK184" i="8"/>
  <c r="J184" i="8"/>
  <c r="J64" i="8"/>
  <c r="J52" i="10"/>
  <c r="F83" i="10"/>
  <c r="BE88" i="10"/>
  <c r="BE119" i="10"/>
  <c r="BE127" i="10"/>
  <c r="BE133" i="10"/>
  <c r="BE170" i="10"/>
  <c r="BE175" i="10"/>
  <c r="BE186" i="10"/>
  <c r="BE187" i="10"/>
  <c r="E48" i="10"/>
  <c r="BE104" i="10"/>
  <c r="BE117" i="10"/>
  <c r="BE132" i="10"/>
  <c r="BE137" i="10"/>
  <c r="BE148" i="10"/>
  <c r="BE155" i="10"/>
  <c r="BE165" i="10"/>
  <c r="BE183" i="10"/>
  <c r="BE96" i="10"/>
  <c r="BE115" i="10"/>
  <c r="BE121" i="10"/>
  <c r="BE122" i="10"/>
  <c r="BE130" i="10"/>
  <c r="BE139" i="10"/>
  <c r="BE163" i="10"/>
  <c r="BE124" i="10"/>
  <c r="BE153" i="10"/>
  <c r="BE158" i="10"/>
  <c r="BE160" i="10"/>
  <c r="BE168" i="10"/>
  <c r="BE181" i="10"/>
  <c r="BE184" i="10"/>
  <c r="E71" i="9"/>
  <c r="BE88" i="9"/>
  <c r="BE92" i="9"/>
  <c r="BE94" i="9"/>
  <c r="BE100" i="9"/>
  <c r="BE102" i="9"/>
  <c r="BE106" i="9"/>
  <c r="BE113" i="9"/>
  <c r="BE124" i="9"/>
  <c r="J52" i="9"/>
  <c r="F55" i="9"/>
  <c r="BE84" i="9"/>
  <c r="BE85" i="9"/>
  <c r="BE87" i="9"/>
  <c r="BE91" i="9"/>
  <c r="BE93" i="9"/>
  <c r="BE96" i="9"/>
  <c r="BE97" i="9"/>
  <c r="BE110" i="9"/>
  <c r="BE120" i="9"/>
  <c r="BE126" i="9"/>
  <c r="BE130" i="9"/>
  <c r="BE131" i="9"/>
  <c r="BE83" i="9"/>
  <c r="BE86" i="9"/>
  <c r="BE89" i="9"/>
  <c r="BE98" i="9"/>
  <c r="BE101" i="9"/>
  <c r="BE104" i="9"/>
  <c r="BE114" i="9"/>
  <c r="BE116" i="9"/>
  <c r="BE117" i="9"/>
  <c r="BE118" i="9"/>
  <c r="BE119" i="9"/>
  <c r="BE123" i="9"/>
  <c r="BE125" i="9"/>
  <c r="BE129" i="9"/>
  <c r="BE133" i="9"/>
  <c r="BE90" i="9"/>
  <c r="BE95" i="9"/>
  <c r="BE99" i="9"/>
  <c r="BE103" i="9"/>
  <c r="BE105" i="9"/>
  <c r="BE107" i="9"/>
  <c r="BE108" i="9"/>
  <c r="BE109" i="9"/>
  <c r="BE111" i="9"/>
  <c r="BE112" i="9"/>
  <c r="BE115" i="9"/>
  <c r="BE121" i="9"/>
  <c r="BE122" i="9"/>
  <c r="BE127" i="9"/>
  <c r="BE132" i="9"/>
  <c r="BE134" i="9"/>
  <c r="J80" i="8"/>
  <c r="BE106" i="8"/>
  <c r="BE115" i="8"/>
  <c r="BE116" i="8"/>
  <c r="BE119" i="8"/>
  <c r="BE121" i="8"/>
  <c r="BE124" i="8"/>
  <c r="BE125" i="8"/>
  <c r="BE126" i="8"/>
  <c r="BE129" i="8"/>
  <c r="BE130" i="8"/>
  <c r="BE132" i="8"/>
  <c r="BE146" i="8"/>
  <c r="BE150" i="8"/>
  <c r="BE152" i="8"/>
  <c r="BE167" i="8"/>
  <c r="BE179" i="8"/>
  <c r="BE180" i="8"/>
  <c r="BE198" i="8"/>
  <c r="E76" i="8"/>
  <c r="BE108" i="8"/>
  <c r="BE112" i="8"/>
  <c r="BE117" i="8"/>
  <c r="BE127" i="8"/>
  <c r="BE128" i="8"/>
  <c r="BE131" i="8"/>
  <c r="BE133" i="8"/>
  <c r="BE134" i="8"/>
  <c r="BE156" i="8"/>
  <c r="BE160" i="8"/>
  <c r="BE181" i="8"/>
  <c r="BE185" i="8"/>
  <c r="BE187" i="8"/>
  <c r="F55" i="8"/>
  <c r="BE109" i="8"/>
  <c r="BE111" i="8"/>
  <c r="BE136" i="8"/>
  <c r="BE154" i="8"/>
  <c r="BE178" i="8"/>
  <c r="BE193" i="8"/>
  <c r="BE199" i="8"/>
  <c r="BE88" i="8"/>
  <c r="BE96" i="8"/>
  <c r="BE104" i="8"/>
  <c r="BE105" i="8"/>
  <c r="BE107" i="8"/>
  <c r="BE110" i="8"/>
  <c r="BE113" i="8"/>
  <c r="BE114" i="8"/>
  <c r="BE118" i="8"/>
  <c r="BE120" i="8"/>
  <c r="BE122" i="8"/>
  <c r="BE123" i="8"/>
  <c r="BE144" i="8"/>
  <c r="BE158" i="8"/>
  <c r="BE162" i="8"/>
  <c r="BE164" i="8"/>
  <c r="BE166" i="8"/>
  <c r="BE189" i="8"/>
  <c r="BE191" i="8"/>
  <c r="BK157" i="6"/>
  <c r="J157" i="6"/>
  <c r="J66" i="6"/>
  <c r="J78" i="7"/>
  <c r="F81" i="7"/>
  <c r="BE86" i="7"/>
  <c r="BE87" i="7"/>
  <c r="BE91" i="7"/>
  <c r="BE97" i="7"/>
  <c r="BE105" i="7"/>
  <c r="BE109" i="7"/>
  <c r="BE110" i="7"/>
  <c r="BE111" i="7"/>
  <c r="BE113" i="7"/>
  <c r="BE124" i="7"/>
  <c r="BE127" i="7"/>
  <c r="BE130" i="7"/>
  <c r="BE134" i="7"/>
  <c r="BE136" i="7"/>
  <c r="BE139" i="7"/>
  <c r="BE141" i="7"/>
  <c r="BE142" i="7"/>
  <c r="BE143" i="7"/>
  <c r="BE150" i="7"/>
  <c r="BE151" i="7"/>
  <c r="BE156" i="7"/>
  <c r="BE158" i="7"/>
  <c r="BE160" i="7"/>
  <c r="BE162" i="7"/>
  <c r="BE164" i="7"/>
  <c r="BE167" i="7"/>
  <c r="BE175" i="7"/>
  <c r="BE177" i="7"/>
  <c r="BE180" i="7"/>
  <c r="E48" i="7"/>
  <c r="BE89" i="7"/>
  <c r="BE90" i="7"/>
  <c r="BE92" i="7"/>
  <c r="BE93" i="7"/>
  <c r="BE98" i="7"/>
  <c r="BE101" i="7"/>
  <c r="BE102" i="7"/>
  <c r="BE104" i="7"/>
  <c r="BE106" i="7"/>
  <c r="BE108" i="7"/>
  <c r="BE114" i="7"/>
  <c r="BE117" i="7"/>
  <c r="BE120" i="7"/>
  <c r="BE122" i="7"/>
  <c r="BE131" i="7"/>
  <c r="BE132" i="7"/>
  <c r="BE135" i="7"/>
  <c r="BE147" i="7"/>
  <c r="BE148" i="7"/>
  <c r="BE153" i="7"/>
  <c r="BE155" i="7"/>
  <c r="BE159" i="7"/>
  <c r="BE170" i="7"/>
  <c r="BE174" i="7"/>
  <c r="BE178" i="7"/>
  <c r="BE179" i="7"/>
  <c r="BE88" i="7"/>
  <c r="BE94" i="7"/>
  <c r="BE95" i="7"/>
  <c r="BE99" i="7"/>
  <c r="BE100" i="7"/>
  <c r="BE103" i="7"/>
  <c r="BE107" i="7"/>
  <c r="BE112" i="7"/>
  <c r="BE115" i="7"/>
  <c r="BE116" i="7"/>
  <c r="BE118" i="7"/>
  <c r="BE119" i="7"/>
  <c r="BE121" i="7"/>
  <c r="BE123" i="7"/>
  <c r="BE125" i="7"/>
  <c r="BE126" i="7"/>
  <c r="BE128" i="7"/>
  <c r="BE129" i="7"/>
  <c r="BE133" i="7"/>
  <c r="BE137" i="7"/>
  <c r="BE138" i="7"/>
  <c r="BE140" i="7"/>
  <c r="BE145" i="7"/>
  <c r="BE146" i="7"/>
  <c r="BE149" i="7"/>
  <c r="BE152" i="7"/>
  <c r="BE157" i="7"/>
  <c r="BE161" i="7"/>
  <c r="BE163" i="7"/>
  <c r="BE165" i="7"/>
  <c r="BE166" i="7"/>
  <c r="BE168" i="7"/>
  <c r="BE169" i="7"/>
  <c r="BE171" i="7"/>
  <c r="BE173" i="7"/>
  <c r="BE176" i="7"/>
  <c r="E48" i="6"/>
  <c r="J52" i="6"/>
  <c r="BE93" i="6"/>
  <c r="BE101" i="6"/>
  <c r="BE104" i="6"/>
  <c r="BE106" i="6"/>
  <c r="BE109" i="6"/>
  <c r="F85" i="6"/>
  <c r="BE97" i="6"/>
  <c r="BE112" i="6"/>
  <c r="BE119" i="6"/>
  <c r="BE132" i="6"/>
  <c r="BE143" i="6"/>
  <c r="BE146" i="6"/>
  <c r="BE155" i="6"/>
  <c r="BE159" i="6"/>
  <c r="BE168" i="6"/>
  <c r="BE91" i="6"/>
  <c r="BE115" i="6"/>
  <c r="BE123" i="6"/>
  <c r="BE127" i="6"/>
  <c r="BE140" i="6"/>
  <c r="BE149" i="6"/>
  <c r="BE152" i="6"/>
  <c r="BE153" i="6"/>
  <c r="BE171" i="6"/>
  <c r="E48" i="5"/>
  <c r="J52" i="5"/>
  <c r="BE94" i="5"/>
  <c r="BE106" i="5"/>
  <c r="BE119" i="5"/>
  <c r="BE149" i="5"/>
  <c r="BE156" i="5"/>
  <c r="BE171" i="5"/>
  <c r="BE177" i="5"/>
  <c r="BE194" i="5"/>
  <c r="BE201" i="5"/>
  <c r="BE203" i="5"/>
  <c r="BE211" i="5"/>
  <c r="BE213" i="5"/>
  <c r="BE231" i="5"/>
  <c r="BE241" i="5"/>
  <c r="BE280" i="5"/>
  <c r="F88" i="5"/>
  <c r="BE102" i="5"/>
  <c r="BE109" i="5"/>
  <c r="BE112" i="5"/>
  <c r="BE115" i="5"/>
  <c r="BE122" i="5"/>
  <c r="BE124" i="5"/>
  <c r="BE127" i="5"/>
  <c r="BE139" i="5"/>
  <c r="BE147" i="5"/>
  <c r="BE158" i="5"/>
  <c r="BE167" i="5"/>
  <c r="BE175" i="5"/>
  <c r="BE182" i="5"/>
  <c r="BE187" i="5"/>
  <c r="BE191" i="5"/>
  <c r="BE197" i="5"/>
  <c r="BE215" i="5"/>
  <c r="BE217" i="5"/>
  <c r="BE227" i="5"/>
  <c r="BE236" i="5"/>
  <c r="BE237" i="5"/>
  <c r="BE239" i="5"/>
  <c r="BE248" i="5"/>
  <c r="BE98" i="5"/>
  <c r="BE117" i="5"/>
  <c r="BE133" i="5"/>
  <c r="BE141" i="5"/>
  <c r="BE161" i="5"/>
  <c r="BE164" i="5"/>
  <c r="BE178" i="5"/>
  <c r="BE183" i="5"/>
  <c r="BE234" i="5"/>
  <c r="BE244" i="5"/>
  <c r="BE254" i="5"/>
  <c r="BE259" i="5"/>
  <c r="BE263" i="5"/>
  <c r="BE277" i="5"/>
  <c r="E78" i="4"/>
  <c r="J82" i="4"/>
  <c r="F85" i="4"/>
  <c r="BE104" i="4"/>
  <c r="BE120" i="4"/>
  <c r="BE138" i="4"/>
  <c r="BE141" i="4"/>
  <c r="BE91" i="4"/>
  <c r="BE114" i="4"/>
  <c r="BE129" i="4"/>
  <c r="BE136" i="4"/>
  <c r="BK93" i="3"/>
  <c r="BE98" i="4"/>
  <c r="BE100" i="4"/>
  <c r="BE113" i="4"/>
  <c r="BE117" i="4"/>
  <c r="BE123" i="4"/>
  <c r="BE125" i="4"/>
  <c r="J112" i="2"/>
  <c r="J61" i="2"/>
  <c r="J86" i="3"/>
  <c r="BE95" i="3"/>
  <c r="BE114" i="3"/>
  <c r="BE122" i="3"/>
  <c r="BE130" i="3"/>
  <c r="BE138" i="3"/>
  <c r="BE159" i="3"/>
  <c r="BE167" i="3"/>
  <c r="BE177" i="3"/>
  <c r="BE183" i="3"/>
  <c r="BE201" i="3"/>
  <c r="BE207" i="3"/>
  <c r="BE222" i="3"/>
  <c r="BE236" i="3"/>
  <c r="BE248" i="3"/>
  <c r="BE293" i="3"/>
  <c r="BE314" i="3"/>
  <c r="BE342" i="3"/>
  <c r="BE385" i="3"/>
  <c r="BE406" i="3"/>
  <c r="E48" i="3"/>
  <c r="F89" i="3"/>
  <c r="BE100" i="3"/>
  <c r="BE140" i="3"/>
  <c r="BE149" i="3"/>
  <c r="BE162" i="3"/>
  <c r="BE172" i="3"/>
  <c r="BE195" i="3"/>
  <c r="BE215" i="3"/>
  <c r="BE264" i="3"/>
  <c r="BE274" i="3"/>
  <c r="BE350" i="3"/>
  <c r="BE352" i="3"/>
  <c r="BE359" i="3"/>
  <c r="BE396" i="3"/>
  <c r="BE400" i="3"/>
  <c r="BE412" i="3"/>
  <c r="BE426" i="3"/>
  <c r="BE97" i="3"/>
  <c r="BE107" i="3"/>
  <c r="BE124" i="3"/>
  <c r="BE127" i="3"/>
  <c r="BE132" i="3"/>
  <c r="BE135" i="3"/>
  <c r="BE143" i="3"/>
  <c r="BE146" i="3"/>
  <c r="BE156" i="3"/>
  <c r="BE189" i="3"/>
  <c r="BE230" i="3"/>
  <c r="BE241" i="3"/>
  <c r="BE255" i="3"/>
  <c r="BE283" i="3"/>
  <c r="BE288" i="3"/>
  <c r="BE300" i="3"/>
  <c r="BE307" i="3"/>
  <c r="BE321" i="3"/>
  <c r="BE330" i="3"/>
  <c r="BE354" i="3"/>
  <c r="BE356" i="3"/>
  <c r="BE361" i="3"/>
  <c r="BE364" i="3"/>
  <c r="BE371" i="3"/>
  <c r="BE375" i="3"/>
  <c r="BE379" i="3"/>
  <c r="BE392" i="3"/>
  <c r="BE393" i="3"/>
  <c r="BE398" i="3"/>
  <c r="BE403" i="3"/>
  <c r="BE409" i="3"/>
  <c r="BE420" i="3"/>
  <c r="BE434" i="3"/>
  <c r="BE442" i="3"/>
  <c r="BE445" i="3"/>
  <c r="BE449" i="3"/>
  <c r="E48" i="2"/>
  <c r="F107" i="2"/>
  <c r="BE119" i="2"/>
  <c r="BE132" i="2"/>
  <c r="BE140" i="2"/>
  <c r="BE149" i="2"/>
  <c r="BE151" i="2"/>
  <c r="BE176" i="2"/>
  <c r="BE182" i="2"/>
  <c r="BE194" i="2"/>
  <c r="BE205" i="2"/>
  <c r="BE217" i="2"/>
  <c r="BE221" i="2"/>
  <c r="BE228" i="2"/>
  <c r="BE251" i="2"/>
  <c r="BE273" i="2"/>
  <c r="BE300" i="2"/>
  <c r="BE333" i="2"/>
  <c r="BE345" i="2"/>
  <c r="BE347" i="2"/>
  <c r="BE357" i="2"/>
  <c r="BE395" i="2"/>
  <c r="BE400" i="2"/>
  <c r="BE426" i="2"/>
  <c r="BE438" i="2"/>
  <c r="BE457" i="2"/>
  <c r="BE461" i="2"/>
  <c r="BE464" i="2"/>
  <c r="BE472" i="2"/>
  <c r="BE490" i="2"/>
  <c r="BE520" i="2"/>
  <c r="BE546" i="2"/>
  <c r="BE551" i="2"/>
  <c r="BE556" i="2"/>
  <c r="BE559" i="2"/>
  <c r="BE561" i="2"/>
  <c r="BE565" i="2"/>
  <c r="BE569" i="2"/>
  <c r="BE591" i="2"/>
  <c r="BE594" i="2"/>
  <c r="BE598" i="2"/>
  <c r="BE637" i="2"/>
  <c r="BE649" i="2"/>
  <c r="BE667" i="2"/>
  <c r="BE670" i="2"/>
  <c r="BE672" i="2"/>
  <c r="BE674" i="2"/>
  <c r="BE679" i="2"/>
  <c r="BE689" i="2"/>
  <c r="BE715" i="2"/>
  <c r="BE720" i="2"/>
  <c r="BE725" i="2"/>
  <c r="BE732" i="2"/>
  <c r="BE750" i="2"/>
  <c r="BE769" i="2"/>
  <c r="BE777" i="2"/>
  <c r="BE779" i="2"/>
  <c r="BE787" i="2"/>
  <c r="BE797" i="2"/>
  <c r="BE802" i="2"/>
  <c r="BE810" i="2"/>
  <c r="BE820" i="2"/>
  <c r="BE831" i="2"/>
  <c r="BE843" i="2"/>
  <c r="BE852" i="2"/>
  <c r="BE859" i="2"/>
  <c r="BE871" i="2"/>
  <c r="BE879" i="2"/>
  <c r="BE881" i="2"/>
  <c r="BE883" i="2"/>
  <c r="BE885" i="2"/>
  <c r="BE892" i="2"/>
  <c r="BE894" i="2"/>
  <c r="BE913" i="2"/>
  <c r="BE916" i="2"/>
  <c r="BE919" i="2"/>
  <c r="BE920" i="2"/>
  <c r="BE922" i="2"/>
  <c r="BE927" i="2"/>
  <c r="BE931" i="2"/>
  <c r="BE945" i="2"/>
  <c r="BE950" i="2"/>
  <c r="BE1095" i="2"/>
  <c r="J52" i="2"/>
  <c r="BE113" i="2"/>
  <c r="BE121" i="2"/>
  <c r="BE129" i="2"/>
  <c r="BE137" i="2"/>
  <c r="BE154" i="2"/>
  <c r="BE165" i="2"/>
  <c r="BE173" i="2"/>
  <c r="BE196" i="2"/>
  <c r="BE209" i="2"/>
  <c r="BE235" i="2"/>
  <c r="BE268" i="2"/>
  <c r="BE289" i="2"/>
  <c r="BE315" i="2"/>
  <c r="BE331" i="2"/>
  <c r="BE335" i="2"/>
  <c r="BE341" i="2"/>
  <c r="BE355" i="2"/>
  <c r="BE359" i="2"/>
  <c r="BE361" i="2"/>
  <c r="BE365" i="2"/>
  <c r="BE398" i="2"/>
  <c r="BE422" i="2"/>
  <c r="BE454" i="2"/>
  <c r="BE466" i="2"/>
  <c r="BE498" i="2"/>
  <c r="BE510" i="2"/>
  <c r="BE538" i="2"/>
  <c r="BE541" i="2"/>
  <c r="BE543" i="2"/>
  <c r="BE563" i="2"/>
  <c r="BE567" i="2"/>
  <c r="BE576" i="2"/>
  <c r="BE580" i="2"/>
  <c r="BE584" i="2"/>
  <c r="BE596" i="2"/>
  <c r="BE612" i="2"/>
  <c r="BE631" i="2"/>
  <c r="BE645" i="2"/>
  <c r="BE651" i="2"/>
  <c r="BE654" i="2"/>
  <c r="BE665" i="2"/>
  <c r="BE669" i="2"/>
  <c r="BE682" i="2"/>
  <c r="BE695" i="2"/>
  <c r="BE699" i="2"/>
  <c r="BE703" i="2"/>
  <c r="BE707" i="2"/>
  <c r="BE734" i="2"/>
  <c r="BE741" i="2"/>
  <c r="BE755" i="2"/>
  <c r="BE784" i="2"/>
  <c r="BE794" i="2"/>
  <c r="BE805" i="2"/>
  <c r="BE813" i="2"/>
  <c r="BE829" i="2"/>
  <c r="BE841" i="2"/>
  <c r="BE846" i="2"/>
  <c r="BE849" i="2"/>
  <c r="BE877" i="2"/>
  <c r="BE884" i="2"/>
  <c r="BE889" i="2"/>
  <c r="BE897" i="2"/>
  <c r="BE907" i="2"/>
  <c r="BE918" i="2"/>
  <c r="BE936" i="2"/>
  <c r="BE947" i="2"/>
  <c r="BE953" i="2"/>
  <c r="BE960" i="2"/>
  <c r="BE962" i="2"/>
  <c r="BE989" i="2"/>
  <c r="BE999" i="2"/>
  <c r="BE1005" i="2"/>
  <c r="BE1019" i="2"/>
  <c r="BE1034" i="2"/>
  <c r="BE1039" i="2"/>
  <c r="BE1042" i="2"/>
  <c r="BE1045" i="2"/>
  <c r="BE1056" i="2"/>
  <c r="BE1060" i="2"/>
  <c r="BE1101" i="2"/>
  <c r="BE1103" i="2"/>
  <c r="BE1105" i="2"/>
  <c r="BE1107" i="2"/>
  <c r="BE1112" i="2"/>
  <c r="BE1093" i="2"/>
  <c r="BE126" i="2"/>
  <c r="BE135" i="2"/>
  <c r="BE143" i="2"/>
  <c r="BE146" i="2"/>
  <c r="BE162" i="2"/>
  <c r="BE167" i="2"/>
  <c r="BE188" i="2"/>
  <c r="BE199" i="2"/>
  <c r="BE231" i="2"/>
  <c r="BE247" i="2"/>
  <c r="BE258" i="2"/>
  <c r="BE280" i="2"/>
  <c r="BE291" i="2"/>
  <c r="BE298" i="2"/>
  <c r="BE326" i="2"/>
  <c r="BE337" i="2"/>
  <c r="BE351" i="2"/>
  <c r="BE367" i="2"/>
  <c r="BE420" i="2"/>
  <c r="BE434" i="2"/>
  <c r="BE436" i="2"/>
  <c r="BE440" i="2"/>
  <c r="BE459" i="2"/>
  <c r="BE469" i="2"/>
  <c r="BE507" i="2"/>
  <c r="BE549" i="2"/>
  <c r="BE554" i="2"/>
  <c r="BE574" i="2"/>
  <c r="BE578" i="2"/>
  <c r="BE582" i="2"/>
  <c r="BE586" i="2"/>
  <c r="BE592" i="2"/>
  <c r="BE609" i="2"/>
  <c r="BE619" i="2"/>
  <c r="BE624" i="2"/>
  <c r="BE663" i="2"/>
  <c r="BE676" i="2"/>
  <c r="BE691" i="2"/>
  <c r="BE701" i="2"/>
  <c r="BE705" i="2"/>
  <c r="BE709" i="2"/>
  <c r="BE718" i="2"/>
  <c r="BE722" i="2"/>
  <c r="BE728" i="2"/>
  <c r="BE730" i="2"/>
  <c r="BE744" i="2"/>
  <c r="BE752" i="2"/>
  <c r="BE758" i="2"/>
  <c r="BE760" i="2"/>
  <c r="BE772" i="2"/>
  <c r="BE781" i="2"/>
  <c r="BE789" i="2"/>
  <c r="BE791" i="2"/>
  <c r="BE800" i="2"/>
  <c r="BE807" i="2"/>
  <c r="BE809" i="2"/>
  <c r="BE822" i="2"/>
  <c r="BE834" i="2"/>
  <c r="BE856" i="2"/>
  <c r="BE866" i="2"/>
  <c r="BE868" i="2"/>
  <c r="BE874" i="2"/>
  <c r="BE880" i="2"/>
  <c r="BE882" i="2"/>
  <c r="BE886" i="2"/>
  <c r="BE893" i="2"/>
  <c r="BE900" i="2"/>
  <c r="BE915" i="2"/>
  <c r="BE917" i="2"/>
  <c r="BE921" i="2"/>
  <c r="BE923" i="2"/>
  <c r="BE924" i="2"/>
  <c r="BE929" i="2"/>
  <c r="BE933" i="2"/>
  <c r="BE938" i="2"/>
  <c r="BE955" i="2"/>
  <c r="BE958" i="2"/>
  <c r="BE980" i="2"/>
  <c r="BE1003" i="2"/>
  <c r="BE1036" i="2"/>
  <c r="BE1047" i="2"/>
  <c r="BE1049" i="2"/>
  <c r="BE1054" i="2"/>
  <c r="BE1062" i="2"/>
  <c r="BE1097" i="2"/>
  <c r="F34" i="5"/>
  <c r="BA58" i="1" s="1"/>
  <c r="J34" i="6"/>
  <c r="AW59" i="1"/>
  <c r="F34" i="6"/>
  <c r="BA59" i="1" s="1"/>
  <c r="F34" i="8"/>
  <c r="BA61" i="1"/>
  <c r="F37" i="9"/>
  <c r="BD62" i="1" s="1"/>
  <c r="J34" i="2"/>
  <c r="AW55" i="1"/>
  <c r="F35" i="5"/>
  <c r="BB58" i="1" s="1"/>
  <c r="F36" i="7"/>
  <c r="BC60" i="1"/>
  <c r="F36" i="9"/>
  <c r="BC62" i="1" s="1"/>
  <c r="F35" i="3"/>
  <c r="BB56" i="1"/>
  <c r="F35" i="7"/>
  <c r="BB60" i="1" s="1"/>
  <c r="J34" i="3"/>
  <c r="AW56" i="1"/>
  <c r="F34" i="7"/>
  <c r="BA60" i="1" s="1"/>
  <c r="J34" i="10"/>
  <c r="AW63" i="1"/>
  <c r="F36" i="4"/>
  <c r="BC57" i="1" s="1"/>
  <c r="F34" i="4"/>
  <c r="BA57" i="1"/>
  <c r="J34" i="7"/>
  <c r="AW60" i="1" s="1"/>
  <c r="F37" i="8"/>
  <c r="BD61" i="1"/>
  <c r="F36" i="2"/>
  <c r="BC55" i="1" s="1"/>
  <c r="F37" i="3"/>
  <c r="BD56" i="1"/>
  <c r="F36" i="3"/>
  <c r="BC56" i="1" s="1"/>
  <c r="F37" i="7"/>
  <c r="BD60" i="1"/>
  <c r="F36" i="10"/>
  <c r="BC63" i="1" s="1"/>
  <c r="J34" i="4"/>
  <c r="AW57" i="1"/>
  <c r="J34" i="5"/>
  <c r="AW58" i="1" s="1"/>
  <c r="F35" i="8"/>
  <c r="BB61" i="1"/>
  <c r="F35" i="4"/>
  <c r="BB57" i="1" s="1"/>
  <c r="F37" i="4"/>
  <c r="BD57" i="1"/>
  <c r="F37" i="5"/>
  <c r="BD58" i="1" s="1"/>
  <c r="F36" i="6"/>
  <c r="BC59" i="1"/>
  <c r="F36" i="8"/>
  <c r="BC61" i="1" s="1"/>
  <c r="F37" i="10"/>
  <c r="BD63" i="1"/>
  <c r="F34" i="2"/>
  <c r="BA55" i="1" s="1"/>
  <c r="F36" i="5"/>
  <c r="BC58" i="1"/>
  <c r="J34" i="8"/>
  <c r="AW61" i="1" s="1"/>
  <c r="F34" i="9"/>
  <c r="BA62" i="1"/>
  <c r="F35" i="10"/>
  <c r="BB63" i="1" s="1"/>
  <c r="F35" i="2"/>
  <c r="BB55" i="1"/>
  <c r="J34" i="9"/>
  <c r="AW62" i="1" s="1"/>
  <c r="F34" i="10"/>
  <c r="BA63" i="1"/>
  <c r="F37" i="2"/>
  <c r="BD55" i="1" s="1"/>
  <c r="F34" i="3"/>
  <c r="BA56" i="1"/>
  <c r="F35" i="6"/>
  <c r="BB59" i="1" s="1"/>
  <c r="F37" i="6"/>
  <c r="BD59" i="1"/>
  <c r="F35" i="9"/>
  <c r="BB62" i="1" s="1"/>
  <c r="BK127" i="4" l="1"/>
  <c r="J127" i="4" s="1"/>
  <c r="J66" i="4" s="1"/>
  <c r="BK261" i="5"/>
  <c r="J261" i="5" s="1"/>
  <c r="J69" i="5" s="1"/>
  <c r="BK89" i="6"/>
  <c r="J89" i="6" s="1"/>
  <c r="J60" i="6" s="1"/>
  <c r="BK377" i="3"/>
  <c r="J377" i="3" s="1"/>
  <c r="J65" i="3" s="1"/>
  <c r="R86" i="8"/>
  <c r="T86" i="8"/>
  <c r="P86" i="8"/>
  <c r="AU61" i="1"/>
  <c r="T93" i="3"/>
  <c r="T89" i="6"/>
  <c r="T88" i="6"/>
  <c r="R92" i="5"/>
  <c r="R91" i="5" s="1"/>
  <c r="T86" i="10"/>
  <c r="P697" i="2"/>
  <c r="BK86" i="10"/>
  <c r="J86" i="10" s="1"/>
  <c r="J59" i="10" s="1"/>
  <c r="P92" i="5"/>
  <c r="P91" i="5"/>
  <c r="AU58" i="1" s="1"/>
  <c r="T92" i="3"/>
  <c r="P84" i="7"/>
  <c r="AU60" i="1"/>
  <c r="R697" i="2"/>
  <c r="BK111" i="2"/>
  <c r="J111" i="2"/>
  <c r="J60" i="2"/>
  <c r="R111" i="2"/>
  <c r="P377" i="3"/>
  <c r="P111" i="2"/>
  <c r="P110" i="2"/>
  <c r="AU55" i="1" s="1"/>
  <c r="P86" i="10"/>
  <c r="AU63" i="1"/>
  <c r="P89" i="6"/>
  <c r="P88" i="6" s="1"/>
  <c r="AU59" i="1" s="1"/>
  <c r="P93" i="3"/>
  <c r="P92" i="3"/>
  <c r="AU56" i="1" s="1"/>
  <c r="T697" i="2"/>
  <c r="T111" i="2"/>
  <c r="T110" i="2"/>
  <c r="R89" i="4"/>
  <c r="R88" i="4" s="1"/>
  <c r="R86" i="10"/>
  <c r="R89" i="6"/>
  <c r="R88" i="6" s="1"/>
  <c r="P89" i="4"/>
  <c r="P88" i="4"/>
  <c r="AU57" i="1"/>
  <c r="R84" i="7"/>
  <c r="T92" i="5"/>
  <c r="T91" i="5"/>
  <c r="T89" i="4"/>
  <c r="T88" i="4" s="1"/>
  <c r="R377" i="3"/>
  <c r="R93" i="3"/>
  <c r="R92" i="3"/>
  <c r="J87" i="10"/>
  <c r="J60" i="10" s="1"/>
  <c r="BK1099" i="2"/>
  <c r="J1099" i="2"/>
  <c r="J87" i="2" s="1"/>
  <c r="BK440" i="3"/>
  <c r="J440" i="3"/>
  <c r="J70" i="3"/>
  <c r="BK89" i="4"/>
  <c r="J89" i="4" s="1"/>
  <c r="J60" i="4" s="1"/>
  <c r="BK81" i="9"/>
  <c r="J81" i="9" s="1"/>
  <c r="J59" i="9" s="1"/>
  <c r="BK697" i="2"/>
  <c r="J697" i="2"/>
  <c r="J70" i="2" s="1"/>
  <c r="BK84" i="7"/>
  <c r="J84" i="7"/>
  <c r="BK86" i="8"/>
  <c r="J86" i="8" s="1"/>
  <c r="J30" i="8" s="1"/>
  <c r="AG61" i="1" s="1"/>
  <c r="AN61" i="1" s="1"/>
  <c r="BK88" i="6"/>
  <c r="J88" i="6"/>
  <c r="BK91" i="5"/>
  <c r="J91" i="5" s="1"/>
  <c r="J59" i="5" s="1"/>
  <c r="BK88" i="4"/>
  <c r="J88" i="4"/>
  <c r="J30" i="4" s="1"/>
  <c r="AG57" i="1" s="1"/>
  <c r="J93" i="3"/>
  <c r="J60" i="3" s="1"/>
  <c r="J33" i="6"/>
  <c r="AV59" i="1" s="1"/>
  <c r="AT59" i="1" s="1"/>
  <c r="J33" i="8"/>
  <c r="AV61" i="1" s="1"/>
  <c r="AT61" i="1" s="1"/>
  <c r="F33" i="2"/>
  <c r="AZ55" i="1" s="1"/>
  <c r="J33" i="3"/>
  <c r="AV56" i="1"/>
  <c r="AT56" i="1"/>
  <c r="BB54" i="1"/>
  <c r="AX54" i="1"/>
  <c r="J30" i="7"/>
  <c r="AG60" i="1"/>
  <c r="J33" i="2"/>
  <c r="AV55" i="1" s="1"/>
  <c r="AT55" i="1" s="1"/>
  <c r="J33" i="4"/>
  <c r="AV57" i="1" s="1"/>
  <c r="AT57" i="1" s="1"/>
  <c r="F33" i="7"/>
  <c r="AZ60" i="1"/>
  <c r="BA54" i="1"/>
  <c r="AW54" i="1" s="1"/>
  <c r="AK30" i="1" s="1"/>
  <c r="F33" i="10"/>
  <c r="AZ63" i="1" s="1"/>
  <c r="F33" i="3"/>
  <c r="AZ56" i="1"/>
  <c r="F33" i="6"/>
  <c r="AZ59" i="1" s="1"/>
  <c r="J30" i="6"/>
  <c r="AG59" i="1"/>
  <c r="F33" i="8"/>
  <c r="AZ61" i="1" s="1"/>
  <c r="BC54" i="1"/>
  <c r="W32" i="1"/>
  <c r="J33" i="5"/>
  <c r="AV58" i="1" s="1"/>
  <c r="AT58" i="1" s="1"/>
  <c r="J33" i="9"/>
  <c r="AV62" i="1"/>
  <c r="AT62" i="1" s="1"/>
  <c r="J33" i="10"/>
  <c r="AV63" i="1"/>
  <c r="AT63" i="1"/>
  <c r="F33" i="4"/>
  <c r="AZ57" i="1" s="1"/>
  <c r="F33" i="5"/>
  <c r="AZ58" i="1" s="1"/>
  <c r="J33" i="7"/>
  <c r="AV60" i="1"/>
  <c r="AT60" i="1" s="1"/>
  <c r="F33" i="9"/>
  <c r="AZ62" i="1"/>
  <c r="BD54" i="1"/>
  <c r="W33" i="1" s="1"/>
  <c r="AN60" i="1" l="1"/>
  <c r="R110" i="2"/>
  <c r="BK92" i="3"/>
  <c r="J92" i="3"/>
  <c r="J59" i="3" s="1"/>
  <c r="J59" i="8"/>
  <c r="J59" i="7"/>
  <c r="BK110" i="2"/>
  <c r="J110" i="2" s="1"/>
  <c r="J59" i="2" s="1"/>
  <c r="J39" i="8"/>
  <c r="AN59" i="1"/>
  <c r="J59" i="6"/>
  <c r="J39" i="7"/>
  <c r="J39" i="6"/>
  <c r="AN57" i="1"/>
  <c r="J59" i="4"/>
  <c r="J39" i="4"/>
  <c r="W31" i="1"/>
  <c r="W30" i="1"/>
  <c r="J30" i="10"/>
  <c r="AG63" i="1"/>
  <c r="J30" i="5"/>
  <c r="AG58" i="1"/>
  <c r="AN58" i="1" s="1"/>
  <c r="AU54" i="1"/>
  <c r="AZ54" i="1"/>
  <c r="AV54" i="1"/>
  <c r="AK29" i="1" s="1"/>
  <c r="J30" i="9"/>
  <c r="AG62" i="1"/>
  <c r="AY54" i="1"/>
  <c r="J39" i="10" l="1"/>
  <c r="J39" i="9"/>
  <c r="J39" i="5"/>
  <c r="AN62" i="1"/>
  <c r="AN63" i="1"/>
  <c r="J30" i="2"/>
  <c r="AG55" i="1"/>
  <c r="AN55" i="1"/>
  <c r="W29" i="1"/>
  <c r="J30" i="3"/>
  <c r="AG56" i="1"/>
  <c r="AN56" i="1"/>
  <c r="AT54" i="1"/>
  <c r="J39" i="2" l="1"/>
  <c r="J39" i="3"/>
  <c r="AG54" i="1"/>
  <c r="AK26" i="1" s="1"/>
  <c r="AK35" i="1" s="1"/>
  <c r="AN54" i="1" l="1"/>
</calcChain>
</file>

<file path=xl/sharedStrings.xml><?xml version="1.0" encoding="utf-8"?>
<sst xmlns="http://schemas.openxmlformats.org/spreadsheetml/2006/main" count="21450" uniqueCount="3197">
  <si>
    <t>Export Komplet</t>
  </si>
  <si>
    <t>VZ</t>
  </si>
  <si>
    <t>2.0</t>
  </si>
  <si>
    <t>ZAMOK</t>
  </si>
  <si>
    <t>False</t>
  </si>
  <si>
    <t>{01b51b8f-de2b-44f9-b5f2-2aa67726ab29}</t>
  </si>
  <si>
    <t>0,01</t>
  </si>
  <si>
    <t>21</t>
  </si>
  <si>
    <t>12</t>
  </si>
  <si>
    <t>REKAPITULACE STAVBY</t>
  </si>
  <si>
    <t>v ---  níže se nacházejí doplnkové a pomocné údaje k sestavám  --- v</t>
  </si>
  <si>
    <t>Návod na vyplnění</t>
  </si>
  <si>
    <t>0,001</t>
  </si>
  <si>
    <t>Kód:</t>
  </si>
  <si>
    <t>2117/DPSb_R01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</si>
  <si>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</si>
  <si>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</si>
  <si>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Modernizace přístupu do Polikliniky / Část III. - nový přístup do Polikliniky</t>
  </si>
  <si>
    <t>KSO:</t>
  </si>
  <si>
    <t>801 11</t>
  </si>
  <si>
    <t>CC-CZ:</t>
  </si>
  <si>
    <t>1264</t>
  </si>
  <si>
    <t>Místo:</t>
  </si>
  <si>
    <t>Nemocnice Česká Lípa</t>
  </si>
  <si>
    <t>Datum:</t>
  </si>
  <si>
    <t>31. 5. 2024</t>
  </si>
  <si>
    <t>CZ-CPV:</t>
  </si>
  <si>
    <t>45000000-7</t>
  </si>
  <si>
    <t>CZ-CPA:</t>
  </si>
  <si>
    <t>41.00.48</t>
  </si>
  <si>
    <t>Zadavatel:</t>
  </si>
  <si>
    <t>IČ:</t>
  </si>
  <si>
    <t>27283518</t>
  </si>
  <si>
    <t xml:space="preserve">Nemocnice s poliklinikou Česká Lípa, a.s. </t>
  </si>
  <si>
    <t>DIČ:</t>
  </si>
  <si>
    <t>CZ27283518</t>
  </si>
  <si>
    <t>Uchazeč:</t>
  </si>
  <si>
    <t>Vyplň údaj</t>
  </si>
  <si>
    <t>Projektant:</t>
  </si>
  <si>
    <t>25410482</t>
  </si>
  <si>
    <t>STORING spol. s r.o.</t>
  </si>
  <si>
    <t>CZ25410482</t>
  </si>
  <si>
    <t>True</t>
  </si>
  <si>
    <t>Zpracovatel:</t>
  </si>
  <si>
    <t>2540482</t>
  </si>
  <si>
    <t xml:space="preserve">STORING spol. s ro.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</si>
  <si>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</si>
  <si>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</si>
  <si>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</si>
  <si>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</si>
  <si>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</si>
  <si>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</si>
  <si>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</si>
  <si>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</si>
  <si>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</si>
  <si>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</si>
  <si>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</si>
  <si>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</si>
  <si>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</si>
  <si>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</si>
  <si>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</si>
  <si>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</si>
  <si>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</si>
  <si>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</si>
  <si>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</si>
  <si>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</si>
  <si>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</si>
  <si>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</si>
  <si>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</si>
  <si>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</si>
  <si>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</si>
  <si>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</si>
  <si>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</si>
  <si>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</si>
  <si>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</si>
  <si>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</si>
  <si>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</si>
  <si>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</si>
  <si>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</si>
  <si>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</si>
  <si>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</si>
  <si>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</si>
  <si>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</si>
  <si>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</si>
  <si>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</si>
  <si>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</si>
  <si>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</si>
  <si>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</si>
  <si>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D1.01.100_SO 01</t>
  </si>
  <si>
    <t>Přístavba lůžkového výtahu</t>
  </si>
  <si>
    <t>STA</t>
  </si>
  <si>
    <t>1</t>
  </si>
  <si>
    <t>{52d262b0-61b9-4a67-bc73-bc7c0ed805a7}</t>
  </si>
  <si>
    <t>2</t>
  </si>
  <si>
    <t>D1.01.100_SO 02</t>
  </si>
  <si>
    <t>Propojovací lávka a rekonstrukce stávající</t>
  </si>
  <si>
    <t>{68998b6f-792f-4f59-9dc7-9c3f02d54fa3}</t>
  </si>
  <si>
    <t>D1.01.100_SO 03</t>
  </si>
  <si>
    <t>Vnější schodiště do lékárny</t>
  </si>
  <si>
    <t>{d509edc8-1fc3-425f-a6d5-155942f8ba81}</t>
  </si>
  <si>
    <t>D1.01.100_SO 05</t>
  </si>
  <si>
    <t>Chodníky a rekultivace prostoru</t>
  </si>
  <si>
    <t>{cffa50a3-47cd-430d-99b0-401df7a3a613}</t>
  </si>
  <si>
    <t>D1.01.100_SO 06</t>
  </si>
  <si>
    <t>Nadzemní chodník</t>
  </si>
  <si>
    <t>{5b617dbb-bfec-4d38-ae37-65c6f7ab954b}</t>
  </si>
  <si>
    <t>D1.04.700</t>
  </si>
  <si>
    <t>Silnoproudá a slaboproudá elektrotechnika</t>
  </si>
  <si>
    <t>{41a90277-4d50-4904-a3e9-9eb29f40de28}</t>
  </si>
  <si>
    <t>D1.07.000</t>
  </si>
  <si>
    <t>Dendrologie a sadové úpravy</t>
  </si>
  <si>
    <t>{cdb2c005-6f6e-4e28-922a-9ca4eefc4757}</t>
  </si>
  <si>
    <t>D2.01.500</t>
  </si>
  <si>
    <t>Veřejné osvětlení</t>
  </si>
  <si>
    <t>{62fcb101-f426-463a-81a9-6e6436592de4}</t>
  </si>
  <si>
    <t>VORN</t>
  </si>
  <si>
    <t>Vedlejší a ostatní rozpočtové náklady</t>
  </si>
  <si>
    <t>{ea3b0b97-4300-4e82-9117-813269c6fc58}</t>
  </si>
  <si>
    <t>P01aP02</t>
  </si>
  <si>
    <t>VINYL</t>
  </si>
  <si>
    <t>m2</t>
  </si>
  <si>
    <t>69,69</t>
  </si>
  <si>
    <t>P04aP05</t>
  </si>
  <si>
    <t>167,83</t>
  </si>
  <si>
    <t>KRYCÍ LIST SOUPISU PRACÍ</t>
  </si>
  <si>
    <t>Objekt:</t>
  </si>
  <si>
    <t>D1.01.100_SO 01 - Přístavba lůžkového výtahu</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</si>
  <si>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</si>
  <si>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</si>
  <si>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</si>
  <si>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</si>
  <si>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</si>
  <si>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</si>
  <si>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</si>
  <si>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</si>
  <si>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</si>
  <si>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</si>
  <si>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</si>
  <si>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</si>
  <si>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</si>
  <si>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</si>
  <si>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</si>
  <si>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</si>
  <si>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</si>
  <si>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</si>
  <si>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</si>
  <si>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733 - Ústřední vytápění - rozvodné potrubí</t>
  </si>
  <si>
    <t xml:space="preserve">    735 - Ústřední vytápění - otopná tělesa</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</si>
  <si>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</si>
  <si>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</si>
  <si>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</si>
  <si>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</si>
  <si>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</si>
  <si>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</si>
  <si>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</si>
  <si>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783 - Dokončovací práce - nátěry</t>
  </si>
  <si>
    <t xml:space="preserve">    784 - Dokončovací práce - malby a tapety</t>
  </si>
  <si>
    <t xml:space="preserve">    787 - Dokončovací práce - zasklívání</t>
  </si>
  <si>
    <t>M - Práce a dodávky M</t>
  </si>
  <si>
    <t xml:space="preserve">    33-M - Montáže dopravních zařízení</t>
  </si>
  <si>
    <t xml:space="preserve">    43-M - Montáž ocelových konstrukcí</t>
  </si>
  <si>
    <t>OST - ASŘ SO 01 - ostatní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</si>
  <si>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</si>
  <si>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</si>
  <si>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</si>
  <si>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</si>
  <si>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</si>
  <si>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</si>
  <si>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</si>
  <si>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</si>
  <si>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</si>
  <si>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</si>
  <si>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</si>
  <si>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</si>
  <si>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</si>
  <si>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</si>
  <si>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</si>
  <si>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</si>
  <si>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</si>
  <si>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</si>
  <si>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119001401</t>
  </si>
  <si>
    <t>Dočasné zajištění potrubí ocelového nebo litinového DN do 200 mm</t>
  </si>
  <si>
    <t>m</t>
  </si>
  <si>
    <t>CS ÚRS 2024 01</t>
  </si>
  <si>
    <t>4</t>
  </si>
  <si>
    <t>739595864</t>
  </si>
  <si>
    <t>Online PSC</t>
  </si>
  <si>
    <t>https://podminky.urs.cz/item/CS_URS_2024_01/119001401</t>
  </si>
  <si>
    <t>VV</t>
  </si>
  <si>
    <t>"rampa lávky" 2*10</t>
  </si>
  <si>
    <t>"výtahová šachta" 20</t>
  </si>
  <si>
    <t>"schodiště lékárny" 15</t>
  </si>
  <si>
    <t>Součet</t>
  </si>
  <si>
    <t>119001421</t>
  </si>
  <si>
    <t>Dočasné zajištění kabelů a kabelových tratí ze 5 volně ložených kabelů</t>
  </si>
  <si>
    <t>-631928664</t>
  </si>
  <si>
    <t>https://podminky.urs.cz/item/CS_URS_2024_01/119001421</t>
  </si>
  <si>
    <t>3</t>
  </si>
  <si>
    <t>131351102</t>
  </si>
  <si>
    <t>Hloubení jam nezapažených v hornině třídy těžitelnosti II skupiny 4 objem do 50 m3 strojně</t>
  </si>
  <si>
    <t>m3</t>
  </si>
  <si>
    <t>575041617</t>
  </si>
  <si>
    <t>https://podminky.urs.cz/item/CS_URS_2024_01/131351102</t>
  </si>
  <si>
    <t>"výtah"   (3,50+6,00)/2*(3,30+5,50)/2*1,50</t>
  </si>
  <si>
    <t>"pás"       (3,20+4,10)*(0,80+1,50)/2*0,50</t>
  </si>
  <si>
    <t>132312131</t>
  </si>
  <si>
    <t>Hloubení nezapažených rýh šířky do 800 mm v soudržných horninách třídy těžitelnosti II skupiny 4 ručně</t>
  </si>
  <si>
    <t>-1264570460</t>
  </si>
  <si>
    <t>https://podminky.urs.cz/item/CS_URS_2024_01/132312131</t>
  </si>
  <si>
    <t>"pás"   0,80*(3,20+4,10)*0,77</t>
  </si>
  <si>
    <t>5</t>
  </si>
  <si>
    <t>133312811</t>
  </si>
  <si>
    <t>Hloubení nezapažených šachet v hornině třídy těžitelnosti II skupiny 4 plocha výkopu do 4 m2 ručně</t>
  </si>
  <si>
    <t>1313127569</t>
  </si>
  <si>
    <t>https://podminky.urs.cz/item/CS_URS_2024_01/133312811</t>
  </si>
  <si>
    <t xml:space="preserve">   0,50*0,50*1,00*4   +0,50*0,60*1,00</t>
  </si>
  <si>
    <t>6</t>
  </si>
  <si>
    <t>139001101</t>
  </si>
  <si>
    <t>Příplatek za ztížení vykopávky v blízkosti podzemního vedení</t>
  </si>
  <si>
    <t>-36598852</t>
  </si>
  <si>
    <t>https://podminky.urs.cz/item/CS_URS_2024_01/139001101</t>
  </si>
  <si>
    <t>"30%"   (35,548+4,497)*0,30</t>
  </si>
  <si>
    <t>7</t>
  </si>
  <si>
    <t>139911121</t>
  </si>
  <si>
    <t>Bourání kcí v hloubených vykopávkách ze zdiva z betonu prostého ručně</t>
  </si>
  <si>
    <t>-484591371</t>
  </si>
  <si>
    <t>https://podminky.urs.cz/item/CS_URS_2024_01/139911121</t>
  </si>
  <si>
    <t>8</t>
  </si>
  <si>
    <t>162751137</t>
  </si>
  <si>
    <t>Vodorovné přemístění přes 9 000 do 10000 m výkopku/sypaniny z horniny třídy těžitelnosti II skupiny 4 a 5</t>
  </si>
  <si>
    <t>-643533956</t>
  </si>
  <si>
    <t>https://podminky.urs.cz/item/CS_URS_2024_01/162751137</t>
  </si>
  <si>
    <t>9</t>
  </si>
  <si>
    <t>162751139</t>
  </si>
  <si>
    <t>Příplatek k vodorovnému přemístění výkopku/sypaniny z horniny třídy těžitelnosti II skupiny 4 a 5 ZKD 1000 m přes 10000 m</t>
  </si>
  <si>
    <t>-1423794287</t>
  </si>
  <si>
    <t>https://podminky.urs.cz/item/CS_URS_2024_01/162751139</t>
  </si>
  <si>
    <t xml:space="preserve">   12,014*10</t>
  </si>
  <si>
    <t>10</t>
  </si>
  <si>
    <t>171201231</t>
  </si>
  <si>
    <t>Poplatek za uložení zeminy a kamení na recyklační skládce (skládkovné) kód odpadu 17 05 04</t>
  </si>
  <si>
    <t>t</t>
  </si>
  <si>
    <t>-1680664469</t>
  </si>
  <si>
    <t>https://podminky.urs.cz/item/CS_URS_2024_01/171201231</t>
  </si>
  <si>
    <t xml:space="preserve">   12,014*2,00</t>
  </si>
  <si>
    <t>11</t>
  </si>
  <si>
    <t>171203111</t>
  </si>
  <si>
    <t>Uložení a hrubé rozhrnutí výkopku bez zhutnění v rovině a ve svahu do 1:5</t>
  </si>
  <si>
    <t>1870514571</t>
  </si>
  <si>
    <t>https://podminky.urs.cz/item/CS_URS_2024_01/171203111</t>
  </si>
  <si>
    <t>"70%"   (35,548+4,497)*0,70</t>
  </si>
  <si>
    <t>171251201</t>
  </si>
  <si>
    <t>Uložení sypaniny na skládky nebo meziskládky</t>
  </si>
  <si>
    <t>-912607769</t>
  </si>
  <si>
    <t>https://podminky.urs.cz/item/CS_URS_2024_01/171251201</t>
  </si>
  <si>
    <t>13</t>
  </si>
  <si>
    <t>174111101</t>
  </si>
  <si>
    <t>Zásyp jam, šachet rýh nebo kolem objektů sypaninou se zhutněním ručně</t>
  </si>
  <si>
    <t>1798314952</t>
  </si>
  <si>
    <t>https://podminky.urs.cz/item/CS_URS_2024_01/174111101</t>
  </si>
  <si>
    <t>"25%"   12,958*0,25</t>
  </si>
  <si>
    <t>14</t>
  </si>
  <si>
    <t>174151101</t>
  </si>
  <si>
    <t>Zásyp jam, šachet rýh nebo kolem objektů sypaninou se zhutněním</t>
  </si>
  <si>
    <t>913614061</t>
  </si>
  <si>
    <t>https://podminky.urs.cz/item/CS_URS_2024_01/174151101</t>
  </si>
  <si>
    <t>"výtah"    35,548</t>
  </si>
  <si>
    <t xml:space="preserve">                 -3,60*4,10*1,30</t>
  </si>
  <si>
    <t>"rýha"   -0,70*(3,20+4,90)*0,60</t>
  </si>
  <si>
    <t>Mezisoučet</t>
  </si>
  <si>
    <t>"75%"   -12,958*0,25</t>
  </si>
  <si>
    <t>15</t>
  </si>
  <si>
    <t>175111101</t>
  </si>
  <si>
    <t>Obsypání potrubí ručně sypaninou bez prohození, uloženou do 3 m</t>
  </si>
  <si>
    <t>655284173</t>
  </si>
  <si>
    <t>https://podminky.urs.cz/item/CS_URS_2024_01/175111101</t>
  </si>
  <si>
    <t xml:space="preserve">   9,00*0,40*0,20</t>
  </si>
  <si>
    <t>16</t>
  </si>
  <si>
    <t>M</t>
  </si>
  <si>
    <t>58331351</t>
  </si>
  <si>
    <t>kamenivo těžené drobné frakce 0/4</t>
  </si>
  <si>
    <t>-1704049286</t>
  </si>
  <si>
    <t>0,72*2 'Přepočtené koeficientem množství</t>
  </si>
  <si>
    <t>17</t>
  </si>
  <si>
    <t>181913112</t>
  </si>
  <si>
    <t>Úprava pláně v hornině třídy těžitelnosti II skupiny 4 se zhutněním ručně</t>
  </si>
  <si>
    <t>29811251</t>
  </si>
  <si>
    <t>https://podminky.urs.cz/item/CS_URS_2024_01/181913112</t>
  </si>
  <si>
    <t>"P03"   3,60*4,10</t>
  </si>
  <si>
    <t>"dlažba"   18,00</t>
  </si>
  <si>
    <t>Zakládání</t>
  </si>
  <si>
    <t>18</t>
  </si>
  <si>
    <t>213311113</t>
  </si>
  <si>
    <t>Polštáře zhutněné pod základy z kameniva drceného frakce 16 až 63 mm</t>
  </si>
  <si>
    <t>2016328526</t>
  </si>
  <si>
    <t>https://podminky.urs.cz/item/CS_URS_2024_01/213311113</t>
  </si>
  <si>
    <t>"P03"   3,60*4,10*0,15</t>
  </si>
  <si>
    <t>19</t>
  </si>
  <si>
    <t>273313711</t>
  </si>
  <si>
    <t>Základové desky z betonu tř. C 20/25</t>
  </si>
  <si>
    <t>829636338</t>
  </si>
  <si>
    <t>https://podminky.urs.cz/item/CS_URS_2024_01/273313711</t>
  </si>
  <si>
    <t>"D1.02.100-101"</t>
  </si>
  <si>
    <t>"dojezd výtahu  P03"   3,60*4,10*0,10</t>
  </si>
  <si>
    <t>"deska -3,62  P04"         2,70*4,89*0,08 +3,30*1,09*0,08</t>
  </si>
  <si>
    <t>20</t>
  </si>
  <si>
    <t>273321511</t>
  </si>
  <si>
    <t>Základové desky ze ŽB bez zvýšených nároků na prostředí tř. C 25/30</t>
  </si>
  <si>
    <t>-1177822874</t>
  </si>
  <si>
    <t>https://podminky.urs.cz/item/CS_URS_2024_01/273321511</t>
  </si>
  <si>
    <t>"dojezd výtahu"   3,60*4,10*0,20</t>
  </si>
  <si>
    <t>"deska -3,62"         3,10*4,89*0,16</t>
  </si>
  <si>
    <t>273351121</t>
  </si>
  <si>
    <t>Zřízení bednění základových desek</t>
  </si>
  <si>
    <t>-336990924</t>
  </si>
  <si>
    <t>https://podminky.urs.cz/item/CS_URS_2024_01/273351121</t>
  </si>
  <si>
    <t>"dojezd výtahu"   (3,60+4,10)*2*0,20</t>
  </si>
  <si>
    <t>"deska -3,62"         (3,10+4,89)*2*0,16</t>
  </si>
  <si>
    <t>22</t>
  </si>
  <si>
    <t>273351122</t>
  </si>
  <si>
    <t>Odstranění bednění základových desek</t>
  </si>
  <si>
    <t>-675962335</t>
  </si>
  <si>
    <t>https://podminky.urs.cz/item/CS_URS_2024_01/273351122</t>
  </si>
  <si>
    <t>23</t>
  </si>
  <si>
    <t>273353101</t>
  </si>
  <si>
    <t>Bednění kotevních otvorů v základových deskách průřezu do 0,01 m2 hl do 0,25 m</t>
  </si>
  <si>
    <t>kus</t>
  </si>
  <si>
    <t>-109576093</t>
  </si>
  <si>
    <t>https://podminky.urs.cz/item/CS_URS_2024_01/273353101</t>
  </si>
  <si>
    <t>"bednění pro dešťový svod"   5,00</t>
  </si>
  <si>
    <t>24</t>
  </si>
  <si>
    <t>274321511</t>
  </si>
  <si>
    <t>Základové pasy ze ŽB bez zvýšených nároků na prostředí tř. C 25/30</t>
  </si>
  <si>
    <t>-1195449293</t>
  </si>
  <si>
    <t>https://podminky.urs.cz/item/CS_URS_2024_01/274321511</t>
  </si>
  <si>
    <t xml:space="preserve">   0,80*(3,20+4,09)*0,77</t>
  </si>
  <si>
    <t>"do výkopu 10% "  0,45</t>
  </si>
  <si>
    <t>25</t>
  </si>
  <si>
    <t>274361821</t>
  </si>
  <si>
    <t>Výztuž základových pasů betonářskou ocelí 10 505 (R)</t>
  </si>
  <si>
    <t>-1130796227</t>
  </si>
  <si>
    <t>https://podminky.urs.cz/item/CS_URS_2024_01/274361821</t>
  </si>
  <si>
    <t>"D1.02.100-104"</t>
  </si>
  <si>
    <t xml:space="preserve">   216,411*0,001</t>
  </si>
  <si>
    <t>26</t>
  </si>
  <si>
    <t>275313811</t>
  </si>
  <si>
    <t>Základové patky z betonu tř. C 25/30</t>
  </si>
  <si>
    <t>1983938929</t>
  </si>
  <si>
    <t>https://podminky.urs.cz/item/CS_URS_2024_01/275313811</t>
  </si>
  <si>
    <t xml:space="preserve">   0,50*0,50*1,00*4</t>
  </si>
  <si>
    <t xml:space="preserve">   0,50*0,60*1,00</t>
  </si>
  <si>
    <t>" do výkopu 10%"   1,30*0,10</t>
  </si>
  <si>
    <t>27</t>
  </si>
  <si>
    <t>279113152</t>
  </si>
  <si>
    <t>Základová zeď tl přes 150 do 200 mm z tvárnic ztraceného bednění včetně výplně z betonu tř. C 25/30</t>
  </si>
  <si>
    <t>1479208376</t>
  </si>
  <si>
    <t>https://podminky.urs.cz/item/CS_URS_2024_01/279113152</t>
  </si>
  <si>
    <t xml:space="preserve">   (2,90+4,59)*0,75</t>
  </si>
  <si>
    <t>28</t>
  </si>
  <si>
    <t>279351121</t>
  </si>
  <si>
    <t>Zřízení oboustranného bednění základových zdí</t>
  </si>
  <si>
    <t>-7636253</t>
  </si>
  <si>
    <t>https://podminky.urs.cz/item/CS_URS_2024_01/279351121</t>
  </si>
  <si>
    <t xml:space="preserve">"stěny dojezdu výtahu"  </t>
  </si>
  <si>
    <t xml:space="preserve">   (2,80+3,30)*1,32*2</t>
  </si>
  <si>
    <t xml:space="preserve">   (2,80+3,30)*1,98*2</t>
  </si>
  <si>
    <t>29</t>
  </si>
  <si>
    <t>279351122</t>
  </si>
  <si>
    <t>Odstranění oboustranného bednění základových zdí</t>
  </si>
  <si>
    <t>1135972855</t>
  </si>
  <si>
    <t>https://podminky.urs.cz/item/CS_URS_2024_01/279351122</t>
  </si>
  <si>
    <t>Svislé a kompletní konstrukce</t>
  </si>
  <si>
    <t>30</t>
  </si>
  <si>
    <t>311113151</t>
  </si>
  <si>
    <t>Nadzákladová zeď tl přes 100 do 150 mm z hladkých tvárnic ztraceného bednění včetně výplně z betonu tř. C 25/30</t>
  </si>
  <si>
    <t>1972221518</t>
  </si>
  <si>
    <t>https://podminky.urs.cz/item/CS_URS_2024_01/311113151</t>
  </si>
  <si>
    <t>"D1.02.100-102"</t>
  </si>
  <si>
    <t>"3.NP ATIKA"   ( 5,60+4,74)*2*0,50</t>
  </si>
  <si>
    <t>31</t>
  </si>
  <si>
    <t>311113152</t>
  </si>
  <si>
    <t>Nadzákladová zeď tl přes 150 do 200 mm z hladkých tvárnic ztraceného bednění včetně výplně z betonu tř. C 25/30</t>
  </si>
  <si>
    <t>982008761</t>
  </si>
  <si>
    <t>https://podminky.urs.cz/item/CS_URS_2024_01/311113152</t>
  </si>
  <si>
    <t>"D1.01.100-101a"</t>
  </si>
  <si>
    <t>"1.PP"  (2,70+2,80)*3,30   -1,30*2,10   -1,67*2,23</t>
  </si>
  <si>
    <t xml:space="preserve">              (4,70+3,30+4,70)*3,30</t>
  </si>
  <si>
    <t>"1.NP"   (2,70+2,80)*3,30    -1,67*2,23</t>
  </si>
  <si>
    <t xml:space="preserve">                  (4,70+3,30+4,70)*3,30    -3,00*2,80</t>
  </si>
  <si>
    <t>"2.NP"   (2,70+2,80)*3,30    -1,67*2,23</t>
  </si>
  <si>
    <t xml:space="preserve">                  (4,70+3,30+4,70)*3,30    -3,00*10</t>
  </si>
  <si>
    <t>"3.NP" (2,70+2,80)*4,10    -1,67*2,23</t>
  </si>
  <si>
    <t xml:space="preserve">                  (4,70+3,30+4,70)*4,10    -3,00*10</t>
  </si>
  <si>
    <t>32</t>
  </si>
  <si>
    <t>311231116</t>
  </si>
  <si>
    <t>Zdivo nosné z cihel dl 290 mm P7 až 15 na MC 5 nebo MC 10</t>
  </si>
  <si>
    <t>155187499</t>
  </si>
  <si>
    <t>https://podminky.urs.cz/item/CS_URS_2024_01/311231116</t>
  </si>
  <si>
    <t>"1.PP"  2,26*2,80</t>
  </si>
  <si>
    <t>33</t>
  </si>
  <si>
    <t>311321411</t>
  </si>
  <si>
    <t>Nosná zeď ze ŽB tř. C 25/30 bez výztuže</t>
  </si>
  <si>
    <t>1000128905</t>
  </si>
  <si>
    <t>https://podminky.urs.cz/item/CS_URS_2024_01/311321411</t>
  </si>
  <si>
    <t xml:space="preserve">   0,20*(2,80+3,30)*1,32</t>
  </si>
  <si>
    <t xml:space="preserve">   0,20*(2,80+3,30)*1,98</t>
  </si>
  <si>
    <t>34</t>
  </si>
  <si>
    <t>311361821</t>
  </si>
  <si>
    <t>Výztuž nosných zdí betonářskou ocelí 10 505</t>
  </si>
  <si>
    <t>1637596204</t>
  </si>
  <si>
    <t>https://podminky.urs.cz/item/CS_URS_2024_01/311361821</t>
  </si>
  <si>
    <t>"D1.02.100-103 - Výkres výztuže prohlubně výtahové šachty"</t>
  </si>
  <si>
    <t xml:space="preserve">   1252,629*0,001</t>
  </si>
  <si>
    <t>"spony"    7,937*0,001</t>
  </si>
  <si>
    <t>"D1.02.100-112 - Výkres výztuže atiky"</t>
  </si>
  <si>
    <t xml:space="preserve">   19,529*0,001</t>
  </si>
  <si>
    <t>"D1.02.100-113 - Výkres výztuže stěn a překladů"</t>
  </si>
  <si>
    <t xml:space="preserve">   3748,036*0,001</t>
  </si>
  <si>
    <t>35</t>
  </si>
  <si>
    <t>340239212</t>
  </si>
  <si>
    <t>Zazdívka otvorů v příčkách nebo stěnách pl přes 1 do 4 m2 cihlami plnými tl přes 100 mm</t>
  </si>
  <si>
    <t>-2054447624</t>
  </si>
  <si>
    <t>https://podminky.urs.cz/item/CS_URS_2024_01/340239212</t>
  </si>
  <si>
    <t>"1.PP"  1,00*3,30</t>
  </si>
  <si>
    <t>Vodorovné konstrukce</t>
  </si>
  <si>
    <t>36</t>
  </si>
  <si>
    <t>411321414</t>
  </si>
  <si>
    <t>Stropy deskové ze ŽB tř. C 25/30</t>
  </si>
  <si>
    <t>804161149</t>
  </si>
  <si>
    <t>https://podminky.urs.cz/item/CS_URS_2024_01/411321414</t>
  </si>
  <si>
    <t>"1PP" 3,10*4,59*0,16   +2,80*1,29*0,16   +0,20*3,30*0,16</t>
  </si>
  <si>
    <t>"1.NP-2NP"         2,96*2</t>
  </si>
  <si>
    <t>"3.NP"                  5,90*4,74*0,16</t>
  </si>
  <si>
    <t>37</t>
  </si>
  <si>
    <t>411351011</t>
  </si>
  <si>
    <t>Zřízení bednění stropů deskových tl přes 5 do 25 cm bez podpěrné kce</t>
  </si>
  <si>
    <t>-1831328383</t>
  </si>
  <si>
    <t>https://podminky.urs.cz/item/CS_URS_2024_01/411351011</t>
  </si>
  <si>
    <t xml:space="preserve">"1PP" 2,70*4,39*  +2,80*1,29   </t>
  </si>
  <si>
    <t xml:space="preserve">            (5,90+4,59*2+3,30)*0,20*2</t>
  </si>
  <si>
    <t>"1.NP-2NP"        (42,813+7,352)*2</t>
  </si>
  <si>
    <t>"3.NP" 2,70*4,44   +2,80*1,29  +2,60*3,30</t>
  </si>
  <si>
    <t xml:space="preserve">             (5,90+4,74*2)*0,20</t>
  </si>
  <si>
    <t>38</t>
  </si>
  <si>
    <t>411351012</t>
  </si>
  <si>
    <t>Odstranění bednění stropů deskových tl přes 5 do 25 cm bez podpěrné kce</t>
  </si>
  <si>
    <t>-438847021</t>
  </si>
  <si>
    <t>https://podminky.urs.cz/item/CS_URS_2024_01/411351012</t>
  </si>
  <si>
    <t>39</t>
  </si>
  <si>
    <t>411354313</t>
  </si>
  <si>
    <t>Zřízení podpěrné konstrukce stropů výšky do 4 m tl přes 15 do 25 cm</t>
  </si>
  <si>
    <t>1634817685</t>
  </si>
  <si>
    <t>https://podminky.urs.cz/item/CS_URS_2024_01/411354313</t>
  </si>
  <si>
    <t>40</t>
  </si>
  <si>
    <t>411354314</t>
  </si>
  <si>
    <t>Odstranění podpěrné konstrukce stropů výšky do 4 m tl přes 15 do 25 cm</t>
  </si>
  <si>
    <t>751875821</t>
  </si>
  <si>
    <t>https://podminky.urs.cz/item/CS_URS_2024_01/411354314</t>
  </si>
  <si>
    <t>41</t>
  </si>
  <si>
    <t>411361821</t>
  </si>
  <si>
    <t>Výztuž stropů betonářskou ocelí 10 505</t>
  </si>
  <si>
    <t>1531759788</t>
  </si>
  <si>
    <t>https://podminky.urs.cz/item/CS_URS_2024_01/411361821</t>
  </si>
  <si>
    <t>"D1.02.100-105,106"</t>
  </si>
  <si>
    <t>"1PP - spodní"   184,013*0,001</t>
  </si>
  <si>
    <t>" 1PP  - horní"        16,89*0,001</t>
  </si>
  <si>
    <t>"D1.02.100-107,108"</t>
  </si>
  <si>
    <t>"1NP - spodní"   184,013*0,001</t>
  </si>
  <si>
    <t>" 1NP  - horní"        16,89*0,001</t>
  </si>
  <si>
    <t>"D1.02.100-109,110"</t>
  </si>
  <si>
    <t>"2NP - spodní"   184,013*0,001</t>
  </si>
  <si>
    <t>" 2NP  - horní"        16,89*0,001</t>
  </si>
  <si>
    <t>"D1.02.100-111,112"</t>
  </si>
  <si>
    <t>"střešní - spodní" 241,924*0,001</t>
  </si>
  <si>
    <t>"střešní - horní"   15,148*0,001</t>
  </si>
  <si>
    <t>42</t>
  </si>
  <si>
    <t>411362021</t>
  </si>
  <si>
    <t>Výztuž stropů svařovanými sítěmi Kari</t>
  </si>
  <si>
    <t>210077957</t>
  </si>
  <si>
    <t>https://podminky.urs.cz/item/CS_URS_2024_01/411362021</t>
  </si>
  <si>
    <t>"D1.02.100-106"</t>
  </si>
  <si>
    <t>" 1PP -horní"     (104,943+129,360)*0,001</t>
  </si>
  <si>
    <t>"D1.02.100-108"</t>
  </si>
  <si>
    <t>" 1NP -horní"     (104,943+129,360)*0,001</t>
  </si>
  <si>
    <t>"D1.02.100-110"</t>
  </si>
  <si>
    <t>" 2NP -horní"     (104,943+129,360)*0,001</t>
  </si>
  <si>
    <t>"D1.02.100-112"</t>
  </si>
  <si>
    <t>" střešní deska" (195,598+258,720)*0,001</t>
  </si>
  <si>
    <t>43</t>
  </si>
  <si>
    <t>413351121</t>
  </si>
  <si>
    <t>Zřízení bednění nosníků a průvlaků bez podpěrné kce výšky přes 100 cm</t>
  </si>
  <si>
    <t>-1946641109</t>
  </si>
  <si>
    <t>https://podminky.urs.cz/item/CS_URS_2024_01/413351121</t>
  </si>
  <si>
    <t>"okna "   0,20*3,00*4</t>
  </si>
  <si>
    <t>"dveře " 0,20*1,70*4</t>
  </si>
  <si>
    <t>44</t>
  </si>
  <si>
    <t>413351122</t>
  </si>
  <si>
    <t>Odstranění bednění nosníků a průvlaků bez podpěrné kce výšky přes 100 cm</t>
  </si>
  <si>
    <t>1111332586</t>
  </si>
  <si>
    <t>https://podminky.urs.cz/item/CS_URS_2024_01/413351122</t>
  </si>
  <si>
    <t>45</t>
  </si>
  <si>
    <t>413352115</t>
  </si>
  <si>
    <t>Zřízení podpěrné konstrukce nosníků výšky podepření do 4 m pro nosník výšky přes 100 cm</t>
  </si>
  <si>
    <t>1657493837</t>
  </si>
  <si>
    <t>https://podminky.urs.cz/item/CS_URS_2024_01/413352115</t>
  </si>
  <si>
    <t>46</t>
  </si>
  <si>
    <t>413352116</t>
  </si>
  <si>
    <t>Odstranění podpěrné konstrukce nosníků výšky podepření do 4 m pro nosník výšky přes 100 cm</t>
  </si>
  <si>
    <t>-241030760</t>
  </si>
  <si>
    <t>https://podminky.urs.cz/item/CS_URS_2024_01/413352116</t>
  </si>
  <si>
    <t>47</t>
  </si>
  <si>
    <t>417321515</t>
  </si>
  <si>
    <t>Ztužující pásy a věnce ze ŽB tř. C 25/30</t>
  </si>
  <si>
    <t>1503288145</t>
  </si>
  <si>
    <t>https://podminky.urs.cz/item/CS_URS_2024_01/417321515</t>
  </si>
  <si>
    <t>"3.NP ATIKA"   0,15*( 5,60+4,74)*2*0,15</t>
  </si>
  <si>
    <t>48</t>
  </si>
  <si>
    <t>417351115</t>
  </si>
  <si>
    <t>Zřízení bednění ztužujících věnců</t>
  </si>
  <si>
    <t>8893999</t>
  </si>
  <si>
    <t>https://podminky.urs.cz/item/CS_URS_2024_01/417351115</t>
  </si>
  <si>
    <t>"3.NP ATIKA"   ( 5,60+4,74)*2*0,15*2</t>
  </si>
  <si>
    <t>49</t>
  </si>
  <si>
    <t>417351116</t>
  </si>
  <si>
    <t>Odstranění bednění ztužujících věnců</t>
  </si>
  <si>
    <t>1491453727</t>
  </si>
  <si>
    <t>https://podminky.urs.cz/item/CS_URS_2024_01/417351116</t>
  </si>
  <si>
    <t>50</t>
  </si>
  <si>
    <t>417361821</t>
  </si>
  <si>
    <t>Výztuž ztužujících pásů a věnců betonářskou ocelí 10 505</t>
  </si>
  <si>
    <t>-1578480597</t>
  </si>
  <si>
    <t>https://podminky.urs.cz/item/CS_URS_2024_01/417361821</t>
  </si>
  <si>
    <t>"D1.02.100-112 - Výkres výztuže věnce"</t>
  </si>
  <si>
    <t xml:space="preserve">   110,835*0,001</t>
  </si>
  <si>
    <t>51</t>
  </si>
  <si>
    <t>451572111</t>
  </si>
  <si>
    <t>Lože pod potrubí otevřený výkop z kameniva drobného těženého</t>
  </si>
  <si>
    <t>657238324</t>
  </si>
  <si>
    <t>https://podminky.urs.cz/item/CS_URS_2024_01/451572111</t>
  </si>
  <si>
    <t xml:space="preserve">   0,30*9,00*0,10</t>
  </si>
  <si>
    <t>Komunikace pozemní</t>
  </si>
  <si>
    <t>52</t>
  </si>
  <si>
    <t>564710001</t>
  </si>
  <si>
    <t>Podklad z kameniva hrubého drceného vel. 8-16 mm plochy do 100 m2 tl 50 mm</t>
  </si>
  <si>
    <t>-81001958</t>
  </si>
  <si>
    <t>https://podminky.urs.cz/item/CS_URS_2024_01/564710001</t>
  </si>
  <si>
    <t>53</t>
  </si>
  <si>
    <t>564731101</t>
  </si>
  <si>
    <t>Podklad z kameniva hrubého drceného vel. 32-63 mm plochy do 100 m2 tl 100 mm</t>
  </si>
  <si>
    <t>-1255087051</t>
  </si>
  <si>
    <t>https://podminky.urs.cz/item/CS_URS_2024_01/564731101</t>
  </si>
  <si>
    <t>54</t>
  </si>
  <si>
    <t>596211110</t>
  </si>
  <si>
    <t>Kladení zámkové dlažby komunikací pro pěší ručně tl 60 mm skupiny A pl do 50 m2</t>
  </si>
  <si>
    <t>1940159782</t>
  </si>
  <si>
    <t>https://podminky.urs.cz/item/CS_URS_2024_01/596211110</t>
  </si>
  <si>
    <t>55</t>
  </si>
  <si>
    <t>59245015</t>
  </si>
  <si>
    <t>dlažba zámková betonová tvaru I 200x165mm tl 60mm přírodní</t>
  </si>
  <si>
    <t>1114659505</t>
  </si>
  <si>
    <t xml:space="preserve">   6,00*3,00</t>
  </si>
  <si>
    <t>18*1,03 'Přepočtené koeficientem množství</t>
  </si>
  <si>
    <t>Úpravy povrchů, podlahy a osazování výplní</t>
  </si>
  <si>
    <t>56</t>
  </si>
  <si>
    <t>612131101</t>
  </si>
  <si>
    <t>Cementový postřik vnitřních stěn nanášený celoplošně ručně</t>
  </si>
  <si>
    <t>1015557342</t>
  </si>
  <si>
    <t>https://podminky.urs.cz/item/CS_URS_2024_01/612131101</t>
  </si>
  <si>
    <t>57</t>
  </si>
  <si>
    <t>612321141</t>
  </si>
  <si>
    <t>Vápenocementová omítka štuková dvouvrstvá vnitřních stěn nanášená ručně</t>
  </si>
  <si>
    <t>-1137815326</t>
  </si>
  <si>
    <t>https://podminky.urs.cz/item/CS_URS_2024_01/612321141</t>
  </si>
  <si>
    <t>"1PP"</t>
  </si>
  <si>
    <t xml:space="preserve">   (5,50+5,64)*2*3,00</t>
  </si>
  <si>
    <t xml:space="preserve">   -3,24*3,09</t>
  </si>
  <si>
    <t xml:space="preserve">   -1,10*2,10   +0,10*(1,10+2,10*2)</t>
  </si>
  <si>
    <t xml:space="preserve">   -1,30*2,10</t>
  </si>
  <si>
    <t xml:space="preserve">   1,00*3,00</t>
  </si>
  <si>
    <t>"zubní"   2,80*3,00</t>
  </si>
  <si>
    <t>"1NP"</t>
  </si>
  <si>
    <t xml:space="preserve">   (5,50+5,89*2)*3,00</t>
  </si>
  <si>
    <t xml:space="preserve">   -1,10*2,10  +0,10*(1,10+2,10*2)</t>
  </si>
  <si>
    <t xml:space="preserve">   -3,00*2,80    +0,10*(3,00+2,80*2)</t>
  </si>
  <si>
    <t>"2NP"</t>
  </si>
  <si>
    <t>"3NP"</t>
  </si>
  <si>
    <t xml:space="preserve">   (5,50+5,89*2)*4,10</t>
  </si>
  <si>
    <t>"výtah"  (2,60+3,10+0,20)*2*16,40</t>
  </si>
  <si>
    <t xml:space="preserve">   -1,10*2,10*4</t>
  </si>
  <si>
    <t xml:space="preserve">   -2,60*13,27</t>
  </si>
  <si>
    <t>58</t>
  </si>
  <si>
    <t>612321191</t>
  </si>
  <si>
    <t>Příplatek k vápenocementové omítce vnitřních stěn za každých dalších 5 mm tloušťky ručně</t>
  </si>
  <si>
    <t>1641186060</t>
  </si>
  <si>
    <t>https://podminky.urs.cz/item/CS_URS_2024_01/612321191</t>
  </si>
  <si>
    <t xml:space="preserve">   360,064*2</t>
  </si>
  <si>
    <t>59</t>
  </si>
  <si>
    <t>612325422</t>
  </si>
  <si>
    <t>Oprava vnitřní vápenocementové štukové omítky stěn v rozsahu plochy přes 10 do 30 %</t>
  </si>
  <si>
    <t>1800511726</t>
  </si>
  <si>
    <t>https://podminky.urs.cz/item/CS_URS_2024_01/612325422</t>
  </si>
  <si>
    <t>60</t>
  </si>
  <si>
    <t>619991021</t>
  </si>
  <si>
    <t>Olepení rámů a keramických soklů lepící páskou</t>
  </si>
  <si>
    <t>-291796739</t>
  </si>
  <si>
    <t>https://podminky.urs.cz/item/CS_URS_2024_01/619991021</t>
  </si>
  <si>
    <t>"1PP"   (3,24+3,00*2)*2</t>
  </si>
  <si>
    <t xml:space="preserve">               (1,60+2,25*2)</t>
  </si>
  <si>
    <t xml:space="preserve">               (1,10+2,10*2)*2</t>
  </si>
  <si>
    <t xml:space="preserve">"1NP" 3,00*2  </t>
  </si>
  <si>
    <t xml:space="preserve">             3,00+2,80*2</t>
  </si>
  <si>
    <t xml:space="preserve">            (1,10+2,10*2)*2</t>
  </si>
  <si>
    <t xml:space="preserve">"2NP" 3,00*2  </t>
  </si>
  <si>
    <t xml:space="preserve">             3,00+1,80*2</t>
  </si>
  <si>
    <t xml:space="preserve">"3NP" 3,00*2  </t>
  </si>
  <si>
    <t>"výtah"   2,60+16,50*2</t>
  </si>
  <si>
    <t>61</t>
  </si>
  <si>
    <t>621211041</t>
  </si>
  <si>
    <t>Montáž kontaktního zateplení vnějších podhledů lepením a mechanickým kotvením polystyrénových desek do betonu nebo zdiva tl přes 160 do 200 mm</t>
  </si>
  <si>
    <t>1189545904</t>
  </si>
  <si>
    <t>https://podminky.urs.cz/item/CS_URS_2024_01/621211041</t>
  </si>
  <si>
    <t>62</t>
  </si>
  <si>
    <t>28376451</t>
  </si>
  <si>
    <t>deska XPS hrana polodrážková a hladký povrch 300kPA λ=0,035 tl 200mm</t>
  </si>
  <si>
    <t>1175310830</t>
  </si>
  <si>
    <t>"W04"</t>
  </si>
  <si>
    <t xml:space="preserve">   (6,50+4,85*2)*0,80</t>
  </si>
  <si>
    <t>12,96*1,05 'Přepočtené koeficientem množství</t>
  </si>
  <si>
    <t>63</t>
  </si>
  <si>
    <t>622143004</t>
  </si>
  <si>
    <t>Montáž omítkových samolepících začišťovacích profilů pro spojení s okenním rámem</t>
  </si>
  <si>
    <t>1930205401</t>
  </si>
  <si>
    <t>https://podminky.urs.cz/item/CS_URS_2024_01/622143004</t>
  </si>
  <si>
    <t>"1PP"   1,30+2,10*2</t>
  </si>
  <si>
    <t>"1NP"  3,00+2,80*2</t>
  </si>
  <si>
    <t>"2NP"  3,00+1,80*2</t>
  </si>
  <si>
    <t>"3NP"  3,00+1,80*2</t>
  </si>
  <si>
    <t>64</t>
  </si>
  <si>
    <t>59051476</t>
  </si>
  <si>
    <t>profil začišťovací PVC 9mm s výztužnou tkaninou pro ostění ETICS</t>
  </si>
  <si>
    <t>-1123581713</t>
  </si>
  <si>
    <t>62,9*1,05 'Přepočtené koeficientem množství</t>
  </si>
  <si>
    <t>65</t>
  </si>
  <si>
    <t>622151011</t>
  </si>
  <si>
    <t>Penetrační silikátový nátěr vnějších pastovitých tenkovrstvých omítek stěn</t>
  </si>
  <si>
    <t>432918699</t>
  </si>
  <si>
    <t>https://podminky.urs.cz/item/CS_URS_2024_01/622151011</t>
  </si>
  <si>
    <t>66</t>
  </si>
  <si>
    <t>622221061</t>
  </si>
  <si>
    <t>Montáž kontaktního zateplení vnějších stěn lepením a mechanickým kotvením desek z minerální vlny s podélnou orientací do zdiva a betonu tl přes 240mm</t>
  </si>
  <si>
    <t>520710903</t>
  </si>
  <si>
    <t>https://podminky.urs.cz/item/CS_URS_2024_01/622221061</t>
  </si>
  <si>
    <t>67</t>
  </si>
  <si>
    <t>63142034</t>
  </si>
  <si>
    <t>deska tepelně izolační minerální kontaktních fasád podélné vlákno λ=0,035-0,036 tl 260mm</t>
  </si>
  <si>
    <t>-484321689</t>
  </si>
  <si>
    <t>"D1.01.100-108"</t>
  </si>
  <si>
    <t>"W01+W03"</t>
  </si>
  <si>
    <t>"pohled západní"</t>
  </si>
  <si>
    <t xml:space="preserve">   4,84*(15,80-0,80)   -3,00*2,80   -3,00*1,80*2</t>
  </si>
  <si>
    <t>"pohled východní"</t>
  </si>
  <si>
    <t xml:space="preserve">   4,84*(15,80-0,80)   </t>
  </si>
  <si>
    <t>"D1.01.100-109a"</t>
  </si>
  <si>
    <t>"pohled jižní"</t>
  </si>
  <si>
    <t xml:space="preserve">   6,40*(15,80-0,80)   -2,60*13,00   -1,30*2,10</t>
  </si>
  <si>
    <t>"atika"</t>
  </si>
  <si>
    <t xml:space="preserve">   5,50*1,50</t>
  </si>
  <si>
    <t>193,72*1,05 'Přepočtené koeficientem množství</t>
  </si>
  <si>
    <t>68</t>
  </si>
  <si>
    <t>622222001</t>
  </si>
  <si>
    <t>Montáž kontaktního zateplení vnějšího ostění, nadpraží nebo parapetu hl. špalety do 200 mm lepením desek z minerální vlny tl do 40 mm</t>
  </si>
  <si>
    <t>-897448866</t>
  </si>
  <si>
    <t>https://podminky.urs.cz/item/CS_URS_2024_01/622222001</t>
  </si>
  <si>
    <t>"1PP"   1,60+2,25*2</t>
  </si>
  <si>
    <t>69</t>
  </si>
  <si>
    <t>63142020</t>
  </si>
  <si>
    <t>deska tepelně izolační minerální kontaktních fasád podélné vlákno λ=0,035-0,036 tl 40mm</t>
  </si>
  <si>
    <t>1810204757</t>
  </si>
  <si>
    <t xml:space="preserve">   6,10*0,20</t>
  </si>
  <si>
    <t>70</t>
  </si>
  <si>
    <t>622252001</t>
  </si>
  <si>
    <t>Montáž profilů kontaktního zateplení připevněných mechanicky</t>
  </si>
  <si>
    <t>1132370051</t>
  </si>
  <si>
    <t>https://podminky.urs.cz/item/CS_URS_2024_01/622252001</t>
  </si>
  <si>
    <t>71</t>
  </si>
  <si>
    <t>19416001</t>
  </si>
  <si>
    <t>profil zakládací Al tl 1,0mm pro ETICS pro izolant tl 250mm</t>
  </si>
  <si>
    <t>-1805661199</t>
  </si>
  <si>
    <t xml:space="preserve">   6,40+4,70*2</t>
  </si>
  <si>
    <t>15,8*1,05 'Přepočtené koeficientem množství</t>
  </si>
  <si>
    <t>72</t>
  </si>
  <si>
    <t>622252002</t>
  </si>
  <si>
    <t>Montáž profilů kontaktního zateplení lepených</t>
  </si>
  <si>
    <t>416175619</t>
  </si>
  <si>
    <t>https://podminky.urs.cz/item/CS_URS_2024_01/622252002</t>
  </si>
  <si>
    <t>73</t>
  </si>
  <si>
    <t>63127464</t>
  </si>
  <si>
    <t>profil rohový Al 15x15mm s výztužnou tkaninou š 100mm pro ETICS</t>
  </si>
  <si>
    <t>-1733467986</t>
  </si>
  <si>
    <t xml:space="preserve">   13,12*2   +2,80*2 +2,20*2</t>
  </si>
  <si>
    <t>36,24*1,05 'Přepočtené koeficientem množství</t>
  </si>
  <si>
    <t>74</t>
  </si>
  <si>
    <t>59051512</t>
  </si>
  <si>
    <t>profil začišťovací s okapnicí PVC s výztužnou tkaninou pro parapet ETICS</t>
  </si>
  <si>
    <t>-646768025</t>
  </si>
  <si>
    <t>3,00*4+  2,00</t>
  </si>
  <si>
    <t>14*1,05 'Přepočtené koeficientem množství</t>
  </si>
  <si>
    <t>75</t>
  </si>
  <si>
    <t>622531022</t>
  </si>
  <si>
    <t>Tenkovrstvá silikonová zatíraná omítka zrnitost 2,0 mm vnějších stěn</t>
  </si>
  <si>
    <t>1612926235</t>
  </si>
  <si>
    <t>https://podminky.urs.cz/item/CS_URS_2024_01/622531022</t>
  </si>
  <si>
    <t>"W01+W03+W04"</t>
  </si>
  <si>
    <t xml:space="preserve">   4,84*15,80  -3,00*1,80*2</t>
  </si>
  <si>
    <t xml:space="preserve">   -3,00*2,80   +0,25*(1,30+2,80*2)</t>
  </si>
  <si>
    <t xml:space="preserve">   -3,00*1,80*2   +0,25*(3,00*2+1,80*4)</t>
  </si>
  <si>
    <t xml:space="preserve">   4,84*15,80</t>
  </si>
  <si>
    <t xml:space="preserve">   6,40*15,80  </t>
  </si>
  <si>
    <t xml:space="preserve">    -2,60*13,00   +0,25*(2,60+13,00*2)</t>
  </si>
  <si>
    <t xml:space="preserve">    -1,30*2,10   +0,37*(1,30+2,10*2)</t>
  </si>
  <si>
    <t>76</t>
  </si>
  <si>
    <t>629991012</t>
  </si>
  <si>
    <t>Zakrytí výplní otvorů fólií přilepenou na začišťovací lišty</t>
  </si>
  <si>
    <t>1802508755</t>
  </si>
  <si>
    <t>https://podminky.urs.cz/item/CS_URS_2024_01/629991012</t>
  </si>
  <si>
    <t>"1PP"   1,30*2,10</t>
  </si>
  <si>
    <t>"1NP"  3,00*2,80</t>
  </si>
  <si>
    <t>"2NP"  3,00*1,80</t>
  </si>
  <si>
    <t>"3NP"  3,00*1,80</t>
  </si>
  <si>
    <t>"výtah"   2,60*+16,50</t>
  </si>
  <si>
    <t>77</t>
  </si>
  <si>
    <t>631311116</t>
  </si>
  <si>
    <t>Mazanina tl přes 50 do 80 mm z betonu prostého bez zvýšených nároků na prostředí tř. C 25/30</t>
  </si>
  <si>
    <t>355300244</t>
  </si>
  <si>
    <t>https://podminky.urs.cz/item/CS_URS_2024_01/631311116</t>
  </si>
  <si>
    <t>P01aP02*0,083</t>
  </si>
  <si>
    <t>FIG</t>
  </si>
  <si>
    <t>Rozpad figury: P01aP02</t>
  </si>
  <si>
    <t>"P01-P02"</t>
  </si>
  <si>
    <t>"1NP"   23,47</t>
  </si>
  <si>
    <t>"2NP"   23,11</t>
  </si>
  <si>
    <t>"3NP"   23,11</t>
  </si>
  <si>
    <t>78</t>
  </si>
  <si>
    <t>631319171</t>
  </si>
  <si>
    <t>Příplatek k mazanině tl přes 50 do 80 mm za stržení povrchu spodní vrstvy před vložením výztuže</t>
  </si>
  <si>
    <t>1463285000</t>
  </si>
  <si>
    <t>https://podminky.urs.cz/item/CS_URS_2024_01/631319171</t>
  </si>
  <si>
    <t xml:space="preserve">   5,784*2</t>
  </si>
  <si>
    <t>79</t>
  </si>
  <si>
    <t>631362021</t>
  </si>
  <si>
    <t>Výztuž mazanin svařovanými sítěmi Kari</t>
  </si>
  <si>
    <t>-1506228069</t>
  </si>
  <si>
    <t>https://podminky.urs.cz/item/CS_URS_2024_01/631362021</t>
  </si>
  <si>
    <t>"síť   150x150/3x3   0,70kg/m2"</t>
  </si>
  <si>
    <t xml:space="preserve">   0,70*P01aP02*1,25*0,001</t>
  </si>
  <si>
    <t>80</t>
  </si>
  <si>
    <t>632481213</t>
  </si>
  <si>
    <t>Separační vrstva z PE fólie</t>
  </si>
  <si>
    <t>863746167</t>
  </si>
  <si>
    <t>https://podminky.urs.cz/item/CS_URS_2024_01/632481213</t>
  </si>
  <si>
    <t>Rozpad figury: P04aP05</t>
  </si>
  <si>
    <t>"P04-P05"</t>
  </si>
  <si>
    <t>"1PP"   18,68+21,90</t>
  </si>
  <si>
    <t>"1NP"   42,93</t>
  </si>
  <si>
    <t>"2NP"   42,38</t>
  </si>
  <si>
    <t>"3NP"   41,94</t>
  </si>
  <si>
    <t>81</t>
  </si>
  <si>
    <t>688-01</t>
  </si>
  <si>
    <t>D + M Napojení obvodové ŽB stěny na ŽB sloup - viz. Detail D2</t>
  </si>
  <si>
    <t>593932626</t>
  </si>
  <si>
    <t xml:space="preserve">   (3,60+12,200)*2</t>
  </si>
  <si>
    <t>Ostatní konstrukce a práce, bourání</t>
  </si>
  <si>
    <t>82</t>
  </si>
  <si>
    <t>941111312</t>
  </si>
  <si>
    <t>Odborná prohlídka lešení řadového trubkového lehkého s podlahami zatížení do 200 kg/m2 š od 0,6 do 1,5 m v do 25 m pl do 500 m2 zakrytého sítí</t>
  </si>
  <si>
    <t>-688105438</t>
  </si>
  <si>
    <t>https://podminky.urs.cz/item/CS_URS_2024_01/941111312</t>
  </si>
  <si>
    <t>83</t>
  </si>
  <si>
    <t>941211112</t>
  </si>
  <si>
    <t>Montáž lešení řadového rámového lehkého zatížení do 200 kg/m2 š od 0,6 do 0,9 m v přes 10 do 25 m</t>
  </si>
  <si>
    <t>-1675398241</t>
  </si>
  <si>
    <t>https://podminky.urs.cz/item/CS_URS_2024_01/941211112</t>
  </si>
  <si>
    <t>"přístavba"   (4,70+1,00+6,50+2,00+4,70+1,00)*11,00</t>
  </si>
  <si>
    <t>84</t>
  </si>
  <si>
    <t>941211212</t>
  </si>
  <si>
    <t>Příplatek k lešení řadovému rámovému lehkému do 200 kg/m2 š od 0,6 do 0,9 m v přes 10 do 25 m za každý den použití</t>
  </si>
  <si>
    <t>1979326509</t>
  </si>
  <si>
    <t>https://podminky.urs.cz/item/CS_URS_2024_01/941211212</t>
  </si>
  <si>
    <t xml:space="preserve">  218,900*60</t>
  </si>
  <si>
    <t>85</t>
  </si>
  <si>
    <t>941211812</t>
  </si>
  <si>
    <t>Demontáž lešení řadového rámového lehkého zatížení do 200 kg/m2 š od 0,6 do 0,9 m v přes 10 do 25 m</t>
  </si>
  <si>
    <t>1879717594</t>
  </si>
  <si>
    <t>https://podminky.urs.cz/item/CS_URS_2024_01/941211812</t>
  </si>
  <si>
    <t>86</t>
  </si>
  <si>
    <t>943211112</t>
  </si>
  <si>
    <t>Montáž lešení prostorového rámového lehkého s podlahami zatížení do 200 kg/m2 v přes 10 do 25 m</t>
  </si>
  <si>
    <t>1005929799</t>
  </si>
  <si>
    <t>https://podminky.urs.cz/item/CS_URS_2024_01/943211112</t>
  </si>
  <si>
    <t xml:space="preserve"> "výtahová šachta"   2,20*3,00*17,50</t>
  </si>
  <si>
    <t>87</t>
  </si>
  <si>
    <t>943211119</t>
  </si>
  <si>
    <t>Příplatek k lešení prostorovému rámovému lehkému s podlahami za půdorysnou plochu do 6 m2</t>
  </si>
  <si>
    <t>-882245132</t>
  </si>
  <si>
    <t>https://podminky.urs.cz/item/CS_URS_2024_01/943211119</t>
  </si>
  <si>
    <t>88</t>
  </si>
  <si>
    <t>943211212</t>
  </si>
  <si>
    <t>Příplatek k lešení prostorovému rámovému lehkému s podlahami do 200 kg/m2 v přes 10 do 25 m za každý den použití</t>
  </si>
  <si>
    <t>1698755748</t>
  </si>
  <si>
    <t>https://podminky.urs.cz/item/CS_URS_2024_01/943211212</t>
  </si>
  <si>
    <t xml:space="preserve">   115,500*60</t>
  </si>
  <si>
    <t>89</t>
  </si>
  <si>
    <t>943211812</t>
  </si>
  <si>
    <t>Demontáž lešení prostorového rámového lehkého s podlahami zatížení do 200 kg/m2 v přes 10 do 25 m</t>
  </si>
  <si>
    <t>1706787575</t>
  </si>
  <si>
    <t>https://podminky.urs.cz/item/CS_URS_2024_01/943211812</t>
  </si>
  <si>
    <t>90</t>
  </si>
  <si>
    <t>944511111</t>
  </si>
  <si>
    <t>Montáž ochranné sítě z textilie z umělých vláken</t>
  </si>
  <si>
    <t>1362312139</t>
  </si>
  <si>
    <t>https://podminky.urs.cz/item/CS_URS_2024_01/944511111</t>
  </si>
  <si>
    <t>91</t>
  </si>
  <si>
    <t>944511211</t>
  </si>
  <si>
    <t>Příplatek k ochranné síti za každý den použití</t>
  </si>
  <si>
    <t>-766276146</t>
  </si>
  <si>
    <t>https://podminky.urs.cz/item/CS_URS_2024_01/944511211</t>
  </si>
  <si>
    <t>92</t>
  </si>
  <si>
    <t>944511811</t>
  </si>
  <si>
    <t>Demontáž ochranné sítě z textilie z umělých vláken</t>
  </si>
  <si>
    <t>864235555</t>
  </si>
  <si>
    <t>https://podminky.urs.cz/item/CS_URS_2024_01/944511811</t>
  </si>
  <si>
    <t>93</t>
  </si>
  <si>
    <t>945231112</t>
  </si>
  <si>
    <t>Závěsná klec dl přes 1,2 do 6 m s elektrickým zdvihem do výšky 50 m</t>
  </si>
  <si>
    <t>den</t>
  </si>
  <si>
    <t>-2081416756</t>
  </si>
  <si>
    <t>https://podminky.urs.cz/item/CS_URS_2024_01/945231112</t>
  </si>
  <si>
    <t>94</t>
  </si>
  <si>
    <t>949101111</t>
  </si>
  <si>
    <t>Lešení pomocné pro objekty pozemních staveb s lešeňovou podlahou v do 1,9 m zatížení do 150 kg/m2</t>
  </si>
  <si>
    <t>758237482</t>
  </si>
  <si>
    <t>https://podminky.urs.cz/item/CS_URS_2024_01/949101111</t>
  </si>
  <si>
    <t xml:space="preserve">   2,40*5,20  +2,60*2,00  +3,40*4,50</t>
  </si>
  <si>
    <t xml:space="preserve">   (2,40*5,20  +2,60*2,00  +5,40*7,00)*3</t>
  </si>
  <si>
    <t>95</t>
  </si>
  <si>
    <t>949121111</t>
  </si>
  <si>
    <t>Montáž lešení lehkého kozového dílcového v do 1,2 m</t>
  </si>
  <si>
    <t>sada</t>
  </si>
  <si>
    <t>-1863279692</t>
  </si>
  <si>
    <t>https://podminky.urs.cz/item/CS_URS_2024_01/949121111</t>
  </si>
  <si>
    <t>96</t>
  </si>
  <si>
    <t>949121211</t>
  </si>
  <si>
    <t>Příplatek k lešení lehkému kozovému dílcovému v do 1,2 m za každý den použití</t>
  </si>
  <si>
    <t>81384272</t>
  </si>
  <si>
    <t>https://podminky.urs.cz/item/CS_URS_2024_01/949121211</t>
  </si>
  <si>
    <t>97</t>
  </si>
  <si>
    <t>949121811</t>
  </si>
  <si>
    <t>Demontáž lešení lehkého kozového dílcového v do 1,2 m</t>
  </si>
  <si>
    <t>-582218716</t>
  </si>
  <si>
    <t>https://podminky.urs.cz/item/CS_URS_2024_01/949121811</t>
  </si>
  <si>
    <t>98</t>
  </si>
  <si>
    <t>949521112</t>
  </si>
  <si>
    <t>Montáž podchodu u dílcových lešení š přes 1,5 do 2 m</t>
  </si>
  <si>
    <t>1504955630</t>
  </si>
  <si>
    <t>https://podminky.urs.cz/item/CS_URS_2024_01/949521112</t>
  </si>
  <si>
    <t>99</t>
  </si>
  <si>
    <t>949521212</t>
  </si>
  <si>
    <t>Příplatek k podchodu u dílcových lešení š přes 1,5 do 2 m za každý den použití</t>
  </si>
  <si>
    <t>1211633474</t>
  </si>
  <si>
    <t>https://podminky.urs.cz/item/CS_URS_2024_01/949521212</t>
  </si>
  <si>
    <t>100</t>
  </si>
  <si>
    <t>949521812</t>
  </si>
  <si>
    <t>Demontáž podchodu u dílcových lešení š přes 1,5 do 2 m</t>
  </si>
  <si>
    <t>-215648265</t>
  </si>
  <si>
    <t>https://podminky.urs.cz/item/CS_URS_2024_01/949521812</t>
  </si>
  <si>
    <t>101</t>
  </si>
  <si>
    <t>952901111</t>
  </si>
  <si>
    <t>Vyčištění budov bytové a občanské výstavby při výšce podlaží do 4 m</t>
  </si>
  <si>
    <t>2019868536</t>
  </si>
  <si>
    <t>https://podminky.urs.cz/item/CS_URS_2024_01/952901111</t>
  </si>
  <si>
    <t>"1PP"             6,50*12,00</t>
  </si>
  <si>
    <t>"1NP-3NP"   6,50*14,00*3</t>
  </si>
  <si>
    <t>102</t>
  </si>
  <si>
    <t>953942121-R</t>
  </si>
  <si>
    <t>Osazování ocelových úhelníků L80/6 dl.3000mm - detail D1</t>
  </si>
  <si>
    <t>1364607042</t>
  </si>
  <si>
    <t>103</t>
  </si>
  <si>
    <t>95396-M12</t>
  </si>
  <si>
    <t>D + M Chemické kotvy M 12 - hl.150 mm - HILTI HIT HY 150</t>
  </si>
  <si>
    <t>-1359568691</t>
  </si>
  <si>
    <t>"D1.02.100-151 - ocelové schodiště"   46,00</t>
  </si>
  <si>
    <t>104</t>
  </si>
  <si>
    <t>95396-M16-1</t>
  </si>
  <si>
    <t>D + M Chemické kotvy M 16 - hl.180 mm - HILTI HIT HY 200</t>
  </si>
  <si>
    <t>1818931577</t>
  </si>
  <si>
    <t>"D1.02.100-151 - ocelové schodiště"  4</t>
  </si>
  <si>
    <t>105</t>
  </si>
  <si>
    <t>95396-M16-2</t>
  </si>
  <si>
    <t>D + M Chemické kotvy M 16 - hl.200 mm - HILTI HIT HY 200</t>
  </si>
  <si>
    <t>-1324103491</t>
  </si>
  <si>
    <t>106</t>
  </si>
  <si>
    <t>95396-R12</t>
  </si>
  <si>
    <t>D + M Chemické kotvy R 12 - hl.150 mm - HILTI HIT HY 200</t>
  </si>
  <si>
    <t>876266941</t>
  </si>
  <si>
    <t>"D1.02.100-105"</t>
  </si>
  <si>
    <t>"1PP"  11,00</t>
  </si>
  <si>
    <t>"D1.02.100-107"</t>
  </si>
  <si>
    <t>"1NP "  11,00</t>
  </si>
  <si>
    <t>"D1.02.100-109"</t>
  </si>
  <si>
    <t>"2NP "  11,00</t>
  </si>
  <si>
    <t>"D1.01.100-115"</t>
  </si>
  <si>
    <t>"přístřešek nad vchodem "  12,00</t>
  </si>
  <si>
    <t>"D1.02.100-113"    60,00</t>
  </si>
  <si>
    <t>107</t>
  </si>
  <si>
    <t>953991221</t>
  </si>
  <si>
    <t>Dodání a osazení hmoždinek profilu 10 až 12 mm do zdiva z betonu</t>
  </si>
  <si>
    <t>1575311755</t>
  </si>
  <si>
    <t>https://podminky.urs.cz/item/CS_URS_2024_01/953991221</t>
  </si>
  <si>
    <t>"atika - kotvení OSB desky  -Detail 3"   4,00*(6,50+5,00)*2</t>
  </si>
  <si>
    <t>108</t>
  </si>
  <si>
    <t>962032231</t>
  </si>
  <si>
    <t>Bourání zdiva z cihel pálených nebo vápenopískových na MV nebo MVC přes 1 m3</t>
  </si>
  <si>
    <t>1429453931</t>
  </si>
  <si>
    <t>https://podminky.urs.cz/item/CS_URS_2024_01/962032231</t>
  </si>
  <si>
    <t xml:space="preserve">"1.PP"   0,30*5,55*1,15   </t>
  </si>
  <si>
    <t xml:space="preserve">"1NP"   0,30*(5,55-1,00)*1,15   </t>
  </si>
  <si>
    <t xml:space="preserve">"2.NP"   0,30*(5,55-1,00)*1,15   </t>
  </si>
  <si>
    <t xml:space="preserve">"3.NP"   0,30*(5,55-1,00)*1,15   </t>
  </si>
  <si>
    <t>109</t>
  </si>
  <si>
    <t>965043341</t>
  </si>
  <si>
    <t>Bourání podkladů pod dlažby betonových s potěrem nebo teracem tl do 100 mm pl přes 4 m2</t>
  </si>
  <si>
    <t>528566755</t>
  </si>
  <si>
    <t>https://podminky.urs.cz/item/CS_URS_2024_01/965043341</t>
  </si>
  <si>
    <t>"balkony"   5,50*0,80*0,10*4</t>
  </si>
  <si>
    <t>"1PP"           5,50*2,00*0,10</t>
  </si>
  <si>
    <t>110</t>
  </si>
  <si>
    <t>966080111</t>
  </si>
  <si>
    <t>Bourání kontaktního zateplení z desek z minerální vlny tl do 60 mm</t>
  </si>
  <si>
    <t>-753516732</t>
  </si>
  <si>
    <t>https://podminky.urs.cz/item/CS_URS_2024_01/966080111</t>
  </si>
  <si>
    <t>"D1.01.100-101b"</t>
  </si>
  <si>
    <t>"1.PP"    0</t>
  </si>
  <si>
    <t>"1NP"    5,50*1,50*2</t>
  </si>
  <si>
    <t>"2NP - 4NP"    16,50*3</t>
  </si>
  <si>
    <t>111</t>
  </si>
  <si>
    <t>966080113</t>
  </si>
  <si>
    <t>Bourání kontaktního zateplení z desek z minerální vlny tl přes 60 do 120 mm</t>
  </si>
  <si>
    <t>1060113992</t>
  </si>
  <si>
    <t>https://podminky.urs.cz/item/CS_URS_2024_01/966080113</t>
  </si>
  <si>
    <t>"1.PP"    5,50*(1,30+0,50)</t>
  </si>
  <si>
    <t>"1NP-4NP"   9,90*3</t>
  </si>
  <si>
    <t>112</t>
  </si>
  <si>
    <t>966080115</t>
  </si>
  <si>
    <t>Bourání kontaktního zateplení z desek z minerální vlny tl přes 120 do 180 mm</t>
  </si>
  <si>
    <t>787833491</t>
  </si>
  <si>
    <t>https://podminky.urs.cz/item/CS_URS_2024_01/966080115</t>
  </si>
  <si>
    <t>"1.PP"    (0,68+1,34)*2*3,30   +5,22*1,15</t>
  </si>
  <si>
    <t>"1NP"    (0,68+1,34)*2*3,30   +(5,22-1,00)*1,15</t>
  </si>
  <si>
    <t>"2NP"    (0,68+1,34)*2*3,30   +(5,22-1,00)*1,15</t>
  </si>
  <si>
    <t>"3NP"    (0,68+1,34)*2*3,30   +(5,22-1,00)*1,15</t>
  </si>
  <si>
    <t>113</t>
  </si>
  <si>
    <t>971033631</t>
  </si>
  <si>
    <t>Vybourání otvorů ve zdivu cihelném pl do 4 m2 na MVC nebo MV tl do 150 mm</t>
  </si>
  <si>
    <t>1606921137</t>
  </si>
  <si>
    <t>https://podminky.urs.cz/item/CS_URS_2024_01/971033631</t>
  </si>
  <si>
    <t>"1.PP"    1,00*3,30</t>
  </si>
  <si>
    <t>114</t>
  </si>
  <si>
    <t>972054141</t>
  </si>
  <si>
    <t>Vybourání otvorů v ŽB stropech nebo klenbách pl do 0,0225 m2 tl do 150 mm</t>
  </si>
  <si>
    <t>1145148360</t>
  </si>
  <si>
    <t>https://podminky.urs.cz/item/CS_URS_2024_01/972054141</t>
  </si>
  <si>
    <t>115</t>
  </si>
  <si>
    <t>977151113</t>
  </si>
  <si>
    <t>Jádrové vrty diamantovými korunkami do stavebních materiálů D přes 40 do 50 mm</t>
  </si>
  <si>
    <t>976996103</t>
  </si>
  <si>
    <t>https://podminky.urs.cz/item/CS_URS_2024_01/977151113</t>
  </si>
  <si>
    <t>"1PP"   0,30*2</t>
  </si>
  <si>
    <t>116</t>
  </si>
  <si>
    <t>985331213</t>
  </si>
  <si>
    <t>Dodatečné vlepování betonářské výztuže D 12 mm do chemické malty včetně vyvrtání otvoru</t>
  </si>
  <si>
    <t>1788357880</t>
  </si>
  <si>
    <t>https://podminky.urs.cz/item/CS_URS_2024_01/985331213</t>
  </si>
  <si>
    <t>"1PP "   5,50</t>
  </si>
  <si>
    <t>"1NP "   5,50</t>
  </si>
  <si>
    <t>"2NP "   5,50</t>
  </si>
  <si>
    <t>117</t>
  </si>
  <si>
    <t>13021013</t>
  </si>
  <si>
    <t>tyč ocelová kruhová žebírková DIN 488 jakost B500B (10 505) výztuž do betonu D 12mm</t>
  </si>
  <si>
    <t>1311396696</t>
  </si>
  <si>
    <t>16,5*0,00091 'Přepočtené koeficientem množství</t>
  </si>
  <si>
    <t>118</t>
  </si>
  <si>
    <t>993111111</t>
  </si>
  <si>
    <t>Dovoz a odvoz lešení řadového do 10 km včetně naložení a složení</t>
  </si>
  <si>
    <t>1927762322</t>
  </si>
  <si>
    <t>https://podminky.urs.cz/item/CS_URS_2024_01/993111111</t>
  </si>
  <si>
    <t>119</t>
  </si>
  <si>
    <t>993121111</t>
  </si>
  <si>
    <t>Dovoz a odvoz lešení prostorového lehkého do 10 km včetně naložení a složení</t>
  </si>
  <si>
    <t>1035296589</t>
  </si>
  <si>
    <t>https://podminky.urs.cz/item/CS_URS_2024_01/993121111</t>
  </si>
  <si>
    <t>120</t>
  </si>
  <si>
    <t>988-91</t>
  </si>
  <si>
    <t>D + M Podkladní tepelně izolační profil viz. poznámka - detail D1</t>
  </si>
  <si>
    <t>1785465679</t>
  </si>
  <si>
    <t>121</t>
  </si>
  <si>
    <t>999-01</t>
  </si>
  <si>
    <t>Nepředvídatelné práce</t>
  </si>
  <si>
    <t>hod</t>
  </si>
  <si>
    <t>512</t>
  </si>
  <si>
    <t>2117725551</t>
  </si>
  <si>
    <t>997</t>
  </si>
  <si>
    <t>Přesun sutě</t>
  </si>
  <si>
    <t>122</t>
  </si>
  <si>
    <t>997013154</t>
  </si>
  <si>
    <t>Vnitrostaveništní doprava suti a vybouraných hmot pro budovy v přes 12 do 15 m s omezením mechanizace</t>
  </si>
  <si>
    <t>-570773541</t>
  </si>
  <si>
    <t>https://podminky.urs.cz/item/CS_URS_2024_01/997013154</t>
  </si>
  <si>
    <t>123</t>
  </si>
  <si>
    <t>997013501</t>
  </si>
  <si>
    <t>Odvoz suti a vybouraných hmot na skládku nebo meziskládku do 1 km se složením</t>
  </si>
  <si>
    <t>715729672</t>
  </si>
  <si>
    <t>https://podminky.urs.cz/item/CS_URS_2024_01/997013501</t>
  </si>
  <si>
    <t>124</t>
  </si>
  <si>
    <t>997013509</t>
  </si>
  <si>
    <t>Příplatek k odvozu suti a vybouraných hmot na skládku ZKD 1 km přes 1 km</t>
  </si>
  <si>
    <t>993198502</t>
  </si>
  <si>
    <t>https://podminky.urs.cz/item/CS_URS_2024_01/997013509</t>
  </si>
  <si>
    <t>31,649*19 'Přepočtené koeficientem množství</t>
  </si>
  <si>
    <t>125</t>
  </si>
  <si>
    <t>997013609</t>
  </si>
  <si>
    <t>Poplatek za uložení na skládce (skládkovné) stavebního odpadu ze směsí nebo oddělených frakcí betonu, cihel a keramických výrobků kód odpadu 17 01 07</t>
  </si>
  <si>
    <t>-1178607430</t>
  </si>
  <si>
    <t>https://podminky.urs.cz/item/CS_URS_2024_01/997013609</t>
  </si>
  <si>
    <t xml:space="preserve">   19,00</t>
  </si>
  <si>
    <t>126</t>
  </si>
  <si>
    <t>997013631</t>
  </si>
  <si>
    <t>Poplatek za uložení na skládce (skládkovné) stavebního odpadu směsného kód odpadu 17 09 04</t>
  </si>
  <si>
    <t>-1035704837</t>
  </si>
  <si>
    <t>https://podminky.urs.cz/item/CS_URS_2024_01/997013631</t>
  </si>
  <si>
    <t xml:space="preserve">   30,657</t>
  </si>
  <si>
    <t>"beton"  -19,00</t>
  </si>
  <si>
    <t>"sklo"       -0,871</t>
  </si>
  <si>
    <t>"izolace"   -2,043</t>
  </si>
  <si>
    <t>127</t>
  </si>
  <si>
    <t>997013804</t>
  </si>
  <si>
    <t>Poplatek za uložení na skládce (skládkovné) stavebního odpadu ze skla kód odpadu 17 02 02</t>
  </si>
  <si>
    <t>-1552520984</t>
  </si>
  <si>
    <t>https://podminky.urs.cz/item/CS_URS_2024_01/997013804</t>
  </si>
  <si>
    <t>128</t>
  </si>
  <si>
    <t>997013814</t>
  </si>
  <si>
    <t>Poplatek za uložení na skládce (skládkovné) stavebního odpadu izolací kód odpadu 17 06 04</t>
  </si>
  <si>
    <t>-2040416619</t>
  </si>
  <si>
    <t>https://podminky.urs.cz/item/CS_URS_2024_01/997013814</t>
  </si>
  <si>
    <t xml:space="preserve">   0,713+1,33</t>
  </si>
  <si>
    <t>998</t>
  </si>
  <si>
    <t>Přesun hmot</t>
  </si>
  <si>
    <t>129</t>
  </si>
  <si>
    <t>998011010</t>
  </si>
  <si>
    <t>Přesun hmot pro budovy zděné s omezením mechanizace pro budovy v přes 12 do 24 m</t>
  </si>
  <si>
    <t>-581139776</t>
  </si>
  <si>
    <t>https://podminky.urs.cz/item/CS_URS_2024_01/998011010</t>
  </si>
  <si>
    <t>PSV</t>
  </si>
  <si>
    <t>Práce a dodávky PSV</t>
  </si>
  <si>
    <t>711</t>
  </si>
  <si>
    <t>Izolace proti vodě, vlhkosti a plynům</t>
  </si>
  <si>
    <t>130</t>
  </si>
  <si>
    <t>711111002</t>
  </si>
  <si>
    <t>Provedení izolace proti zemní vlhkosti vodorovné za studena lakem asfaltovým</t>
  </si>
  <si>
    <t>-167258335</t>
  </si>
  <si>
    <t>https://podminky.urs.cz/item/CS_URS_2024_01/711111002</t>
  </si>
  <si>
    <t>131</t>
  </si>
  <si>
    <t>11163152</t>
  </si>
  <si>
    <t>lak hydroizolační asfaltový</t>
  </si>
  <si>
    <t>-459844083</t>
  </si>
  <si>
    <t>38,028*0,00039 'Přepočtené koeficientem množství</t>
  </si>
  <si>
    <t>132</t>
  </si>
  <si>
    <t>711112002</t>
  </si>
  <si>
    <t>Provedení izolace proti zemní vlhkosti svislé za studena lakem asfaltovým</t>
  </si>
  <si>
    <t>-1023206813</t>
  </si>
  <si>
    <t>https://podminky.urs.cz/item/CS_URS_2024_01/711112002</t>
  </si>
  <si>
    <t>133</t>
  </si>
  <si>
    <t>-1753827950</t>
  </si>
  <si>
    <t>23,21*0,00041 'Přepočtené koeficientem množství</t>
  </si>
  <si>
    <t>134</t>
  </si>
  <si>
    <t>711141559</t>
  </si>
  <si>
    <t>Provedení izolace proti zemní vlhkosti pásy přitavením vodorovné NAIP</t>
  </si>
  <si>
    <t>1195445505</t>
  </si>
  <si>
    <t>https://podminky.urs.cz/item/CS_URS_2024_01/711141559</t>
  </si>
  <si>
    <t>135</t>
  </si>
  <si>
    <t>62836110</t>
  </si>
  <si>
    <t>pás asfaltový natavitelný oxidovaný s vložkou z hliníkové fólie / hliníkové fólie s textilií, se spalitelnou PE folií nebo jemnozrnným minerálním posypem tl 4,0mm</t>
  </si>
  <si>
    <t>1719213538</t>
  </si>
  <si>
    <t xml:space="preserve">   3,60*4,10   +0,40*(3,60+4,10)*2</t>
  </si>
  <si>
    <t xml:space="preserve">   3,20*4,59  +3,30*1,30</t>
  </si>
  <si>
    <t>39,898*1,1655 'Přepočtené koeficientem množství</t>
  </si>
  <si>
    <t>136</t>
  </si>
  <si>
    <t>62832134</t>
  </si>
  <si>
    <t>pás asfaltový natavitelný oxidovaný s vložkou ze skleněné rohože typu V60 s jemnozrnným minerálním posypem tl 4,0mm</t>
  </si>
  <si>
    <t>6191919</t>
  </si>
  <si>
    <t xml:space="preserve">   39,898</t>
  </si>
  <si>
    <t>137</t>
  </si>
  <si>
    <t>711142559</t>
  </si>
  <si>
    <t>Provedení izolace proti zemní vlhkosti pásy přitavením svislé NAIP</t>
  </si>
  <si>
    <t>47409178</t>
  </si>
  <si>
    <t>https://podminky.urs.cz/item/CS_URS_2024_01/711142559</t>
  </si>
  <si>
    <t>138</t>
  </si>
  <si>
    <t>-369219940</t>
  </si>
  <si>
    <t>23,21*1,221 'Přepočtené koeficientem množství</t>
  </si>
  <si>
    <t>139</t>
  </si>
  <si>
    <t>-1682484003</t>
  </si>
  <si>
    <t xml:space="preserve">   23,21</t>
  </si>
  <si>
    <t>140</t>
  </si>
  <si>
    <t>998711113</t>
  </si>
  <si>
    <t>Přesun hmot tonážní pro izolace proti vodě, vlhkosti a plynům s omezením mechanizace v objektech v přes 12 do 60 m</t>
  </si>
  <si>
    <t>-1968448379</t>
  </si>
  <si>
    <t>https://podminky.urs.cz/item/CS_URS_2024_01/998711113</t>
  </si>
  <si>
    <t>712</t>
  </si>
  <si>
    <t>Povlakové krytiny</t>
  </si>
  <si>
    <t>141</t>
  </si>
  <si>
    <t>712311111</t>
  </si>
  <si>
    <t>Provedení povlakové krytiny střech do 10° za studena suspenzí asfaltovou</t>
  </si>
  <si>
    <t>-1934470799</t>
  </si>
  <si>
    <t>https://podminky.urs.cz/item/CS_URS_2024_01/712311111</t>
  </si>
  <si>
    <t>142</t>
  </si>
  <si>
    <t>11163346</t>
  </si>
  <si>
    <t>suspenze hydroizolační asfaltová</t>
  </si>
  <si>
    <t>-1817378802</t>
  </si>
  <si>
    <t>44,754*0,00105 'Přepočtené koeficientem množství</t>
  </si>
  <si>
    <t>143</t>
  </si>
  <si>
    <t>712341559</t>
  </si>
  <si>
    <t>Provedení povlakové krytiny střech do 10° pásy NAIP přitavením v plné ploše</t>
  </si>
  <si>
    <t>282574938</t>
  </si>
  <si>
    <t>https://podminky.urs.cz/item/CS_URS_2024_01/712341559</t>
  </si>
  <si>
    <t>144</t>
  </si>
  <si>
    <t>62853004</t>
  </si>
  <si>
    <t>pás asfaltový natavitelný modifikovaný SBS s vložkou ze skleněné tkaniny a spalitelnou PE fólií nebo jemnozrnným minerálním posypem na horním povrchu tl 4,0mm</t>
  </si>
  <si>
    <t>961176776</t>
  </si>
  <si>
    <t>"D1.01.100-105a"</t>
  </si>
  <si>
    <t>"S01"   5,48*4,32</t>
  </si>
  <si>
    <t>"S02"   0,25*(6,00+4,80)*2</t>
  </si>
  <si>
    <t>"svisle"   0,80*(5,48+4,32)*2</t>
  </si>
  <si>
    <t>44,754*1,1655 'Přepočtené koeficientem množství</t>
  </si>
  <si>
    <t>145</t>
  </si>
  <si>
    <t>712361703</t>
  </si>
  <si>
    <t>Provedení povlakové krytiny střech do 10° fólií přilepenou v plné ploše</t>
  </si>
  <si>
    <t>-698399704</t>
  </si>
  <si>
    <t>https://podminky.urs.cz/item/CS_URS_2024_01/712361703</t>
  </si>
  <si>
    <t>"S01"   5,50*4,50</t>
  </si>
  <si>
    <t>146</t>
  </si>
  <si>
    <t>28329016</t>
  </si>
  <si>
    <t>fólie hydroizolační střešní TPO (FPO) s nakašírovanou textilií určená k lepení tl 1,5mm</t>
  </si>
  <si>
    <t>1075011972</t>
  </si>
  <si>
    <t>"S01"   5,48*4,32   +0,20*(5,48+4,32)*2</t>
  </si>
  <si>
    <t xml:space="preserve">"S02"   (0,46+0,80)*(6,00+4,80)*2   </t>
  </si>
  <si>
    <t>54,81*1,165 'Přepočtené koeficientem množství</t>
  </si>
  <si>
    <t>147</t>
  </si>
  <si>
    <t>712998202</t>
  </si>
  <si>
    <t>Montáž bezpečnostního přepadu z PVC DN 75; D+M</t>
  </si>
  <si>
    <t>1895000130</t>
  </si>
  <si>
    <t>https://podminky.urs.cz/item/CS_URS_2024_01/712998202</t>
  </si>
  <si>
    <t>148</t>
  </si>
  <si>
    <t>998712113</t>
  </si>
  <si>
    <t>Přesun hmot tonážní pro krytiny povlakové s omezením mechanizace v objektech v přes 12 do 24 m</t>
  </si>
  <si>
    <t>64794811</t>
  </si>
  <si>
    <t>https://podminky.urs.cz/item/CS_URS_2024_01/998712113</t>
  </si>
  <si>
    <t>713</t>
  </si>
  <si>
    <t>Izolace tepelné</t>
  </si>
  <si>
    <t>149</t>
  </si>
  <si>
    <t>713120822</t>
  </si>
  <si>
    <t>Odstranění tepelné izolace podlah volně kladené z polystyrenu nasáklého vodou tl do 100 mm</t>
  </si>
  <si>
    <t>2097748260</t>
  </si>
  <si>
    <t>https://podminky.urs.cz/item/CS_URS_2024_01/713120822</t>
  </si>
  <si>
    <t>"balkony"   5,50*0,80*4</t>
  </si>
  <si>
    <t>150</t>
  </si>
  <si>
    <t>713121111</t>
  </si>
  <si>
    <t>Montáž izolace tepelné podlah volně kladenými rohožemi, pásy, dílci, deskami 1 vrstva</t>
  </si>
  <si>
    <t>515715234</t>
  </si>
  <si>
    <t>https://podminky.urs.cz/item/CS_URS_2024_01/713121111</t>
  </si>
  <si>
    <t>151</t>
  </si>
  <si>
    <t>28375910</t>
  </si>
  <si>
    <t>deska EPS 150 pro konstrukce s vysokým zatížením λ=0,035 tl 60mm</t>
  </si>
  <si>
    <t>885283259</t>
  </si>
  <si>
    <t>69,69*1,05 'Přepočtené koeficientem množství</t>
  </si>
  <si>
    <t>152</t>
  </si>
  <si>
    <t>28376418</t>
  </si>
  <si>
    <t>deska XPS hrana polodrážková a hladký povrch 300kPA λ=0,035 tl 60mm</t>
  </si>
  <si>
    <t>-459000519</t>
  </si>
  <si>
    <t>"P04"   5,50*1,50</t>
  </si>
  <si>
    <t>8,25*1,05 'Přepočtené koeficientem množství</t>
  </si>
  <si>
    <t>153</t>
  </si>
  <si>
    <t>713131141</t>
  </si>
  <si>
    <t>Montáž izolace tepelné stěn lepením celoplošně rohoží, pásů, dílců, desek</t>
  </si>
  <si>
    <t>-1986952100</t>
  </si>
  <si>
    <t>https://podminky.urs.cz/item/CS_URS_2024_01/713131141</t>
  </si>
  <si>
    <t>"W05"   (3,20+3,30)*2*1,50</t>
  </si>
  <si>
    <t xml:space="preserve">                (4,70+3,020)*2*0,75</t>
  </si>
  <si>
    <t>154</t>
  </si>
  <si>
    <t>1786015707</t>
  </si>
  <si>
    <t>31,08*1,05 'Přepočtené koeficientem množství</t>
  </si>
  <si>
    <t>155</t>
  </si>
  <si>
    <t>713131145</t>
  </si>
  <si>
    <t>Montáž izolace tepelné stěn lepením bodově rohoží, pásů, dílců, desek</t>
  </si>
  <si>
    <t>1971919942</t>
  </si>
  <si>
    <t>https://podminky.urs.cz/item/CS_URS_2024_01/713131145</t>
  </si>
  <si>
    <t>156</t>
  </si>
  <si>
    <t>28375946</t>
  </si>
  <si>
    <t>deska EPS 100 fasádní λ=0,037 tl 60mm</t>
  </si>
  <si>
    <t>411557390</t>
  </si>
  <si>
    <t>"W03 atika"   (5,48+4,32)*2*0,75</t>
  </si>
  <si>
    <t>14,7*1,05 'Přepočtené koeficientem množství</t>
  </si>
  <si>
    <t>157</t>
  </si>
  <si>
    <t>713141131</t>
  </si>
  <si>
    <t>Montáž izolace tepelné střech plochých lepené za studena plně 1 vrstva rohoží, pásů, dílců, desek</t>
  </si>
  <si>
    <t>1800860090</t>
  </si>
  <si>
    <t>https://podminky.urs.cz/item/CS_URS_2024_01/713141131</t>
  </si>
  <si>
    <t>"S02"   0,46*(6,00+4,80)*2</t>
  </si>
  <si>
    <t>158</t>
  </si>
  <si>
    <t>28376416</t>
  </si>
  <si>
    <t>deska XPS hrana polodrážková a hladký povrch 300kPA λ=0,035 tl 40mm</t>
  </si>
  <si>
    <t>-1318861867</t>
  </si>
  <si>
    <t>9,936*1,05 'Přepočtené koeficientem množství</t>
  </si>
  <si>
    <t>159</t>
  </si>
  <si>
    <t>713141132</t>
  </si>
  <si>
    <t>Montáž izolace tepelné střech plochých lepené za studena plně 2 vrstvy rohoží, pásů, dílců, desek</t>
  </si>
  <si>
    <t>735440301</t>
  </si>
  <si>
    <t>https://podminky.urs.cz/item/CS_URS_2024_01/713141132</t>
  </si>
  <si>
    <t>160</t>
  </si>
  <si>
    <t>28372305</t>
  </si>
  <si>
    <t>deska EPS 100 pro konstrukce s běžným zatížením λ=0,037 tl 50mm</t>
  </si>
  <si>
    <t>-1228069068</t>
  </si>
  <si>
    <t>23,674*1,05 'Přepočtené koeficientem množství</t>
  </si>
  <si>
    <t>161</t>
  </si>
  <si>
    <t>28376101</t>
  </si>
  <si>
    <t>klín izolační spádový EPS GREY 100</t>
  </si>
  <si>
    <t>-628728309</t>
  </si>
  <si>
    <t>"S01"   5,48*4,32*0,09</t>
  </si>
  <si>
    <t>2,131*2,1 'Přepočtené koeficientem množství</t>
  </si>
  <si>
    <t>162</t>
  </si>
  <si>
    <t>998713113</t>
  </si>
  <si>
    <t>Přesun hmot tonážní pro izolace tepelné s omezením mechanizace v objektech v přes 12 do 24 m</t>
  </si>
  <si>
    <t>-703662079</t>
  </si>
  <si>
    <t>https://podminky.urs.cz/item/CS_URS_2024_01/998713113</t>
  </si>
  <si>
    <t>721</t>
  </si>
  <si>
    <t>Zdravotechnika - vnitřní kanalizace</t>
  </si>
  <si>
    <t>163</t>
  </si>
  <si>
    <t>721173315</t>
  </si>
  <si>
    <t>Potrubí kanalizační z PVC SN 4 dešťové DN 110</t>
  </si>
  <si>
    <t>490073068</t>
  </si>
  <si>
    <t>https://podminky.urs.cz/item/CS_URS_2024_01/721173315</t>
  </si>
  <si>
    <t>164</t>
  </si>
  <si>
    <t>721173402</t>
  </si>
  <si>
    <t>Potrubí kanalizační z PVC SN 4 svodné DN 125</t>
  </si>
  <si>
    <t>1483605812</t>
  </si>
  <si>
    <t>https://podminky.urs.cz/item/CS_URS_2024_01/721173402</t>
  </si>
  <si>
    <t xml:space="preserve">   4,00+3,00</t>
  </si>
  <si>
    <t>165</t>
  </si>
  <si>
    <t>721173723</t>
  </si>
  <si>
    <t>Potrubí kanalizační z PE připojovací DN 50</t>
  </si>
  <si>
    <t>-739225832</t>
  </si>
  <si>
    <t>https://podminky.urs.cz/item/CS_URS_2024_01/721173723</t>
  </si>
  <si>
    <t>166</t>
  </si>
  <si>
    <t>721211431</t>
  </si>
  <si>
    <t>Vtok terasový s vodorovným stavitelným odtokem DN 50/75 se suchou klapkou</t>
  </si>
  <si>
    <t>1750282694</t>
  </si>
  <si>
    <t>https://podminky.urs.cz/item/CS_URS_2024_01/721211431</t>
  </si>
  <si>
    <t>167</t>
  </si>
  <si>
    <t>721-88</t>
  </si>
  <si>
    <t>D+M Napojení střešního odpadu</t>
  </si>
  <si>
    <t>-2029967897</t>
  </si>
  <si>
    <t>168</t>
  </si>
  <si>
    <t>998721113</t>
  </si>
  <si>
    <t>Přesun hmot tonážní pro vnitřní kanalizaci s omezením mechanizace v objektech v přes 12 do 24 m</t>
  </si>
  <si>
    <t>-1401112442</t>
  </si>
  <si>
    <t>https://podminky.urs.cz/item/CS_URS_2024_01/998721113</t>
  </si>
  <si>
    <t>733</t>
  </si>
  <si>
    <t>Ústřední vytápění - rozvodné potrubí</t>
  </si>
  <si>
    <t>169</t>
  </si>
  <si>
    <t>733223206</t>
  </si>
  <si>
    <t>Potrubí z trubek měděných tvrdých spojovaných tvrdým pájením</t>
  </si>
  <si>
    <t>32573135</t>
  </si>
  <si>
    <t>https://podminky.urs.cz/item/CS_URS_2024_01/733223206</t>
  </si>
  <si>
    <t>"1.PP" 10,0*2</t>
  </si>
  <si>
    <t>"1.NP" 10,0*2</t>
  </si>
  <si>
    <t>"2.NP" 10,0*2</t>
  </si>
  <si>
    <t>"3.NP" 10,0*2</t>
  </si>
  <si>
    <t>170</t>
  </si>
  <si>
    <t>733291101</t>
  </si>
  <si>
    <t xml:space="preserve">Zkoušky těsnosti potrubí z trubek měděných </t>
  </si>
  <si>
    <t>-1057911240</t>
  </si>
  <si>
    <t>https://podminky.urs.cz/item/CS_URS_2024_01/733291101</t>
  </si>
  <si>
    <t>171</t>
  </si>
  <si>
    <t>733291906</t>
  </si>
  <si>
    <t>Propojení potrubí měděného při opravě</t>
  </si>
  <si>
    <t>837547687</t>
  </si>
  <si>
    <t>https://podminky.urs.cz/item/CS_URS_2024_01/733291906</t>
  </si>
  <si>
    <t>"1.PP" 2</t>
  </si>
  <si>
    <t>"1.NP" 2</t>
  </si>
  <si>
    <t>"2.NP" 2</t>
  </si>
  <si>
    <t>"3.NP" 2</t>
  </si>
  <si>
    <t>172</t>
  </si>
  <si>
    <t>733811242</t>
  </si>
  <si>
    <t xml:space="preserve">Ochrana potrubí ústředního vytápění termoizolačními trubicemi z PE </t>
  </si>
  <si>
    <t>2084789511</t>
  </si>
  <si>
    <t>https://podminky.urs.cz/item/CS_URS_2024_01/733811242</t>
  </si>
  <si>
    <t>173</t>
  </si>
  <si>
    <t>998733103</t>
  </si>
  <si>
    <t>Přesun hmot pro rozvody potrubí stanovený z hmotnosti přesunovaného materiálu vodorovná dopravní vzdálenost do 50 m základní v objektech výšky přes 12 do 24 m</t>
  </si>
  <si>
    <t>-1437644812</t>
  </si>
  <si>
    <t>https://podminky.urs.cz/item/CS_URS_2024_01/998733103</t>
  </si>
  <si>
    <t>735</t>
  </si>
  <si>
    <t>Ústřední vytápění - otopná tělesa</t>
  </si>
  <si>
    <t>174</t>
  </si>
  <si>
    <t>735151600</t>
  </si>
  <si>
    <t>Otopné těleso panelové dvoudeskové 2 přídavné přestupní plochy výška/délka 900/1400 mm výkon 3238 W vč regulačních armatur a ventilů</t>
  </si>
  <si>
    <t>1505702778</t>
  </si>
  <si>
    <t>https://podminky.urs.cz/item/CS_URS_2024_01/735151600</t>
  </si>
  <si>
    <t>"1.NP"2</t>
  </si>
  <si>
    <t>175</t>
  </si>
  <si>
    <t>735494811</t>
  </si>
  <si>
    <t>Vypuštění a napuštění vody z otopných soustav bez kotlů, ohříváků, zásobníků a nádrží</t>
  </si>
  <si>
    <t>kpl</t>
  </si>
  <si>
    <t>-1158781246</t>
  </si>
  <si>
    <t>https://podminky.urs.cz/item/CS_URS_2024_01/735494811</t>
  </si>
  <si>
    <t>176</t>
  </si>
  <si>
    <t>998735103</t>
  </si>
  <si>
    <t>Přesun hmot pro otopná tělesa stanovený z hmotnosti přesunovaného materiálu vodorovná dopravní vzdálenost do 50 m základní v objektech výšky přes 12 do 24 m</t>
  </si>
  <si>
    <t>1662190831</t>
  </si>
  <si>
    <t>https://podminky.urs.cz/item/CS_URS_2024_01/998735103</t>
  </si>
  <si>
    <t>762</t>
  </si>
  <si>
    <t>Konstrukce tesařské</t>
  </si>
  <si>
    <t>177</t>
  </si>
  <si>
    <t>762341037</t>
  </si>
  <si>
    <t>Bednění střech rovných sklon do 60° z desek OSB tl 25 mm na sraz šroubovaných na rošt</t>
  </si>
  <si>
    <t>1643793434</t>
  </si>
  <si>
    <t>https://podminky.urs.cz/item/CS_URS_2024_01/762341037</t>
  </si>
  <si>
    <t>178</t>
  </si>
  <si>
    <t>998762113</t>
  </si>
  <si>
    <t>Přesun hmot tonážní pro kce tesařské s omezením mechanizace v objektech v přes 12 do 24 m</t>
  </si>
  <si>
    <t>1354364643</t>
  </si>
  <si>
    <t>https://podminky.urs.cz/item/CS_URS_2024_01/998762113</t>
  </si>
  <si>
    <t>763</t>
  </si>
  <si>
    <t>Konstrukce suché výstavby</t>
  </si>
  <si>
    <t>179</t>
  </si>
  <si>
    <t>763111812</t>
  </si>
  <si>
    <t>Demontáž příček ze sádrokartonových desek s nosnou konstrukcí z ocelových profilů jednoduchých, opláštění dvojité</t>
  </si>
  <si>
    <t>1114552102</t>
  </si>
  <si>
    <t>https://podminky.urs.cz/item/CS_URS_2024_01/763111812</t>
  </si>
  <si>
    <t>"včetně dveří" 5,50*3,20</t>
  </si>
  <si>
    <t>180</t>
  </si>
  <si>
    <t>763132811</t>
  </si>
  <si>
    <t>Demontáž desek jednoduché opláštění SDK podhled</t>
  </si>
  <si>
    <t>-1530173242</t>
  </si>
  <si>
    <t>https://podminky.urs.cz/item/CS_URS_2024_01/763132811</t>
  </si>
  <si>
    <t>181</t>
  </si>
  <si>
    <t>763135102</t>
  </si>
  <si>
    <t>Montáž SDK kazetového podhledu z kazet 600x600 mm na zavěšenou polozapuštěnou nosnou konstrukci</t>
  </si>
  <si>
    <t>1646009456</t>
  </si>
  <si>
    <t>https://podminky.urs.cz/item/CS_URS_2024_01/763135102</t>
  </si>
  <si>
    <t>"1NP"  42,93+23,47</t>
  </si>
  <si>
    <t>"2NP"  42,38+23,11</t>
  </si>
  <si>
    <t>"3NP"  41,94+23,11</t>
  </si>
  <si>
    <t>182</t>
  </si>
  <si>
    <t>59030575</t>
  </si>
  <si>
    <t>podhled kazetový děrovaný kruh 6,5mm, polozapuštěný rastr tl 10mm 600x600mm</t>
  </si>
  <si>
    <t>107127439</t>
  </si>
  <si>
    <t>237,52*1,05 'Přepočtené koeficientem množství</t>
  </si>
  <si>
    <t>183</t>
  </si>
  <si>
    <t>763164513</t>
  </si>
  <si>
    <t>SDK obklad kcí tvaru L š do 0,4 m desky 1x akustická 12,5</t>
  </si>
  <si>
    <t>-1002479764</t>
  </si>
  <si>
    <t>https://podminky.urs.cz/item/CS_URS_2024_01/763164513</t>
  </si>
  <si>
    <t>"obklad odvodnění střechy"   15,00</t>
  </si>
  <si>
    <t>184</t>
  </si>
  <si>
    <t>998763323</t>
  </si>
  <si>
    <t>Přesun hmot tonážní pro konstrukce montované z desek s omezením mechanizace v objektech v přes 12 do 24 m</t>
  </si>
  <si>
    <t>-2049374187</t>
  </si>
  <si>
    <t>https://podminky.urs.cz/item/CS_URS_2024_01/998763323</t>
  </si>
  <si>
    <t>764</t>
  </si>
  <si>
    <t>Konstrukce klempířské</t>
  </si>
  <si>
    <t>185</t>
  </si>
  <si>
    <t>764002851</t>
  </si>
  <si>
    <t>Demontáž oplechování parapetů do suti</t>
  </si>
  <si>
    <t>1112459579</t>
  </si>
  <si>
    <t>https://podminky.urs.cz/item/CS_URS_2024_01/764002851</t>
  </si>
  <si>
    <t>"D1.01.100-109b"   5,20*4</t>
  </si>
  <si>
    <t>186</t>
  </si>
  <si>
    <t>764528402</t>
  </si>
  <si>
    <t>Svody hranaté včetně objímek, kolen, odskoků z Al plechu o straně 100 mm</t>
  </si>
  <si>
    <t>-290968896</t>
  </si>
  <si>
    <t>https://podminky.urs.cz/item/CS_URS_2024_01/764528402</t>
  </si>
  <si>
    <t>187</t>
  </si>
  <si>
    <t>764-K01</t>
  </si>
  <si>
    <t>D + M Krycí hliníkový plech elox tl. 0,8 mm, rš. 455 mm, izolace u vstupu ze schodiště (viz detail 1) - podrobný popis viz. Výpis klempířských prvků ozn. K01</t>
  </si>
  <si>
    <t>249402494</t>
  </si>
  <si>
    <t>188</t>
  </si>
  <si>
    <t>764-K02</t>
  </si>
  <si>
    <t>D + M Oplechování atiky, poplastovaný plech tl. 0,8 mm, rš. 445 mm, - podrobný popis viz. Výpis klempířských prvků ozn. K02</t>
  </si>
  <si>
    <t>-1637610625</t>
  </si>
  <si>
    <t>189</t>
  </si>
  <si>
    <t>764-K04</t>
  </si>
  <si>
    <t>D + M Oplechování parapetu včetně vyrovnání roztažnosti, hliníkový plech elox tl. 0,8m, rš. 360 mm, - podrobný popis viz. Výpis klempířských prvků ozn. K04</t>
  </si>
  <si>
    <t>1081685006</t>
  </si>
  <si>
    <t>190</t>
  </si>
  <si>
    <t>764-K05</t>
  </si>
  <si>
    <t>D + M Oplechování parapetu včetně vyrovnání roztažnosti, hliníkový plech elox tl. 0,8m, rš. 360 mm, - podrobný popis viz. Výpis klempířských prvků ozn. K05</t>
  </si>
  <si>
    <t>-1836488233</t>
  </si>
  <si>
    <t>191</t>
  </si>
  <si>
    <t>764-K06</t>
  </si>
  <si>
    <t>D + M Ukončovací lišta , hliníkový plech elox tl. 0,8mm, rš. 165 mm, - podrobný popis viz. Výpis klempířských prvků ozn. K06</t>
  </si>
  <si>
    <t>-214864720</t>
  </si>
  <si>
    <t>192</t>
  </si>
  <si>
    <t>764-K07</t>
  </si>
  <si>
    <t>D + M Žlab ocelového přístřešku , hliníkový plech elox tl. 0,8mm, rš. 380 mm, - podrobný popis viz. Výpis klempířských prvků ozn. K07</t>
  </si>
  <si>
    <t>665000344</t>
  </si>
  <si>
    <t>193</t>
  </si>
  <si>
    <t>764-K08</t>
  </si>
  <si>
    <t>D + M Výztuha žlabu ocelového přístřešku, pozinkovaný plech tl. 1,5mm , rš. 158 mm, - podrobný popis viz. Výpis klempířských prvků ozn. K08</t>
  </si>
  <si>
    <t>-1204727462</t>
  </si>
  <si>
    <t>194</t>
  </si>
  <si>
    <t>998764113</t>
  </si>
  <si>
    <t>Přesun hmot tonážní pro konstrukce klempířské s omezením mechanizace v objektech v přes 12 do 24 m</t>
  </si>
  <si>
    <t>1823686011</t>
  </si>
  <si>
    <t>https://podminky.urs.cz/item/CS_URS_2024_01/998764113</t>
  </si>
  <si>
    <t>766</t>
  </si>
  <si>
    <t>Konstrukce truhlářské</t>
  </si>
  <si>
    <t>195</t>
  </si>
  <si>
    <t>766691811</t>
  </si>
  <si>
    <t>Demontáž parapetních desek dřevěných nebo plastových šířky do 300 mm</t>
  </si>
  <si>
    <t>-1958851202</t>
  </si>
  <si>
    <t>https://podminky.urs.cz/item/CS_URS_2024_01/766691811</t>
  </si>
  <si>
    <t>"D1.01.100-109b"   5,20*4-3,00</t>
  </si>
  <si>
    <t>196</t>
  </si>
  <si>
    <t>766-O02</t>
  </si>
  <si>
    <t>D + M Okenní sestava trojkřídlá se sloupky 3000x1800mm - podrobný popis viz. Výpis oken - ozn. O02</t>
  </si>
  <si>
    <t>2132342923</t>
  </si>
  <si>
    <t>197</t>
  </si>
  <si>
    <t>766-OV01</t>
  </si>
  <si>
    <t>D + M Vnitřní okenní parapet 3000x160mm dřevotřískový, laminovaný. S nosem 40mm, tloušťka 17mm+.ABS boční hrany - Podrobný popis viz. Výpis ostatních prvků, ozn. OV01</t>
  </si>
  <si>
    <t>523456155</t>
  </si>
  <si>
    <t>198</t>
  </si>
  <si>
    <t>998766113</t>
  </si>
  <si>
    <t>Přesun hmot tonážní pro kce truhlářské s omezením mechanizace v objektech v přes 12 do 24 m</t>
  </si>
  <si>
    <t>-1862554897</t>
  </si>
  <si>
    <t>https://podminky.urs.cz/item/CS_URS_2024_01/998766113</t>
  </si>
  <si>
    <t>767</t>
  </si>
  <si>
    <t>Konstrukce zámečnické</t>
  </si>
  <si>
    <t>199</t>
  </si>
  <si>
    <t>767-01</t>
  </si>
  <si>
    <t>Ocelová konstrukce - přístřešek nad vchodem - žárově zinkováno</t>
  </si>
  <si>
    <t>kg</t>
  </si>
  <si>
    <t>-875041650</t>
  </si>
  <si>
    <t>"D1.01.100-115"   169,00</t>
  </si>
  <si>
    <t>200</t>
  </si>
  <si>
    <t>767114821</t>
  </si>
  <si>
    <t>Demontáž stěn a příček rámových zasklených vnějších plochy do 6 m2</t>
  </si>
  <si>
    <t>-1643302974</t>
  </si>
  <si>
    <t>https://podminky.urs.cz/item/CS_URS_2024_01/767114821</t>
  </si>
  <si>
    <t xml:space="preserve">"1.PP"   5,50*1,80   </t>
  </si>
  <si>
    <t>"1NP"   5,50*1,80   +1,10*1,00</t>
  </si>
  <si>
    <t>"2NP"   5,50*1,80   +1,10*1,00</t>
  </si>
  <si>
    <t>"3NP"   5,50*1,80   +1,10*1,00</t>
  </si>
  <si>
    <t>201</t>
  </si>
  <si>
    <t>767581802</t>
  </si>
  <si>
    <t>Demontáž podhledu lamel</t>
  </si>
  <si>
    <t>713459931</t>
  </si>
  <si>
    <t>https://podminky.urs.cz/item/CS_URS_2024_01/767581802</t>
  </si>
  <si>
    <t>"1PP"   18,68</t>
  </si>
  <si>
    <t>"2NP"   5,50*3,00</t>
  </si>
  <si>
    <t>"3NP"   5,50*3,00</t>
  </si>
  <si>
    <t>202</t>
  </si>
  <si>
    <t>767582800</t>
  </si>
  <si>
    <t>Demontáž roštu podhledu</t>
  </si>
  <si>
    <t>-1841179528</t>
  </si>
  <si>
    <t>https://podminky.urs.cz/item/CS_URS_2024_01/767582800</t>
  </si>
  <si>
    <t>203</t>
  </si>
  <si>
    <t>767-De01</t>
  </si>
  <si>
    <t>D + M Exteriérové prosklené automatické dveře 1600x2250mm - podrobný popis viz. Výpis dveří - ozn. De01</t>
  </si>
  <si>
    <t>461282360</t>
  </si>
  <si>
    <t>204</t>
  </si>
  <si>
    <t>767-De02</t>
  </si>
  <si>
    <t>D + M Exteriérová prosklená stěna s otevíravými dveřmi, nadsvětlíkem 3000x2800mm - podrobný popis viz. Výpis dveří - ozn. De02</t>
  </si>
  <si>
    <t>-2058403782</t>
  </si>
  <si>
    <t>205</t>
  </si>
  <si>
    <t>767-Di01</t>
  </si>
  <si>
    <t>D + M Interiérová prosklená stěna s automatickými dveřmi, nadsvětlíkem 3240x2800mm - podrobný popis viz. Výpis dveří - ozn. Di01</t>
  </si>
  <si>
    <t>-1713452348</t>
  </si>
  <si>
    <t>206</t>
  </si>
  <si>
    <t>767-Di02</t>
  </si>
  <si>
    <t>D + M Interiérová prosklená stěna s automatickými dveřmi, nadsvětlíkem 5500x2700mm - podrobný popis viz. Výpis dveří - ozn. Di02</t>
  </si>
  <si>
    <t>-69061506</t>
  </si>
  <si>
    <t>207</t>
  </si>
  <si>
    <t>767-Di03</t>
  </si>
  <si>
    <t>D + M Interiérová prosklená stěna s automatickými dveřmi, nadsvětlíkem 5500x2700mm - podrobný popis viz. Výpis dveří - ozn. Di03</t>
  </si>
  <si>
    <t>1260084868</t>
  </si>
  <si>
    <t>208</t>
  </si>
  <si>
    <t>767-Di04</t>
  </si>
  <si>
    <t>D + M Interiérová prosklená stěna s automatickými dveřmi, nadsvětlíkem 5500x2700mm - podrobný popis viz. Výpis dveří - ozn. Di04</t>
  </si>
  <si>
    <t>-1002920862</t>
  </si>
  <si>
    <t>209</t>
  </si>
  <si>
    <t>767-O01</t>
  </si>
  <si>
    <t>D + M Tepelně izolovaná hliníková fasádní konstrukce pro svislé fasádní stěny 2600x13120 mm - podrobný popis viz. Výpis oken ozn. O01</t>
  </si>
  <si>
    <t>1116792636</t>
  </si>
  <si>
    <t>210</t>
  </si>
  <si>
    <t>767-OV02</t>
  </si>
  <si>
    <t>D + M Čistící rohož zapuštěná v podlaze pro vnitřní použití 1600x750mm, podrobný popis viz. Výpis ostatních prvků, ozn. OV02</t>
  </si>
  <si>
    <t>-623371262</t>
  </si>
  <si>
    <t>211</t>
  </si>
  <si>
    <t>767-OV03</t>
  </si>
  <si>
    <t>D + M Čistící rohož zapuštěná v podlaze pro vnitřní použití 1260x750mm, podrobný popis viz. Výpis ostatních prvků, ozn. OV03</t>
  </si>
  <si>
    <t>-1033662752</t>
  </si>
  <si>
    <t>212</t>
  </si>
  <si>
    <t>998767103</t>
  </si>
  <si>
    <t>Přesun hmot pro zámečnické konstrukce stanovený z hmotnosti přesunovaného materiálu vodorovná dopravní vzdálenost do 50 m základní v objektech výšky přes 12 do 24 m</t>
  </si>
  <si>
    <t>1718610678</t>
  </si>
  <si>
    <t>https://podminky.urs.cz/item/CS_URS_2024_01/998767103</t>
  </si>
  <si>
    <t>771</t>
  </si>
  <si>
    <t>Podlahy z dlaždic</t>
  </si>
  <si>
    <t>213</t>
  </si>
  <si>
    <t>771111011</t>
  </si>
  <si>
    <t>Vysátí podkladu před pokládkou dlažby</t>
  </si>
  <si>
    <t>-1843008926</t>
  </si>
  <si>
    <t>https://podminky.urs.cz/item/CS_URS_2024_01/771111011</t>
  </si>
  <si>
    <t>214</t>
  </si>
  <si>
    <t>771121011</t>
  </si>
  <si>
    <t>Nátěr penetrační na podlahu</t>
  </si>
  <si>
    <t>1384016440</t>
  </si>
  <si>
    <t>https://podminky.urs.cz/item/CS_URS_2024_01/771121011</t>
  </si>
  <si>
    <t>215</t>
  </si>
  <si>
    <t>771151022</t>
  </si>
  <si>
    <t>Samonivelační stěrka podlah pevnosti 30 MPa tl přes 3 do 5 mm</t>
  </si>
  <si>
    <t>-623694101</t>
  </si>
  <si>
    <t>https://podminky.urs.cz/item/CS_URS_2024_01/771151022</t>
  </si>
  <si>
    <t>216</t>
  </si>
  <si>
    <t>771473115</t>
  </si>
  <si>
    <t>Montáž soklů z dlaždic keramických lepených cementovým standardním lepidlem rovných v přes 150 do 200 mm</t>
  </si>
  <si>
    <t>-53699548</t>
  </si>
  <si>
    <t>https://podminky.urs.cz/item/CS_URS_2024_01/771473115</t>
  </si>
  <si>
    <t xml:space="preserve">  ( 5,50+1,00)*2</t>
  </si>
  <si>
    <t>217</t>
  </si>
  <si>
    <t>59761143</t>
  </si>
  <si>
    <t>dlažba keramická slinutá mrazuvzdorná R10/B povrch reliéfní/matný tl do 10mm přes 22 do 25ks/m2</t>
  </si>
  <si>
    <t>-71558811</t>
  </si>
  <si>
    <t xml:space="preserve">   13,00*0,20</t>
  </si>
  <si>
    <t>218</t>
  </si>
  <si>
    <t>771573810</t>
  </si>
  <si>
    <t>Demontáž podlah z dlaždic keramických lepených</t>
  </si>
  <si>
    <t>42218842</t>
  </si>
  <si>
    <t>https://podminky.urs.cz/item/CS_URS_2024_01/771573810</t>
  </si>
  <si>
    <t>"D1.01.100-102b,103b,104b"</t>
  </si>
  <si>
    <t>"1.NP"   42,93+5,22*0,70</t>
  </si>
  <si>
    <t>"2.NP"   42,38+5,22*0,70</t>
  </si>
  <si>
    <t>"3.NP"   41,64+5,22*0,70</t>
  </si>
  <si>
    <t>219</t>
  </si>
  <si>
    <t>771574439</t>
  </si>
  <si>
    <t>Montáž podlah keramických reliéfních nebo z dekorů lepených cementovým flexibilním lepidlem přes 22 do 25 ks/m2</t>
  </si>
  <si>
    <t>1617987664</t>
  </si>
  <si>
    <t>https://podminky.urs.cz/item/CS_URS_2024_01/771574439</t>
  </si>
  <si>
    <t>220</t>
  </si>
  <si>
    <t>-101876059</t>
  </si>
  <si>
    <t>"P06"   5,50*1,00</t>
  </si>
  <si>
    <t>5,5*1,1 'Přepočtené koeficientem množství</t>
  </si>
  <si>
    <t>221</t>
  </si>
  <si>
    <t>771591112</t>
  </si>
  <si>
    <t>Izolace pod dlažbu nátěrem nebo stěrkou ve dvou vrstvách</t>
  </si>
  <si>
    <t>370830160</t>
  </si>
  <si>
    <t>https://podminky.urs.cz/item/CS_URS_2024_01/771591112</t>
  </si>
  <si>
    <t>"Detail 4 - P06"  (0,66+0,10*2)*5,50   +0,66*0,20</t>
  </si>
  <si>
    <t>222</t>
  </si>
  <si>
    <t>777111123</t>
  </si>
  <si>
    <t>Strojní broušení podkladu před provedením lité podlahy</t>
  </si>
  <si>
    <t>-690692256</t>
  </si>
  <si>
    <t>https://podminky.urs.cz/item/CS_URS_2024_01/777111123</t>
  </si>
  <si>
    <t>223</t>
  </si>
  <si>
    <t>998771113</t>
  </si>
  <si>
    <t>Přesun hmot tonážní pro podlahy z dlaždic s omezením mechanizace v objektech v přes 12 do 24 m</t>
  </si>
  <si>
    <t>-1195316605</t>
  </si>
  <si>
    <t>https://podminky.urs.cz/item/CS_URS_2024_01/998771113</t>
  </si>
  <si>
    <t>776</t>
  </si>
  <si>
    <t>Podlahy povlakové</t>
  </si>
  <si>
    <t>224</t>
  </si>
  <si>
    <t>776111116</t>
  </si>
  <si>
    <t>Odstranění zbytků lepidla z podkladu povlakových podlah broušením</t>
  </si>
  <si>
    <t>-139036786</t>
  </si>
  <si>
    <t>https://podminky.urs.cz/item/CS_URS_2024_01/776111116</t>
  </si>
  <si>
    <t>225</t>
  </si>
  <si>
    <t>776111311</t>
  </si>
  <si>
    <t>Vysátí podkladu povlakových podlah</t>
  </si>
  <si>
    <t>-1692779996</t>
  </si>
  <si>
    <t>https://podminky.urs.cz/item/CS_URS_2024_01/776111311</t>
  </si>
  <si>
    <t>226</t>
  </si>
  <si>
    <t>776121112</t>
  </si>
  <si>
    <t>Vodou ředitelná penetrace savého podkladu povlakových podlah</t>
  </si>
  <si>
    <t>1996851867</t>
  </si>
  <si>
    <t>https://podminky.urs.cz/item/CS_URS_2024_01/776121112</t>
  </si>
  <si>
    <t>227</t>
  </si>
  <si>
    <t>776141122</t>
  </si>
  <si>
    <t>Stěrka podlahová nivelační pro vyrovnání podkladu povlakových podlah pevnosti 30 MPa tl přes 3 do 5 mm</t>
  </si>
  <si>
    <t>120570188</t>
  </si>
  <si>
    <t>https://podminky.urs.cz/item/CS_URS_2024_01/776141122</t>
  </si>
  <si>
    <t>228</t>
  </si>
  <si>
    <t>776141124</t>
  </si>
  <si>
    <t>Stěrka podlahová nivelační pro vyrovnání podkladu povlakových podlah pevnosti 30 MPa tl přes 8 do 10 mm</t>
  </si>
  <si>
    <t>1197049991</t>
  </si>
  <si>
    <t>https://podminky.urs.cz/item/CS_URS_2024_01/776141124</t>
  </si>
  <si>
    <t>229</t>
  </si>
  <si>
    <t>776201811</t>
  </si>
  <si>
    <t>Demontáž lepených povlakových podlah bez podložky ručně</t>
  </si>
  <si>
    <t>-1430815838</t>
  </si>
  <si>
    <t>https://podminky.urs.cz/item/CS_URS_2024_01/776201811</t>
  </si>
  <si>
    <t>"1.PP"   18,68</t>
  </si>
  <si>
    <t>230</t>
  </si>
  <si>
    <t>776231111</t>
  </si>
  <si>
    <t>Lepení lamel a čtverců z vinylu standardním lepidlem</t>
  </si>
  <si>
    <t>-1851921667</t>
  </si>
  <si>
    <t>https://podminky.urs.cz/item/CS_URS_2024_01/776231111</t>
  </si>
  <si>
    <t>231</t>
  </si>
  <si>
    <t>28411140</t>
  </si>
  <si>
    <t>PVC vinyl heterogenní protiskluzná se vsypem a výztuž. vrstvou tl 2,00mm nášlapná vrstva 0,9mm, hořlavost Bfl-s1, třída zátěže 34/43, útlum 4dB, bodová zátěž &lt;= 0,10mm, protiskluznost R10</t>
  </si>
  <si>
    <t>-952584340</t>
  </si>
  <si>
    <t>237,52*1,1 'Přepočtené koeficientem množství</t>
  </si>
  <si>
    <t>232</t>
  </si>
  <si>
    <t>776411222</t>
  </si>
  <si>
    <t>Montáž tahaných obvodových soklíků z linolea (marmolea) výšky do 100 mm</t>
  </si>
  <si>
    <t>-2006249545</t>
  </si>
  <si>
    <t>https://podminky.urs.cz/item/CS_URS_2024_01/776411222</t>
  </si>
  <si>
    <t xml:space="preserve">"1PP"   </t>
  </si>
  <si>
    <t xml:space="preserve">   (5,50+5,64)*2   -(1,40+1,67+1,60)</t>
  </si>
  <si>
    <t xml:space="preserve">   3,62+4,60*2    -(1,40+0,80)</t>
  </si>
  <si>
    <t xml:space="preserve">"1NP"   </t>
  </si>
  <si>
    <t xml:space="preserve">   (5,50+5,89)*2   -(1,60+1,67+1,10)</t>
  </si>
  <si>
    <t xml:space="preserve">   (5,62+7,58)*2   -(1,60+1,50*2+0,80+1,90)</t>
  </si>
  <si>
    <t xml:space="preserve">"2NP"   </t>
  </si>
  <si>
    <t xml:space="preserve">   (5,50+5,89)*2   -(1,60+1,67)</t>
  </si>
  <si>
    <t xml:space="preserve">   (5,67+7,58)*2   -(1,60+1,90*3)</t>
  </si>
  <si>
    <t xml:space="preserve">"3NP"   </t>
  </si>
  <si>
    <t xml:space="preserve">   (5,50+7,58)*2   -(1,60+1,90*3)</t>
  </si>
  <si>
    <t>233</t>
  </si>
  <si>
    <t>-755015287</t>
  </si>
  <si>
    <t xml:space="preserve">   142,82*0,15</t>
  </si>
  <si>
    <t>234</t>
  </si>
  <si>
    <t>776411223</t>
  </si>
  <si>
    <t>Montáž tahaných soklíků z linolea (marmolea) vnitřních rohů</t>
  </si>
  <si>
    <t>2131730036</t>
  </si>
  <si>
    <t>https://podminky.urs.cz/item/CS_URS_2024_01/776411223</t>
  </si>
  <si>
    <t xml:space="preserve">   8,00   +10,00   +10,00   +10,00</t>
  </si>
  <si>
    <t>235</t>
  </si>
  <si>
    <t>776411224</t>
  </si>
  <si>
    <t>Montáž tahaných soklíků z linolea (marmolea) vnějších rohů</t>
  </si>
  <si>
    <t>785456186</t>
  </si>
  <si>
    <t>https://podminky.urs.cz/item/CS_URS_2024_01/776411224</t>
  </si>
  <si>
    <t>3,00   +4,00   +4,00   +5,00</t>
  </si>
  <si>
    <t>236</t>
  </si>
  <si>
    <t>998776113</t>
  </si>
  <si>
    <t>Přesun hmot tonážní pro podlahy povlakové s omezením mechanizace v objektech v přes 12 do 24 m</t>
  </si>
  <si>
    <t>-1662391515</t>
  </si>
  <si>
    <t>https://podminky.urs.cz/item/CS_URS_2024_01/998776113</t>
  </si>
  <si>
    <t>783</t>
  </si>
  <si>
    <t>Dokončovací práce - nátěry</t>
  </si>
  <si>
    <t>237</t>
  </si>
  <si>
    <t>783801501</t>
  </si>
  <si>
    <t>Omytí omítek před provedením nátěru</t>
  </si>
  <si>
    <t>-83004216</t>
  </si>
  <si>
    <t>https://podminky.urs.cz/item/CS_URS_2024_01/783801501</t>
  </si>
  <si>
    <t>238</t>
  </si>
  <si>
    <t>783813131</t>
  </si>
  <si>
    <t>Penetrační syntetický nátěr hladkých, tenkovrstvých zrnitých a štukových omítek</t>
  </si>
  <si>
    <t>1408047954</t>
  </si>
  <si>
    <t>https://podminky.urs.cz/item/CS_URS_2024_01/783813131</t>
  </si>
  <si>
    <t>239</t>
  </si>
  <si>
    <t>783827123</t>
  </si>
  <si>
    <t>Krycí jednonásobný silikátový nátěr omítek stupně členitosti 1 a 2</t>
  </si>
  <si>
    <t>-843777655</t>
  </si>
  <si>
    <t>https://podminky.urs.cz/item/CS_URS_2024_01/783827123</t>
  </si>
  <si>
    <t xml:space="preserve">   6,00*12,20*2   -5,50*1,60*8</t>
  </si>
  <si>
    <t xml:space="preserve">   +0,15*(5,50+1,60*2)*8</t>
  </si>
  <si>
    <t>240</t>
  </si>
  <si>
    <t>783913151</t>
  </si>
  <si>
    <t>Penetrační syntetický nátěr hladkých betonových podlah</t>
  </si>
  <si>
    <t>1102668568</t>
  </si>
  <si>
    <t>https://podminky.urs.cz/item/CS_URS_2024_01/783913151</t>
  </si>
  <si>
    <t>241</t>
  </si>
  <si>
    <t>783947161</t>
  </si>
  <si>
    <t>Krycí dvojnásobný polyuretanový vodou ředitelný nátěr betonové podlahy</t>
  </si>
  <si>
    <t>-1521362131</t>
  </si>
  <si>
    <t>https://podminky.urs.cz/item/CS_URS_2024_01/783947161</t>
  </si>
  <si>
    <t>"P03 výtahová šachta"   2,60*3,10</t>
  </si>
  <si>
    <t>784</t>
  </si>
  <si>
    <t>Dokončovací práce - malby a tapety</t>
  </si>
  <si>
    <t>242</t>
  </si>
  <si>
    <t>784181101</t>
  </si>
  <si>
    <t>Základní akrylátová jednonásobná bezbarvá penetrace podkladu v místnostech v do 3,80 m</t>
  </si>
  <si>
    <t>1094397027</t>
  </si>
  <si>
    <t>https://podminky.urs.cz/item/CS_URS_2024_01/784181101</t>
  </si>
  <si>
    <t>243</t>
  </si>
  <si>
    <t>784221101</t>
  </si>
  <si>
    <t>Dvojnásobné bílé malby ze směsí za sucha dobře otěruvzdorných v místnostech do 3,80 m</t>
  </si>
  <si>
    <t>1279762772</t>
  </si>
  <si>
    <t>https://podminky.urs.cz/item/CS_URS_2024_01/784221101</t>
  </si>
  <si>
    <t xml:space="preserve">   (5,50+5,64)*2*2,80</t>
  </si>
  <si>
    <t xml:space="preserve">   (3,62+4,50*2)*30</t>
  </si>
  <si>
    <t>"zubní"</t>
  </si>
  <si>
    <t xml:space="preserve">   (4,78+4,48)*2*2,80</t>
  </si>
  <si>
    <t xml:space="preserve">   (5,50+5,89)*2*2,80</t>
  </si>
  <si>
    <t xml:space="preserve">   -5,50*3,09</t>
  </si>
  <si>
    <t xml:space="preserve">   -3,00*2,80</t>
  </si>
  <si>
    <t xml:space="preserve">   (5,62+7,58)*2*2,80</t>
  </si>
  <si>
    <t xml:space="preserve">   -3,00*1,80</t>
  </si>
  <si>
    <t xml:space="preserve">   (5,67+7,58)*2*2,80</t>
  </si>
  <si>
    <t>"výtah"   2,60*3,10</t>
  </si>
  <si>
    <t xml:space="preserve">   (2,60+3,10)*2*16,40</t>
  </si>
  <si>
    <t>787</t>
  </si>
  <si>
    <t>Dokončovací práce - zasklívání</t>
  </si>
  <si>
    <t>244</t>
  </si>
  <si>
    <t>787-01</t>
  </si>
  <si>
    <t>D+M Tvrzené sklo čiré 2x8mm - přístřešek nad vchodem - viz. D1.01.100-115</t>
  </si>
  <si>
    <t>757348599</t>
  </si>
  <si>
    <t>"D1.01.100-115"   2,04*0,90*2</t>
  </si>
  <si>
    <t>245</t>
  </si>
  <si>
    <t>787600831</t>
  </si>
  <si>
    <t>Vysklívání oken a dveří izolačního dvojskla</t>
  </si>
  <si>
    <t>-1708067247</t>
  </si>
  <si>
    <t>https://podminky.urs.cz/item/CS_URS_2024_01/787600831</t>
  </si>
  <si>
    <t>246</t>
  </si>
  <si>
    <t>998787113</t>
  </si>
  <si>
    <t>Přesun hmot tonážní pro zasklívání s omezením mechanizace v objektech v přes 12 do 24 m</t>
  </si>
  <si>
    <t>-1253709295</t>
  </si>
  <si>
    <t>https://podminky.urs.cz/item/CS_URS_2024_01/998787113</t>
  </si>
  <si>
    <t>Práce a dodávky M</t>
  </si>
  <si>
    <t>33-M</t>
  </si>
  <si>
    <t>Montáže dopravních zařízení</t>
  </si>
  <si>
    <t>247</t>
  </si>
  <si>
    <t>330-01</t>
  </si>
  <si>
    <t>Prosklený výtah lůžkový, trakční lanový dle specifikace v PD; min rozměr kabiny 1400/2400/2150 mm, nosnost 1600 kg, rychlost 1,0 m/s, 4 stanice; D+M vč větrání výtahové šachty</t>
  </si>
  <si>
    <t>909311231</t>
  </si>
  <si>
    <t>43-M</t>
  </si>
  <si>
    <t>Montáž ocelových konstrukcí</t>
  </si>
  <si>
    <t>248</t>
  </si>
  <si>
    <t>430-01</t>
  </si>
  <si>
    <t>D + M Ocelová konstrukce schodiště - žárově zinkováno</t>
  </si>
  <si>
    <t xml:space="preserve">kg </t>
  </si>
  <si>
    <t>174213544</t>
  </si>
  <si>
    <t>"SCHODIŠTĚ D1.02.100-151"   3065,788</t>
  </si>
  <si>
    <t>249</t>
  </si>
  <si>
    <t>430-02</t>
  </si>
  <si>
    <t>D + M Ocelová konstrukce - rošt XP 330 - 33 - 11 - žárově zinkováno</t>
  </si>
  <si>
    <t>-745313342</t>
  </si>
  <si>
    <t>"A1    ROŠT XP 330 - 33 - 11"   5,48</t>
  </si>
  <si>
    <t>250</t>
  </si>
  <si>
    <t>430-03</t>
  </si>
  <si>
    <t>D + M Fasádní pevné slunolamy z hliníkových lamel typu F</t>
  </si>
  <si>
    <t>-159411912</t>
  </si>
  <si>
    <t>"pohled jižní"          6,20*7,00   -1,20*2,00</t>
  </si>
  <si>
    <t>"pohled západní"   4,50*7,00</t>
  </si>
  <si>
    <t>OST</t>
  </si>
  <si>
    <t>ASŘ SO 01 - ostatní</t>
  </si>
  <si>
    <t>251</t>
  </si>
  <si>
    <t>OST.012</t>
  </si>
  <si>
    <t>Dokumentace skutečného provedení části /DSkP/ ve 4 vyhotoveních (3x tištěná forma + 1x digitální forma ve formátech PDF a zdrojových) včetně vyznačení změn proti dokumentaci pro realizaci stavby</t>
  </si>
  <si>
    <t>ks</t>
  </si>
  <si>
    <t>262144</t>
  </si>
  <si>
    <t>1805258766</t>
  </si>
  <si>
    <t>X05</t>
  </si>
  <si>
    <t>uzavírací nátěr</t>
  </si>
  <si>
    <t>99,742</t>
  </si>
  <si>
    <t>D1.01.100_SO 02 - Propojovací lávka a rekonstrukce stávající</t>
  </si>
  <si>
    <t>OST - ASŘ SO 02 - ostatní</t>
  </si>
  <si>
    <t>622143003</t>
  </si>
  <si>
    <t>Montáž omítkových plastových nebo pozinkovaných rohových profilů</t>
  </si>
  <si>
    <t>653369841</t>
  </si>
  <si>
    <t>https://podminky.urs.cz/item/CS_URS_2024_01/622143003</t>
  </si>
  <si>
    <t>28318798</t>
  </si>
  <si>
    <t>profil ukončovací Al tvar U s okapničkou elox dl 6,3m tl 10mm</t>
  </si>
  <si>
    <t>937223517</t>
  </si>
  <si>
    <t xml:space="preserve">     15,50+18,49+16,51+4,84+17,28</t>
  </si>
  <si>
    <t>72,62*1,05 'Přepočtené koeficientem množství</t>
  </si>
  <si>
    <t>631311214</t>
  </si>
  <si>
    <t>Mazanina tl přes 50 do 80 mm z betonu prostého se zvýšenými nároky na prostředí tř. C 25/30</t>
  </si>
  <si>
    <t>1418248101</t>
  </si>
  <si>
    <t>https://podminky.urs.cz/item/CS_URS_2024_01/631311214</t>
  </si>
  <si>
    <t>"mostovka" X05*0,08</t>
  </si>
  <si>
    <t>Rozpad figury: X05</t>
  </si>
  <si>
    <t>"X05"</t>
  </si>
  <si>
    <t xml:space="preserve">  16,51*3,24   +18,50*2,50</t>
  </si>
  <si>
    <t>944882317</t>
  </si>
  <si>
    <t>"mostovka" X05*6,50/1000</t>
  </si>
  <si>
    <t>632453451</t>
  </si>
  <si>
    <t>Potěr průmyslový venkovní, samonivelační epoxidový třívrstvý- penetrace, vodotěsná membrána, uzavírací nátěr</t>
  </si>
  <si>
    <t>-56629385</t>
  </si>
  <si>
    <t>https://podminky.urs.cz/item/CS_URS_2024_01/632453451</t>
  </si>
  <si>
    <t>"mostovka + detaily 15% navíc" X05*1,15</t>
  </si>
  <si>
    <t>931994132</t>
  </si>
  <si>
    <t>Těsnění dilatační spáry betonové konstrukce silikonovým tmelem do pl 4,0 cm2</t>
  </si>
  <si>
    <t>447814215</t>
  </si>
  <si>
    <t>https://podminky.urs.cz/item/CS_URS_2024_01/931994132</t>
  </si>
  <si>
    <t>943211111</t>
  </si>
  <si>
    <t>Montáž lešení prostorového rámového lehkého s podlahami zatížení do 200 kg/m2 v do 10 m</t>
  </si>
  <si>
    <t>1060794880</t>
  </si>
  <si>
    <t>https://podminky.urs.cz/item/CS_URS_2024_01/943211111</t>
  </si>
  <si>
    <t xml:space="preserve">   ((3,40+1,20)*(16,51+3,00)   +(2,57+1,20)*19,00)*2,00</t>
  </si>
  <si>
    <t>943211211</t>
  </si>
  <si>
    <t>Příplatek k lešení prostorovému rámovému lehkému s podlahami do 200 kg/m2 v do 10 m za každý den použití</t>
  </si>
  <si>
    <t>-36263788</t>
  </si>
  <si>
    <t>https://podminky.urs.cz/item/CS_URS_2024_01/943211211</t>
  </si>
  <si>
    <t xml:space="preserve">   322,725*60</t>
  </si>
  <si>
    <t>943211811</t>
  </si>
  <si>
    <t>Demontáž lešení prostorového rámového lehkého s podlahami zatížení do 200 kg/m2 v do 10 m</t>
  </si>
  <si>
    <t>1001542641</t>
  </si>
  <si>
    <t>https://podminky.urs.cz/item/CS_URS_2024_01/943211811</t>
  </si>
  <si>
    <t>944121121</t>
  </si>
  <si>
    <t>Montáž ochranného zábradlí dílcového vnitřního na lešeňových konstrukcích jednotyčového</t>
  </si>
  <si>
    <t>-1225407952</t>
  </si>
  <si>
    <t>https://podminky.urs.cz/item/CS_URS_2024_01/944121121</t>
  </si>
  <si>
    <t xml:space="preserve">   15,50+2,00+18,50+17,30+4,80+16,50+9,00</t>
  </si>
  <si>
    <t>944121221</t>
  </si>
  <si>
    <t>Příplatek k ochrannému zábradlí dílcovému vnitřnímu jednotyčovému za každý den použití</t>
  </si>
  <si>
    <t>632307517</t>
  </si>
  <si>
    <t>https://podminky.urs.cz/item/CS_URS_2024_01/944121221</t>
  </si>
  <si>
    <t xml:space="preserve">   83,60*60</t>
  </si>
  <si>
    <t>944121821</t>
  </si>
  <si>
    <t>Demontáž ochranného zábradlí dílcového vnitřního na lešeňových konstrukcích jednotyčového</t>
  </si>
  <si>
    <t>1143363041</t>
  </si>
  <si>
    <t>https://podminky.urs.cz/item/CS_URS_2024_01/944121821</t>
  </si>
  <si>
    <t>D + M Chemické kotvy M 12 - hl.180 mm - HILTI HIT HY 200</t>
  </si>
  <si>
    <t>1968150030</t>
  </si>
  <si>
    <t>"D1.02.100-251 - ocelové schodiště"   4,0</t>
  </si>
  <si>
    <t>1619981999</t>
  </si>
  <si>
    <t>"D1.02.100-251 - ocelové schodiště"  4,0</t>
  </si>
  <si>
    <t>962051115</t>
  </si>
  <si>
    <t>Bourání příček ze ŽB tl do 100 mm</t>
  </si>
  <si>
    <t>-839681916</t>
  </si>
  <si>
    <t>https://podminky.urs.cz/item/CS_URS_2024_01/962051115</t>
  </si>
  <si>
    <t xml:space="preserve">   (8,30+5,86+6,00*2+4,38+5,40)*1,20</t>
  </si>
  <si>
    <t>965042141</t>
  </si>
  <si>
    <t>Bourání podkladů pod dlažby nebo mazanin betonových nebo z litého asfaltu tl do 100 mm pl přes 4 m2</t>
  </si>
  <si>
    <t>1458618510</t>
  </si>
  <si>
    <t>https://podminky.urs.cz/item/CS_URS_2024_01/965042141</t>
  </si>
  <si>
    <t>"mostovka vrchní" X05*0,08</t>
  </si>
  <si>
    <t>966075211</t>
  </si>
  <si>
    <t>Demontáž částí ocelového zábradlí mostů do 50 kg</t>
  </si>
  <si>
    <t>-2042067766</t>
  </si>
  <si>
    <t>https://podminky.urs.cz/item/CS_URS_2024_01/966075211</t>
  </si>
  <si>
    <t xml:space="preserve">   (7,20+2,00+6,00*2+5,30+4,84+6,73)*45</t>
  </si>
  <si>
    <t>977211111</t>
  </si>
  <si>
    <t>Řezání stěnovou pilou betonových nebo ŽB kcí s výztuží průměru do 16 mm hl do 200 mm</t>
  </si>
  <si>
    <t>-388102316</t>
  </si>
  <si>
    <t>https://podminky.urs.cz/item/CS_URS_2024_01/977211111</t>
  </si>
  <si>
    <t xml:space="preserve">   8,30+5,86+6,00*2+4,38+5,40</t>
  </si>
  <si>
    <t>985112111</t>
  </si>
  <si>
    <t>Odsekání degradovaného betonu stěn tl do 10 mm</t>
  </si>
  <si>
    <t>1570084499</t>
  </si>
  <si>
    <t>https://podminky.urs.cz/item/CS_URS_2024_01/985112111</t>
  </si>
  <si>
    <t>"boky"   (15,50+18,49+16,51+4,84+17,28)*0,24*0,0</t>
  </si>
  <si>
    <t>"sloupy"  PI*0,500*3,50*7*0,60</t>
  </si>
  <si>
    <t>985112112</t>
  </si>
  <si>
    <t>Odsekání degradovaného betonu stěn tl přes 10 do 30 mm</t>
  </si>
  <si>
    <t>-1537058798</t>
  </si>
  <si>
    <t>https://podminky.urs.cz/item/CS_URS_2024_01/985112112</t>
  </si>
  <si>
    <t>"boky"   ((15,50+18,49+16,51+4,84+17,28)*0,24)*0,80</t>
  </si>
  <si>
    <t>"sloupy" ( PI*0,500*3,50*7)*0,30</t>
  </si>
  <si>
    <t>985112113</t>
  </si>
  <si>
    <t>Odsekání degradovaného betonu stěn tl přes 30 do 50 mm</t>
  </si>
  <si>
    <t>-835890526</t>
  </si>
  <si>
    <t>https://podminky.urs.cz/item/CS_URS_2024_01/985112113</t>
  </si>
  <si>
    <t>"boky"   ((15,50+18,49+16,51+4,84+17,28)*0,24)*0,20</t>
  </si>
  <si>
    <t>"sloupy" ( PI*0,500*3,50*7)*0,10</t>
  </si>
  <si>
    <t>985112122</t>
  </si>
  <si>
    <t>Odsekání degradovaného betonu líce kleneb a podhledů tl přes 10 do 30 mm</t>
  </si>
  <si>
    <t>-604641602</t>
  </si>
  <si>
    <t>https://podminky.urs.cz/item/CS_URS_2024_01/985112122</t>
  </si>
  <si>
    <t>X05*0,80</t>
  </si>
  <si>
    <t>985112123</t>
  </si>
  <si>
    <t>Odsekání degradovaného betonu líce kleneb a podhledů tl přes 30 do 50 mm</t>
  </si>
  <si>
    <t>1452224678</t>
  </si>
  <si>
    <t>https://podminky.urs.cz/item/CS_URS_2024_01/985112123</t>
  </si>
  <si>
    <t>X05*0,20</t>
  </si>
  <si>
    <t>985112131</t>
  </si>
  <si>
    <t>Odsekání degradovaného betonu rubu kleneb a podlah tl do 10 mm</t>
  </si>
  <si>
    <t>265756248</t>
  </si>
  <si>
    <t>https://podminky.urs.cz/item/CS_URS_2024_01/985112131</t>
  </si>
  <si>
    <t>X05*0,10</t>
  </si>
  <si>
    <t>985112132</t>
  </si>
  <si>
    <t>Odsekání degradovaného betonu rubu kleneb a podlah tl přes 10 do 30 mm</t>
  </si>
  <si>
    <t>1864693472</t>
  </si>
  <si>
    <t>https://podminky.urs.cz/item/CS_URS_2024_01/985112132</t>
  </si>
  <si>
    <t>X05*0,70</t>
  </si>
  <si>
    <t>985112133</t>
  </si>
  <si>
    <t>Odsekání degradovaného betonu rubu kleneb a podlah tl přes 30 do 50 mm</t>
  </si>
  <si>
    <t>-762988635</t>
  </si>
  <si>
    <t>https://podminky.urs.cz/item/CS_URS_2024_01/985112133</t>
  </si>
  <si>
    <t>985121101</t>
  </si>
  <si>
    <t>Tryskání degradovaného betonu stěn a rubu kleneb sušeným pískem</t>
  </si>
  <si>
    <t>-1713579633</t>
  </si>
  <si>
    <t>https://podminky.urs.cz/item/CS_URS_2024_01/985121101</t>
  </si>
  <si>
    <t>"mostovka vrchní - rub" X05</t>
  </si>
  <si>
    <t>"boky"   (15,50+18,49+16,51+4,84+17,28)*0,24</t>
  </si>
  <si>
    <t>985121201</t>
  </si>
  <si>
    <t>Tryskání degradovaného betonu líce kleneb sušeným pískem</t>
  </si>
  <si>
    <t>-1617046707</t>
  </si>
  <si>
    <t>https://podminky.urs.cz/item/CS_URS_2024_01/985121201</t>
  </si>
  <si>
    <t>"mostovka spodní - líc" X05</t>
  </si>
  <si>
    <t>985131111</t>
  </si>
  <si>
    <t>Očištění ploch stěn, rubu kleneb a podlah tlakovou vodou</t>
  </si>
  <si>
    <t>-2032444853</t>
  </si>
  <si>
    <t>https://podminky.urs.cz/item/CS_URS_2024_01/985131111</t>
  </si>
  <si>
    <t>985132111</t>
  </si>
  <si>
    <t>Očištění ploch líce kleneb a podhledů tlakovou vodou</t>
  </si>
  <si>
    <t>2073949342</t>
  </si>
  <si>
    <t>https://podminky.urs.cz/item/CS_URS_2024_01/985132111</t>
  </si>
  <si>
    <t>985311111</t>
  </si>
  <si>
    <t>Reprofilace stěn cementovou sanační maltou tl do 10 mm</t>
  </si>
  <si>
    <t>1269178895</t>
  </si>
  <si>
    <t>https://podminky.urs.cz/item/CS_URS_2024_01/985311111</t>
  </si>
  <si>
    <t>"sloupy"  PI*0,500*3,50*7</t>
  </si>
  <si>
    <t>985311211</t>
  </si>
  <si>
    <t>Reprofilace líce kleneb a podhledů cementovou sanační maltou tl do 10 mm</t>
  </si>
  <si>
    <t>742654157</t>
  </si>
  <si>
    <t>https://podminky.urs.cz/item/CS_URS_2024_01/985311211</t>
  </si>
  <si>
    <t>985311311</t>
  </si>
  <si>
    <t>Reprofilace rubu kleneb a podlah cementovou sanační maltou tl 10 mm</t>
  </si>
  <si>
    <t>-1463301607</t>
  </si>
  <si>
    <t>https://podminky.urs.cz/item/CS_URS_2024_01/985311311</t>
  </si>
  <si>
    <t>985321112</t>
  </si>
  <si>
    <t>Ochranný nátěr výztuže na cementové bázi rubu kleneb a podlah 1 vrstva tl 1 mm</t>
  </si>
  <si>
    <t>2131256185</t>
  </si>
  <si>
    <t>https://podminky.urs.cz/item/CS_URS_2024_01/985321112</t>
  </si>
  <si>
    <t>"mostovka spodní" X05*(0,80+0,20)</t>
  </si>
  <si>
    <t>"mostovka vrchní" X05*(0,70+0,20)</t>
  </si>
  <si>
    <t>"boky"   (15,50+18,49+16,51+4,84+17,28)*0,24*(0,80+0,20)</t>
  </si>
  <si>
    <t>985323112</t>
  </si>
  <si>
    <t>Spojovací můstek reprofilovaného betonu na cementové bázi tl 2 mm</t>
  </si>
  <si>
    <t>-705272139</t>
  </si>
  <si>
    <t>https://podminky.urs.cz/item/CS_URS_2024_01/985323112</t>
  </si>
  <si>
    <t>"mostovka spodní" X05</t>
  </si>
  <si>
    <t>"mostovka vrchní" X05</t>
  </si>
  <si>
    <t>985324211</t>
  </si>
  <si>
    <t>Ochranný akrylátový nátěr betonu dvojnásobný s impregnací S2 (OS-B)</t>
  </si>
  <si>
    <t>-626367519</t>
  </si>
  <si>
    <t>https://podminky.urs.cz/item/CS_URS_2024_01/985324211</t>
  </si>
  <si>
    <t>985511111</t>
  </si>
  <si>
    <t>Stříkaný beton stěn ze suché směsi pevnosti min. 25 MPa tl 30 mm</t>
  </si>
  <si>
    <t>414875705</t>
  </si>
  <si>
    <t>https://podminky.urs.cz/item/CS_URS_2024_01/985511111</t>
  </si>
  <si>
    <t>"boky"   (15,50+18,49+16,51+4,84+17,28)*0,24*0,80</t>
  </si>
  <si>
    <t>"sloupy"  PI*0,500*3,50*7*0,30</t>
  </si>
  <si>
    <t>985511113</t>
  </si>
  <si>
    <t>Stříkaný beton stěn ze suché směsi pevnosti min. 25 MPa tl 50 mm</t>
  </si>
  <si>
    <t>-394854374</t>
  </si>
  <si>
    <t>https://podminky.urs.cz/item/CS_URS_2024_01/985511113</t>
  </si>
  <si>
    <t>"boky"   (15,50+18,49+16,51+4,84+17,28)*0,24*0,20</t>
  </si>
  <si>
    <t>"sloupy"  PI*0,500*3,50*7*0,10</t>
  </si>
  <si>
    <t>985511211</t>
  </si>
  <si>
    <t>Stříkaný beton líce kleneb a pohledů ze suché směsi pevnosti min. 25 MPa tl 30 mm</t>
  </si>
  <si>
    <t>-1221047663</t>
  </si>
  <si>
    <t>https://podminky.urs.cz/item/CS_URS_2024_01/985511211</t>
  </si>
  <si>
    <t>985511213</t>
  </si>
  <si>
    <t>Stříkaný beton líce kleneb a pohledů ze suché směsi pevnosti min. 25 MPa tl 50 mm</t>
  </si>
  <si>
    <t>-1860755606</t>
  </si>
  <si>
    <t>https://podminky.urs.cz/item/CS_URS_2024_01/985511213</t>
  </si>
  <si>
    <t>985511311</t>
  </si>
  <si>
    <t>Stříkaný beton rubu kleneb a podlah ze suché směsi pevnosti min. 25 MPa tl 30 mm</t>
  </si>
  <si>
    <t>2029024043</t>
  </si>
  <si>
    <t>https://podminky.urs.cz/item/CS_URS_2024_01/985511311</t>
  </si>
  <si>
    <t>985511313</t>
  </si>
  <si>
    <t>Stříkaný beton rubu kleneb a podlah ze suché směsi pevnosti min. 25 MPa tl 50 mm</t>
  </si>
  <si>
    <t>-810156484</t>
  </si>
  <si>
    <t>https://podminky.urs.cz/item/CS_URS_2024_01/985511313</t>
  </si>
  <si>
    <t>985561323</t>
  </si>
  <si>
    <t>Výztuž stříkaného betonu rubu kleneb a podlah z betonářské oceli 10 505 D přes 10 do 16 mm</t>
  </si>
  <si>
    <t>495666053</t>
  </si>
  <si>
    <t>https://podminky.urs.cz/item/CS_URS_2024_01/985561323</t>
  </si>
  <si>
    <t>"mostovka spodní - líc" X05*8/1000</t>
  </si>
  <si>
    <t>"mostovka vrchní - rub" X05*5/1000</t>
  </si>
  <si>
    <t>"mostovka boky"   (15,50+18,49+16,51+4,84+17,28)*0,24*8/1000</t>
  </si>
  <si>
    <t>985-01</t>
  </si>
  <si>
    <t>Nedestruktivní zkouška pevnosti betonu Schmidtovým kladívkem</t>
  </si>
  <si>
    <t>1200090863</t>
  </si>
  <si>
    <t>Lávka - ověření zdravého jádra</t>
  </si>
  <si>
    <t>"mostovka spodní" 15</t>
  </si>
  <si>
    <t>"mostovka vrchní" 15</t>
  </si>
  <si>
    <t>"mostovka boky" 10</t>
  </si>
  <si>
    <t>"sloupy" 10</t>
  </si>
  <si>
    <t>Lávka - ověření kvality torkretu</t>
  </si>
  <si>
    <t>988-01</t>
  </si>
  <si>
    <t>Očištění odhalených částí výztuže drátěným kartáčem</t>
  </si>
  <si>
    <t>1910994920</t>
  </si>
  <si>
    <t>2100139602</t>
  </si>
  <si>
    <t>997013151</t>
  </si>
  <si>
    <t>Vnitrostaveništní doprava suti a vybouraných hmot pro budovy v do 6 m s omezením mechanizace</t>
  </si>
  <si>
    <t>2139202269</t>
  </si>
  <si>
    <t>https://podminky.urs.cz/item/CS_URS_2024_01/997013151</t>
  </si>
  <si>
    <t>1367583475</t>
  </si>
  <si>
    <t>-138046562</t>
  </si>
  <si>
    <t>76,692*19 'Přepočtené koeficientem množství</t>
  </si>
  <si>
    <t>997013602</t>
  </si>
  <si>
    <t>Poplatek za uložení na skládce (skládkovné) stavebního odpadu železobetonového kód odpadu 17 01 01</t>
  </si>
  <si>
    <t>635437786</t>
  </si>
  <si>
    <t>https://podminky.urs.cz/item/CS_URS_2024_01/997013602</t>
  </si>
  <si>
    <t>244538824</t>
  </si>
  <si>
    <t xml:space="preserve">   62,728-51,657</t>
  </si>
  <si>
    <t>-1321682520</t>
  </si>
  <si>
    <t xml:space="preserve">   62,728</t>
  </si>
  <si>
    <t>"beton"        -11,071</t>
  </si>
  <si>
    <t>"ŽB"                -7,246</t>
  </si>
  <si>
    <t>"tryskání"   -29,288</t>
  </si>
  <si>
    <t>997013841</t>
  </si>
  <si>
    <t>Poplatek za uložení na skládce (skládkovné) odpadu po otryskávání bez obsahu nebezpečných látek kód odpadu 12 01 17</t>
  </si>
  <si>
    <t>940359403</t>
  </si>
  <si>
    <t>https://podminky.urs.cz/item/CS_URS_2024_01/997013841</t>
  </si>
  <si>
    <t>15,632+13,656</t>
  </si>
  <si>
    <t>998011001</t>
  </si>
  <si>
    <t>Přesun hmot pro budovy zděné v do 6 m</t>
  </si>
  <si>
    <t>2066918107</t>
  </si>
  <si>
    <t>https://podminky.urs.cz/item/CS_URS_2024_01/998011001</t>
  </si>
  <si>
    <t>711131811</t>
  </si>
  <si>
    <t>Odstranění izolace proti zemní vlhkosti vodorovné</t>
  </si>
  <si>
    <t>-1638757021</t>
  </si>
  <si>
    <t>https://podminky.urs.cz/item/CS_URS_2024_01/711131811</t>
  </si>
  <si>
    <t>711191201</t>
  </si>
  <si>
    <t>Provedení izolace proti zemní vlhkosti hydroizolační stěrkou vodorovné na betonu, 2 vrstvy</t>
  </si>
  <si>
    <t>447025747</t>
  </si>
  <si>
    <t>https://podminky.urs.cz/item/CS_URS_2024_01/711191201</t>
  </si>
  <si>
    <t>"mostovka vrchní - rub + detaily 15%" X05*1,15</t>
  </si>
  <si>
    <t>24551030</t>
  </si>
  <si>
    <t>stěrka hydroizolační dvousložková cemento-polymerová vlákny vyztužená proti zemní vlhkosti</t>
  </si>
  <si>
    <t>1371742285</t>
  </si>
  <si>
    <t>998711103</t>
  </si>
  <si>
    <t>Přesun hmot pro izolace proti vodě, vlhkosti a plynům stanovený z hmotnosti přesunovaného materiálu vodorovná dopravní vzdálenost do 50 m základní v objektech výšky přes 12 do 60 m</t>
  </si>
  <si>
    <t>-436793340</t>
  </si>
  <si>
    <t>https://podminky.urs.cz/item/CS_URS_2024_01/998711103</t>
  </si>
  <si>
    <t>764011423</t>
  </si>
  <si>
    <t>Dilatační připojovací lišta z Pz plechu včetně tmelení rš 150 mm</t>
  </si>
  <si>
    <t>-747574626</t>
  </si>
  <si>
    <t>https://podminky.urs.cz/item/CS_URS_2024_01/764011423</t>
  </si>
  <si>
    <t>764-K13</t>
  </si>
  <si>
    <t>D + M Klempířský prvek , pozinkovaný plech tl. 1,5 mm, rš. 345 mm - podrobný popis viz. Výpis klempířských prvků ozn. K13</t>
  </si>
  <si>
    <t>51910239</t>
  </si>
  <si>
    <t>15,50+18,49+16,51+4,84+17,28</t>
  </si>
  <si>
    <t>998764111</t>
  </si>
  <si>
    <t>Přesun hmot tonážní pro konstrukce klempířské s omezením mechanizace v objektech v do 6 m</t>
  </si>
  <si>
    <t>184241665</t>
  </si>
  <si>
    <t>https://podminky.urs.cz/item/CS_URS_2024_01/998764111</t>
  </si>
  <si>
    <t>D + M Zábradlí vč kotvení - žárově zinkováno</t>
  </si>
  <si>
    <t>644071743</t>
  </si>
  <si>
    <t>" Oprava lávky - nový stav SO02-D1.01.100.201a"  3246,50</t>
  </si>
  <si>
    <t>998767111</t>
  </si>
  <si>
    <t>Přesun hmot tonážní pro zámečnické konstrukce s omezením mechanizace v objektech v do 6 m</t>
  </si>
  <si>
    <t>-1734607234</t>
  </si>
  <si>
    <t>https://podminky.urs.cz/item/CS_URS_2024_01/998767111</t>
  </si>
  <si>
    <t>783442101</t>
  </si>
  <si>
    <t>Tmelení klempířských konstrukcí polyuretanovým tmelem</t>
  </si>
  <si>
    <t>-369330209</t>
  </si>
  <si>
    <t>https://podminky.urs.cz/item/CS_URS_2024_01/783442101</t>
  </si>
  <si>
    <t>783933161</t>
  </si>
  <si>
    <t>Penetrační epoxidový nátěr pórovitých betonových podlah</t>
  </si>
  <si>
    <t>542145483</t>
  </si>
  <si>
    <t>https://podminky.urs.cz/item/CS_URS_2024_01/783933161</t>
  </si>
  <si>
    <t>783947153</t>
  </si>
  <si>
    <t>Krycí jednonásobný polyuretanový rozpouštědlový nátěr betonové podlahy</t>
  </si>
  <si>
    <t>-1247109866</t>
  </si>
  <si>
    <t>https://podminky.urs.cz/item/CS_URS_2024_01/783947153</t>
  </si>
  <si>
    <t>783947163</t>
  </si>
  <si>
    <t>Krycí dvojnásobný polyuretanový rozpouštědlový nátěr betonové podlahy</t>
  </si>
  <si>
    <t>37948031</t>
  </si>
  <si>
    <t>https://podminky.urs.cz/item/CS_URS_2024_01/783947163</t>
  </si>
  <si>
    <t>"vodotěsná membrána"   X05</t>
  </si>
  <si>
    <t>783997151</t>
  </si>
  <si>
    <t>Příplatek k cenám krycího nátěru betonové podlahy za protiskluznou úpravu</t>
  </si>
  <si>
    <t>786618457</t>
  </si>
  <si>
    <t>https://podminky.urs.cz/item/CS_URS_2024_01/783997151</t>
  </si>
  <si>
    <t>D + M Ocelová konstrukce lávky - žárově zinkováno</t>
  </si>
  <si>
    <t>-179520818</t>
  </si>
  <si>
    <t>"Propojovací ovelová lávka D1.02.100-251"   335,93+83,98</t>
  </si>
  <si>
    <t>-104541930</t>
  </si>
  <si>
    <t>"A1    ROŠT XP 430 - 33 - 11"   4,905</t>
  </si>
  <si>
    <t>ASŘ SO 02 - ostatní</t>
  </si>
  <si>
    <t>-1891540883</t>
  </si>
  <si>
    <t>D1.01.100_SO 03 - Vnější schodiště do lékárny</t>
  </si>
  <si>
    <t>OST - ASŘ SO 03 - ostatní</t>
  </si>
  <si>
    <t>133212811</t>
  </si>
  <si>
    <t>Hloubení nezapažených šachet v hornině třídy těžitelnosti I skupiny 3 plocha výkopu do 4 m2 ručně</t>
  </si>
  <si>
    <t>-226803270</t>
  </si>
  <si>
    <t>https://podminky.urs.cz/item/CS_URS_2024_01/133212811</t>
  </si>
  <si>
    <t>"VÝKRES TVARU ZÁKLADOVÝCH PATEK"</t>
  </si>
  <si>
    <t xml:space="preserve">   0,50*0,50*1,00*7</t>
  </si>
  <si>
    <t xml:space="preserve">   0,50*0,605*1,00</t>
  </si>
  <si>
    <t xml:space="preserve">   0,50*0,35*1,00</t>
  </si>
  <si>
    <t>162251102</t>
  </si>
  <si>
    <t>Vodorovné přemístění přes 20 do 50 m výkopku/sypaniny z horniny třídy těžitelnosti I skupiny 1 až 3</t>
  </si>
  <si>
    <t>1524012976</t>
  </si>
  <si>
    <t>https://podminky.urs.cz/item/CS_URS_2024_01/162251102</t>
  </si>
  <si>
    <t>1469292737</t>
  </si>
  <si>
    <t xml:space="preserve">   2,228*2</t>
  </si>
  <si>
    <t>60857526</t>
  </si>
  <si>
    <t>"VÝKRES TVARU STŘEŠNÍ A STROPNÍCH DESEK - 301"</t>
  </si>
  <si>
    <t>62288-01</t>
  </si>
  <si>
    <t>Vyříznutí otvorů v zateplovacím systému pro kotvení OK s odstraněním</t>
  </si>
  <si>
    <t>-836108966</t>
  </si>
  <si>
    <t>62288-02</t>
  </si>
  <si>
    <t>Vyříznutí otvorů v zateplovacím systému pro kotvení OK s opravou</t>
  </si>
  <si>
    <t>-1327477324</t>
  </si>
  <si>
    <t xml:space="preserve">   5,00</t>
  </si>
  <si>
    <t>95396-12-150</t>
  </si>
  <si>
    <t>D + M Chemické kotvy M 12 - hl.150 mm - HILTI HIT HY 200</t>
  </si>
  <si>
    <t>-531237462</t>
  </si>
  <si>
    <t>"Ocelový nadzemní chodník - č.v. 651"</t>
  </si>
  <si>
    <t>"M12 - hl.150 mm - HILTI HIT HY 200"     80,00</t>
  </si>
  <si>
    <t>95396-16-180</t>
  </si>
  <si>
    <t>-1461685789</t>
  </si>
  <si>
    <t>"M16- hl.180 mm - HILTI HIT HY 200"    4,00</t>
  </si>
  <si>
    <t>-2125095989</t>
  </si>
  <si>
    <t>998011008</t>
  </si>
  <si>
    <t>Přesun hmot pro budovy zděné s omezením mechanizace pro budovy v do 6 m</t>
  </si>
  <si>
    <t>427080497</t>
  </si>
  <si>
    <t>https://podminky.urs.cz/item/CS_URS_2024_01/998011008</t>
  </si>
  <si>
    <t>Ocelová konstrukce schodiště -žárově zinkováno</t>
  </si>
  <si>
    <t>-1344529293</t>
  </si>
  <si>
    <t>"Ocelové schodiště  - v.č. 351 - Výkaz oceli schodiště</t>
  </si>
  <si>
    <t>"schodiště" 560,66+614,45+364,98</t>
  </si>
  <si>
    <t>"opláštění" 1105,30</t>
  </si>
  <si>
    <t>"zábradlí" 728,71</t>
  </si>
  <si>
    <t>"plechy, spoj materiál, prořezy, ..." 404,892+202,446+236,187</t>
  </si>
  <si>
    <t>Ocelová konstrukce - rošt XP 330 - 33 - 11 - žárově zinkováno</t>
  </si>
  <si>
    <t>298661463</t>
  </si>
  <si>
    <t>"A1    ROŠT XP 330 - 33 - 11"    15,10</t>
  </si>
  <si>
    <t>892349452</t>
  </si>
  <si>
    <t>"pohledy"    44,58+19,19+20,79</t>
  </si>
  <si>
    <t>ASŘ SO 03 - ostatní</t>
  </si>
  <si>
    <t>1521746625</t>
  </si>
  <si>
    <t>D1.01.100_SO 05 - Chodníky a rekultivace prostoru</t>
  </si>
  <si>
    <t xml:space="preserve">    8 - Trubní vedení</t>
  </si>
  <si>
    <t>OST - ASŘ SO 05 - ostatní</t>
  </si>
  <si>
    <t>113107171</t>
  </si>
  <si>
    <t>Odstranění podkladů s přemístěním hmot na skládku, s naložením na dopravní prostředek z betonu prostého, tl. vrstvy přes 100 do 150 mm</t>
  </si>
  <si>
    <t>1011496205</t>
  </si>
  <si>
    <t>https://podminky.urs.cz/item/CS_URS_2024_01/113107171</t>
  </si>
  <si>
    <t>"stávající chodník" 33,0*3,0</t>
  </si>
  <si>
    <t>113107181</t>
  </si>
  <si>
    <t>Odstranění krytu z litého asfaltu s přemístěním hmot na skládku, s naložením na dopravní prostředek, tl. vrstvy do 50 mm</t>
  </si>
  <si>
    <t>-1974752287</t>
  </si>
  <si>
    <t>https://podminky.urs.cz/item/CS_URS_2024_01/113107181</t>
  </si>
  <si>
    <t>113204111</t>
  </si>
  <si>
    <t>Vytrhání obrub s vybouráním lože, s přemístěním hmot na skládku, s naložením na dopravní prostředek</t>
  </si>
  <si>
    <t>-1768264687</t>
  </si>
  <si>
    <t>https://podminky.urs.cz/item/CS_URS_2024_01/113204111</t>
  </si>
  <si>
    <t>"stávající chodník" 33,0*2</t>
  </si>
  <si>
    <t>121103111</t>
  </si>
  <si>
    <t>Skrývka zemin schopných zúrodnění v rovině a svahu do 1:5</t>
  </si>
  <si>
    <t>-992599577</t>
  </si>
  <si>
    <t>https://podminky.urs.cz/item/CS_URS_2024_01/121103111</t>
  </si>
  <si>
    <t>"Niveleta chodníků - v.č.  503"    150,00</t>
  </si>
  <si>
    <t>122252203</t>
  </si>
  <si>
    <t>Odkopávky a prokopávky nezapažené pro silnice a dálnice v hornině třídy těžitelnosti I objem do 100 m3 strojně</t>
  </si>
  <si>
    <t>-1816891524</t>
  </si>
  <si>
    <t>https://podminky.urs.cz/item/CS_URS_2024_01/122252203</t>
  </si>
  <si>
    <t>"Niveleta chodníků - v.č.  503"   25,23</t>
  </si>
  <si>
    <t>1751942942</t>
  </si>
  <si>
    <t xml:space="preserve">   0,50*11,00*0,60</t>
  </si>
  <si>
    <t>1143858043</t>
  </si>
  <si>
    <t>-1006738513</t>
  </si>
  <si>
    <t>171152101</t>
  </si>
  <si>
    <t>Uložení sypaniny z hornin soudržných do násypů zhutněných silnic a dálnic</t>
  </si>
  <si>
    <t>1843101281</t>
  </si>
  <si>
    <t>https://podminky.urs.cz/item/CS_URS_2024_01/171152101</t>
  </si>
  <si>
    <t>"Niveleta chodníků - v.č.  503"   39,11</t>
  </si>
  <si>
    <t>-1717105188</t>
  </si>
  <si>
    <t>181951112</t>
  </si>
  <si>
    <t>Úprava pláně v hornině třídy těžitelnosti I skupiny 1 až 3 se zhutněním strojně</t>
  </si>
  <si>
    <t>-341424280</t>
  </si>
  <si>
    <t>https://podminky.urs.cz/item/CS_URS_2024_01/181951112</t>
  </si>
  <si>
    <t>327112111</t>
  </si>
  <si>
    <t>Opěrná zeďz betonových úhlových dílců tvaru L ukládaných na sraz a vyrovnané podloží; výška 800 mm, základová šířka 600 mm, krajní dílce rohové, vč řezání na přesné míry, dopravy a uložení; kompletní D+M</t>
  </si>
  <si>
    <t>-333627424</t>
  </si>
  <si>
    <t>https://podminky.urs.cz/item/CS_URS_2024_01/327112111</t>
  </si>
  <si>
    <t>"stěna 1" 1,98*0,80</t>
  </si>
  <si>
    <t>"stěna 2" 1,90*0,80</t>
  </si>
  <si>
    <t>-789660784</t>
  </si>
  <si>
    <t>"chodník podél polikliniky"ž33</t>
  </si>
  <si>
    <t>"chodník nový k LIberecké" 106</t>
  </si>
  <si>
    <t>"chodník podél Centra zdraví" 39</t>
  </si>
  <si>
    <t>564831011</t>
  </si>
  <si>
    <t>Podklad ze štěrkodrtě ŠD plochy do 100 m2 tl 100 mm</t>
  </si>
  <si>
    <t>-622647973</t>
  </si>
  <si>
    <t>https://podminky.urs.cz/item/CS_URS_2024_01/564831011</t>
  </si>
  <si>
    <t>596211120</t>
  </si>
  <si>
    <t>Kladení zámkové dlažby komunikací pro pěší ručně tl 60 mm skupiny B pl do 50 m2</t>
  </si>
  <si>
    <t>-856012006</t>
  </si>
  <si>
    <t>https://podminky.urs.cz/item/CS_URS_2024_01/596211120</t>
  </si>
  <si>
    <t>dlažba zámková betonová obdélník 200x100mm tl 60mm přírodní</t>
  </si>
  <si>
    <t>1416686263</t>
  </si>
  <si>
    <t>145*1,03 'Přepočtené koeficientem množství</t>
  </si>
  <si>
    <t>596841120</t>
  </si>
  <si>
    <t>Kladení betonové dlažby komunikací pro pěší do lože z cement malty velikosti do 0,09 m2 pl do 50 m2</t>
  </si>
  <si>
    <t>1292551245</t>
  </si>
  <si>
    <t>https://podminky.urs.cz/item/CS_URS_2024_01/596841120</t>
  </si>
  <si>
    <t>"Venkovní betonové schodiště - bourací výkres - 501b"</t>
  </si>
  <si>
    <t>"podesty"         2,40*2,40*2</t>
  </si>
  <si>
    <t>"nástupnice"    1,81*2,40*2</t>
  </si>
  <si>
    <t>"podstupnice" 2,40*0,17*14</t>
  </si>
  <si>
    <t>59247494</t>
  </si>
  <si>
    <t>dlaždice teracová tryskaná impregnovaná protiskluzná 400x400x35mm</t>
  </si>
  <si>
    <t>-1995445391</t>
  </si>
  <si>
    <t>25,92*1,1 'Přepočtené koeficientem množství</t>
  </si>
  <si>
    <t>59299-01</t>
  </si>
  <si>
    <t>Příplatek za řezání a montáž podstupnice</t>
  </si>
  <si>
    <t>1941586568</t>
  </si>
  <si>
    <t xml:space="preserve">   2,40*14</t>
  </si>
  <si>
    <t>622143001</t>
  </si>
  <si>
    <t>Montáž omítkových plastových nebo pozinkovaných soklových profilů</t>
  </si>
  <si>
    <t>-2146445852</t>
  </si>
  <si>
    <t>https://podminky.urs.cz/item/CS_URS_2024_01/622143001</t>
  </si>
  <si>
    <t xml:space="preserve">   8,43*2</t>
  </si>
  <si>
    <t>55343010</t>
  </si>
  <si>
    <t>profil soklový Pz+PVC pro vnější omítky tl 14mm</t>
  </si>
  <si>
    <t>-907608368</t>
  </si>
  <si>
    <t>P</t>
  </si>
  <si>
    <t>Poznámka k položce:_x000D_
s nepřiznanou okapničkou</t>
  </si>
  <si>
    <t>Trubní vedení</t>
  </si>
  <si>
    <t>899623141</t>
  </si>
  <si>
    <t>Obetonování potrubí nebo zdiva stok betonem prostým tř. C 12/15 v otevřeném výkopu</t>
  </si>
  <si>
    <t>-1275028592</t>
  </si>
  <si>
    <t>https://podminky.urs.cz/item/CS_URS_2024_01/899623141</t>
  </si>
  <si>
    <t xml:space="preserve">   0,50*2,00*0,35</t>
  </si>
  <si>
    <t>916231212</t>
  </si>
  <si>
    <t>Osazení chodníkového obrubníku betonového stojatého bez boční opěry do lože z betonu prostého</t>
  </si>
  <si>
    <t>-87881621</t>
  </si>
  <si>
    <t>https://podminky.urs.cz/item/CS_URS_2024_01/916231212</t>
  </si>
  <si>
    <t>"CAD" 45+115+387</t>
  </si>
  <si>
    <t>59217017</t>
  </si>
  <si>
    <t>obrubník betonový chodníkový 1000x100x250mm</t>
  </si>
  <si>
    <t>969282110</t>
  </si>
  <si>
    <t>547*1,02 'Přepočtené koeficientem množství</t>
  </si>
  <si>
    <t>936-01</t>
  </si>
  <si>
    <t xml:space="preserve">Odpadkový koš ocelový s vyjímatelnou vložkou a víkem na ocelovém sloupku, min objem 80 l, žárově zinkovaná konstrukce s krycím lakem, barva antracit, včetně zemních kotev. </t>
  </si>
  <si>
    <t>-871757695</t>
  </si>
  <si>
    <t>936104213</t>
  </si>
  <si>
    <t>Montáž odpadkového koše přichycením kotevními šrouby</t>
  </si>
  <si>
    <t>-1757476170</t>
  </si>
  <si>
    <t>https://podminky.urs.cz/item/CS_URS_2024_01/936104213</t>
  </si>
  <si>
    <t>"celkem" 6</t>
  </si>
  <si>
    <t>936-02</t>
  </si>
  <si>
    <t xml:space="preserve">Lavička parková dl. 1800 mm s opěrákem, ocelová žárově zinkovaná konstrukce s krycím lakem, barva antracit, sedák a opěradlo dřevěný dub nebo exotické dřevo, lakovaný, šrouby skyrté. Včetně zemních kotev. </t>
  </si>
  <si>
    <t>-1985958040</t>
  </si>
  <si>
    <t>936124113</t>
  </si>
  <si>
    <t>Montáž lavičky parkové stabilní přichycené kotevními šrouby</t>
  </si>
  <si>
    <t>555263866</t>
  </si>
  <si>
    <t>https://podminky.urs.cz/item/CS_URS_2024_01/936124113</t>
  </si>
  <si>
    <t>D + M Chemické kotvy M 10 - hl.150 mm - HILTI HIT HY 200</t>
  </si>
  <si>
    <t>-1367780552</t>
  </si>
  <si>
    <t>"Venkovní betonové schodiště - nový stav - č.v. 501"</t>
  </si>
  <si>
    <t>"Detail kotvení zábradlí"</t>
  </si>
  <si>
    <t>"M10 - hl.150 mm - HILTI HIT HY 200"     4,00*11*2</t>
  </si>
  <si>
    <t>961055111</t>
  </si>
  <si>
    <t>Bourání základů ze ŽB</t>
  </si>
  <si>
    <t>1268914167</t>
  </si>
  <si>
    <t>https://podminky.urs.cz/item/CS_URS_2024_01/961055111</t>
  </si>
  <si>
    <t>"betonová patka VO"   1,20*0,80*1,50</t>
  </si>
  <si>
    <t>962052211</t>
  </si>
  <si>
    <t>Bourání zdiva nadzákladového ze ŽB přes 1 m3</t>
  </si>
  <si>
    <t>-506041129</t>
  </si>
  <si>
    <t>https://podminky.urs.cz/item/CS_URS_2024_01/962052211</t>
  </si>
  <si>
    <t xml:space="preserve">   0,50*3,00*2,50</t>
  </si>
  <si>
    <t>976071111</t>
  </si>
  <si>
    <t>Vybourání kovových madel a zábradlí</t>
  </si>
  <si>
    <t>-1834614934</t>
  </si>
  <si>
    <t>https://podminky.urs.cz/item/CS_URS_2024_01/976071111</t>
  </si>
  <si>
    <t xml:space="preserve">  (1,81+2,40+1,81+2,40)*2</t>
  </si>
  <si>
    <t>977211114</t>
  </si>
  <si>
    <t>Řezání stěnovou pilou betonových nebo ŽB kcí s výztuží průměru do 16 mm hl přes 420 do 520 mm</t>
  </si>
  <si>
    <t>279190429</t>
  </si>
  <si>
    <t>https://podminky.urs.cz/item/CS_URS_2024_01/977211114</t>
  </si>
  <si>
    <t>-1169934619</t>
  </si>
  <si>
    <t>"boky"               8,42*0,25*2</t>
  </si>
  <si>
    <t>985112193</t>
  </si>
  <si>
    <t>Příplatek k odsekání degradovaného betonu za plochu do 10 m2 jednotlivě</t>
  </si>
  <si>
    <t>-700487220</t>
  </si>
  <si>
    <t>https://podminky.urs.cz/item/CS_URS_2024_01/985112193</t>
  </si>
  <si>
    <t>-1238914067</t>
  </si>
  <si>
    <t>985131311</t>
  </si>
  <si>
    <t>Ruční dočištění ploch stěn, rubu kleneb a podlah ocelových kartáči</t>
  </si>
  <si>
    <t>-934088323</t>
  </si>
  <si>
    <t>https://podminky.urs.cz/item/CS_URS_2024_01/985131311</t>
  </si>
  <si>
    <t>985311314</t>
  </si>
  <si>
    <t>Reprofilace rubu kleneb a podlah cementovou sanační maltou tl přes 30 do 40 mm</t>
  </si>
  <si>
    <t>756953795</t>
  </si>
  <si>
    <t>https://podminky.urs.cz/item/CS_URS_2024_01/985311314</t>
  </si>
  <si>
    <t>"2.vrstva"      30,130</t>
  </si>
  <si>
    <t>985312114</t>
  </si>
  <si>
    <t>Stěrka k vyrovnání betonových ploch stěn tl do 5 mm</t>
  </si>
  <si>
    <t>-1036289330</t>
  </si>
  <si>
    <t>https://podminky.urs.cz/item/CS_URS_2024_01/985312114</t>
  </si>
  <si>
    <t>-1198808738</t>
  </si>
  <si>
    <t xml:space="preserve">   4,00*2</t>
  </si>
  <si>
    <t>985323111</t>
  </si>
  <si>
    <t>Spojovací můstek reprofilovaného betonu na cementové bázi tl 1 mm</t>
  </si>
  <si>
    <t>1098255611</t>
  </si>
  <si>
    <t>https://podminky.urs.cz/item/CS_URS_2024_01/985323111</t>
  </si>
  <si>
    <t>D + M Půlená HDPE chránička DN 100</t>
  </si>
  <si>
    <t>1015481017</t>
  </si>
  <si>
    <t>1965314786</t>
  </si>
  <si>
    <t>1796485330</t>
  </si>
  <si>
    <t>-749112402</t>
  </si>
  <si>
    <t>60,91*19 'Přepočtené koeficientem množství</t>
  </si>
  <si>
    <t>997013869</t>
  </si>
  <si>
    <t>Poplatek za uložení stavebního odpadu na recyklační skládce (skládkovné) ze směsí nebo oddělených frakcí betonu, cihel a keramických výrobků zatříděného do Katalogu odpadů pod kódem 17 01 07</t>
  </si>
  <si>
    <t>-1944642848</t>
  </si>
  <si>
    <t>https://podminky.urs.cz/item/CS_URS_2024_01/997013869</t>
  </si>
  <si>
    <t>"směs" 1,0</t>
  </si>
  <si>
    <t>997221861</t>
  </si>
  <si>
    <t>Poplatek za uložení stavebního odpadu na recyklační skládce (skládkovné) z prostého betonu zatříděného do Katalogu odpadů pod kódem 17 01 01</t>
  </si>
  <si>
    <t>-1808143407</t>
  </si>
  <si>
    <t>https://podminky.urs.cz/item/CS_URS_2024_01/997221861</t>
  </si>
  <si>
    <t>"celkem" 60,910</t>
  </si>
  <si>
    <t>"asfalty" -9,702</t>
  </si>
  <si>
    <t>"směs" -1,0</t>
  </si>
  <si>
    <t>997221875</t>
  </si>
  <si>
    <t>Poplatek za uložení stavebního odpadu na recyklační skládce (skládkovné) asfaltového bez obsahu dehtu zatříděného do Katalogu odpadů pod kódem 17 03 02</t>
  </si>
  <si>
    <t>-1600678566</t>
  </si>
  <si>
    <t>https://podminky.urs.cz/item/CS_URS_2024_01/997221875</t>
  </si>
  <si>
    <t>"ASFALTY" 9,702</t>
  </si>
  <si>
    <t>-609497052</t>
  </si>
  <si>
    <t>Ocelová konstrukce - venkovní zábradlí schodiště</t>
  </si>
  <si>
    <t>-817167753</t>
  </si>
  <si>
    <t>"Výkaz oceli"</t>
  </si>
  <si>
    <t>"1   JEKL  40x3 (sloupky)"    3,30*0,93*14</t>
  </si>
  <si>
    <t>"2   JEKL  40x3 (sloupky)"    3,30*0,99*8</t>
  </si>
  <si>
    <t>"3   JEKL  40x20x2,5"             1,68*8,84*4</t>
  </si>
  <si>
    <t>"4   JEKL  30x20x3"                2,07*0,80*126</t>
  </si>
  <si>
    <t>"5   TR 40x3"                           2,82*9,47*4</t>
  </si>
  <si>
    <t>"Styčníkové plechy, vložky, podložky"   35,50</t>
  </si>
  <si>
    <t>"Spojovací materiál (šrouby, svary)"       17,80</t>
  </si>
  <si>
    <t>"Prořezy plechů, profilů"                             13,30+0,015</t>
  </si>
  <si>
    <t>-1453086468</t>
  </si>
  <si>
    <t>ASŘ SO 05 - ostatní</t>
  </si>
  <si>
    <t>598177899</t>
  </si>
  <si>
    <t>D1.01.100_SO 06 - Nadzemní chodník</t>
  </si>
  <si>
    <t>OST - ASŘ SO 06 - ostatní</t>
  </si>
  <si>
    <t>1660509917</t>
  </si>
  <si>
    <t>132251252</t>
  </si>
  <si>
    <t>Hloubení rýh nezapažených š do 2000 mm v hornině třídy těžitelnosti I skupiny 3 objem do 50 m3 strojně</t>
  </si>
  <si>
    <t>-164132918</t>
  </si>
  <si>
    <t>https://podminky.urs.cz/item/CS_URS_2024_01/132251252</t>
  </si>
  <si>
    <t>"ocelový nadzemní chodník - č.v.651"</t>
  </si>
  <si>
    <t xml:space="preserve">   1,00*1,80*1,20*11</t>
  </si>
  <si>
    <t>132212131</t>
  </si>
  <si>
    <t>Hloubení nezapažených rýh šířky do 800 mm v soudržných horninách třídy těžitelnosti I skupiny 3 ručně</t>
  </si>
  <si>
    <t>33457124</t>
  </si>
  <si>
    <t>https://podminky.urs.cz/item/CS_URS_2024_01/132212131</t>
  </si>
  <si>
    <t xml:space="preserve">   0,60*(1,00*2+2,306)*0,80</t>
  </si>
  <si>
    <t>636227950</t>
  </si>
  <si>
    <t xml:space="preserve">   0,50*40,00*1,20</t>
  </si>
  <si>
    <t>-1989999595</t>
  </si>
  <si>
    <t>576118604</t>
  </si>
  <si>
    <t xml:space="preserve">   23,76+2,067</t>
  </si>
  <si>
    <t>1185793181</t>
  </si>
  <si>
    <t xml:space="preserve">   25,827*2</t>
  </si>
  <si>
    <t>-596929406</t>
  </si>
  <si>
    <t>-1936672042</t>
  </si>
  <si>
    <t xml:space="preserve">   0,60*(1,00*2+2,306)*1,00</t>
  </si>
  <si>
    <t>1596307659</t>
  </si>
  <si>
    <t>"Výkres výztuže základů - č.v. 602"</t>
  </si>
  <si>
    <t>"tabulka výztuže - základový pas"    39,392*0,001</t>
  </si>
  <si>
    <t>275321511</t>
  </si>
  <si>
    <t>Základové patky ze ŽB bez zvýšených nároků na prostředí tř. C 25/30</t>
  </si>
  <si>
    <t>1756827048</t>
  </si>
  <si>
    <t>https://podminky.urs.cz/item/CS_URS_2024_01/275321511</t>
  </si>
  <si>
    <t>275361821</t>
  </si>
  <si>
    <t>Výztuž základových patek betonářskou ocelí 10 505 (R)</t>
  </si>
  <si>
    <t>-1482489456</t>
  </si>
  <si>
    <t>https://podminky.urs.cz/item/CS_URS_2024_01/275361821</t>
  </si>
  <si>
    <t>"tabulka výztuže - základové patky"    384,904*0,001</t>
  </si>
  <si>
    <t>960692978</t>
  </si>
  <si>
    <t>"podkladní beton - patky"</t>
  </si>
  <si>
    <t xml:space="preserve">   0,70*(1,00*2+2,306)*0,05</t>
  </si>
  <si>
    <t xml:space="preserve">   1,10*1,90*0,05*11</t>
  </si>
  <si>
    <t>478483500</t>
  </si>
  <si>
    <t>"M12 - hl.150 mm - HILTI HIT HY 200"     8,00</t>
  </si>
  <si>
    <t>269224701</t>
  </si>
  <si>
    <t>95396-16-200</t>
  </si>
  <si>
    <t>-1644230695</t>
  </si>
  <si>
    <t>"M16 - hl.200 mm - HILTI HIT HY 200"    4,00</t>
  </si>
  <si>
    <t>95396-30-300</t>
  </si>
  <si>
    <t>D + M Chemické kotvy M 30 - hl.300 mm - HILTI HIT HY 200</t>
  </si>
  <si>
    <t>2079230435</t>
  </si>
  <si>
    <t>"M30 - hl.300 mm - HILTI HIT HY 200"    44</t>
  </si>
  <si>
    <t>-1301154714</t>
  </si>
  <si>
    <t>17059590</t>
  </si>
  <si>
    <t>-2070313102</t>
  </si>
  <si>
    <t>Ocelová konstrukce - nadzemní chodník - žárově zinkováno</t>
  </si>
  <si>
    <t>209630924</t>
  </si>
  <si>
    <t>Ocelový nadzemní chodník - č.v. 651</t>
  </si>
  <si>
    <t>"VÝKAZ OCELI NADZEMNÍHO OCELOVÉHO CHODNÍKU" 6528,1</t>
  </si>
  <si>
    <t>"VÝKAZ OCELI ZÁBRADLÍ" 2759,5</t>
  </si>
  <si>
    <t>"STYČNÍKOVÉ PLECHY, VLOŽKY, PODLOŽKY"     1114,50</t>
  </si>
  <si>
    <t>"SPOJOVACÍ MATERIÁL (ŠROUBY, SVARY)"           557,30</t>
  </si>
  <si>
    <t>"PROŘEZY PLECHŮ, PROFILŮ"                                     650,10</t>
  </si>
  <si>
    <t>Ocelová konstrukce - rošt XP 530 - 33 - 11 - žárově zinkováno</t>
  </si>
  <si>
    <t>-799075214</t>
  </si>
  <si>
    <t>"A1    ROŠT XP 530 - 33 - 11"    93,06</t>
  </si>
  <si>
    <t>ASŘ SO 06 - ostatní</t>
  </si>
  <si>
    <t>985365091</t>
  </si>
  <si>
    <t>D1.04.700 - Silnoproudá a slaboproudá elektrotechnika</t>
  </si>
  <si>
    <t xml:space="preserve">741.001 - Svítidla včetně zdrojů, poplatku za recyklaci a montáže_x000D_
</t>
  </si>
  <si>
    <t>741.002 - Elektroinstalace - materiál a montáže</t>
  </si>
  <si>
    <t>741.003 - Dozbrojení patrových rozvaděčů  (10kA)</t>
  </si>
  <si>
    <t>741.004 - Uzemnění a pospojení ocelových konstrukcí - materiál a montáže</t>
  </si>
  <si>
    <t>OST - ESIL+ESLB - ostatní</t>
  </si>
  <si>
    <t>741.001</t>
  </si>
  <si>
    <t xml:space="preserve">Svítidla včetně zdrojů, poplatku za recyklaci a montáže_x000D_
</t>
  </si>
  <si>
    <t>741001.001</t>
  </si>
  <si>
    <t>Index A1 - Čtvercové svítidlo do rastrového podhledu, základna hliník, povrch bílá, Easy 26W 4000K CRI&gt;80 OPAL M600, 1 x 4X09H60, 26W, 3657lm, Ra80, 4000K, např typ ZCLED3G26Q840/EASY-M600-OPAL</t>
  </si>
  <si>
    <t>741001.002</t>
  </si>
  <si>
    <t>Montáž a připojení vestavného svítidla do rastrového podhledu 600/600</t>
  </si>
  <si>
    <t>741001.003</t>
  </si>
  <si>
    <t>Index A2 - Plastové průmyslové LED svítidlo do venkovních prostor, s difuzorem z translucentního polykarbonátu. Přisazené na ocelovou konstrukci. Průběžná montáž. IP66, 26W, 4040lm, délka 1170mm, cena včetně montážního materiálu.</t>
  </si>
  <si>
    <t>741001.004</t>
  </si>
  <si>
    <t>Montáž a připojení přisazeného svítidla na ocelovou konstrukci</t>
  </si>
  <si>
    <t>741001.005</t>
  </si>
  <si>
    <t>Index N1 - Univerzální nouzové svítidlo (do podhledu/přisazené), plastové LED svítidlo s autotestem s krytím IP 42  nástěnné, s difuzorem z opalizovaného polykarbonátu, 2W/230V. Svítidlo s piktogramem se směrem úniku. Rozpoznávací vzdálenost: 20 m.</t>
  </si>
  <si>
    <t>741001.006</t>
  </si>
  <si>
    <t>Index N2 - Nouzové svítidlo do podhledu s plošnou optikou, 3W bílé.</t>
  </si>
  <si>
    <t>741001.007</t>
  </si>
  <si>
    <t>Index N3 - Nouzové svítidlo přisazené s plošnou optikou, 6W bílé. IP65 vhodné do venkovního prostředí.</t>
  </si>
  <si>
    <t>741001.008</t>
  </si>
  <si>
    <t>Montáž nouzového svítidla</t>
  </si>
  <si>
    <t>741001.009</t>
  </si>
  <si>
    <t>Demontáž a likvidace stávajících svítidel</t>
  </si>
  <si>
    <t>741001.010</t>
  </si>
  <si>
    <t>Přesun materiálu</t>
  </si>
  <si>
    <t>741.002</t>
  </si>
  <si>
    <t>Elektroinstalace - materiál a montáže</t>
  </si>
  <si>
    <t>741002.01</t>
  </si>
  <si>
    <t>Přístrojová instalační krabice plastová, universální (montáž do dutých stěn i pod omítku)</t>
  </si>
  <si>
    <t>741002.02</t>
  </si>
  <si>
    <t>Instalace přístrojové instalační plastové krabice 68 mm do do dutých stěn i pod omítku</t>
  </si>
  <si>
    <t>741002.03</t>
  </si>
  <si>
    <t>Rozvodná instalační krabice plastová, samozhášivá, pr. 68 mm, universální (montáž do dutých stěn i pod omítku), pro svorkování a odbočování kabelů typu CYKY, se svorkovnicí a víčkem.</t>
  </si>
  <si>
    <t>741002.04</t>
  </si>
  <si>
    <t>Instalace rozvodné instalační plastové krabice 68 mm do do dutých stěn i pod omítku</t>
  </si>
  <si>
    <t>741002.05</t>
  </si>
  <si>
    <t>Rozvodná krabice nástěná IP54 pro svorkování a odbočování kabelů typu CYKY, se svorkovnicí a průchodkami.</t>
  </si>
  <si>
    <t>741002.06</t>
  </si>
  <si>
    <t>Instalace nástěnné rozvodné krabice IP54</t>
  </si>
  <si>
    <t>741002.07</t>
  </si>
  <si>
    <t>Spínač jednopólový v provedení pod omítku, 10A/230V, barva bílá, plastové provedení, samozhášivé, zapojení 1, krytí IP20</t>
  </si>
  <si>
    <t>741002.08</t>
  </si>
  <si>
    <t>Instalace vypínače s řazením "1" v provedení pod omítku</t>
  </si>
  <si>
    <t>741002.09</t>
  </si>
  <si>
    <t>Infrapasivní automatiký spínač 360 stupňů IP44</t>
  </si>
  <si>
    <t>741002.10</t>
  </si>
  <si>
    <t>Infrapasivní automatiký spínač 360 stupňů IP44 venkovní provedení</t>
  </si>
  <si>
    <t>741002.11</t>
  </si>
  <si>
    <t>Montáž a zapojení automatického spínače</t>
  </si>
  <si>
    <t>741002.12</t>
  </si>
  <si>
    <t>Zásuvka jednonásobná jednofázová s ochranným kolíkem v provedení pod omítku, 16A/230V, barva bílá, plastové krytí IP 40</t>
  </si>
  <si>
    <t>741002.13</t>
  </si>
  <si>
    <t>Instalace zásuvky 230V v provedení pod omítku</t>
  </si>
  <si>
    <t>741002.14</t>
  </si>
  <si>
    <t>Popis zásuvek</t>
  </si>
  <si>
    <t>741002.15</t>
  </si>
  <si>
    <t>Kabel CXKH-R-O 2x1,5 B2S1D0</t>
  </si>
  <si>
    <t>741002.16</t>
  </si>
  <si>
    <t>Instalace kabelu do 2x2,5mm2 pevně</t>
  </si>
  <si>
    <t>741002.17</t>
  </si>
  <si>
    <t>Kabel CXKH-R-J 3x1,5 B2S1D0</t>
  </si>
  <si>
    <t>741002.18</t>
  </si>
  <si>
    <t>Kabel CXKH-R-J 3x2,5 B2S1D0</t>
  </si>
  <si>
    <t>741002.19</t>
  </si>
  <si>
    <t>Instalace kabelu do 3x2,5mm2 pevně</t>
  </si>
  <si>
    <t>741002.20</t>
  </si>
  <si>
    <t>Kabel CXKH-R-J 5x1,5 B2S1D0</t>
  </si>
  <si>
    <t>741002.21</t>
  </si>
  <si>
    <t>Kabel CXKH-R-J 5x4 B2S1D0</t>
  </si>
  <si>
    <t>741002.22</t>
  </si>
  <si>
    <t>Instalace kabelu do 5x4mm2 pevně</t>
  </si>
  <si>
    <t>741002.23</t>
  </si>
  <si>
    <t>Kabel UTP cat.5e LSOH</t>
  </si>
  <si>
    <t>741002.24</t>
  </si>
  <si>
    <t>Instalace kabelu UTP cat.5e pevně</t>
  </si>
  <si>
    <t>741002.25</t>
  </si>
  <si>
    <t>Protipožární prostup E60 ve stavební konstrukci včetně atestu</t>
  </si>
  <si>
    <t>741002.26</t>
  </si>
  <si>
    <t>Instalace protipožárního prostupu E60 ve stavební konstrukci včetně atestu</t>
  </si>
  <si>
    <t>741002.27</t>
  </si>
  <si>
    <t>Příchytky samozhášivé provedení, pro použití v mezistropech s hmoždinkou a šroubem max. pro 8 kabelů 3x2,5mm²</t>
  </si>
  <si>
    <t>741002.28</t>
  </si>
  <si>
    <t>Instalace příchytky pro 8 kabelů</t>
  </si>
  <si>
    <t>741002.29</t>
  </si>
  <si>
    <t>Nosníková kabelová příchytka natloukací pro kabel 3x1,5 až 5x1,5</t>
  </si>
  <si>
    <t>741002.30</t>
  </si>
  <si>
    <t>Montáž nosníkové příchytky.</t>
  </si>
  <si>
    <t>741002.31</t>
  </si>
  <si>
    <t>Stahovací pásek 2,6mm/200</t>
  </si>
  <si>
    <t>741002.32</t>
  </si>
  <si>
    <t>Instalace stahovací pásky</t>
  </si>
  <si>
    <t>741002.33</t>
  </si>
  <si>
    <t>Svorka na spojování vodičů 2x1-2,5</t>
  </si>
  <si>
    <t>741002.34</t>
  </si>
  <si>
    <t>Svorka na spojování vodičů 3x1-2,5</t>
  </si>
  <si>
    <t>741002.35</t>
  </si>
  <si>
    <t>Instalace svorky na spojování vodičů</t>
  </si>
  <si>
    <t>741002.36</t>
  </si>
  <si>
    <t>Hmoždinka HM8 + vrut</t>
  </si>
  <si>
    <t>741002.37</t>
  </si>
  <si>
    <t>Montáž hmoždinky HM8 + vrutu</t>
  </si>
  <si>
    <t>741002.38</t>
  </si>
  <si>
    <t>Drobný pomocný materiál včetně montáže</t>
  </si>
  <si>
    <t>741002.39</t>
  </si>
  <si>
    <t>Ukončení drátu do 6mm2</t>
  </si>
  <si>
    <t>741002.40</t>
  </si>
  <si>
    <t>Ukončení drátu do 35mm2</t>
  </si>
  <si>
    <t>741002.41</t>
  </si>
  <si>
    <t>Ukončení kabelu do 3x4mm2</t>
  </si>
  <si>
    <t>741002.42</t>
  </si>
  <si>
    <t>Ukončení kabelu do 5x6mm2</t>
  </si>
  <si>
    <t>741002.43</t>
  </si>
  <si>
    <t>Demontáž a ekologická likcidace stávajících kabeláží</t>
  </si>
  <si>
    <t>741002.45</t>
  </si>
  <si>
    <t>Spolupráce s energetikem při realizaci stavby (koordinace časového průběhu prací)</t>
  </si>
  <si>
    <t>741002.46</t>
  </si>
  <si>
    <t>Stavební přípomoce</t>
  </si>
  <si>
    <t>741002.47</t>
  </si>
  <si>
    <t>741002.49</t>
  </si>
  <si>
    <t>Zkouška a prohlídka rozvodných zařízení</t>
  </si>
  <si>
    <t>741.003</t>
  </si>
  <si>
    <t>Dozbrojení patrových rozvaděčů  (10kA)</t>
  </si>
  <si>
    <t>741003.001</t>
  </si>
  <si>
    <t>Jistič s proudovým chráničem 10 kA, 1+N, B10A, 30 mA, A</t>
  </si>
  <si>
    <t>741003.002</t>
  </si>
  <si>
    <t>Jistič s proudovým chráničem 10 kA, 1+N, B16A, 30 mA, A</t>
  </si>
  <si>
    <t>741003.003</t>
  </si>
  <si>
    <t>Instalační jistič 10 kA, B 20A, 3P</t>
  </si>
  <si>
    <t>741003.004</t>
  </si>
  <si>
    <t>Řadová svorka 2 až 4 mm2</t>
  </si>
  <si>
    <t>741003.005</t>
  </si>
  <si>
    <t>Popis přístrojů, svorek a okruhů</t>
  </si>
  <si>
    <t>741003.006</t>
  </si>
  <si>
    <t>Drobný pomocný materiál</t>
  </si>
  <si>
    <t>741003.007</t>
  </si>
  <si>
    <t>741003.008</t>
  </si>
  <si>
    <t>Montáž prvků do rozvodnic</t>
  </si>
  <si>
    <t>h</t>
  </si>
  <si>
    <t>741003.009</t>
  </si>
  <si>
    <t>Protokol o kusové zkoušce a kompletnosti rozvaděče</t>
  </si>
  <si>
    <t>741.004</t>
  </si>
  <si>
    <t>Uzemnění a pospojení ocelových konstrukcí - materiál a montáže</t>
  </si>
  <si>
    <t>741004.001</t>
  </si>
  <si>
    <t>Pásek FeZn 30x3,5 - Vrstva pozinku 70 mikrometrů</t>
  </si>
  <si>
    <t>741004.002</t>
  </si>
  <si>
    <t>Instalace (položení) zemnícího páseku FeZn 30x3,5 do výkopu</t>
  </si>
  <si>
    <t>741004.003</t>
  </si>
  <si>
    <t>Drát FeZn 10</t>
  </si>
  <si>
    <t>741004.004</t>
  </si>
  <si>
    <t>Instalace zemnícího drátu FeZn 10</t>
  </si>
  <si>
    <t>741004.005</t>
  </si>
  <si>
    <t>Svorka klínová - Napojení pásek-pásek</t>
  </si>
  <si>
    <t>741004.006</t>
  </si>
  <si>
    <t>Svorka klínová - Napojení pásek-drát</t>
  </si>
  <si>
    <t>741004.007</t>
  </si>
  <si>
    <t>Instalace klínové svorky</t>
  </si>
  <si>
    <t>741004.008</t>
  </si>
  <si>
    <t>SP - Svorka připojovací</t>
  </si>
  <si>
    <t>741004.009</t>
  </si>
  <si>
    <t>Instalace připojovací svorky</t>
  </si>
  <si>
    <t>741004.010</t>
  </si>
  <si>
    <t>Výkop rýhy 50x110 volný terén 4.třída</t>
  </si>
  <si>
    <t>741004.011</t>
  </si>
  <si>
    <t>Zához rýhy 50x110 4.třída</t>
  </si>
  <si>
    <t>741004.012</t>
  </si>
  <si>
    <t>Hutnění zeminy a odvoz přebytečné zeminy</t>
  </si>
  <si>
    <t>741004.013</t>
  </si>
  <si>
    <t>Rozebrání a znovu položení stávající zámkové dlažby</t>
  </si>
  <si>
    <t>741004.014</t>
  </si>
  <si>
    <t>Připojení pásku FeZn 30/4 do stávajícího zemnícího boxu</t>
  </si>
  <si>
    <t>741004.015</t>
  </si>
  <si>
    <t>741004.016</t>
  </si>
  <si>
    <t>741004.017</t>
  </si>
  <si>
    <t>ESIL+ESLB - ostatní</t>
  </si>
  <si>
    <t>OST.011</t>
  </si>
  <si>
    <t>Výrobní a dílenská dokumentace</t>
  </si>
  <si>
    <t>-2000442220</t>
  </si>
  <si>
    <t>Dokumentace skutečného provedení /DSkP/ ve 4 vyhotoveních (3x tištěná forma + 1x digitální forma ve formátech PDF a zdrojových) včetně vyznačení změn proti dokumentaci pro realizaci stavby</t>
  </si>
  <si>
    <t>1479154023</t>
  </si>
  <si>
    <t>OST.013</t>
  </si>
  <si>
    <t>Návod k obsluze a údržbě celkové sestavy s popisem hlavních zařízení, jejich ovládacích a regulačních prvků, armatur a podmínek servisu a údržby</t>
  </si>
  <si>
    <t>1253082124</t>
  </si>
  <si>
    <t>OST.014</t>
  </si>
  <si>
    <t>Inženýrské a kompletační práce</t>
  </si>
  <si>
    <t>-155379790</t>
  </si>
  <si>
    <t>OST.018</t>
  </si>
  <si>
    <t>Zaškolení obsluhy včetně vyhotovení protokolu o zaškolení</t>
  </si>
  <si>
    <t>-135607253</t>
  </si>
  <si>
    <t>OST.019</t>
  </si>
  <si>
    <t>Ohlášení, projednání s TIČR a zajištění vydání odborného a závazného souhlasného stanoviska</t>
  </si>
  <si>
    <t>-706147647</t>
  </si>
  <si>
    <t>OST.020</t>
  </si>
  <si>
    <t>Komplexní revize, zpracování revizní zprávy</t>
  </si>
  <si>
    <t>-1316068417</t>
  </si>
  <si>
    <t>OST.021</t>
  </si>
  <si>
    <t>Komplexní koordinačně funkční zkouška vyhrazených požárních zařízení včetně vypracování zprávy</t>
  </si>
  <si>
    <t>1747485133</t>
  </si>
  <si>
    <t>D1.07.000 - Dendrologie a sadové úpravy</t>
  </si>
  <si>
    <t>231.001 - PŘÍPRAVA STAVBY</t>
  </si>
  <si>
    <t>231.002 - DODÁVKA ROSTLINNÉHO MATERIÁLU</t>
  </si>
  <si>
    <t>231.003 - ZALOŽENÍ TRÁVNÍKU</t>
  </si>
  <si>
    <t>231.004 - SADOVÉ ÚPRAVY</t>
  </si>
  <si>
    <t>231.005 - Ochrana dřevin</t>
  </si>
  <si>
    <t>231.006 - Údržba zeleně po výsadbě</t>
  </si>
  <si>
    <t>OST - Dendrologie a SÚ - ostatní</t>
  </si>
  <si>
    <t>231.001</t>
  </si>
  <si>
    <t>PŘÍPRAVA STAVBY</t>
  </si>
  <si>
    <t>231001.101</t>
  </si>
  <si>
    <t>Odstranění ruderálních plevelů včetně stařiny, vyčištění pozemků a úprava pozemků</t>
  </si>
  <si>
    <t>M2</t>
  </si>
  <si>
    <t>Podíl 0,50</t>
  </si>
  <si>
    <t>"plocha pod poliklinikou" (3653,7 + 426,0)*0,5</t>
  </si>
  <si>
    <t>"plocha u LIberecké" 846,3*0,5</t>
  </si>
  <si>
    <t>"plocha u centra zdraví" 110,2*0,5</t>
  </si>
  <si>
    <t>"plocha u nového schodiště" 20,8*0,5</t>
  </si>
  <si>
    <t>"plocha u Dětského pavilonu" 623,5*0,5</t>
  </si>
  <si>
    <t>231001.102</t>
  </si>
  <si>
    <t>Chemické odplevelení plošné - kontaktní herbicid na list koncentrace 3-4 %, aplikace dle zaplevelených ohumusovaných ploch (předpoklad 1/2 ohumusovaných ploch)</t>
  </si>
  <si>
    <t>"plocha pod poliklinikou" 3653,7 + 426,0</t>
  </si>
  <si>
    <t>"plocha u LIberecké" 846,3</t>
  </si>
  <si>
    <t>"plocha u centra zdraví" 110,2</t>
  </si>
  <si>
    <t>"plocha u nového schodiště" 20,8</t>
  </si>
  <si>
    <t>"plocha u Dětského pavilonu" 623,5</t>
  </si>
  <si>
    <t>231.002</t>
  </si>
  <si>
    <t>DODÁVKA ROSTLINNÉHO MATERIÁLU</t>
  </si>
  <si>
    <t>231002.101</t>
  </si>
  <si>
    <t>Výsadba stromů - konifera (bal) - Juniperus media 'Goldkissen', kon 2l - 3l</t>
  </si>
  <si>
    <t>Ks</t>
  </si>
  <si>
    <t>231002.201</t>
  </si>
  <si>
    <t>Výsadba stromů - solitera (bal) - Carpinus betulus 'Fastigiata', ok min 8 cm Výška 200 cm bal</t>
  </si>
  <si>
    <t>231002.301</t>
  </si>
  <si>
    <t>Výsadba keře - Spiraea japonica 'Little Princess', kon 1l - 2l</t>
  </si>
  <si>
    <t>231002.302</t>
  </si>
  <si>
    <t>Výsadba keře - Spiraea japonica 'Firelight, kon 1l - 2l</t>
  </si>
  <si>
    <t>231002.303</t>
  </si>
  <si>
    <t>Výsadba keře - Potentilla fruticosa 'Abbotswood', kon 1l - 2l</t>
  </si>
  <si>
    <t>231002.304</t>
  </si>
  <si>
    <t>Výsadba keře - Spiraea arguta, kon 1l - 2l</t>
  </si>
  <si>
    <t>231002.305</t>
  </si>
  <si>
    <t>Výsadba keře - Hydrangea arborescens 'Annabelle', kon 1l - 2l</t>
  </si>
  <si>
    <t>231002.306</t>
  </si>
  <si>
    <t>Výsadba keře - Weigela 'Minuet', kon 1l - 2l</t>
  </si>
  <si>
    <t>231002.307</t>
  </si>
  <si>
    <t>Výsadba keře - Buddleja 'Miss violet', kon 1l - 2l</t>
  </si>
  <si>
    <t>231002.401</t>
  </si>
  <si>
    <t>Výsadba keře jehličnatého - Pinus mugo 'Leucolike', kon 2l - 3l</t>
  </si>
  <si>
    <t>231002.402</t>
  </si>
  <si>
    <t>Výsadba keře jehličnatého - Picea abies 'Nidiformis', kon 2l - 3l</t>
  </si>
  <si>
    <t>231002.403</t>
  </si>
  <si>
    <t>Výsadba keře jehličnatého - Pinus mugo 'Laurin', kon 2l - 3l</t>
  </si>
  <si>
    <t>231002.501</t>
  </si>
  <si>
    <t>Výsadba trvalek - Lavandula angustifolia, kon 0,5l - 1l</t>
  </si>
  <si>
    <t>231002.502</t>
  </si>
  <si>
    <t>Výsadba trvalek - Leucanthemum 'Victorian secret', kon 0,5l - 1l</t>
  </si>
  <si>
    <t>231002.503</t>
  </si>
  <si>
    <t>Výsadba trvalek - Veronica spicata 'Nana Blauteppich', kon 0,5l - 1l</t>
  </si>
  <si>
    <t>231002.504</t>
  </si>
  <si>
    <t>Výsadba trvalek - Rudbeckia 'Goldstrum, kon 0,5l - 1l</t>
  </si>
  <si>
    <t>231002.505</t>
  </si>
  <si>
    <t>Výsadba trvalek - Echinacea purpurea, kon 0,5l - 1l</t>
  </si>
  <si>
    <t>231002.506</t>
  </si>
  <si>
    <t>Výsadba trvalek - Aster novi-belgii, kon 0,5l - 1l</t>
  </si>
  <si>
    <t>231002.507</t>
  </si>
  <si>
    <t>Výsadba trvalek - Salvia nemorosa 'Caramia', kon 0,5l - 1l</t>
  </si>
  <si>
    <t>231002.601</t>
  </si>
  <si>
    <t>Výsadba okrasných travin - Pennisetum alopecuroides 'Hameln', kon 0,5l - 1l</t>
  </si>
  <si>
    <t>231002.602</t>
  </si>
  <si>
    <t>Výsadba okrasných travin - Festuca ovina, kon 0,5l - 1l</t>
  </si>
  <si>
    <t>231002.603</t>
  </si>
  <si>
    <t>Výsadba okrasných travin - Carex brunnea, kon 0,5l - 1l</t>
  </si>
  <si>
    <t>231002.604</t>
  </si>
  <si>
    <t>Výsadba okrasných travin - Imperata cylindrica 'Red baron', kon 0,5l - 1l</t>
  </si>
  <si>
    <t>231002.605</t>
  </si>
  <si>
    <t>Výsadba okrasných travin - Pennisetum alopecuroides " Little bunny', kon 0,5l - 1l</t>
  </si>
  <si>
    <t>231002.606</t>
  </si>
  <si>
    <t>Výsadba okrasných travin - Stipa tenuissima 'Pony Tails', kon 0,5l - 1l</t>
  </si>
  <si>
    <t>231002.607</t>
  </si>
  <si>
    <t>Výsadba okrasných travin - Miscanthus sinensis 'Red cloud', kon 0,5l - 1l</t>
  </si>
  <si>
    <t>231002.608</t>
  </si>
  <si>
    <t>Výsadba okrasných travin - Miscanthus sinensis 'Morning light', kon 0,5l - 1l</t>
  </si>
  <si>
    <t>231002.609</t>
  </si>
  <si>
    <t>Výsadba okrasných travin - Miscanthus sinensis 'Adagio', kon 0,5l - 1l</t>
  </si>
  <si>
    <t>231002.610</t>
  </si>
  <si>
    <t>Výsadba okrasných travin - Pennisetum villosum "Nemira', kon 0,5l - 1l</t>
  </si>
  <si>
    <t>231002.611</t>
  </si>
  <si>
    <t>Výsadba okrasných travin - Carex comans 'Mint Curls', kon 0,5l - 1l</t>
  </si>
  <si>
    <t>231002.612</t>
  </si>
  <si>
    <t>Výsadba okrasných travin - Carex comans 'Bronze Form', kon 0,5l - 1l</t>
  </si>
  <si>
    <t>231.003</t>
  </si>
  <si>
    <t>ZALOŽENÍ TRÁVNÍKU</t>
  </si>
  <si>
    <t>231003.101</t>
  </si>
  <si>
    <t>Založení trávníku výsevem v rovině, vč. dodání osiva</t>
  </si>
  <si>
    <t>231.004</t>
  </si>
  <si>
    <t>SADOVÉ ÚPRAVY</t>
  </si>
  <si>
    <t>231004.001</t>
  </si>
  <si>
    <t>SADOVNICKÉ OBDĚLÁNÍ PŮDY - jemná planýrka a vyrovnání pozemku</t>
  </si>
  <si>
    <t>Poznámka k položce:_x000D_
položka zahrnuje strojové obdělání nejsvrchnější vrstvy půdy původního horizontu nebo nově rozprostřené vrchní vrstvy půdy, dále zahrnuje urovnání pozemku, zejména základní výškové úpravy terénu tak, aby povrch podkladu byl bez prohlubní a výstupků</t>
  </si>
  <si>
    <t>231004.002</t>
  </si>
  <si>
    <t>CHEMICKÉ ODPLEVELENÍ CELOPLOŠNÉ dvojnásobné plochy plošné</t>
  </si>
  <si>
    <t>Poznámka k položce:_x000D_
položka zahrnuje celoplošný postřik a chemickou likvidace nežádoucích rostlin nebo jejích částí a zabránění jejich dalšímu růstu na urovnaném volném terénu</t>
  </si>
  <si>
    <t>2*392</t>
  </si>
  <si>
    <t>231004.003</t>
  </si>
  <si>
    <t>ZALOŽENÍ ZÁHONU PRO VÝSADBU - příprava pro výsadbu dřevin, ruční obdělání půdy</t>
  </si>
  <si>
    <t>Poznámka k položce:_x000D_
položka zahrnuje založení záhonu, urovnání, bez naložení a odvozu odpadu, to vše bez ohledu na sklon terénu</t>
  </si>
  <si>
    <t>231004.004</t>
  </si>
  <si>
    <t>MULČOVÁNÍ - kvalitní borka v tl. 100mm, včetně dodání a rozprostření kvalitní kůry podklad</t>
  </si>
  <si>
    <t>Poznámka k položce:_x000D_
položka zahrnuje dodání a rozprostření mulčovací kůry v předepsané tloušťce bez ohledu na sklon terénu, stabilizaci mulče proti erozi, naložení a odvoz odpadu. obrytí záhonů</t>
  </si>
  <si>
    <t>231004.005</t>
  </si>
  <si>
    <t>VYSAZOVÁNÍ KEŘŮ LISTNATÝCH S BALEM VČETNĚ VÝKOPU JAMKY, jamka 0,02-0,03m3/kus; výsadba dřeviny (kontejner), zkrácení výhonů, včetně výkopku, výsadby, výměny půdy 50%, hnojení</t>
  </si>
  <si>
    <t>Poznámka k položce:_x000D_
Položka vysazování keřů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</si>
  <si>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231004.006</t>
  </si>
  <si>
    <t>VYSAZOVÁNÍ KEŘŮ JEHLIČNATÝCH S BALEM VČETNĚ VÝKOPU JAMKY, jamka 0,02-0,03m3/kus; výsadba dřeviny (kontejner), zkrácení výhonů, včetně výkopku, výsadby, výměny půdy 50%, hnojení</t>
  </si>
  <si>
    <t>231004.007</t>
  </si>
  <si>
    <t>VYSAZOVÁNÍ TRAVIN (kon 0,5l - 1l) S BALEM VČETNĚ VÝKOPU JAMKY- OKR.TRAVINY, jamka 0,02-0,03m3/kus; výsadba traviny (kontejner), zkrácení výhonů, včetně výkopku, výsadby, výměny půdy 50%, hnojení</t>
  </si>
  <si>
    <t>Poznámka k položce:_x000D_
Položka vysazování travin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</si>
  <si>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231004.008</t>
  </si>
  <si>
    <t>VYSAZOVÁNÍ TRVALEK (kon 0,5l - 1l) VČETNĚ VÝKOPU JAMKY, jamka 0,01m3/kus , výsadba trvalky (ko 1l), zkrácení výhonů, včetně výkopku, výsadby, výměny půdy 50%, hnojení</t>
  </si>
  <si>
    <t>Poznámka k položce:_x000D_
Položka vysazování trvalek zahrnuje i hloubení jamek (min. rozměry pro keře 30/30/30cm) s event. výměnou půdy, s hnojením anorganickým hnojivem a přídavkem organického hnojiva min. 2kg pro keře, zálivku, a pod.   položka zahrnuje veškerý materiál, výrobky a polotovary, včetně mimostaveništní a vnitrostaveništní dopravy (rovněž přesuny), včetně naložení a složení, případně s uložením</t>
  </si>
  <si>
    <t>231004.009</t>
  </si>
  <si>
    <t>VYSAZOVÁNÍ ALEJOVÝCH STROMŮ S BALEM VČETNĚ VÝKOPU JAMKY, obv.kmene min. 14 cm, bal, ko zapěstovaná korunka v požad.výšce, výsadbová jáma stromu, 1m3/kus výsadbová mísa 1,2m2/kus, výsadba dřeviny, dodávka substrátu, včetně výkopku, výsadby, výměny půdy 50%, hnojení, ukotvení stromu, veškeré materiály, kůly atd.</t>
  </si>
  <si>
    <t>Poznámka k položce:_x000D_
Položka vysazování stromů zahrnuje i hloubení jamek (min. rozměry pro stromy min. 1,5 násobek balu výpěstku) s event. výměnou půdy, s hnojením anorganickým hnojivem a přídavkem organického hnojiva min. 5kg pro stromy, zálivku, kůly, chráničky ke stromům nebo ochrana stromů nátěrem a pod., položka zahrnuje veškerý materiál, výrobky a polotovary, včetně mimostaveništní a vnitrostaveništní dopravy (rovněž přesuny), včetně naložení a složení, případně s uložením</t>
  </si>
  <si>
    <t>231004.010</t>
  </si>
  <si>
    <t>VYSAZOVÁNÍ KONIFER S BALEM VČETNĚ VÝKOPU JAMKY, výsadbová jáma dřeviny 1m3/kus výsadbová mísa 1,2m2/kus, výsadba dřeviny, dodávka substrátu, včetně výkopku, výsadby, výměny půdy 50%, hnojení, ukotvení stromu, veškeré materiály, kůly atd.</t>
  </si>
  <si>
    <t>Poznámka k položce:_x000D_
Položka vysazování konifer zahrnuje i hloubení jamek (min. rozměry pro stromy min. 1,5 násobek balu výpěstku) s event. výměnou půdy, s hnojením anorganickým hnojivem a přídavkem organického hnojiva min. 5kg pro stromy, zálivku, chráničky ke stromům nebo ochrana stromů nátěrem a pod., položka zahrnuje veškerý materiál, výrobky a polotovary, včetně mimostaveništní a vnitrostaveništní dopravy (rovněž přesuny), včetně naložení a složení, případně s uložením</t>
  </si>
  <si>
    <t>231004.011</t>
  </si>
  <si>
    <t>MULČOVACÍ GEOTEXTÍLIE (podklad pro záhony) - černá netkaná mulčovací textílie, UV stabilní, dodávka folie, včetně pokládky a ukotvení, v ceně materiál včetně kotvícího materiálu. Gramáž 50 g/m2 (1.1 X 100 M), položení geotextílie i co se týče záhonu 9</t>
  </si>
  <si>
    <t>231004.012</t>
  </si>
  <si>
    <t>OCELOVÁ PÁSOVINA - Galvanicky pokovená ocelová obruba, uvažované rozměry: na délku blok 100 cm, výšku 14 cm, sílu plechu 0,7 mm a hmotnost 0,8 kg/m</t>
  </si>
  <si>
    <t>BM</t>
  </si>
  <si>
    <t>délka pásoviny pro záhony</t>
  </si>
  <si>
    <t>"Z1" 22,0</t>
  </si>
  <si>
    <t>"Z2" 32,0</t>
  </si>
  <si>
    <t>"Z3" 33,92</t>
  </si>
  <si>
    <t>"Z4" 16,0</t>
  </si>
  <si>
    <t>"Z5" 16,1</t>
  </si>
  <si>
    <t>"Z6" 45,6</t>
  </si>
  <si>
    <t>"Z7" 15,41</t>
  </si>
  <si>
    <t>"Z8" 37,71</t>
  </si>
  <si>
    <t>231004.013</t>
  </si>
  <si>
    <t>PROTIRŮSTOVÁ FOLIE (podklad pod suťové pole) - černá netkaná mulčovací textílie, UV stabilní, dodávka folie, včetně pokládky a ukotvení, v ceně materiál včetně kotvícího materiálu. Gramáž 1300 g/m² (1.1 X 100 M)</t>
  </si>
  <si>
    <t>231004.014</t>
  </si>
  <si>
    <t>SUŤOVÉ POLE - suťové pole (okapový chodník, přístupová lávka) mezi budovou a chodníkem mimo záhony, frakce 16/22mm, světlý štěrk křemenný oblázkový, před položením podložit textilií</t>
  </si>
  <si>
    <t>231004.015</t>
  </si>
  <si>
    <t>SUŤOVÉ POLE (záhon č. 9 s výsadbou travin) - suťové pole (záhon č. 9 s výsabdou travin), frakce 16/22mm, světlý štěrk křemenný oblázkový, před položením podložit textilií</t>
  </si>
  <si>
    <t>231004.016</t>
  </si>
  <si>
    <t>OCELOVÁ PÁSOVINA (záhon č. 9 s výsabdou travin v suťovém poli) - ocelová pozinkovaná obruba, uvažované rozměry: 1.6 mm délka: 1000 mm výška: 75 mm, 100 mm, 125 mm barva: pozink Oddělení suťového pole záhonu 9 od trávníku</t>
  </si>
  <si>
    <t>"Z9" 86,16</t>
  </si>
  <si>
    <t>231.005</t>
  </si>
  <si>
    <t>Ochrana dřevin</t>
  </si>
  <si>
    <t>231005.001</t>
  </si>
  <si>
    <t>Ochrana dřevin během stavby dle ČSN</t>
  </si>
  <si>
    <t>231.006</t>
  </si>
  <si>
    <t>Údržba zeleně po výsadbě</t>
  </si>
  <si>
    <t>231006.001</t>
  </si>
  <si>
    <t>ÚDRŽBA ZELENĚ 1 X VEGETAČNÍ OBDOBÍ - údržba po výsadbě - ošetření dřevin ve skupinách</t>
  </si>
  <si>
    <t>Poznámka k položce:_x000D_
popis: viz.TZ</t>
  </si>
  <si>
    <t>231006.002</t>
  </si>
  <si>
    <t>ÚDRŽBA ZELENĚ 1 X VEGETAČNÍ OBDOBÍ - údržba po výsadbě - ošetření dřevin solitérních, i konifery (jehličnatá solitera)</t>
  </si>
  <si>
    <t>231006.003</t>
  </si>
  <si>
    <t>ÚDRŽBA ZELENĚ 1 X VEGETAČNÍ OBDOBÍ - údržba po výsadbě - ošetření okrasných travin a trvalek ve skupinách</t>
  </si>
  <si>
    <t>231006.004</t>
  </si>
  <si>
    <t>ÚDRŽBA ZELENĚ 1 X VEGETAČNÍ OBDOBÍ - údržba po výsadbě - ošetření a posekání trávníku po výsevu</t>
  </si>
  <si>
    <t>"založení trávníku" 5680,500</t>
  </si>
  <si>
    <t>Dendrologie a SÚ - ostatní</t>
  </si>
  <si>
    <t>-361413140</t>
  </si>
  <si>
    <t>691225460</t>
  </si>
  <si>
    <t>D2.01.500 - Veřejné osvětlení</t>
  </si>
  <si>
    <t>21M.001 - Veřejné osvětlení</t>
  </si>
  <si>
    <t>OST - Venkovní osvětlení - ostatní</t>
  </si>
  <si>
    <t>21M.001</t>
  </si>
  <si>
    <t>21M001.001</t>
  </si>
  <si>
    <t>LED svítidlo veřejného osvětlení. Základna ze slitiny hliníku, lakovaná šedou barvou RAL 7021. Difuzor z tepelně tvrzeného bezpečnostního skla. Krytí IP66. Zdroj 23,1W, 3340lm, RA70, 2700k. Typ např. svítidlo EVELUX XS 16/450/727 WR3, 23,1W, 3340lm, RA70, 2700k</t>
  </si>
  <si>
    <t>21M001.002</t>
  </si>
  <si>
    <t>Montáž svítidla na výložník ve výšce 6 metrů</t>
  </si>
  <si>
    <t>21M001.003</t>
  </si>
  <si>
    <t>Výložník lomený sadový s objímkou na uchycení, průměry 60 a 76 mm, délka 300 mm, žárově zinkovaný, pro uchycení jednoho svítidla</t>
  </si>
  <si>
    <t>21M001.004</t>
  </si>
  <si>
    <t>Výložník lomený sadový s objímkou na uchycení, průměry 60 a 76 mm, délka 300 mm, žárově zinkovaný, pro uchycení dvou svítidel</t>
  </si>
  <si>
    <t>21M001.005</t>
  </si>
  <si>
    <t>Montáž výložníku na stožár</t>
  </si>
  <si>
    <t>21M001.006</t>
  </si>
  <si>
    <t>Šestimetrový bezpaticový třístupňový uliční žárově zinkovaný stožár.</t>
  </si>
  <si>
    <t>21M001.007</t>
  </si>
  <si>
    <t>Montáž šestimetrového bezpaticového třístupňového uličního stožáru</t>
  </si>
  <si>
    <t>21M001.008</t>
  </si>
  <si>
    <t>Stožárová výzbroj odbočovací TN-C</t>
  </si>
  <si>
    <t>21M001.009</t>
  </si>
  <si>
    <t>Instalace stožárové výzbroje do stožáru</t>
  </si>
  <si>
    <t>21M001.010</t>
  </si>
  <si>
    <t>Zemní venkovní svítidlo s nastavitelným směrem svícení +-30°. Těleso svítidla z hliníkové slitiny, ráměček svítidla z nerezavějící oceli. Krycí sklo čiré. LED zdroj 10W, berva světla teplá 3000K, 860lm, 230V. IP67, tř.1, rozměry 195x135mm.</t>
  </si>
  <si>
    <t>21M001.011</t>
  </si>
  <si>
    <t>Osazení a montáž zemního svítidla</t>
  </si>
  <si>
    <t>21M001.012</t>
  </si>
  <si>
    <t>Zemní kabelová spojka pro kabel CYKY-J 4x10</t>
  </si>
  <si>
    <t>21M001.013</t>
  </si>
  <si>
    <t>Propojení dvou kabelů 4x10 zemní kabelovou spojkou</t>
  </si>
  <si>
    <t>21M001.014</t>
  </si>
  <si>
    <t>Kabel CYKY-J 3x1,5</t>
  </si>
  <si>
    <t>21M001.015</t>
  </si>
  <si>
    <t>Kabel CYKY-J 3x2,5</t>
  </si>
  <si>
    <t>21M001.016</t>
  </si>
  <si>
    <t>Instalace kabelu do 3x2,5mm2 volně</t>
  </si>
  <si>
    <t>21M001.017</t>
  </si>
  <si>
    <t>Kabel CYKY-J 4x10</t>
  </si>
  <si>
    <t>21M001.018</t>
  </si>
  <si>
    <t>Instalace kabelu do 4x10mm2 volně</t>
  </si>
  <si>
    <t>21M001.019</t>
  </si>
  <si>
    <t>21M001.020</t>
  </si>
  <si>
    <t>21M001.021</t>
  </si>
  <si>
    <t>21M001.022</t>
  </si>
  <si>
    <t>21M001.023</t>
  </si>
  <si>
    <t>21M001.024</t>
  </si>
  <si>
    <t>21M001.025</t>
  </si>
  <si>
    <t>21M001.026</t>
  </si>
  <si>
    <t>Základ pod stožár VO dle popisu v technické zprávy</t>
  </si>
  <si>
    <t>21M001.027</t>
  </si>
  <si>
    <t>Výkop pro stožár VO a realizace základu pro stožár VO</t>
  </si>
  <si>
    <t>21M001.028</t>
  </si>
  <si>
    <t>Výkop rýhy 50x70 volný terén 4.třída</t>
  </si>
  <si>
    <t>21M001.029</t>
  </si>
  <si>
    <t>Zához rýhy 50x70 4.třída</t>
  </si>
  <si>
    <t>21M001.030</t>
  </si>
  <si>
    <t>21M001.031</t>
  </si>
  <si>
    <t>Písek pro vytvoření pískovéo kabelového lože</t>
  </si>
  <si>
    <t>21M001.032</t>
  </si>
  <si>
    <t>Vytvoření pískového lože 0,5 x 0,2 metru</t>
  </si>
  <si>
    <t>21M001.033</t>
  </si>
  <si>
    <t>Výstražná fólie do výkopu</t>
  </si>
  <si>
    <t>21M001.034</t>
  </si>
  <si>
    <t>Položení výstražné fólie do výkopu</t>
  </si>
  <si>
    <t>21M001.035</t>
  </si>
  <si>
    <t>Travní semeno</t>
  </si>
  <si>
    <t>21M001.036</t>
  </si>
  <si>
    <t>Konečná úprava terénu (osetí travou)</t>
  </si>
  <si>
    <t>21M001.037</t>
  </si>
  <si>
    <t>21M001.038</t>
  </si>
  <si>
    <t>Ukončení kabelu do 4x10mm2</t>
  </si>
  <si>
    <t>21M001.039</t>
  </si>
  <si>
    <t>Ukončení drátu do 10mm2 na svorce SP</t>
  </si>
  <si>
    <t>21M001.040</t>
  </si>
  <si>
    <t>Demontáž stávající lampy VO a její opětovná montáž do nové pozice</t>
  </si>
  <si>
    <t>21M001.041</t>
  </si>
  <si>
    <t>Demontáž stávajícího kabelového rozvodu a jeho ekologická likvidace</t>
  </si>
  <si>
    <t>21M001.042</t>
  </si>
  <si>
    <t>Geodetické zaměření</t>
  </si>
  <si>
    <t>21M001.043</t>
  </si>
  <si>
    <t>21M001.044</t>
  </si>
  <si>
    <t>21M001.046</t>
  </si>
  <si>
    <t>Venkovní osvětlení - ostatní</t>
  </si>
  <si>
    <t>1597886354</t>
  </si>
  <si>
    <t>129398539</t>
  </si>
  <si>
    <t>592479746</t>
  </si>
  <si>
    <t>-1955301210</t>
  </si>
  <si>
    <t>-7775162</t>
  </si>
  <si>
    <t>513068702</t>
  </si>
  <si>
    <t>VORN - Vedlejší a ostatní rozpočtové náklady</t>
  </si>
  <si>
    <t>0.10001 - Průzkumné, geodetické a projektové práce</t>
  </si>
  <si>
    <t>0.20001 - Příprava staveniště</t>
  </si>
  <si>
    <t>0.30001 - Zařízení staveniště</t>
  </si>
  <si>
    <t>0.40001 - Inženýrská činnost</t>
  </si>
  <si>
    <t>0.60001 - Územní vlivy</t>
  </si>
  <si>
    <t>0.70001 - Provozní vlivy</t>
  </si>
  <si>
    <t>0.90001 - Ostatní náklady stavby</t>
  </si>
  <si>
    <t>0.10001</t>
  </si>
  <si>
    <t>Průzkumné, geodetické a projektové práce</t>
  </si>
  <si>
    <t>0.10001.001</t>
  </si>
  <si>
    <t>Vytýčení stavby, průběžná činnost geodeta po celou dobu realizace stavby.</t>
  </si>
  <si>
    <t>soubor</t>
  </si>
  <si>
    <t>1024</t>
  </si>
  <si>
    <t xml:space="preserve">Poznámka k položce:_x000D_
Veškeré geodetické práce pro vytýčení a ověření geodetických prvků celou dobu stavby. Výstupem dokumentace geodetických prací, odevzdání v digitální i tištěné formě. Průběžné zaměření vedení inženýrských sítí nových i stávajících odhalených a zapracování do geodetických podkladů. </t>
  </si>
  <si>
    <t xml:space="preserve">Obsahuje následující činnosti: </t>
  </si>
  <si>
    <t>- vytýčení stavby na podkladě dokumentace polohopisné a výškové</t>
  </si>
  <si>
    <t>- průběžné ověřování prováděných venkovních částí</t>
  </si>
  <si>
    <t>- geodetické zaměření (skutečné provedení stavby) venkovních částí stavby včetně zakreslení inženýrských sítí</t>
  </si>
  <si>
    <t>- výstupem dokumentace geodetických prací v digitální a tištěné formě - 1xDF, 2xTF</t>
  </si>
  <si>
    <t>"Vše výše uvedené" 1</t>
  </si>
  <si>
    <t>0.10001.002</t>
  </si>
  <si>
    <t>Inženýrsko geologický servis</t>
  </si>
  <si>
    <t>Poznámka k položce:_x000D_
Průběžný inženýrsko geologický servis po celou dobu stavby nebo její předmětné části. Výstupem bude závěrečná zpráva geologa s uvedením konkrétních inženýrsko geologických opatření a technických prametrů podloží. Odevzdání v digitální i tištěné formě.</t>
  </si>
  <si>
    <t>Obsahuje:</t>
  </si>
  <si>
    <t xml:space="preserve">- ověření základových podmínek </t>
  </si>
  <si>
    <t>- kontrola a vyhodnocení základového podloží přístavby objektu</t>
  </si>
  <si>
    <t>- kontrola a vyhodnocení podkladních vrstev zpevněných ploch</t>
  </si>
  <si>
    <t>- výstupem Zpráva IGP s vyhodnocením výše uvedeného v digitální a tištěné formě - 1x DF, 2x TF</t>
  </si>
  <si>
    <t>0.10001.003</t>
  </si>
  <si>
    <t>Dodavatelská dokumentace - celková koordinace, kompletace, projednání dílčích částí, předání kompletní dokumentace</t>
  </si>
  <si>
    <t>1255203699</t>
  </si>
  <si>
    <t>Poznámka k položce:_x000D_
Kompletní výrobní a dílenská dokumentace v roszahu dle specifikace uvedené v Souhrnné technické zprávě. Odevzdání v digitální i tištěné formě.</t>
  </si>
  <si>
    <t xml:space="preserve">Obsahuje: </t>
  </si>
  <si>
    <t>- Výkresy výztuže železobetonových konstrukcí</t>
  </si>
  <si>
    <t>- Výrobní dokumentace ocelových konstrukcí schodišť a vyrovnávací rampy</t>
  </si>
  <si>
    <t>- Výrobní dokumentace zámečnických výrobků</t>
  </si>
  <si>
    <t xml:space="preserve">- Výrobní dokumentace prosklených konstrukcí </t>
  </si>
  <si>
    <t>- Výrobní dokumentace výtahu</t>
  </si>
  <si>
    <t xml:space="preserve">- Technologická dokumentace sanace stávající žeůlezobeonové konstrukce lávky </t>
  </si>
  <si>
    <t>Digitální forma 1x, tištěná forma 2x</t>
  </si>
  <si>
    <t>"Vše výše uvedené" 1,0</t>
  </si>
  <si>
    <t>0.10001.004</t>
  </si>
  <si>
    <t>Ověření, vypískání a vytýčení všech IS na místě plnění zakázky a zajištění jejich ochrany během provádění stavby</t>
  </si>
  <si>
    <t xml:space="preserve">Poznámka k položce:_x000D_
Ověření, vypískání a vytyčení IS včetně potřebných úkonů se správci jednotlivých IS. Součástí i platby za úkony správců a geodetické zaměření IS a zapracování do geodetických podkladů. </t>
  </si>
  <si>
    <t>0.10001.006</t>
  </si>
  <si>
    <t>Celková kompletace a koordinace dokumentace skutečného provedení (dále jen „DSkP“) ve 4 vyhotoveních (3x tisk + 1x dig. forma - PDF a zdrojový formát)</t>
  </si>
  <si>
    <t>Poznámka k položce:_x000D_
Dokumentace skutečného provedení ve skladbě DPS po jednotlivých částech stavby. Zpracování v digitální formě s uvedením rozdílů proti DPS, předání v digitální i tištěné formě dle popisu.</t>
  </si>
  <si>
    <t>0.10001.007</t>
  </si>
  <si>
    <t>Geodetické zaměření inženýrských sítí před zakrytím, zpracování jednotlivých výkresů po dílčích sítích a zpracování celkové situace inženýrských sítí.</t>
  </si>
  <si>
    <t>Poznámka k položce:_x000D_
Veškeré geodetické zaměření inženýrských sítí provedené před jejich zakrytím . Výstupem dokumentace geodetických prací v digitální i tištěné formě.</t>
  </si>
  <si>
    <t>0.10001.008</t>
  </si>
  <si>
    <t>Geometrický plán stavby potvrzený a odsouhlasený katastrálním úřadem pro zápis změn stavby do KN.</t>
  </si>
  <si>
    <t>0.10001.009</t>
  </si>
  <si>
    <t>Dokumentace požárních ucpávek a požárních uzávěrů</t>
  </si>
  <si>
    <t>588802429</t>
  </si>
  <si>
    <t xml:space="preserve">Poznámka k položce:_x000D_
- Kniha PO ucpávek a PO uzávěrů_x000D_
- Půdorysy s označením_x000D_
- Technické listy </t>
  </si>
  <si>
    <t>0.10001.010</t>
  </si>
  <si>
    <t>Dokumentace zařízení staveniště včetně zajištění povolení a správních poplatků.</t>
  </si>
  <si>
    <t>-1078988148</t>
  </si>
  <si>
    <t xml:space="preserve">Poznámka k položce:_x000D_
Součástí návrh stavební mechanizace, zdvihací a dopravní techniky, vybavení zařízení staveniště a připojení na potřebné IS včetně souvisejícícj technických opatření. </t>
  </si>
  <si>
    <t>0.20001</t>
  </si>
  <si>
    <t>Příprava staveniště</t>
  </si>
  <si>
    <t>0.20001.001</t>
  </si>
  <si>
    <t>Zřízení vnitrostaveništní komunikace, vyrovnání podkladu, montáž silničních panelů, demontáž, pronájem, dopravní a manipulační náklady, uvedení do původního stavu.</t>
  </si>
  <si>
    <t>Poznámka k položce:_x000D_
Položka obsahuje výstavbu vnitrosatevništní komunikace, vyrovnání podkladu se sejmutím ornice, montáž, pronájem a demontáž silničních panelů, dopravní náklady, manipulační a montážní prostředky. Součástí je uvedené do původního stavu po demontáži. Položka obsahuje i dokumentaci komunikace, její projednání a případné zajištění souvisejících povolení včetně správních poplatků.</t>
  </si>
  <si>
    <t>"Plocha" 35,0*3,0*1,10</t>
  </si>
  <si>
    <t>0.20001.002</t>
  </si>
  <si>
    <t>Přípojky vody, elektro a dalších IS nutných pro realizaci zakázky včetně měření spotřeby, přičemž spotřebu těchto energií v průběhu provádění prací hradí uchazeč.</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</si>
  <si>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</si>
  <si>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0.20001.003</t>
  </si>
  <si>
    <t xml:space="preserve">Zdvihací technika (jeřáby věžové, mobilní dle výběru zhotovitele). Položka obsahuje zpevněné plochy, založení, připojení na IS, dopravní náklady, pronájem a obsluha na celou dobu stavby, montáž, demontáž, veškeré související náklady. </t>
  </si>
  <si>
    <t>1283482945</t>
  </si>
  <si>
    <t>0.20001.004</t>
  </si>
  <si>
    <t>Staveništní výtah /vrátek/ včetně založení a kotvení. Obsahuje montáž, demontáž, pronájem, dopravní náklady, související náklady na provoz zařízení.</t>
  </si>
  <si>
    <t>452614961</t>
  </si>
  <si>
    <t xml:space="preserve">Staveništní výtah v. 17,0 m </t>
  </si>
  <si>
    <t>0.30001</t>
  </si>
  <si>
    <t>Zařízení staveniště</t>
  </si>
  <si>
    <t>0.30001.001</t>
  </si>
  <si>
    <t>Zařízení staveniště v minimální skladbě 1 ks buňky šatní pro zaměstnance, 1ks buňky sociální s WC a sprchou (nebo mobilní WC), 1 ks skladového kontejneru po celou dobu stavby.</t>
  </si>
  <si>
    <t>Poznámka k položce:_x000D_
Položka obsahuje výstavbu zařízení staveniště, pronájem zařízení a jeho demontáž včetně dovozu, odvozu a montážních prostředků a zařízení. Součástí je i vyrovnání podkladu, montáž, pronájem a demontáž silničních panelů pod zařízení  a doprava. Součástí je i projektová dokumentace ZS, zajištění stavebního povolení, správní poplatky a případné poplatky za zábor veřejného prostranství. Položka obsahuje i zpracování dokumentace zařízení staveniště včetně případného projednání  a zajištění souvisejících povolení včetně správních poplatků, odevzdání v digitální i tištěné formě.</t>
  </si>
  <si>
    <t>0.30001.002</t>
  </si>
  <si>
    <t>Oplocení staveniště po celou dobu stavby</t>
  </si>
  <si>
    <t xml:space="preserve">Poznámka k položce:_x000D_
Oplocení staveniště včetně vjezdových a vstupních bran, oplocení pevné z plotových dílců, označení bezpečnostní páskou s viditelným upozorněním o zákazu vstupu. Součástí položky jsou i změny oplocení v průběhu výstavby dle postupu prací a změn staveniště. </t>
  </si>
  <si>
    <t>Délka oplocení vč vjezdů a vstupů</t>
  </si>
  <si>
    <t>"Spodní část ul. Liberecká + Centr zdraví" 36,0+55,0+10,0+10,0</t>
  </si>
  <si>
    <t>"Schodiště parkoviště" 1,5+18,0+7,50+10,0+10,0+2,0</t>
  </si>
  <si>
    <t>"Nástup rampa mezi objekty POL/DĚT" 18,0+2,0</t>
  </si>
  <si>
    <t>"Rampa DĚT" 12,0</t>
  </si>
  <si>
    <t>"spodní roh DĚT" 10,0</t>
  </si>
  <si>
    <t>0.30001.003</t>
  </si>
  <si>
    <t xml:space="preserve">Opáskování vnitřní hranice staveniště červenobílou páskou na provizorních sloupcích. Montáž, průběžné udržování, demontáž. </t>
  </si>
  <si>
    <t>Opáskování</t>
  </si>
  <si>
    <t>"podél nového chodníku" 180,0</t>
  </si>
  <si>
    <t>"podél restaurace" 38,0</t>
  </si>
  <si>
    <t>0.30001.004</t>
  </si>
  <si>
    <t>Vyklizení a provedení celkového úklidu staveniště a likvidace všech zařízení používaných k plnění zakázky.</t>
  </si>
  <si>
    <t>Poznámka k položce:_x000D_
Vyklizení staveniště a jeho úklid po dokončení, bude prováděno vždy po dokončení jednotlivých etap.</t>
  </si>
  <si>
    <t>0.30001.005</t>
  </si>
  <si>
    <t>Uvedení pozemků, jejichž úpravy nejsou součástí zakázky, ale budou prováděním zakázky dotčeny, do původního stavu</t>
  </si>
  <si>
    <t>Poznámka k položce:_x000D_
Úklid, vyčištění, případně oprava stávajících zpevněných ploch, ozelenění vegetačních ploch, ošetření zeleně.</t>
  </si>
  <si>
    <t>0.40001</t>
  </si>
  <si>
    <t>Inženýrská činnost</t>
  </si>
  <si>
    <t>0.40001.001</t>
  </si>
  <si>
    <t>Zajištění povolení záboru veřejného prostranství či komunikací nutných k provedení prací</t>
  </si>
  <si>
    <t>Poznámka k položce:_x000D_
Položka obsahuje i potřebnou dokumentaci, její projednání a zajištění potřebných povolení. Součástí i správní poplatky, odevzdání v digitální i tištěné formě.</t>
  </si>
  <si>
    <t>0.40001.002</t>
  </si>
  <si>
    <t>Zajištění dopravního značení po dobu plnění předmětu zakázky včetně projednání povolení zhotovitelem a plateb za správní poplatky dle pootřebné doby trvání.</t>
  </si>
  <si>
    <t>0.60001</t>
  </si>
  <si>
    <t>Územní vlivy</t>
  </si>
  <si>
    <t>0.60001.001</t>
  </si>
  <si>
    <t>Zajištění bezpečnosti při plnění předmětu zakázky a zajištění ochrany životního prostředí zhotovitelem v průběhu realizace bez ovlivnění a nepříznivých dopadů na životní prostředí a okolí</t>
  </si>
  <si>
    <t>Poznámka k položce:_x000D_
0</t>
  </si>
  <si>
    <t>0.60001.002</t>
  </si>
  <si>
    <t>Zajištění čistoty staveniště a zejména okolí, v případě potřeby zajištění čištění komunikací dotčených provozem zhotovitele, zejména výjezd a příjezd na staveniště a obslužné plochy</t>
  </si>
  <si>
    <t>Poznámka k položce:_x000D_
Pravidelný úklid staveniště a přístupových a příjezdových tras.</t>
  </si>
  <si>
    <t>0.70001</t>
  </si>
  <si>
    <t>Provozní vlivy</t>
  </si>
  <si>
    <t>0.70001.002</t>
  </si>
  <si>
    <t>Ochrana stávající zeleně před poškozením.</t>
  </si>
  <si>
    <t>Poznámka k položce:_x000D_
Ochrana zeleně před poškozením, ochranná dřevěná konstrukce a geotextilní obal.</t>
  </si>
  <si>
    <t>0.70001.003</t>
  </si>
  <si>
    <t xml:space="preserve">Provizorní příčky v rámci stavby k oddělení prostor stavby od provozu. Nosná konstrukce z dřevěného roštu vyklínovaného do stávajících konstrukcí, pro ochranu stávajících konstrukcí podložený pomocí pásků z EPS tl. 20 mm. Opláštění 2x geotextílie min hm. 350 g/m2, 1x PE fólie ze strany stavby a 1x OSB desky ze strany veřejné. Součástí dveře , případně vrata s možností uzamčení. Položka obsahuje dodávku, montáž, demontáž, opravu povrchů a maleb stávajících konstrukcí. </t>
  </si>
  <si>
    <t>"poliklinika výtah - 1.PP, 1.NP, 2.NP, 3.NP - chodba" 6,00*3,50*4</t>
  </si>
  <si>
    <t>"poliklinika lékárna" 6,00*3,50</t>
  </si>
  <si>
    <t>"poliklinika služební vstup" 3,00*3,50</t>
  </si>
  <si>
    <t>0.70001.004</t>
  </si>
  <si>
    <t>Ochrana stávajících podlah geotextílií a PVC fólií proti poškození při provádění prací ve vnitřních prostorech</t>
  </si>
  <si>
    <t>"poliklinika výtah - 1.PP, 1.NP, 2.NP, 3.NP - chodba" 6,00*5,00*4</t>
  </si>
  <si>
    <t>"poliklinika lékárna" 6,00*3,00</t>
  </si>
  <si>
    <t>"poliklinika služební vstup" 3,00*3,00</t>
  </si>
  <si>
    <t>0.90001</t>
  </si>
  <si>
    <t>Ostatní náklady stavby</t>
  </si>
  <si>
    <t>0.90001.001</t>
  </si>
  <si>
    <t>Průběžná fotodokumentace z průběhu provádění zakázky (digitální forma) v počtu min. 30 ks fotek měsíčně. Soubory fotodokumentace řazené po datech jejich provedení.</t>
  </si>
  <si>
    <t>Poznámka k položce:_x000D_
Řazení fotodokumentace do adresářů po jednotlivých datech s popisem zachycených stavů stavby.</t>
  </si>
  <si>
    <t>0.90001.002</t>
  </si>
  <si>
    <t>Koordinace, kompletace a dohled nad provedením všech provozních, tlakových a revizních zkoušek a dalších nutných úředních zkoušek a testů k prokázání kvality a bezpečné provozuschopnosti díla a jeho součástí včetně podrobných záznamů a zpráv o průběhu a výsledcích těchto zkoušek</t>
  </si>
  <si>
    <t>0.90001.003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</si>
  <si>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</si>
  <si>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Poznámka k položce:_x000D_
Doklady pro kolaudaci stavby, předávané po dokončených etapác, odevzdání v digitální i tištěné formě.</t>
  </si>
  <si>
    <t>0.90001.004</t>
  </si>
  <si>
    <t>Vývěsní tabule "STAVBA POVOLENA" s identifikacemi stavby a jejích účastníků. Součástí ocelová konstrukce s dočasným kotvením do země.</t>
  </si>
  <si>
    <t>0.90001.006</t>
  </si>
  <si>
    <t xml:space="preserve">Účast zástupce zhotovitele na kolaudačním řízení stavby včetně případného předčasného užívání. </t>
  </si>
  <si>
    <t>-1296452442</t>
  </si>
  <si>
    <t>SEZNAM FIGUR</t>
  </si>
  <si>
    <t>Výměra</t>
  </si>
  <si>
    <t xml:space="preserve"> D1.01.100_SO 01</t>
  </si>
  <si>
    <t>Použití figury:</t>
  </si>
  <si>
    <t xml:space="preserve"> D1.01.100_SO 02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</si>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</sst>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3" fillId="0" borderId="0" applyNumberFormat="0" applyFill="0" applyBorder="0" applyAlignment="0" applyProtection="0"/>
  </cellStyleXfs>
  <cellXfs count="33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2"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3" fillId="0" borderId="13" xfId="0" applyNumberFormat="1" applyFont="1" applyBorder="1"/>
    <xf numFmtId="166" fontId="33" fillId="0" borderId="14" xfId="0" applyNumberFormat="1" applyFont="1" applyBorder="1"/>
    <xf numFmtId="4" fontId="34"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8" fillId="0" borderId="23" xfId="0" applyFont="1" applyBorder="1" applyAlignment="1">
      <alignment horizontal="center" vertical="center"/>
    </xf>
    <xf numFmtId="49" fontId="38" fillId="0" borderId="23" xfId="0" applyNumberFormat="1" applyFont="1" applyBorder="1" applyAlignment="1">
      <alignment horizontal="left" vertical="center" wrapText="1"/>
    </xf>
    <xf numFmtId="0" fontId="38" fillId="0" borderId="23" xfId="0" applyFont="1" applyBorder="1" applyAlignment="1">
      <alignment horizontal="left" vertical="center" wrapText="1"/>
    </xf>
    <xf numFmtId="0" fontId="38" fillId="0" borderId="23" xfId="0" applyFont="1" applyBorder="1" applyAlignment="1">
      <alignment horizontal="center" vertical="center" wrapText="1"/>
    </xf>
    <xf numFmtId="167" fontId="38" fillId="0" borderId="23" xfId="0" applyNumberFormat="1" applyFont="1" applyBorder="1" applyAlignment="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17" fillId="0" borderId="0" xfId="0" applyFont="1" applyAlignment="1">
      <alignment horizontal="left" vertical="center" indent="1"/>
    </xf>
    <xf numFmtId="0" fontId="21" fillId="0" borderId="0" xfId="0" applyFont="1" applyAlignment="1">
      <alignment horizontal="left" vertical="center" indent="1"/>
    </xf>
    <xf numFmtId="167" fontId="21" fillId="0" borderId="0" xfId="0" applyNumberFormat="1" applyFont="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0" fontId="0" fillId="0" borderId="21" xfId="0" applyBorder="1" applyAlignment="1">
      <alignment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40" fillId="0" borderId="0" xfId="0" applyFont="1" applyAlignment="1">
      <alignment vertical="center" wrapText="1"/>
    </xf>
    <xf numFmtId="0" fontId="4"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4"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lignment horizontal="left" vertical="center"/>
    </xf>
    <xf numFmtId="0" fontId="52" fillId="0" borderId="1" xfId="0" applyFont="1" applyBorder="1" applyAlignment="1">
      <alignment vertical="top"/>
    </xf>
    <xf numFmtId="0" fontId="52" fillId="0" borderId="1" xfId="0" applyFont="1" applyBorder="1" applyAlignment="1">
      <alignment horizontal="left" vertical="center"/>
    </xf>
    <xf numFmtId="0" fontId="52" fillId="0" borderId="1" xfId="0" applyFont="1" applyBorder="1" applyAlignment="1">
      <alignment horizontal="center" vertical="center"/>
    </xf>
    <xf numFmtId="49" fontId="52" fillId="0" borderId="1" xfId="0" applyNumberFormat="1" applyFont="1" applyBorder="1" applyAlignment="1">
      <alignment horizontal="left" vertical="center"/>
    </xf>
    <xf numFmtId="0" fontId="51" fillId="0" borderId="28" xfId="0"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5" fillId="0" borderId="1" xfId="0" applyFont="1" applyBorder="1" applyAlignment="1">
      <alignment horizontal="left" vertical="center" wrapText="1"/>
    </xf>
    <xf numFmtId="0" fontId="44" fillId="0" borderId="29" xfId="0" applyFont="1" applyBorder="1" applyAlignment="1">
      <alignment horizontal="left" wrapText="1"/>
    </xf>
    <xf numFmtId="0" fontId="43" fillId="0" borderId="1" xfId="0" applyFont="1" applyBorder="1" applyAlignment="1">
      <alignment horizontal="center" vertical="center" wrapText="1"/>
    </xf>
    <xf numFmtId="49" fontId="45" fillId="0" borderId="1" xfId="0" applyNumberFormat="1" applyFont="1" applyBorder="1" applyAlignment="1">
      <alignment horizontal="left" vertical="center" wrapText="1"/>
    </xf>
    <xf numFmtId="0" fontId="43" fillId="0" borderId="1" xfId="0" applyFont="1" applyBorder="1" applyAlignment="1">
      <alignment horizontal="center" vertical="center"/>
    </xf>
    <xf numFmtId="0" fontId="44" fillId="0" borderId="29" xfId="0" applyFont="1" applyBorder="1" applyAlignment="1">
      <alignment horizontal="left"/>
    </xf>
    <xf numFmtId="0" fontId="45" fillId="0" borderId="1" xfId="0" applyFont="1" applyBorder="1" applyAlignment="1">
      <alignment horizontal="left" vertical="center"/>
    </xf>
    <xf numFmtId="0" fontId="45"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1215390</xdr:colOff>
      <xdr:row>75</xdr:row>
      <xdr:rowOff>210185</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96</xdr:row>
      <xdr:rowOff>0</xdr:rowOff>
    </xdr:from>
    <xdr:to>
      <xdr:col>9</xdr:col>
      <xdr:colOff>1215390</xdr:colOff>
      <xdr:row>99</xdr:row>
      <xdr:rowOff>210185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78</xdr:row>
      <xdr:rowOff>0</xdr:rowOff>
    </xdr:from>
    <xdr:to>
      <xdr:col>9</xdr:col>
      <xdr:colOff>1215390</xdr:colOff>
      <xdr:row>81</xdr:row>
      <xdr:rowOff>210185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74</xdr:row>
      <xdr:rowOff>0</xdr:rowOff>
    </xdr:from>
    <xdr:to>
      <xdr:col>9</xdr:col>
      <xdr:colOff>1215390</xdr:colOff>
      <xdr:row>77</xdr:row>
      <xdr:rowOff>210185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77</xdr:row>
      <xdr:rowOff>0</xdr:rowOff>
    </xdr:from>
    <xdr:to>
      <xdr:col>9</xdr:col>
      <xdr:colOff>1215390</xdr:colOff>
      <xdr:row>80</xdr:row>
      <xdr:rowOff>210185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74</xdr:row>
      <xdr:rowOff>0</xdr:rowOff>
    </xdr:from>
    <xdr:to>
      <xdr:col>9</xdr:col>
      <xdr:colOff>1215390</xdr:colOff>
      <xdr:row>77</xdr:row>
      <xdr:rowOff>210185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70</xdr:row>
      <xdr:rowOff>0</xdr:rowOff>
    </xdr:from>
    <xdr:to>
      <xdr:col>9</xdr:col>
      <xdr:colOff>1215390</xdr:colOff>
      <xdr:row>73</xdr:row>
      <xdr:rowOff>210185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1215390</xdr:colOff>
      <xdr:row>75</xdr:row>
      <xdr:rowOff>210185</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1215390</xdr:colOff>
      <xdr:row>6</xdr:row>
      <xdr:rowOff>210185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1215390</xdr:colOff>
      <xdr:row>47</xdr:row>
      <xdr:rowOff>210185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67</xdr:row>
      <xdr:rowOff>0</xdr:rowOff>
    </xdr:from>
    <xdr:to>
      <xdr:col>9</xdr:col>
      <xdr:colOff>1215390</xdr:colOff>
      <xdr:row>70</xdr:row>
      <xdr:rowOff>210185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4_01/712311111" TargetMode="External"/><Relationship Id="rId21" Type="http://schemas.openxmlformats.org/officeDocument/2006/relationships/hyperlink" Target="https://podminky.urs.cz/item/CS_URS_2024_01/273351122" TargetMode="External"/><Relationship Id="rId42" Type="http://schemas.openxmlformats.org/officeDocument/2006/relationships/hyperlink" Target="https://podminky.urs.cz/item/CS_URS_2024_01/413351121" TargetMode="External"/><Relationship Id="rId63" Type="http://schemas.openxmlformats.org/officeDocument/2006/relationships/hyperlink" Target="https://podminky.urs.cz/item/CS_URS_2024_01/622222001" TargetMode="External"/><Relationship Id="rId84" Type="http://schemas.openxmlformats.org/officeDocument/2006/relationships/hyperlink" Target="https://podminky.urs.cz/item/CS_URS_2024_01/949101111" TargetMode="External"/><Relationship Id="rId138" Type="http://schemas.openxmlformats.org/officeDocument/2006/relationships/hyperlink" Target="https://podminky.urs.cz/item/CS_URS_2024_01/998733103" TargetMode="External"/><Relationship Id="rId159" Type="http://schemas.openxmlformats.org/officeDocument/2006/relationships/hyperlink" Target="https://podminky.urs.cz/item/CS_URS_2024_01/771121011" TargetMode="External"/><Relationship Id="rId170" Type="http://schemas.openxmlformats.org/officeDocument/2006/relationships/hyperlink" Target="https://podminky.urs.cz/item/CS_URS_2024_01/776141122" TargetMode="External"/><Relationship Id="rId107" Type="http://schemas.openxmlformats.org/officeDocument/2006/relationships/hyperlink" Target="https://podminky.urs.cz/item/CS_URS_2024_01/997013609" TargetMode="External"/><Relationship Id="rId11" Type="http://schemas.openxmlformats.org/officeDocument/2006/relationships/hyperlink" Target="https://podminky.urs.cz/item/CS_URS_2024_01/171203111" TargetMode="External"/><Relationship Id="rId32" Type="http://schemas.openxmlformats.org/officeDocument/2006/relationships/hyperlink" Target="https://podminky.urs.cz/item/CS_URS_2024_01/311321411" TargetMode="External"/><Relationship Id="rId53" Type="http://schemas.openxmlformats.org/officeDocument/2006/relationships/hyperlink" Target="https://podminky.urs.cz/item/CS_URS_2024_01/596211110" TargetMode="External"/><Relationship Id="rId74" Type="http://schemas.openxmlformats.org/officeDocument/2006/relationships/hyperlink" Target="https://podminky.urs.cz/item/CS_URS_2024_01/941211212" TargetMode="External"/><Relationship Id="rId128" Type="http://schemas.openxmlformats.org/officeDocument/2006/relationships/hyperlink" Target="https://podminky.urs.cz/item/CS_URS_2024_01/998713113" TargetMode="External"/><Relationship Id="rId149" Type="http://schemas.openxmlformats.org/officeDocument/2006/relationships/hyperlink" Target="https://podminky.urs.cz/item/CS_URS_2024_01/764002851" TargetMode="External"/><Relationship Id="rId5" Type="http://schemas.openxmlformats.org/officeDocument/2006/relationships/hyperlink" Target="https://podminky.urs.cz/item/CS_URS_2024_01/133312811" TargetMode="External"/><Relationship Id="rId95" Type="http://schemas.openxmlformats.org/officeDocument/2006/relationships/hyperlink" Target="https://podminky.urs.cz/item/CS_URS_2024_01/966080111" TargetMode="External"/><Relationship Id="rId160" Type="http://schemas.openxmlformats.org/officeDocument/2006/relationships/hyperlink" Target="https://podminky.urs.cz/item/CS_URS_2024_01/771151022" TargetMode="External"/><Relationship Id="rId181" Type="http://schemas.openxmlformats.org/officeDocument/2006/relationships/hyperlink" Target="https://podminky.urs.cz/item/CS_URS_2024_01/783913151" TargetMode="External"/><Relationship Id="rId22" Type="http://schemas.openxmlformats.org/officeDocument/2006/relationships/hyperlink" Target="https://podminky.urs.cz/item/CS_URS_2024_01/273353101" TargetMode="External"/><Relationship Id="rId43" Type="http://schemas.openxmlformats.org/officeDocument/2006/relationships/hyperlink" Target="https://podminky.urs.cz/item/CS_URS_2024_01/413351122" TargetMode="External"/><Relationship Id="rId64" Type="http://schemas.openxmlformats.org/officeDocument/2006/relationships/hyperlink" Target="https://podminky.urs.cz/item/CS_URS_2024_01/622252001" TargetMode="External"/><Relationship Id="rId118" Type="http://schemas.openxmlformats.org/officeDocument/2006/relationships/hyperlink" Target="https://podminky.urs.cz/item/CS_URS_2024_01/712341559" TargetMode="External"/><Relationship Id="rId139" Type="http://schemas.openxmlformats.org/officeDocument/2006/relationships/hyperlink" Target="https://podminky.urs.cz/item/CS_URS_2024_01/735151600" TargetMode="External"/><Relationship Id="rId85" Type="http://schemas.openxmlformats.org/officeDocument/2006/relationships/hyperlink" Target="https://podminky.urs.cz/item/CS_URS_2024_01/949121111" TargetMode="External"/><Relationship Id="rId150" Type="http://schemas.openxmlformats.org/officeDocument/2006/relationships/hyperlink" Target="https://podminky.urs.cz/item/CS_URS_2024_01/764528402" TargetMode="External"/><Relationship Id="rId171" Type="http://schemas.openxmlformats.org/officeDocument/2006/relationships/hyperlink" Target="https://podminky.urs.cz/item/CS_URS_2024_01/776141124" TargetMode="External"/><Relationship Id="rId12" Type="http://schemas.openxmlformats.org/officeDocument/2006/relationships/hyperlink" Target="https://podminky.urs.cz/item/CS_URS_2024_01/171251201" TargetMode="External"/><Relationship Id="rId33" Type="http://schemas.openxmlformats.org/officeDocument/2006/relationships/hyperlink" Target="https://podminky.urs.cz/item/CS_URS_2024_01/311361821" TargetMode="External"/><Relationship Id="rId108" Type="http://schemas.openxmlformats.org/officeDocument/2006/relationships/hyperlink" Target="https://podminky.urs.cz/item/CS_URS_2024_01/997013631" TargetMode="External"/><Relationship Id="rId129" Type="http://schemas.openxmlformats.org/officeDocument/2006/relationships/hyperlink" Target="https://podminky.urs.cz/item/CS_URS_2024_01/721173315" TargetMode="External"/><Relationship Id="rId54" Type="http://schemas.openxmlformats.org/officeDocument/2006/relationships/hyperlink" Target="https://podminky.urs.cz/item/CS_URS_2024_01/612131101" TargetMode="External"/><Relationship Id="rId75" Type="http://schemas.openxmlformats.org/officeDocument/2006/relationships/hyperlink" Target="https://podminky.urs.cz/item/CS_URS_2024_01/941211812" TargetMode="External"/><Relationship Id="rId96" Type="http://schemas.openxmlformats.org/officeDocument/2006/relationships/hyperlink" Target="https://podminky.urs.cz/item/CS_URS_2024_01/966080113" TargetMode="External"/><Relationship Id="rId140" Type="http://schemas.openxmlformats.org/officeDocument/2006/relationships/hyperlink" Target="https://podminky.urs.cz/item/CS_URS_2024_01/735494811" TargetMode="External"/><Relationship Id="rId161" Type="http://schemas.openxmlformats.org/officeDocument/2006/relationships/hyperlink" Target="https://podminky.urs.cz/item/CS_URS_2024_01/771473115" TargetMode="External"/><Relationship Id="rId182" Type="http://schemas.openxmlformats.org/officeDocument/2006/relationships/hyperlink" Target="https://podminky.urs.cz/item/CS_URS_2024_01/783947161" TargetMode="External"/><Relationship Id="rId6" Type="http://schemas.openxmlformats.org/officeDocument/2006/relationships/hyperlink" Target="https://podminky.urs.cz/item/CS_URS_2024_01/139001101" TargetMode="External"/><Relationship Id="rId23" Type="http://schemas.openxmlformats.org/officeDocument/2006/relationships/hyperlink" Target="https://podminky.urs.cz/item/CS_URS_2024_01/274321511" TargetMode="External"/><Relationship Id="rId119" Type="http://schemas.openxmlformats.org/officeDocument/2006/relationships/hyperlink" Target="https://podminky.urs.cz/item/CS_URS_2024_01/712361703" TargetMode="External"/><Relationship Id="rId44" Type="http://schemas.openxmlformats.org/officeDocument/2006/relationships/hyperlink" Target="https://podminky.urs.cz/item/CS_URS_2024_01/413352115" TargetMode="External"/><Relationship Id="rId65" Type="http://schemas.openxmlformats.org/officeDocument/2006/relationships/hyperlink" Target="https://podminky.urs.cz/item/CS_URS_2024_01/622252002" TargetMode="External"/><Relationship Id="rId86" Type="http://schemas.openxmlformats.org/officeDocument/2006/relationships/hyperlink" Target="https://podminky.urs.cz/item/CS_URS_2024_01/949121211" TargetMode="External"/><Relationship Id="rId130" Type="http://schemas.openxmlformats.org/officeDocument/2006/relationships/hyperlink" Target="https://podminky.urs.cz/item/CS_URS_2024_01/721173402" TargetMode="External"/><Relationship Id="rId151" Type="http://schemas.openxmlformats.org/officeDocument/2006/relationships/hyperlink" Target="https://podminky.urs.cz/item/CS_URS_2024_01/998764113" TargetMode="External"/><Relationship Id="rId172" Type="http://schemas.openxmlformats.org/officeDocument/2006/relationships/hyperlink" Target="https://podminky.urs.cz/item/CS_URS_2024_01/776201811" TargetMode="External"/><Relationship Id="rId13" Type="http://schemas.openxmlformats.org/officeDocument/2006/relationships/hyperlink" Target="https://podminky.urs.cz/item/CS_URS_2024_01/174111101" TargetMode="External"/><Relationship Id="rId18" Type="http://schemas.openxmlformats.org/officeDocument/2006/relationships/hyperlink" Target="https://podminky.urs.cz/item/CS_URS_2024_01/273313711" TargetMode="External"/><Relationship Id="rId39" Type="http://schemas.openxmlformats.org/officeDocument/2006/relationships/hyperlink" Target="https://podminky.urs.cz/item/CS_URS_2024_01/411354314" TargetMode="External"/><Relationship Id="rId109" Type="http://schemas.openxmlformats.org/officeDocument/2006/relationships/hyperlink" Target="https://podminky.urs.cz/item/CS_URS_2024_01/997013804" TargetMode="External"/><Relationship Id="rId34" Type="http://schemas.openxmlformats.org/officeDocument/2006/relationships/hyperlink" Target="https://podminky.urs.cz/item/CS_URS_2024_01/340239212" TargetMode="External"/><Relationship Id="rId50" Type="http://schemas.openxmlformats.org/officeDocument/2006/relationships/hyperlink" Target="https://podminky.urs.cz/item/CS_URS_2024_01/451572111" TargetMode="External"/><Relationship Id="rId55" Type="http://schemas.openxmlformats.org/officeDocument/2006/relationships/hyperlink" Target="https://podminky.urs.cz/item/CS_URS_2024_01/612321141" TargetMode="External"/><Relationship Id="rId76" Type="http://schemas.openxmlformats.org/officeDocument/2006/relationships/hyperlink" Target="https://podminky.urs.cz/item/CS_URS_2024_01/943211112" TargetMode="External"/><Relationship Id="rId97" Type="http://schemas.openxmlformats.org/officeDocument/2006/relationships/hyperlink" Target="https://podminky.urs.cz/item/CS_URS_2024_01/966080115" TargetMode="External"/><Relationship Id="rId104" Type="http://schemas.openxmlformats.org/officeDocument/2006/relationships/hyperlink" Target="https://podminky.urs.cz/item/CS_URS_2024_01/997013154" TargetMode="External"/><Relationship Id="rId120" Type="http://schemas.openxmlformats.org/officeDocument/2006/relationships/hyperlink" Target="https://podminky.urs.cz/item/CS_URS_2024_01/712998202" TargetMode="External"/><Relationship Id="rId125" Type="http://schemas.openxmlformats.org/officeDocument/2006/relationships/hyperlink" Target="https://podminky.urs.cz/item/CS_URS_2024_01/713131145" TargetMode="External"/><Relationship Id="rId141" Type="http://schemas.openxmlformats.org/officeDocument/2006/relationships/hyperlink" Target="https://podminky.urs.cz/item/CS_URS_2024_01/998735103" TargetMode="External"/><Relationship Id="rId146" Type="http://schemas.openxmlformats.org/officeDocument/2006/relationships/hyperlink" Target="https://podminky.urs.cz/item/CS_URS_2024_01/763135102" TargetMode="External"/><Relationship Id="rId167" Type="http://schemas.openxmlformats.org/officeDocument/2006/relationships/hyperlink" Target="https://podminky.urs.cz/item/CS_URS_2024_01/776111116" TargetMode="External"/><Relationship Id="rId188" Type="http://schemas.openxmlformats.org/officeDocument/2006/relationships/drawing" Target="../drawings/drawing2.xml"/><Relationship Id="rId7" Type="http://schemas.openxmlformats.org/officeDocument/2006/relationships/hyperlink" Target="https://podminky.urs.cz/item/CS_URS_2024_01/139911121" TargetMode="External"/><Relationship Id="rId71" Type="http://schemas.openxmlformats.org/officeDocument/2006/relationships/hyperlink" Target="https://podminky.urs.cz/item/CS_URS_2024_01/632481213" TargetMode="External"/><Relationship Id="rId92" Type="http://schemas.openxmlformats.org/officeDocument/2006/relationships/hyperlink" Target="https://podminky.urs.cz/item/CS_URS_2024_01/953991221" TargetMode="External"/><Relationship Id="rId162" Type="http://schemas.openxmlformats.org/officeDocument/2006/relationships/hyperlink" Target="https://podminky.urs.cz/item/CS_URS_2024_01/771573810" TargetMode="External"/><Relationship Id="rId183" Type="http://schemas.openxmlformats.org/officeDocument/2006/relationships/hyperlink" Target="https://podminky.urs.cz/item/CS_URS_2024_01/784181101" TargetMode="External"/><Relationship Id="rId2" Type="http://schemas.openxmlformats.org/officeDocument/2006/relationships/hyperlink" Target="https://podminky.urs.cz/item/CS_URS_2024_01/119001421" TargetMode="External"/><Relationship Id="rId29" Type="http://schemas.openxmlformats.org/officeDocument/2006/relationships/hyperlink" Target="https://podminky.urs.cz/item/CS_URS_2024_01/311113151" TargetMode="External"/><Relationship Id="rId24" Type="http://schemas.openxmlformats.org/officeDocument/2006/relationships/hyperlink" Target="https://podminky.urs.cz/item/CS_URS_2024_01/274361821" TargetMode="External"/><Relationship Id="rId40" Type="http://schemas.openxmlformats.org/officeDocument/2006/relationships/hyperlink" Target="https://podminky.urs.cz/item/CS_URS_2024_01/411361821" TargetMode="External"/><Relationship Id="rId45" Type="http://schemas.openxmlformats.org/officeDocument/2006/relationships/hyperlink" Target="https://podminky.urs.cz/item/CS_URS_2024_01/413352116" TargetMode="External"/><Relationship Id="rId66" Type="http://schemas.openxmlformats.org/officeDocument/2006/relationships/hyperlink" Target="https://podminky.urs.cz/item/CS_URS_2024_01/622531022" TargetMode="External"/><Relationship Id="rId87" Type="http://schemas.openxmlformats.org/officeDocument/2006/relationships/hyperlink" Target="https://podminky.urs.cz/item/CS_URS_2024_01/949121811" TargetMode="External"/><Relationship Id="rId110" Type="http://schemas.openxmlformats.org/officeDocument/2006/relationships/hyperlink" Target="https://podminky.urs.cz/item/CS_URS_2024_01/997013814" TargetMode="External"/><Relationship Id="rId115" Type="http://schemas.openxmlformats.org/officeDocument/2006/relationships/hyperlink" Target="https://podminky.urs.cz/item/CS_URS_2024_01/711142559" TargetMode="External"/><Relationship Id="rId131" Type="http://schemas.openxmlformats.org/officeDocument/2006/relationships/hyperlink" Target="https://podminky.urs.cz/item/CS_URS_2024_01/721173723" TargetMode="External"/><Relationship Id="rId136" Type="http://schemas.openxmlformats.org/officeDocument/2006/relationships/hyperlink" Target="https://podminky.urs.cz/item/CS_URS_2024_01/733291906" TargetMode="External"/><Relationship Id="rId157" Type="http://schemas.openxmlformats.org/officeDocument/2006/relationships/hyperlink" Target="https://podminky.urs.cz/item/CS_URS_2024_01/998767103" TargetMode="External"/><Relationship Id="rId178" Type="http://schemas.openxmlformats.org/officeDocument/2006/relationships/hyperlink" Target="https://podminky.urs.cz/item/CS_URS_2024_01/783801501" TargetMode="External"/><Relationship Id="rId61" Type="http://schemas.openxmlformats.org/officeDocument/2006/relationships/hyperlink" Target="https://podminky.urs.cz/item/CS_URS_2024_01/622151011" TargetMode="External"/><Relationship Id="rId82" Type="http://schemas.openxmlformats.org/officeDocument/2006/relationships/hyperlink" Target="https://podminky.urs.cz/item/CS_URS_2024_01/944511811" TargetMode="External"/><Relationship Id="rId152" Type="http://schemas.openxmlformats.org/officeDocument/2006/relationships/hyperlink" Target="https://podminky.urs.cz/item/CS_URS_2024_01/766691811" TargetMode="External"/><Relationship Id="rId173" Type="http://schemas.openxmlformats.org/officeDocument/2006/relationships/hyperlink" Target="https://podminky.urs.cz/item/CS_URS_2024_01/776231111" TargetMode="External"/><Relationship Id="rId19" Type="http://schemas.openxmlformats.org/officeDocument/2006/relationships/hyperlink" Target="https://podminky.urs.cz/item/CS_URS_2024_01/273321511" TargetMode="External"/><Relationship Id="rId14" Type="http://schemas.openxmlformats.org/officeDocument/2006/relationships/hyperlink" Target="https://podminky.urs.cz/item/CS_URS_2024_01/174151101" TargetMode="External"/><Relationship Id="rId30" Type="http://schemas.openxmlformats.org/officeDocument/2006/relationships/hyperlink" Target="https://podminky.urs.cz/item/CS_URS_2024_01/311113152" TargetMode="External"/><Relationship Id="rId35" Type="http://schemas.openxmlformats.org/officeDocument/2006/relationships/hyperlink" Target="https://podminky.urs.cz/item/CS_URS_2024_01/411321414" TargetMode="External"/><Relationship Id="rId56" Type="http://schemas.openxmlformats.org/officeDocument/2006/relationships/hyperlink" Target="https://podminky.urs.cz/item/CS_URS_2024_01/612321191" TargetMode="External"/><Relationship Id="rId77" Type="http://schemas.openxmlformats.org/officeDocument/2006/relationships/hyperlink" Target="https://podminky.urs.cz/item/CS_URS_2024_01/943211119" TargetMode="External"/><Relationship Id="rId100" Type="http://schemas.openxmlformats.org/officeDocument/2006/relationships/hyperlink" Target="https://podminky.urs.cz/item/CS_URS_2024_01/977151113" TargetMode="External"/><Relationship Id="rId105" Type="http://schemas.openxmlformats.org/officeDocument/2006/relationships/hyperlink" Target="https://podminky.urs.cz/item/CS_URS_2024_01/997013501" TargetMode="External"/><Relationship Id="rId126" Type="http://schemas.openxmlformats.org/officeDocument/2006/relationships/hyperlink" Target="https://podminky.urs.cz/item/CS_URS_2024_01/713141131" TargetMode="External"/><Relationship Id="rId147" Type="http://schemas.openxmlformats.org/officeDocument/2006/relationships/hyperlink" Target="https://podminky.urs.cz/item/CS_URS_2024_01/763164513" TargetMode="External"/><Relationship Id="rId168" Type="http://schemas.openxmlformats.org/officeDocument/2006/relationships/hyperlink" Target="https://podminky.urs.cz/item/CS_URS_2024_01/776111311" TargetMode="External"/><Relationship Id="rId8" Type="http://schemas.openxmlformats.org/officeDocument/2006/relationships/hyperlink" Target="https://podminky.urs.cz/item/CS_URS_2024_01/162751137" TargetMode="External"/><Relationship Id="rId51" Type="http://schemas.openxmlformats.org/officeDocument/2006/relationships/hyperlink" Target="https://podminky.urs.cz/item/CS_URS_2024_01/564710001" TargetMode="External"/><Relationship Id="rId72" Type="http://schemas.openxmlformats.org/officeDocument/2006/relationships/hyperlink" Target="https://podminky.urs.cz/item/CS_URS_2024_01/941111312" TargetMode="External"/><Relationship Id="rId93" Type="http://schemas.openxmlformats.org/officeDocument/2006/relationships/hyperlink" Target="https://podminky.urs.cz/item/CS_URS_2024_01/962032231" TargetMode="External"/><Relationship Id="rId98" Type="http://schemas.openxmlformats.org/officeDocument/2006/relationships/hyperlink" Target="https://podminky.urs.cz/item/CS_URS_2024_01/971033631" TargetMode="External"/><Relationship Id="rId121" Type="http://schemas.openxmlformats.org/officeDocument/2006/relationships/hyperlink" Target="https://podminky.urs.cz/item/CS_URS_2024_01/998712113" TargetMode="External"/><Relationship Id="rId142" Type="http://schemas.openxmlformats.org/officeDocument/2006/relationships/hyperlink" Target="https://podminky.urs.cz/item/CS_URS_2024_01/762341037" TargetMode="External"/><Relationship Id="rId163" Type="http://schemas.openxmlformats.org/officeDocument/2006/relationships/hyperlink" Target="https://podminky.urs.cz/item/CS_URS_2024_01/771574439" TargetMode="External"/><Relationship Id="rId184" Type="http://schemas.openxmlformats.org/officeDocument/2006/relationships/hyperlink" Target="https://podminky.urs.cz/item/CS_URS_2024_01/784221101" TargetMode="External"/><Relationship Id="rId3" Type="http://schemas.openxmlformats.org/officeDocument/2006/relationships/hyperlink" Target="https://podminky.urs.cz/item/CS_URS_2024_01/131351102" TargetMode="External"/><Relationship Id="rId25" Type="http://schemas.openxmlformats.org/officeDocument/2006/relationships/hyperlink" Target="https://podminky.urs.cz/item/CS_URS_2024_01/275313811" TargetMode="External"/><Relationship Id="rId46" Type="http://schemas.openxmlformats.org/officeDocument/2006/relationships/hyperlink" Target="https://podminky.urs.cz/item/CS_URS_2024_01/417321515" TargetMode="External"/><Relationship Id="rId67" Type="http://schemas.openxmlformats.org/officeDocument/2006/relationships/hyperlink" Target="https://podminky.urs.cz/item/CS_URS_2024_01/629991012" TargetMode="External"/><Relationship Id="rId116" Type="http://schemas.openxmlformats.org/officeDocument/2006/relationships/hyperlink" Target="https://podminky.urs.cz/item/CS_URS_2024_01/998711113" TargetMode="External"/><Relationship Id="rId137" Type="http://schemas.openxmlformats.org/officeDocument/2006/relationships/hyperlink" Target="https://podminky.urs.cz/item/CS_URS_2024_01/733811242" TargetMode="External"/><Relationship Id="rId158" Type="http://schemas.openxmlformats.org/officeDocument/2006/relationships/hyperlink" Target="https://podminky.urs.cz/item/CS_URS_2024_01/771111011" TargetMode="External"/><Relationship Id="rId20" Type="http://schemas.openxmlformats.org/officeDocument/2006/relationships/hyperlink" Target="https://podminky.urs.cz/item/CS_URS_2024_01/273351121" TargetMode="External"/><Relationship Id="rId41" Type="http://schemas.openxmlformats.org/officeDocument/2006/relationships/hyperlink" Target="https://podminky.urs.cz/item/CS_URS_2024_01/411362021" TargetMode="External"/><Relationship Id="rId62" Type="http://schemas.openxmlformats.org/officeDocument/2006/relationships/hyperlink" Target="https://podminky.urs.cz/item/CS_URS_2024_01/622221061" TargetMode="External"/><Relationship Id="rId83" Type="http://schemas.openxmlformats.org/officeDocument/2006/relationships/hyperlink" Target="https://podminky.urs.cz/item/CS_URS_2024_01/945231112" TargetMode="External"/><Relationship Id="rId88" Type="http://schemas.openxmlformats.org/officeDocument/2006/relationships/hyperlink" Target="https://podminky.urs.cz/item/CS_URS_2024_01/949521112" TargetMode="External"/><Relationship Id="rId111" Type="http://schemas.openxmlformats.org/officeDocument/2006/relationships/hyperlink" Target="https://podminky.urs.cz/item/CS_URS_2024_01/998011010" TargetMode="External"/><Relationship Id="rId132" Type="http://schemas.openxmlformats.org/officeDocument/2006/relationships/hyperlink" Target="https://podminky.urs.cz/item/CS_URS_2024_01/721211431" TargetMode="External"/><Relationship Id="rId153" Type="http://schemas.openxmlformats.org/officeDocument/2006/relationships/hyperlink" Target="https://podminky.urs.cz/item/CS_URS_2024_01/998766113" TargetMode="External"/><Relationship Id="rId174" Type="http://schemas.openxmlformats.org/officeDocument/2006/relationships/hyperlink" Target="https://podminky.urs.cz/item/CS_URS_2024_01/776411222" TargetMode="External"/><Relationship Id="rId179" Type="http://schemas.openxmlformats.org/officeDocument/2006/relationships/hyperlink" Target="https://podminky.urs.cz/item/CS_URS_2024_01/783813131" TargetMode="External"/><Relationship Id="rId15" Type="http://schemas.openxmlformats.org/officeDocument/2006/relationships/hyperlink" Target="https://podminky.urs.cz/item/CS_URS_2024_01/175111101" TargetMode="External"/><Relationship Id="rId36" Type="http://schemas.openxmlformats.org/officeDocument/2006/relationships/hyperlink" Target="https://podminky.urs.cz/item/CS_URS_2024_01/411351011" TargetMode="External"/><Relationship Id="rId57" Type="http://schemas.openxmlformats.org/officeDocument/2006/relationships/hyperlink" Target="https://podminky.urs.cz/item/CS_URS_2024_01/612325422" TargetMode="External"/><Relationship Id="rId106" Type="http://schemas.openxmlformats.org/officeDocument/2006/relationships/hyperlink" Target="https://podminky.urs.cz/item/CS_URS_2024_01/997013509" TargetMode="External"/><Relationship Id="rId127" Type="http://schemas.openxmlformats.org/officeDocument/2006/relationships/hyperlink" Target="https://podminky.urs.cz/item/CS_URS_2024_01/713141132" TargetMode="External"/><Relationship Id="rId10" Type="http://schemas.openxmlformats.org/officeDocument/2006/relationships/hyperlink" Target="https://podminky.urs.cz/item/CS_URS_2024_01/171201231" TargetMode="External"/><Relationship Id="rId31" Type="http://schemas.openxmlformats.org/officeDocument/2006/relationships/hyperlink" Target="https://podminky.urs.cz/item/CS_URS_2024_01/311231116" TargetMode="External"/><Relationship Id="rId52" Type="http://schemas.openxmlformats.org/officeDocument/2006/relationships/hyperlink" Target="https://podminky.urs.cz/item/CS_URS_2024_01/564731101" TargetMode="External"/><Relationship Id="rId73" Type="http://schemas.openxmlformats.org/officeDocument/2006/relationships/hyperlink" Target="https://podminky.urs.cz/item/CS_URS_2024_01/941211112" TargetMode="External"/><Relationship Id="rId78" Type="http://schemas.openxmlformats.org/officeDocument/2006/relationships/hyperlink" Target="https://podminky.urs.cz/item/CS_URS_2024_01/943211212" TargetMode="External"/><Relationship Id="rId94" Type="http://schemas.openxmlformats.org/officeDocument/2006/relationships/hyperlink" Target="https://podminky.urs.cz/item/CS_URS_2024_01/965043341" TargetMode="External"/><Relationship Id="rId99" Type="http://schemas.openxmlformats.org/officeDocument/2006/relationships/hyperlink" Target="https://podminky.urs.cz/item/CS_URS_2024_01/972054141" TargetMode="External"/><Relationship Id="rId101" Type="http://schemas.openxmlformats.org/officeDocument/2006/relationships/hyperlink" Target="https://podminky.urs.cz/item/CS_URS_2024_01/985331213" TargetMode="External"/><Relationship Id="rId122" Type="http://schemas.openxmlformats.org/officeDocument/2006/relationships/hyperlink" Target="https://podminky.urs.cz/item/CS_URS_2024_01/713120822" TargetMode="External"/><Relationship Id="rId143" Type="http://schemas.openxmlformats.org/officeDocument/2006/relationships/hyperlink" Target="https://podminky.urs.cz/item/CS_URS_2024_01/998762113" TargetMode="External"/><Relationship Id="rId148" Type="http://schemas.openxmlformats.org/officeDocument/2006/relationships/hyperlink" Target="https://podminky.urs.cz/item/CS_URS_2024_01/998763323" TargetMode="External"/><Relationship Id="rId164" Type="http://schemas.openxmlformats.org/officeDocument/2006/relationships/hyperlink" Target="https://podminky.urs.cz/item/CS_URS_2024_01/771591112" TargetMode="External"/><Relationship Id="rId169" Type="http://schemas.openxmlformats.org/officeDocument/2006/relationships/hyperlink" Target="https://podminky.urs.cz/item/CS_URS_2024_01/776121112" TargetMode="External"/><Relationship Id="rId185" Type="http://schemas.openxmlformats.org/officeDocument/2006/relationships/hyperlink" Target="https://podminky.urs.cz/item/CS_URS_2024_01/787600831" TargetMode="External"/><Relationship Id="rId4" Type="http://schemas.openxmlformats.org/officeDocument/2006/relationships/hyperlink" Target="https://podminky.urs.cz/item/CS_URS_2024_01/132312131" TargetMode="External"/><Relationship Id="rId9" Type="http://schemas.openxmlformats.org/officeDocument/2006/relationships/hyperlink" Target="https://podminky.urs.cz/item/CS_URS_2024_01/162751139" TargetMode="External"/><Relationship Id="rId180" Type="http://schemas.openxmlformats.org/officeDocument/2006/relationships/hyperlink" Target="https://podminky.urs.cz/item/CS_URS_2024_01/783827123" TargetMode="External"/><Relationship Id="rId26" Type="http://schemas.openxmlformats.org/officeDocument/2006/relationships/hyperlink" Target="https://podminky.urs.cz/item/CS_URS_2024_01/279113152" TargetMode="External"/><Relationship Id="rId47" Type="http://schemas.openxmlformats.org/officeDocument/2006/relationships/hyperlink" Target="https://podminky.urs.cz/item/CS_URS_2024_01/417351115" TargetMode="External"/><Relationship Id="rId68" Type="http://schemas.openxmlformats.org/officeDocument/2006/relationships/hyperlink" Target="https://podminky.urs.cz/item/CS_URS_2024_01/631311116" TargetMode="External"/><Relationship Id="rId89" Type="http://schemas.openxmlformats.org/officeDocument/2006/relationships/hyperlink" Target="https://podminky.urs.cz/item/CS_URS_2024_01/949521212" TargetMode="External"/><Relationship Id="rId112" Type="http://schemas.openxmlformats.org/officeDocument/2006/relationships/hyperlink" Target="https://podminky.urs.cz/item/CS_URS_2024_01/711111002" TargetMode="External"/><Relationship Id="rId133" Type="http://schemas.openxmlformats.org/officeDocument/2006/relationships/hyperlink" Target="https://podminky.urs.cz/item/CS_URS_2024_01/998721113" TargetMode="External"/><Relationship Id="rId154" Type="http://schemas.openxmlformats.org/officeDocument/2006/relationships/hyperlink" Target="https://podminky.urs.cz/item/CS_URS_2024_01/767114821" TargetMode="External"/><Relationship Id="rId175" Type="http://schemas.openxmlformats.org/officeDocument/2006/relationships/hyperlink" Target="https://podminky.urs.cz/item/CS_URS_2024_01/776411223" TargetMode="External"/><Relationship Id="rId16" Type="http://schemas.openxmlformats.org/officeDocument/2006/relationships/hyperlink" Target="https://podminky.urs.cz/item/CS_URS_2024_01/181913112" TargetMode="External"/><Relationship Id="rId37" Type="http://schemas.openxmlformats.org/officeDocument/2006/relationships/hyperlink" Target="https://podminky.urs.cz/item/CS_URS_2024_01/411351012" TargetMode="External"/><Relationship Id="rId58" Type="http://schemas.openxmlformats.org/officeDocument/2006/relationships/hyperlink" Target="https://podminky.urs.cz/item/CS_URS_2024_01/619991021" TargetMode="External"/><Relationship Id="rId79" Type="http://schemas.openxmlformats.org/officeDocument/2006/relationships/hyperlink" Target="https://podminky.urs.cz/item/CS_URS_2024_01/943211812" TargetMode="External"/><Relationship Id="rId102" Type="http://schemas.openxmlformats.org/officeDocument/2006/relationships/hyperlink" Target="https://podminky.urs.cz/item/CS_URS_2024_01/993111111" TargetMode="External"/><Relationship Id="rId123" Type="http://schemas.openxmlformats.org/officeDocument/2006/relationships/hyperlink" Target="https://podminky.urs.cz/item/CS_URS_2024_01/713121111" TargetMode="External"/><Relationship Id="rId144" Type="http://schemas.openxmlformats.org/officeDocument/2006/relationships/hyperlink" Target="https://podminky.urs.cz/item/CS_URS_2024_01/763111812" TargetMode="External"/><Relationship Id="rId90" Type="http://schemas.openxmlformats.org/officeDocument/2006/relationships/hyperlink" Target="https://podminky.urs.cz/item/CS_URS_2024_01/949521812" TargetMode="External"/><Relationship Id="rId165" Type="http://schemas.openxmlformats.org/officeDocument/2006/relationships/hyperlink" Target="https://podminky.urs.cz/item/CS_URS_2024_01/777111123" TargetMode="External"/><Relationship Id="rId186" Type="http://schemas.openxmlformats.org/officeDocument/2006/relationships/hyperlink" Target="https://podminky.urs.cz/item/CS_URS_2024_01/998787113" TargetMode="External"/><Relationship Id="rId27" Type="http://schemas.openxmlformats.org/officeDocument/2006/relationships/hyperlink" Target="https://podminky.urs.cz/item/CS_URS_2024_01/279351121" TargetMode="External"/><Relationship Id="rId48" Type="http://schemas.openxmlformats.org/officeDocument/2006/relationships/hyperlink" Target="https://podminky.urs.cz/item/CS_URS_2024_01/417351116" TargetMode="External"/><Relationship Id="rId69" Type="http://schemas.openxmlformats.org/officeDocument/2006/relationships/hyperlink" Target="https://podminky.urs.cz/item/CS_URS_2024_01/631319171" TargetMode="External"/><Relationship Id="rId113" Type="http://schemas.openxmlformats.org/officeDocument/2006/relationships/hyperlink" Target="https://podminky.urs.cz/item/CS_URS_2024_01/711112002" TargetMode="External"/><Relationship Id="rId134" Type="http://schemas.openxmlformats.org/officeDocument/2006/relationships/hyperlink" Target="https://podminky.urs.cz/item/CS_URS_2024_01/733223206" TargetMode="External"/><Relationship Id="rId80" Type="http://schemas.openxmlformats.org/officeDocument/2006/relationships/hyperlink" Target="https://podminky.urs.cz/item/CS_URS_2024_01/944511111" TargetMode="External"/><Relationship Id="rId155" Type="http://schemas.openxmlformats.org/officeDocument/2006/relationships/hyperlink" Target="https://podminky.urs.cz/item/CS_URS_2024_01/767581802" TargetMode="External"/><Relationship Id="rId176" Type="http://schemas.openxmlformats.org/officeDocument/2006/relationships/hyperlink" Target="https://podminky.urs.cz/item/CS_URS_2024_01/776411224" TargetMode="External"/><Relationship Id="rId17" Type="http://schemas.openxmlformats.org/officeDocument/2006/relationships/hyperlink" Target="https://podminky.urs.cz/item/CS_URS_2024_01/213311113" TargetMode="External"/><Relationship Id="rId38" Type="http://schemas.openxmlformats.org/officeDocument/2006/relationships/hyperlink" Target="https://podminky.urs.cz/item/CS_URS_2024_01/411354313" TargetMode="External"/><Relationship Id="rId59" Type="http://schemas.openxmlformats.org/officeDocument/2006/relationships/hyperlink" Target="https://podminky.urs.cz/item/CS_URS_2024_01/621211041" TargetMode="External"/><Relationship Id="rId103" Type="http://schemas.openxmlformats.org/officeDocument/2006/relationships/hyperlink" Target="https://podminky.urs.cz/item/CS_URS_2024_01/993121111" TargetMode="External"/><Relationship Id="rId124" Type="http://schemas.openxmlformats.org/officeDocument/2006/relationships/hyperlink" Target="https://podminky.urs.cz/item/CS_URS_2024_01/713131141" TargetMode="External"/><Relationship Id="rId70" Type="http://schemas.openxmlformats.org/officeDocument/2006/relationships/hyperlink" Target="https://podminky.urs.cz/item/CS_URS_2024_01/631362021" TargetMode="External"/><Relationship Id="rId91" Type="http://schemas.openxmlformats.org/officeDocument/2006/relationships/hyperlink" Target="https://podminky.urs.cz/item/CS_URS_2024_01/952901111" TargetMode="External"/><Relationship Id="rId145" Type="http://schemas.openxmlformats.org/officeDocument/2006/relationships/hyperlink" Target="https://podminky.urs.cz/item/CS_URS_2024_01/763132811" TargetMode="External"/><Relationship Id="rId166" Type="http://schemas.openxmlformats.org/officeDocument/2006/relationships/hyperlink" Target="https://podminky.urs.cz/item/CS_URS_2024_01/998771113" TargetMode="External"/><Relationship Id="rId187" Type="http://schemas.openxmlformats.org/officeDocument/2006/relationships/printerSettings" Target="../printerSettings/printerSettings2.bin"/><Relationship Id="rId1" Type="http://schemas.openxmlformats.org/officeDocument/2006/relationships/hyperlink" Target="https://podminky.urs.cz/item/CS_URS_2024_01/119001401" TargetMode="External"/><Relationship Id="rId28" Type="http://schemas.openxmlformats.org/officeDocument/2006/relationships/hyperlink" Target="https://podminky.urs.cz/item/CS_URS_2024_01/279351122" TargetMode="External"/><Relationship Id="rId49" Type="http://schemas.openxmlformats.org/officeDocument/2006/relationships/hyperlink" Target="https://podminky.urs.cz/item/CS_URS_2024_01/417361821" TargetMode="External"/><Relationship Id="rId114" Type="http://schemas.openxmlformats.org/officeDocument/2006/relationships/hyperlink" Target="https://podminky.urs.cz/item/CS_URS_2024_01/711141559" TargetMode="External"/><Relationship Id="rId60" Type="http://schemas.openxmlformats.org/officeDocument/2006/relationships/hyperlink" Target="https://podminky.urs.cz/item/CS_URS_2024_01/622143004" TargetMode="External"/><Relationship Id="rId81" Type="http://schemas.openxmlformats.org/officeDocument/2006/relationships/hyperlink" Target="https://podminky.urs.cz/item/CS_URS_2024_01/944511211" TargetMode="External"/><Relationship Id="rId135" Type="http://schemas.openxmlformats.org/officeDocument/2006/relationships/hyperlink" Target="https://podminky.urs.cz/item/CS_URS_2024_01/733291101" TargetMode="External"/><Relationship Id="rId156" Type="http://schemas.openxmlformats.org/officeDocument/2006/relationships/hyperlink" Target="https://podminky.urs.cz/item/CS_URS_2024_01/767582800" TargetMode="External"/><Relationship Id="rId177" Type="http://schemas.openxmlformats.org/officeDocument/2006/relationships/hyperlink" Target="https://podminky.urs.cz/item/CS_URS_2024_01/998776113"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4_01/965042141" TargetMode="External"/><Relationship Id="rId18" Type="http://schemas.openxmlformats.org/officeDocument/2006/relationships/hyperlink" Target="https://podminky.urs.cz/item/CS_URS_2024_01/985112113" TargetMode="External"/><Relationship Id="rId26" Type="http://schemas.openxmlformats.org/officeDocument/2006/relationships/hyperlink" Target="https://podminky.urs.cz/item/CS_URS_2024_01/985131111" TargetMode="External"/><Relationship Id="rId39" Type="http://schemas.openxmlformats.org/officeDocument/2006/relationships/hyperlink" Target="https://podminky.urs.cz/item/CS_URS_2024_01/985511313" TargetMode="External"/><Relationship Id="rId21" Type="http://schemas.openxmlformats.org/officeDocument/2006/relationships/hyperlink" Target="https://podminky.urs.cz/item/CS_URS_2024_01/985112131" TargetMode="External"/><Relationship Id="rId34" Type="http://schemas.openxmlformats.org/officeDocument/2006/relationships/hyperlink" Target="https://podminky.urs.cz/item/CS_URS_2024_01/985511111" TargetMode="External"/><Relationship Id="rId42" Type="http://schemas.openxmlformats.org/officeDocument/2006/relationships/hyperlink" Target="https://podminky.urs.cz/item/CS_URS_2024_01/997013501" TargetMode="External"/><Relationship Id="rId47" Type="http://schemas.openxmlformats.org/officeDocument/2006/relationships/hyperlink" Target="https://podminky.urs.cz/item/CS_URS_2024_01/997013841" TargetMode="External"/><Relationship Id="rId50" Type="http://schemas.openxmlformats.org/officeDocument/2006/relationships/hyperlink" Target="https://podminky.urs.cz/item/CS_URS_2024_01/711191201" TargetMode="External"/><Relationship Id="rId55" Type="http://schemas.openxmlformats.org/officeDocument/2006/relationships/hyperlink" Target="https://podminky.urs.cz/item/CS_URS_2024_01/783442101" TargetMode="External"/><Relationship Id="rId7" Type="http://schemas.openxmlformats.org/officeDocument/2006/relationships/hyperlink" Target="https://podminky.urs.cz/item/CS_URS_2024_01/943211211" TargetMode="External"/><Relationship Id="rId2" Type="http://schemas.openxmlformats.org/officeDocument/2006/relationships/hyperlink" Target="https://podminky.urs.cz/item/CS_URS_2024_01/631311214" TargetMode="External"/><Relationship Id="rId16" Type="http://schemas.openxmlformats.org/officeDocument/2006/relationships/hyperlink" Target="https://podminky.urs.cz/item/CS_URS_2024_01/985112111" TargetMode="External"/><Relationship Id="rId29" Type="http://schemas.openxmlformats.org/officeDocument/2006/relationships/hyperlink" Target="https://podminky.urs.cz/item/CS_URS_2024_01/985311211" TargetMode="External"/><Relationship Id="rId11" Type="http://schemas.openxmlformats.org/officeDocument/2006/relationships/hyperlink" Target="https://podminky.urs.cz/item/CS_URS_2024_01/944121821" TargetMode="External"/><Relationship Id="rId24" Type="http://schemas.openxmlformats.org/officeDocument/2006/relationships/hyperlink" Target="https://podminky.urs.cz/item/CS_URS_2024_01/985121101" TargetMode="External"/><Relationship Id="rId32" Type="http://schemas.openxmlformats.org/officeDocument/2006/relationships/hyperlink" Target="https://podminky.urs.cz/item/CS_URS_2024_01/985323112" TargetMode="External"/><Relationship Id="rId37" Type="http://schemas.openxmlformats.org/officeDocument/2006/relationships/hyperlink" Target="https://podminky.urs.cz/item/CS_URS_2024_01/985511213" TargetMode="External"/><Relationship Id="rId40" Type="http://schemas.openxmlformats.org/officeDocument/2006/relationships/hyperlink" Target="https://podminky.urs.cz/item/CS_URS_2024_01/985561323" TargetMode="External"/><Relationship Id="rId45" Type="http://schemas.openxmlformats.org/officeDocument/2006/relationships/hyperlink" Target="https://podminky.urs.cz/item/CS_URS_2024_01/997013609" TargetMode="External"/><Relationship Id="rId53" Type="http://schemas.openxmlformats.org/officeDocument/2006/relationships/hyperlink" Target="https://podminky.urs.cz/item/CS_URS_2024_01/998764111" TargetMode="External"/><Relationship Id="rId58" Type="http://schemas.openxmlformats.org/officeDocument/2006/relationships/hyperlink" Target="https://podminky.urs.cz/item/CS_URS_2024_01/783947163" TargetMode="External"/><Relationship Id="rId5" Type="http://schemas.openxmlformats.org/officeDocument/2006/relationships/hyperlink" Target="https://podminky.urs.cz/item/CS_URS_2024_01/931994132" TargetMode="External"/><Relationship Id="rId61" Type="http://schemas.openxmlformats.org/officeDocument/2006/relationships/drawing" Target="../drawings/drawing3.xml"/><Relationship Id="rId19" Type="http://schemas.openxmlformats.org/officeDocument/2006/relationships/hyperlink" Target="https://podminky.urs.cz/item/CS_URS_2024_01/985112122" TargetMode="External"/><Relationship Id="rId14" Type="http://schemas.openxmlformats.org/officeDocument/2006/relationships/hyperlink" Target="https://podminky.urs.cz/item/CS_URS_2024_01/966075211" TargetMode="External"/><Relationship Id="rId22" Type="http://schemas.openxmlformats.org/officeDocument/2006/relationships/hyperlink" Target="https://podminky.urs.cz/item/CS_URS_2024_01/985112132" TargetMode="External"/><Relationship Id="rId27" Type="http://schemas.openxmlformats.org/officeDocument/2006/relationships/hyperlink" Target="https://podminky.urs.cz/item/CS_URS_2024_01/985132111" TargetMode="External"/><Relationship Id="rId30" Type="http://schemas.openxmlformats.org/officeDocument/2006/relationships/hyperlink" Target="https://podminky.urs.cz/item/CS_URS_2024_01/985311311" TargetMode="External"/><Relationship Id="rId35" Type="http://schemas.openxmlformats.org/officeDocument/2006/relationships/hyperlink" Target="https://podminky.urs.cz/item/CS_URS_2024_01/985511113" TargetMode="External"/><Relationship Id="rId43" Type="http://schemas.openxmlformats.org/officeDocument/2006/relationships/hyperlink" Target="https://podminky.urs.cz/item/CS_URS_2024_01/997013509" TargetMode="External"/><Relationship Id="rId48" Type="http://schemas.openxmlformats.org/officeDocument/2006/relationships/hyperlink" Target="https://podminky.urs.cz/item/CS_URS_2024_01/998011001" TargetMode="External"/><Relationship Id="rId56" Type="http://schemas.openxmlformats.org/officeDocument/2006/relationships/hyperlink" Target="https://podminky.urs.cz/item/CS_URS_2024_01/783933161" TargetMode="External"/><Relationship Id="rId8" Type="http://schemas.openxmlformats.org/officeDocument/2006/relationships/hyperlink" Target="https://podminky.urs.cz/item/CS_URS_2024_01/943211811" TargetMode="External"/><Relationship Id="rId51" Type="http://schemas.openxmlformats.org/officeDocument/2006/relationships/hyperlink" Target="https://podminky.urs.cz/item/CS_URS_2024_01/998711103" TargetMode="External"/><Relationship Id="rId3" Type="http://schemas.openxmlformats.org/officeDocument/2006/relationships/hyperlink" Target="https://podminky.urs.cz/item/CS_URS_2024_01/631362021" TargetMode="External"/><Relationship Id="rId12" Type="http://schemas.openxmlformats.org/officeDocument/2006/relationships/hyperlink" Target="https://podminky.urs.cz/item/CS_URS_2024_01/962051115" TargetMode="External"/><Relationship Id="rId17" Type="http://schemas.openxmlformats.org/officeDocument/2006/relationships/hyperlink" Target="https://podminky.urs.cz/item/CS_URS_2024_01/985112112" TargetMode="External"/><Relationship Id="rId25" Type="http://schemas.openxmlformats.org/officeDocument/2006/relationships/hyperlink" Target="https://podminky.urs.cz/item/CS_URS_2024_01/985121201" TargetMode="External"/><Relationship Id="rId33" Type="http://schemas.openxmlformats.org/officeDocument/2006/relationships/hyperlink" Target="https://podminky.urs.cz/item/CS_URS_2024_01/985324211" TargetMode="External"/><Relationship Id="rId38" Type="http://schemas.openxmlformats.org/officeDocument/2006/relationships/hyperlink" Target="https://podminky.urs.cz/item/CS_URS_2024_01/985511311" TargetMode="External"/><Relationship Id="rId46" Type="http://schemas.openxmlformats.org/officeDocument/2006/relationships/hyperlink" Target="https://podminky.urs.cz/item/CS_URS_2024_01/997013631" TargetMode="External"/><Relationship Id="rId59" Type="http://schemas.openxmlformats.org/officeDocument/2006/relationships/hyperlink" Target="https://podminky.urs.cz/item/CS_URS_2024_01/783997151" TargetMode="External"/><Relationship Id="rId20" Type="http://schemas.openxmlformats.org/officeDocument/2006/relationships/hyperlink" Target="https://podminky.urs.cz/item/CS_URS_2024_01/985112123" TargetMode="External"/><Relationship Id="rId41" Type="http://schemas.openxmlformats.org/officeDocument/2006/relationships/hyperlink" Target="https://podminky.urs.cz/item/CS_URS_2024_01/997013151" TargetMode="External"/><Relationship Id="rId54" Type="http://schemas.openxmlformats.org/officeDocument/2006/relationships/hyperlink" Target="https://podminky.urs.cz/item/CS_URS_2024_01/998767111" TargetMode="External"/><Relationship Id="rId1" Type="http://schemas.openxmlformats.org/officeDocument/2006/relationships/hyperlink" Target="https://podminky.urs.cz/item/CS_URS_2024_01/622143003" TargetMode="External"/><Relationship Id="rId6" Type="http://schemas.openxmlformats.org/officeDocument/2006/relationships/hyperlink" Target="https://podminky.urs.cz/item/CS_URS_2024_01/943211111" TargetMode="External"/><Relationship Id="rId15" Type="http://schemas.openxmlformats.org/officeDocument/2006/relationships/hyperlink" Target="https://podminky.urs.cz/item/CS_URS_2024_01/977211111" TargetMode="External"/><Relationship Id="rId23" Type="http://schemas.openxmlformats.org/officeDocument/2006/relationships/hyperlink" Target="https://podminky.urs.cz/item/CS_URS_2024_01/985112133" TargetMode="External"/><Relationship Id="rId28" Type="http://schemas.openxmlformats.org/officeDocument/2006/relationships/hyperlink" Target="https://podminky.urs.cz/item/CS_URS_2024_01/985311111" TargetMode="External"/><Relationship Id="rId36" Type="http://schemas.openxmlformats.org/officeDocument/2006/relationships/hyperlink" Target="https://podminky.urs.cz/item/CS_URS_2024_01/985511211" TargetMode="External"/><Relationship Id="rId49" Type="http://schemas.openxmlformats.org/officeDocument/2006/relationships/hyperlink" Target="https://podminky.urs.cz/item/CS_URS_2024_01/711131811" TargetMode="External"/><Relationship Id="rId57" Type="http://schemas.openxmlformats.org/officeDocument/2006/relationships/hyperlink" Target="https://podminky.urs.cz/item/CS_URS_2024_01/783947153" TargetMode="External"/><Relationship Id="rId10" Type="http://schemas.openxmlformats.org/officeDocument/2006/relationships/hyperlink" Target="https://podminky.urs.cz/item/CS_URS_2024_01/944121221" TargetMode="External"/><Relationship Id="rId31" Type="http://schemas.openxmlformats.org/officeDocument/2006/relationships/hyperlink" Target="https://podminky.urs.cz/item/CS_URS_2024_01/985321112" TargetMode="External"/><Relationship Id="rId44" Type="http://schemas.openxmlformats.org/officeDocument/2006/relationships/hyperlink" Target="https://podminky.urs.cz/item/CS_URS_2024_01/997013602" TargetMode="External"/><Relationship Id="rId52" Type="http://schemas.openxmlformats.org/officeDocument/2006/relationships/hyperlink" Target="https://podminky.urs.cz/item/CS_URS_2024_01/764011423" TargetMode="External"/><Relationship Id="rId60" Type="http://schemas.openxmlformats.org/officeDocument/2006/relationships/printerSettings" Target="../printerSettings/printerSettings3.bin"/><Relationship Id="rId4" Type="http://schemas.openxmlformats.org/officeDocument/2006/relationships/hyperlink" Target="https://podminky.urs.cz/item/CS_URS_2024_01/632453451" TargetMode="External"/><Relationship Id="rId9" Type="http://schemas.openxmlformats.org/officeDocument/2006/relationships/hyperlink" Target="https://podminky.urs.cz/item/CS_URS_2024_01/94412112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odminky.urs.cz/item/CS_URS_2024_01/171251201" TargetMode="External"/><Relationship Id="rId7" Type="http://schemas.openxmlformats.org/officeDocument/2006/relationships/drawing" Target="../drawings/drawing4.xml"/><Relationship Id="rId2" Type="http://schemas.openxmlformats.org/officeDocument/2006/relationships/hyperlink" Target="https://podminky.urs.cz/item/CS_URS_2024_01/162251102" TargetMode="External"/><Relationship Id="rId1" Type="http://schemas.openxmlformats.org/officeDocument/2006/relationships/hyperlink" Target="https://podminky.urs.cz/item/CS_URS_2024_01/133212811" TargetMode="External"/><Relationship Id="rId6" Type="http://schemas.openxmlformats.org/officeDocument/2006/relationships/printerSettings" Target="../printerSettings/printerSettings4.bin"/><Relationship Id="rId5" Type="http://schemas.openxmlformats.org/officeDocument/2006/relationships/hyperlink" Target="https://podminky.urs.cz/item/CS_URS_2024_01/998011008" TargetMode="External"/><Relationship Id="rId4" Type="http://schemas.openxmlformats.org/officeDocument/2006/relationships/hyperlink" Target="https://podminky.urs.cz/item/CS_URS_2024_01/27531381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4_01/564710001" TargetMode="External"/><Relationship Id="rId18" Type="http://schemas.openxmlformats.org/officeDocument/2006/relationships/hyperlink" Target="https://podminky.urs.cz/item/CS_URS_2024_01/899623141" TargetMode="External"/><Relationship Id="rId26" Type="http://schemas.openxmlformats.org/officeDocument/2006/relationships/hyperlink" Target="https://podminky.urs.cz/item/CS_URS_2024_01/985112133" TargetMode="External"/><Relationship Id="rId39" Type="http://schemas.openxmlformats.org/officeDocument/2006/relationships/hyperlink" Target="https://podminky.urs.cz/item/CS_URS_2024_01/998011008" TargetMode="External"/><Relationship Id="rId21" Type="http://schemas.openxmlformats.org/officeDocument/2006/relationships/hyperlink" Target="https://podminky.urs.cz/item/CS_URS_2024_01/936124113" TargetMode="External"/><Relationship Id="rId34" Type="http://schemas.openxmlformats.org/officeDocument/2006/relationships/hyperlink" Target="https://podminky.urs.cz/item/CS_URS_2024_01/997013501" TargetMode="External"/><Relationship Id="rId42" Type="http://schemas.openxmlformats.org/officeDocument/2006/relationships/drawing" Target="../drawings/drawing5.xml"/><Relationship Id="rId7" Type="http://schemas.openxmlformats.org/officeDocument/2006/relationships/hyperlink" Target="https://podminky.urs.cz/item/CS_URS_2024_01/139001101" TargetMode="External"/><Relationship Id="rId2" Type="http://schemas.openxmlformats.org/officeDocument/2006/relationships/hyperlink" Target="https://podminky.urs.cz/item/CS_URS_2024_01/113107181" TargetMode="External"/><Relationship Id="rId16" Type="http://schemas.openxmlformats.org/officeDocument/2006/relationships/hyperlink" Target="https://podminky.urs.cz/item/CS_URS_2024_01/596841120" TargetMode="External"/><Relationship Id="rId20" Type="http://schemas.openxmlformats.org/officeDocument/2006/relationships/hyperlink" Target="https://podminky.urs.cz/item/CS_URS_2024_01/936104213" TargetMode="External"/><Relationship Id="rId29" Type="http://schemas.openxmlformats.org/officeDocument/2006/relationships/hyperlink" Target="https://podminky.urs.cz/item/CS_URS_2024_01/985131311" TargetMode="External"/><Relationship Id="rId41" Type="http://schemas.openxmlformats.org/officeDocument/2006/relationships/printerSettings" Target="../printerSettings/printerSettings5.bin"/><Relationship Id="rId1" Type="http://schemas.openxmlformats.org/officeDocument/2006/relationships/hyperlink" Target="https://podminky.urs.cz/item/CS_URS_2024_01/113107171" TargetMode="External"/><Relationship Id="rId6" Type="http://schemas.openxmlformats.org/officeDocument/2006/relationships/hyperlink" Target="https://podminky.urs.cz/item/CS_URS_2024_01/132312131" TargetMode="External"/><Relationship Id="rId11" Type="http://schemas.openxmlformats.org/officeDocument/2006/relationships/hyperlink" Target="https://podminky.urs.cz/item/CS_URS_2024_01/181951112" TargetMode="External"/><Relationship Id="rId24" Type="http://schemas.openxmlformats.org/officeDocument/2006/relationships/hyperlink" Target="https://podminky.urs.cz/item/CS_URS_2024_01/976071111" TargetMode="External"/><Relationship Id="rId32" Type="http://schemas.openxmlformats.org/officeDocument/2006/relationships/hyperlink" Target="https://podminky.urs.cz/item/CS_URS_2024_01/985321112" TargetMode="External"/><Relationship Id="rId37" Type="http://schemas.openxmlformats.org/officeDocument/2006/relationships/hyperlink" Target="https://podminky.urs.cz/item/CS_URS_2024_01/997221861" TargetMode="External"/><Relationship Id="rId40" Type="http://schemas.openxmlformats.org/officeDocument/2006/relationships/hyperlink" Target="https://podminky.urs.cz/item/CS_URS_2024_01/998767111" TargetMode="External"/><Relationship Id="rId5" Type="http://schemas.openxmlformats.org/officeDocument/2006/relationships/hyperlink" Target="https://podminky.urs.cz/item/CS_URS_2024_01/122252203" TargetMode="External"/><Relationship Id="rId15" Type="http://schemas.openxmlformats.org/officeDocument/2006/relationships/hyperlink" Target="https://podminky.urs.cz/item/CS_URS_2024_01/596211120" TargetMode="External"/><Relationship Id="rId23" Type="http://schemas.openxmlformats.org/officeDocument/2006/relationships/hyperlink" Target="https://podminky.urs.cz/item/CS_URS_2024_01/962052211" TargetMode="External"/><Relationship Id="rId28" Type="http://schemas.openxmlformats.org/officeDocument/2006/relationships/hyperlink" Target="https://podminky.urs.cz/item/CS_URS_2024_01/985131111" TargetMode="External"/><Relationship Id="rId36" Type="http://schemas.openxmlformats.org/officeDocument/2006/relationships/hyperlink" Target="https://podminky.urs.cz/item/CS_URS_2024_01/997013869" TargetMode="External"/><Relationship Id="rId10" Type="http://schemas.openxmlformats.org/officeDocument/2006/relationships/hyperlink" Target="https://podminky.urs.cz/item/CS_URS_2024_01/174111101" TargetMode="External"/><Relationship Id="rId19" Type="http://schemas.openxmlformats.org/officeDocument/2006/relationships/hyperlink" Target="https://podminky.urs.cz/item/CS_URS_2024_01/916231212" TargetMode="External"/><Relationship Id="rId31" Type="http://schemas.openxmlformats.org/officeDocument/2006/relationships/hyperlink" Target="https://podminky.urs.cz/item/CS_URS_2024_01/985312114" TargetMode="External"/><Relationship Id="rId4" Type="http://schemas.openxmlformats.org/officeDocument/2006/relationships/hyperlink" Target="https://podminky.urs.cz/item/CS_URS_2024_01/121103111" TargetMode="External"/><Relationship Id="rId9" Type="http://schemas.openxmlformats.org/officeDocument/2006/relationships/hyperlink" Target="https://podminky.urs.cz/item/CS_URS_2024_01/171152101" TargetMode="External"/><Relationship Id="rId14" Type="http://schemas.openxmlformats.org/officeDocument/2006/relationships/hyperlink" Target="https://podminky.urs.cz/item/CS_URS_2024_01/564831011" TargetMode="External"/><Relationship Id="rId22" Type="http://schemas.openxmlformats.org/officeDocument/2006/relationships/hyperlink" Target="https://podminky.urs.cz/item/CS_URS_2024_01/961055111" TargetMode="External"/><Relationship Id="rId27" Type="http://schemas.openxmlformats.org/officeDocument/2006/relationships/hyperlink" Target="https://podminky.urs.cz/item/CS_URS_2024_01/985112193" TargetMode="External"/><Relationship Id="rId30" Type="http://schemas.openxmlformats.org/officeDocument/2006/relationships/hyperlink" Target="https://podminky.urs.cz/item/CS_URS_2024_01/985311314" TargetMode="External"/><Relationship Id="rId35" Type="http://schemas.openxmlformats.org/officeDocument/2006/relationships/hyperlink" Target="https://podminky.urs.cz/item/CS_URS_2024_01/997013509" TargetMode="External"/><Relationship Id="rId8" Type="http://schemas.openxmlformats.org/officeDocument/2006/relationships/hyperlink" Target="https://podminky.urs.cz/item/CS_URS_2024_01/162251102" TargetMode="External"/><Relationship Id="rId3" Type="http://schemas.openxmlformats.org/officeDocument/2006/relationships/hyperlink" Target="https://podminky.urs.cz/item/CS_URS_2024_01/113204111" TargetMode="External"/><Relationship Id="rId12" Type="http://schemas.openxmlformats.org/officeDocument/2006/relationships/hyperlink" Target="https://podminky.urs.cz/item/CS_URS_2024_01/327112111" TargetMode="External"/><Relationship Id="rId17" Type="http://schemas.openxmlformats.org/officeDocument/2006/relationships/hyperlink" Target="https://podminky.urs.cz/item/CS_URS_2024_01/622143001" TargetMode="External"/><Relationship Id="rId25" Type="http://schemas.openxmlformats.org/officeDocument/2006/relationships/hyperlink" Target="https://podminky.urs.cz/item/CS_URS_2024_01/977211114" TargetMode="External"/><Relationship Id="rId33" Type="http://schemas.openxmlformats.org/officeDocument/2006/relationships/hyperlink" Target="https://podminky.urs.cz/item/CS_URS_2024_01/985323111" TargetMode="External"/><Relationship Id="rId38" Type="http://schemas.openxmlformats.org/officeDocument/2006/relationships/hyperlink" Target="https://podminky.urs.cz/item/CS_URS_2024_01/99722187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4_01/174111101" TargetMode="External"/><Relationship Id="rId13" Type="http://schemas.openxmlformats.org/officeDocument/2006/relationships/hyperlink" Target="https://podminky.urs.cz/item/CS_URS_2024_01/631311116" TargetMode="External"/><Relationship Id="rId3" Type="http://schemas.openxmlformats.org/officeDocument/2006/relationships/hyperlink" Target="https://podminky.urs.cz/item/CS_URS_2024_01/132212131" TargetMode="External"/><Relationship Id="rId7" Type="http://schemas.openxmlformats.org/officeDocument/2006/relationships/hyperlink" Target="https://podminky.urs.cz/item/CS_URS_2024_01/171251201" TargetMode="External"/><Relationship Id="rId12" Type="http://schemas.openxmlformats.org/officeDocument/2006/relationships/hyperlink" Target="https://podminky.urs.cz/item/CS_URS_2024_01/275361821" TargetMode="External"/><Relationship Id="rId2" Type="http://schemas.openxmlformats.org/officeDocument/2006/relationships/hyperlink" Target="https://podminky.urs.cz/item/CS_URS_2024_01/132251252" TargetMode="External"/><Relationship Id="rId16" Type="http://schemas.openxmlformats.org/officeDocument/2006/relationships/drawing" Target="../drawings/drawing6.xml"/><Relationship Id="rId1" Type="http://schemas.openxmlformats.org/officeDocument/2006/relationships/hyperlink" Target="https://podminky.urs.cz/item/CS_URS_2024_01/119001401" TargetMode="External"/><Relationship Id="rId6" Type="http://schemas.openxmlformats.org/officeDocument/2006/relationships/hyperlink" Target="https://podminky.urs.cz/item/CS_URS_2024_01/162251102" TargetMode="External"/><Relationship Id="rId11" Type="http://schemas.openxmlformats.org/officeDocument/2006/relationships/hyperlink" Target="https://podminky.urs.cz/item/CS_URS_2024_01/275321511" TargetMode="External"/><Relationship Id="rId5" Type="http://schemas.openxmlformats.org/officeDocument/2006/relationships/hyperlink" Target="https://podminky.urs.cz/item/CS_URS_2024_01/139001101" TargetMode="External"/><Relationship Id="rId15" Type="http://schemas.openxmlformats.org/officeDocument/2006/relationships/printerSettings" Target="../printerSettings/printerSettings6.bin"/><Relationship Id="rId10" Type="http://schemas.openxmlformats.org/officeDocument/2006/relationships/hyperlink" Target="https://podminky.urs.cz/item/CS_URS_2024_01/274361821" TargetMode="External"/><Relationship Id="rId4" Type="http://schemas.openxmlformats.org/officeDocument/2006/relationships/hyperlink" Target="https://podminky.urs.cz/item/CS_URS_2024_01/132312131" TargetMode="External"/><Relationship Id="rId9" Type="http://schemas.openxmlformats.org/officeDocument/2006/relationships/hyperlink" Target="https://podminky.urs.cz/item/CS_URS_2024_01/274321511" TargetMode="External"/><Relationship Id="rId14" Type="http://schemas.openxmlformats.org/officeDocument/2006/relationships/hyperlink" Target="https://podminky.urs.cz/item/CS_URS_2024_01/998011008"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5"/>
  <sheetViews>
    <sheetView showGridLines="0" tabSelected="1" workbookViewId="0"/>
  </sheetViews>
  <sheetFormatPr defaultRowHeight="16.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7" t="s">
        <v>0</v>
      </c>
      <c r="AZ1" s="17" t="s">
        <v>1</v>
      </c>
      <c r="BA1" s="17" t="s">
        <v>2</v>
      </c>
      <c r="BB1" s="17" t="s">
        <v>3</v>
      </c>
      <c r="BT1" s="17" t="s">
        <v>4</v>
      </c>
      <c r="BU1" s="17" t="s">
        <v>4</v>
      </c>
      <c r="BV1" s="17" t="s">
        <v>5</v>
      </c>
    </row>
    <row r="2" spans="1:74" ht="36.950000000000003" customHeight="1">
      <c r="AR2" s="309"/>
      <c r="AS2" s="309"/>
      <c r="AT2" s="309"/>
      <c r="AU2" s="309"/>
      <c r="AV2" s="309"/>
      <c r="AW2" s="309"/>
      <c r="AX2" s="309"/>
      <c r="AY2" s="309"/>
      <c r="AZ2" s="309"/>
      <c r="BA2" s="309"/>
      <c r="BB2" s="309"/>
      <c r="BC2" s="309"/>
      <c r="BD2" s="309"/>
      <c r="BE2" s="309"/>
      <c r="BS2" s="18" t="s">
        <v>6</v>
      </c>
      <c r="BT2" s="18" t="s">
        <v>7</v>
      </c>
    </row>
    <row r="3" spans="1:74"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5" customHeight="1">
      <c r="B4" s="21"/>
      <c r="D4" s="22" t="s">
        <v>9</v>
      </c>
      <c r="AR4" s="21"/>
      <c r="AS4" s="23" t="s">
        <v>10</v>
      </c>
      <c r="BE4" s="24" t="s">
        <v>11</v>
      </c>
      <c r="BS4" s="18" t="s">
        <v>12</v>
      </c>
    </row>
    <row r="5" spans="1:74" ht="12" customHeight="1">
      <c r="B5" s="21"/>
      <c r="D5" s="25" t="s">
        <v>13</v>
      </c>
      <c r="K5" s="308" t="s">
        <v>14</v>
      </c>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R5" s="21"/>
      <c r="BE5" s="305" t="s">
        <v>15</v>
      </c>
      <c r="BS5" s="18" t="s">
        <v>6</v>
      </c>
    </row>
    <row r="6" spans="1:74" ht="36.950000000000003" customHeight="1">
      <c r="B6" s="21"/>
      <c r="D6" s="27" t="s">
        <v>16</v>
      </c>
      <c r="K6" s="310" t="s">
        <v>17</v>
      </c>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R6" s="21"/>
      <c r="BE6" s="306"/>
      <c r="BS6" s="18" t="s">
        <v>6</v>
      </c>
    </row>
    <row r="7" spans="1:74" ht="12" customHeight="1">
      <c r="B7" s="21"/>
      <c r="D7" s="28" t="s">
        <v>18</v>
      </c>
      <c r="K7" s="26" t="s">
        <v>19</v>
      </c>
      <c r="AK7" s="28" t="s">
        <v>20</v>
      </c>
      <c r="AN7" s="26" t="s">
        <v>21</v>
      </c>
      <c r="AR7" s="21"/>
      <c r="BE7" s="306"/>
      <c r="BS7" s="18" t="s">
        <v>6</v>
      </c>
    </row>
    <row r="8" spans="1:74" ht="12" customHeight="1">
      <c r="B8" s="21"/>
      <c r="D8" s="28" t="s">
        <v>22</v>
      </c>
      <c r="K8" s="26" t="s">
        <v>23</v>
      </c>
      <c r="AK8" s="28" t="s">
        <v>24</v>
      </c>
      <c r="AN8" s="29" t="s">
        <v>25</v>
      </c>
      <c r="AR8" s="21"/>
      <c r="BE8" s="306"/>
      <c r="BS8" s="18" t="s">
        <v>6</v>
      </c>
    </row>
    <row r="9" spans="1:74" ht="29.25" customHeight="1">
      <c r="B9" s="21"/>
      <c r="D9" s="25" t="s">
        <v>26</v>
      </c>
      <c r="K9" s="30" t="s">
        <v>27</v>
      </c>
      <c r="AK9" s="25" t="s">
        <v>28</v>
      </c>
      <c r="AN9" s="30" t="s">
        <v>29</v>
      </c>
      <c r="AR9" s="21"/>
      <c r="BE9" s="306"/>
      <c r="BS9" s="18" t="s">
        <v>6</v>
      </c>
    </row>
    <row r="10" spans="1:74" ht="12" customHeight="1">
      <c r="B10" s="21"/>
      <c r="D10" s="28" t="s">
        <v>30</v>
      </c>
      <c r="AK10" s="28" t="s">
        <v>31</v>
      </c>
      <c r="AN10" s="26" t="s">
        <v>32</v>
      </c>
      <c r="AR10" s="21"/>
      <c r="BE10" s="306"/>
      <c r="BS10" s="18" t="s">
        <v>6</v>
      </c>
    </row>
    <row r="11" spans="1:74" ht="18.399999999999999" customHeight="1">
      <c r="B11" s="21"/>
      <c r="E11" s="26" t="s">
        <v>33</v>
      </c>
      <c r="AK11" s="28" t="s">
        <v>34</v>
      </c>
      <c r="AN11" s="26" t="s">
        <v>35</v>
      </c>
      <c r="AR11" s="21"/>
      <c r="BE11" s="306"/>
      <c r="BS11" s="18" t="s">
        <v>6</v>
      </c>
    </row>
    <row r="12" spans="1:74" ht="6.95" customHeight="1">
      <c r="B12" s="21"/>
      <c r="AR12" s="21"/>
      <c r="BE12" s="306"/>
      <c r="BS12" s="18" t="s">
        <v>6</v>
      </c>
    </row>
    <row r="13" spans="1:74" ht="12" customHeight="1">
      <c r="B13" s="21"/>
      <c r="D13" s="28" t="s">
        <v>36</v>
      </c>
      <c r="AK13" s="28" t="s">
        <v>31</v>
      </c>
      <c r="AN13" s="31" t="s">
        <v>37</v>
      </c>
      <c r="AR13" s="21"/>
      <c r="BE13" s="306"/>
      <c r="BS13" s="18" t="s">
        <v>6</v>
      </c>
    </row>
    <row r="14" spans="1:74" ht="12.75">
      <c r="B14" s="21"/>
      <c r="E14" s="311" t="s">
        <v>37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28" t="s">
        <v>34</v>
      </c>
      <c r="AN14" s="31" t="s">
        <v>37</v>
      </c>
      <c r="AR14" s="21"/>
      <c r="BE14" s="306"/>
      <c r="BS14" s="18" t="s">
        <v>6</v>
      </c>
    </row>
    <row r="15" spans="1:74" ht="6.95" customHeight="1">
      <c r="B15" s="21"/>
      <c r="AR15" s="21"/>
      <c r="BE15" s="306"/>
      <c r="BS15" s="18" t="s">
        <v>4</v>
      </c>
    </row>
    <row r="16" spans="1:74" ht="12" customHeight="1">
      <c r="B16" s="21"/>
      <c r="D16" s="28" t="s">
        <v>38</v>
      </c>
      <c r="AK16" s="28" t="s">
        <v>31</v>
      </c>
      <c r="AN16" s="26" t="s">
        <v>39</v>
      </c>
      <c r="AR16" s="21"/>
      <c r="BE16" s="306"/>
      <c r="BS16" s="18" t="s">
        <v>4</v>
      </c>
    </row>
    <row r="17" spans="2:71" ht="18.399999999999999" customHeight="1">
      <c r="B17" s="21"/>
      <c r="E17" s="26" t="s">
        <v>40</v>
      </c>
      <c r="AK17" s="28" t="s">
        <v>34</v>
      </c>
      <c r="AN17" s="26" t="s">
        <v>41</v>
      </c>
      <c r="AR17" s="21"/>
      <c r="BE17" s="306"/>
      <c r="BS17" s="18" t="s">
        <v>42</v>
      </c>
    </row>
    <row r="18" spans="2:71" ht="6.95" customHeight="1">
      <c r="B18" s="21"/>
      <c r="AR18" s="21"/>
      <c r="BE18" s="306"/>
      <c r="BS18" s="18" t="s">
        <v>6</v>
      </c>
    </row>
    <row r="19" spans="2:71" ht="12" customHeight="1">
      <c r="B19" s="21"/>
      <c r="D19" s="28" t="s">
        <v>43</v>
      </c>
      <c r="AK19" s="28" t="s">
        <v>31</v>
      </c>
      <c r="AN19" s="26" t="s">
        <v>44</v>
      </c>
      <c r="AR19" s="21"/>
      <c r="BE19" s="306"/>
      <c r="BS19" s="18" t="s">
        <v>6</v>
      </c>
    </row>
    <row r="20" spans="2:71" ht="18.399999999999999" customHeight="1">
      <c r="B20" s="21"/>
      <c r="E20" s="26" t="s">
        <v>45</v>
      </c>
      <c r="AK20" s="28" t="s">
        <v>34</v>
      </c>
      <c r="AN20" s="26" t="s">
        <v>41</v>
      </c>
      <c r="AR20" s="21"/>
      <c r="BE20" s="306"/>
      <c r="BS20" s="18" t="s">
        <v>4</v>
      </c>
    </row>
    <row r="21" spans="2:71" ht="6.95" customHeight="1">
      <c r="B21" s="21"/>
      <c r="AR21" s="21"/>
      <c r="BE21" s="306"/>
    </row>
    <row r="22" spans="2:71" ht="12" customHeight="1">
      <c r="B22" s="21"/>
      <c r="D22" s="28" t="s">
        <v>46</v>
      </c>
      <c r="AR22" s="21"/>
      <c r="BE22" s="306"/>
    </row>
    <row r="23" spans="2:71" ht="47.25" customHeight="1">
      <c r="B23" s="21"/>
      <c r="E23" s="313" t="s">
        <v>47</v>
      </c>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R23" s="21"/>
      <c r="BE23" s="306"/>
    </row>
    <row r="24" spans="2:71" ht="6.95" customHeight="1">
      <c r="B24" s="21"/>
      <c r="AR24" s="21"/>
      <c r="BE24" s="306"/>
    </row>
    <row r="25" spans="2:71" ht="6.95" customHeight="1">
      <c r="B25" s="2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R25" s="21"/>
      <c r="BE25" s="306"/>
    </row>
    <row r="26" spans="2:71" s="1" customFormat="1" ht="25.9" customHeight="1">
      <c r="B26" s="34"/>
      <c r="D26" s="35" t="s">
        <v>48</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14">
        <f>ROUND(AG54,2)</f>
        <v>0</v>
      </c>
      <c r="AL26" s="315"/>
      <c r="AM26" s="315"/>
      <c r="AN26" s="315"/>
      <c r="AO26" s="315"/>
      <c r="AR26" s="34"/>
      <c r="BE26" s="306"/>
    </row>
    <row r="27" spans="2:71" s="1" customFormat="1" ht="6.95" customHeight="1">
      <c r="B27" s="34"/>
      <c r="AR27" s="34"/>
      <c r="BE27" s="306"/>
    </row>
    <row r="28" spans="2:71" s="1" customFormat="1" ht="12.75">
      <c r="B28" s="34"/>
      <c r="L28" s="316" t="s">
        <v>49</v>
      </c>
      <c r="M28" s="316"/>
      <c r="N28" s="316"/>
      <c r="O28" s="316"/>
      <c r="P28" s="316"/>
      <c r="W28" s="316" t="s">
        <v>50</v>
      </c>
      <c r="X28" s="316"/>
      <c r="Y28" s="316"/>
      <c r="Z28" s="316"/>
      <c r="AA28" s="316"/>
      <c r="AB28" s="316"/>
      <c r="AC28" s="316"/>
      <c r="AD28" s="316"/>
      <c r="AE28" s="316"/>
      <c r="AK28" s="316" t="s">
        <v>51</v>
      </c>
      <c r="AL28" s="316"/>
      <c r="AM28" s="316"/>
      <c r="AN28" s="316"/>
      <c r="AO28" s="316"/>
      <c r="AR28" s="34"/>
      <c r="BE28" s="306"/>
    </row>
    <row r="29" spans="2:71" s="2" customFormat="1" ht="14.45" customHeight="1">
      <c r="B29" s="38"/>
      <c r="D29" s="28" t="s">
        <v>52</v>
      </c>
      <c r="F29" s="28" t="s">
        <v>53</v>
      </c>
      <c r="L29" s="319">
        <v>0.21</v>
      </c>
      <c r="M29" s="318"/>
      <c r="N29" s="318"/>
      <c r="O29" s="318"/>
      <c r="P29" s="318"/>
      <c r="W29" s="317">
        <f>ROUND(AZ54, 2)</f>
        <v>0</v>
      </c>
      <c r="X29" s="318"/>
      <c r="Y29" s="318"/>
      <c r="Z29" s="318"/>
      <c r="AA29" s="318"/>
      <c r="AB29" s="318"/>
      <c r="AC29" s="318"/>
      <c r="AD29" s="318"/>
      <c r="AE29" s="318"/>
      <c r="AK29" s="317">
        <f>ROUND(AV54, 2)</f>
        <v>0</v>
      </c>
      <c r="AL29" s="318"/>
      <c r="AM29" s="318"/>
      <c r="AN29" s="318"/>
      <c r="AO29" s="318"/>
      <c r="AR29" s="38"/>
      <c r="BE29" s="307"/>
    </row>
    <row r="30" spans="2:71" s="2" customFormat="1" ht="14.45" customHeight="1">
      <c r="B30" s="38"/>
      <c r="F30" s="28" t="s">
        <v>54</v>
      </c>
      <c r="L30" s="319">
        <v>0.12</v>
      </c>
      <c r="M30" s="318"/>
      <c r="N30" s="318"/>
      <c r="O30" s="318"/>
      <c r="P30" s="318"/>
      <c r="W30" s="317">
        <f>ROUND(BA54, 2)</f>
        <v>0</v>
      </c>
      <c r="X30" s="318"/>
      <c r="Y30" s="318"/>
      <c r="Z30" s="318"/>
      <c r="AA30" s="318"/>
      <c r="AB30" s="318"/>
      <c r="AC30" s="318"/>
      <c r="AD30" s="318"/>
      <c r="AE30" s="318"/>
      <c r="AK30" s="317">
        <f>ROUND(AW54, 2)</f>
        <v>0</v>
      </c>
      <c r="AL30" s="318"/>
      <c r="AM30" s="318"/>
      <c r="AN30" s="318"/>
      <c r="AO30" s="318"/>
      <c r="AR30" s="38"/>
      <c r="BE30" s="307"/>
    </row>
    <row r="31" spans="2:71" s="2" customFormat="1" ht="14.45" hidden="1" customHeight="1">
      <c r="B31" s="38"/>
      <c r="F31" s="28" t="s">
        <v>55</v>
      </c>
      <c r="L31" s="319">
        <v>0.21</v>
      </c>
      <c r="M31" s="318"/>
      <c r="N31" s="318"/>
      <c r="O31" s="318"/>
      <c r="P31" s="318"/>
      <c r="W31" s="317">
        <f>ROUND(BB54, 2)</f>
        <v>0</v>
      </c>
      <c r="X31" s="318"/>
      <c r="Y31" s="318"/>
      <c r="Z31" s="318"/>
      <c r="AA31" s="318"/>
      <c r="AB31" s="318"/>
      <c r="AC31" s="318"/>
      <c r="AD31" s="318"/>
      <c r="AE31" s="318"/>
      <c r="AK31" s="317">
        <v>0</v>
      </c>
      <c r="AL31" s="318"/>
      <c r="AM31" s="318"/>
      <c r="AN31" s="318"/>
      <c r="AO31" s="318"/>
      <c r="AR31" s="38"/>
      <c r="BE31" s="307"/>
    </row>
    <row r="32" spans="2:71" s="2" customFormat="1" ht="14.45" hidden="1" customHeight="1">
      <c r="B32" s="38"/>
      <c r="F32" s="28" t="s">
        <v>56</v>
      </c>
      <c r="L32" s="319">
        <v>0.12</v>
      </c>
      <c r="M32" s="318"/>
      <c r="N32" s="318"/>
      <c r="O32" s="318"/>
      <c r="P32" s="318"/>
      <c r="W32" s="317">
        <f>ROUND(BC54, 2)</f>
        <v>0</v>
      </c>
      <c r="X32" s="318"/>
      <c r="Y32" s="318"/>
      <c r="Z32" s="318"/>
      <c r="AA32" s="318"/>
      <c r="AB32" s="318"/>
      <c r="AC32" s="318"/>
      <c r="AD32" s="318"/>
      <c r="AE32" s="318"/>
      <c r="AK32" s="317">
        <v>0</v>
      </c>
      <c r="AL32" s="318"/>
      <c r="AM32" s="318"/>
      <c r="AN32" s="318"/>
      <c r="AO32" s="318"/>
      <c r="AR32" s="38"/>
      <c r="BE32" s="307"/>
    </row>
    <row r="33" spans="2:44" s="2" customFormat="1" ht="14.45" hidden="1" customHeight="1">
      <c r="B33" s="38"/>
      <c r="F33" s="28" t="s">
        <v>57</v>
      </c>
      <c r="L33" s="319">
        <v>0</v>
      </c>
      <c r="M33" s="318"/>
      <c r="N33" s="318"/>
      <c r="O33" s="318"/>
      <c r="P33" s="318"/>
      <c r="W33" s="317">
        <f>ROUND(BD54, 2)</f>
        <v>0</v>
      </c>
      <c r="X33" s="318"/>
      <c r="Y33" s="318"/>
      <c r="Z33" s="318"/>
      <c r="AA33" s="318"/>
      <c r="AB33" s="318"/>
      <c r="AC33" s="318"/>
      <c r="AD33" s="318"/>
      <c r="AE33" s="318"/>
      <c r="AK33" s="317">
        <v>0</v>
      </c>
      <c r="AL33" s="318"/>
      <c r="AM33" s="318"/>
      <c r="AN33" s="318"/>
      <c r="AO33" s="318"/>
      <c r="AR33" s="38"/>
    </row>
    <row r="34" spans="2:44" s="1" customFormat="1" ht="6.95" customHeight="1">
      <c r="B34" s="34"/>
      <c r="AR34" s="34"/>
    </row>
    <row r="35" spans="2:44" s="1" customFormat="1" ht="25.9" customHeight="1">
      <c r="B35" s="34"/>
      <c r="C35" s="39"/>
      <c r="D35" s="40" t="s">
        <v>58</v>
      </c>
      <c r="E35" s="41"/>
      <c r="F35" s="41"/>
      <c r="G35" s="41"/>
      <c r="H35" s="41"/>
      <c r="I35" s="41"/>
      <c r="J35" s="41"/>
      <c r="K35" s="41"/>
      <c r="L35" s="41"/>
      <c r="M35" s="41"/>
      <c r="N35" s="41"/>
      <c r="O35" s="41"/>
      <c r="P35" s="41"/>
      <c r="Q35" s="41"/>
      <c r="R35" s="41"/>
      <c r="S35" s="41"/>
      <c r="T35" s="42" t="s">
        <v>59</v>
      </c>
      <c r="U35" s="41"/>
      <c r="V35" s="41"/>
      <c r="W35" s="41"/>
      <c r="X35" s="323" t="s">
        <v>60</v>
      </c>
      <c r="Y35" s="321"/>
      <c r="Z35" s="321"/>
      <c r="AA35" s="321"/>
      <c r="AB35" s="321"/>
      <c r="AC35" s="41"/>
      <c r="AD35" s="41"/>
      <c r="AE35" s="41"/>
      <c r="AF35" s="41"/>
      <c r="AG35" s="41"/>
      <c r="AH35" s="41"/>
      <c r="AI35" s="41"/>
      <c r="AJ35" s="41"/>
      <c r="AK35" s="320">
        <f>SUM(AK26:AK33)</f>
        <v>0</v>
      </c>
      <c r="AL35" s="321"/>
      <c r="AM35" s="321"/>
      <c r="AN35" s="321"/>
      <c r="AO35" s="322"/>
      <c r="AP35" s="39"/>
      <c r="AQ35" s="39"/>
      <c r="AR35" s="34"/>
    </row>
    <row r="36" spans="2:44" s="1" customFormat="1" ht="6.95" customHeight="1">
      <c r="B36" s="34"/>
      <c r="AR36" s="34"/>
    </row>
    <row r="37" spans="2:44" s="1" customFormat="1" ht="6.95" customHeight="1">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34"/>
    </row>
    <row r="41" spans="2:44" s="1" customFormat="1" ht="6.95" customHeight="1">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34"/>
    </row>
    <row r="42" spans="2:44" s="1" customFormat="1" ht="24.95" customHeight="1">
      <c r="B42" s="34"/>
      <c r="C42" s="22" t="s">
        <v>61</v>
      </c>
      <c r="AR42" s="34"/>
    </row>
    <row r="43" spans="2:44" s="1" customFormat="1" ht="6.95" customHeight="1">
      <c r="B43" s="34"/>
      <c r="AR43" s="34"/>
    </row>
    <row r="44" spans="2:44" s="3" customFormat="1" ht="12" customHeight="1">
      <c r="B44" s="47"/>
      <c r="C44" s="28" t="s">
        <v>13</v>
      </c>
      <c r="L44" s="3" t="str">
        <f>K5</f>
        <v>2117/DPSb_R01</v>
      </c>
      <c r="AR44" s="47"/>
    </row>
    <row r="45" spans="2:44" s="4" customFormat="1" ht="36.950000000000003" customHeight="1">
      <c r="B45" s="48"/>
      <c r="C45" s="49" t="s">
        <v>16</v>
      </c>
      <c r="L45" s="287" t="str">
        <f>K6</f>
        <v>Modernizace přístupu do Polikliniky / Část III. - nový přístup do Polikliniky</v>
      </c>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R45" s="48"/>
    </row>
    <row r="46" spans="2:44" s="1" customFormat="1" ht="6.95" customHeight="1">
      <c r="B46" s="34"/>
      <c r="AR46" s="34"/>
    </row>
    <row r="47" spans="2:44" s="1" customFormat="1" ht="12" customHeight="1">
      <c r="B47" s="34"/>
      <c r="C47" s="28" t="s">
        <v>22</v>
      </c>
      <c r="L47" s="50" t="str">
        <f>IF(K8="","",K8)</f>
        <v>Nemocnice Česká Lípa</v>
      </c>
      <c r="AI47" s="28" t="s">
        <v>24</v>
      </c>
      <c r="AM47" s="289" t="str">
        <f>IF(AN8= "","",AN8)</f>
        <v>31. 5. 2024</v>
      </c>
      <c r="AN47" s="289"/>
      <c r="AR47" s="34"/>
    </row>
    <row r="48" spans="2:44" s="1" customFormat="1" ht="6.95" customHeight="1">
      <c r="B48" s="34"/>
      <c r="AR48" s="34"/>
    </row>
    <row r="49" spans="1:91" s="1" customFormat="1" ht="15.2" customHeight="1">
      <c r="B49" s="34"/>
      <c r="C49" s="28" t="s">
        <v>30</v>
      </c>
      <c r="L49" s="3" t="str">
        <f>IF(E11= "","",E11)</f>
        <v xml:space="preserve">Nemocnice s poliklinikou Česká Lípa, a.s. </v>
      </c>
      <c r="AI49" s="28" t="s">
        <v>38</v>
      </c>
      <c r="AM49" s="290" t="str">
        <f>IF(E17="","",E17)</f>
        <v>STORING spol. s r.o.</v>
      </c>
      <c r="AN49" s="291"/>
      <c r="AO49" s="291"/>
      <c r="AP49" s="291"/>
      <c r="AR49" s="34"/>
      <c r="AS49" s="292" t="s">
        <v>62</v>
      </c>
      <c r="AT49" s="293"/>
      <c r="AU49" s="52"/>
      <c r="AV49" s="52"/>
      <c r="AW49" s="52"/>
      <c r="AX49" s="52"/>
      <c r="AY49" s="52"/>
      <c r="AZ49" s="52"/>
      <c r="BA49" s="52"/>
      <c r="BB49" s="52"/>
      <c r="BC49" s="52"/>
      <c r="BD49" s="53"/>
    </row>
    <row r="50" spans="1:91" s="1" customFormat="1" ht="15.2" customHeight="1">
      <c r="B50" s="34"/>
      <c r="C50" s="28" t="s">
        <v>36</v>
      </c>
      <c r="L50" s="3" t="str">
        <f>IF(E14= "Vyplň údaj","",E14)</f>
        <v/>
      </c>
      <c r="AI50" s="28" t="s">
        <v>43</v>
      </c>
      <c r="AM50" s="290" t="str">
        <f>IF(E20="","",E20)</f>
        <v xml:space="preserve">STORING spol. s ro. </v>
      </c>
      <c r="AN50" s="291"/>
      <c r="AO50" s="291"/>
      <c r="AP50" s="291"/>
      <c r="AR50" s="34"/>
      <c r="AS50" s="294"/>
      <c r="AT50" s="295"/>
      <c r="BD50" s="55"/>
    </row>
    <row r="51" spans="1:91" s="1" customFormat="1" ht="10.9" customHeight="1">
      <c r="B51" s="34"/>
      <c r="AR51" s="34"/>
      <c r="AS51" s="294"/>
      <c r="AT51" s="295"/>
      <c r="BD51" s="55"/>
    </row>
    <row r="52" spans="1:91" s="1" customFormat="1" ht="29.25" customHeight="1">
      <c r="B52" s="34"/>
      <c r="C52" s="296" t="s">
        <v>63</v>
      </c>
      <c r="D52" s="297"/>
      <c r="E52" s="297"/>
      <c r="F52" s="297"/>
      <c r="G52" s="297"/>
      <c r="H52" s="56"/>
      <c r="I52" s="299" t="s">
        <v>64</v>
      </c>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8" t="s">
        <v>65</v>
      </c>
      <c r="AH52" s="297"/>
      <c r="AI52" s="297"/>
      <c r="AJ52" s="297"/>
      <c r="AK52" s="297"/>
      <c r="AL52" s="297"/>
      <c r="AM52" s="297"/>
      <c r="AN52" s="299" t="s">
        <v>66</v>
      </c>
      <c r="AO52" s="297"/>
      <c r="AP52" s="297"/>
      <c r="AQ52" s="57" t="s">
        <v>67</v>
      </c>
      <c r="AR52" s="34"/>
      <c r="AS52" s="58" t="s">
        <v>68</v>
      </c>
      <c r="AT52" s="59" t="s">
        <v>69</v>
      </c>
      <c r="AU52" s="59" t="s">
        <v>70</v>
      </c>
      <c r="AV52" s="59" t="s">
        <v>71</v>
      </c>
      <c r="AW52" s="59" t="s">
        <v>72</v>
      </c>
      <c r="AX52" s="59" t="s">
        <v>73</v>
      </c>
      <c r="AY52" s="59" t="s">
        <v>74</v>
      </c>
      <c r="AZ52" s="59" t="s">
        <v>75</v>
      </c>
      <c r="BA52" s="59" t="s">
        <v>76</v>
      </c>
      <c r="BB52" s="59" t="s">
        <v>77</v>
      </c>
      <c r="BC52" s="59" t="s">
        <v>78</v>
      </c>
      <c r="BD52" s="60" t="s">
        <v>79</v>
      </c>
    </row>
    <row r="53" spans="1:91" s="1" customFormat="1" ht="10.9" customHeight="1">
      <c r="B53" s="34"/>
      <c r="AR53" s="34"/>
      <c r="AS53" s="61"/>
      <c r="AT53" s="52"/>
      <c r="AU53" s="52"/>
      <c r="AV53" s="52"/>
      <c r="AW53" s="52"/>
      <c r="AX53" s="52"/>
      <c r="AY53" s="52"/>
      <c r="AZ53" s="52"/>
      <c r="BA53" s="52"/>
      <c r="BB53" s="52"/>
      <c r="BC53" s="52"/>
      <c r="BD53" s="53"/>
    </row>
    <row r="54" spans="1:91" s="5" customFormat="1" ht="32.450000000000003" customHeight="1">
      <c r="B54" s="62"/>
      <c r="C54" s="63" t="s">
        <v>80</v>
      </c>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303">
        <f>ROUND(SUM(AG55:AG63),2)</f>
        <v>0</v>
      </c>
      <c r="AH54" s="303"/>
      <c r="AI54" s="303"/>
      <c r="AJ54" s="303"/>
      <c r="AK54" s="303"/>
      <c r="AL54" s="303"/>
      <c r="AM54" s="303"/>
      <c r="AN54" s="304">
        <f t="shared" ref="AN54:AN63" si="0">SUM(AG54,AT54)</f>
        <v>0</v>
      </c>
      <c r="AO54" s="304"/>
      <c r="AP54" s="304"/>
      <c r="AQ54" s="66" t="s">
        <v>81</v>
      </c>
      <c r="AR54" s="62"/>
      <c r="AS54" s="67">
        <f>ROUND(SUM(AS55:AS63),2)</f>
        <v>0</v>
      </c>
      <c r="AT54" s="68">
        <f t="shared" ref="AT54:AT63" si="1">ROUND(SUM(AV54:AW54),2)</f>
        <v>0</v>
      </c>
      <c r="AU54" s="69">
        <f>ROUND(SUM(AU55:AU63),5)</f>
        <v>0</v>
      </c>
      <c r="AV54" s="68">
        <f>ROUND(AZ54*L29,2)</f>
        <v>0</v>
      </c>
      <c r="AW54" s="68">
        <f>ROUND(BA54*L30,2)</f>
        <v>0</v>
      </c>
      <c r="AX54" s="68">
        <f>ROUND(BB54*L29,2)</f>
        <v>0</v>
      </c>
      <c r="AY54" s="68">
        <f>ROUND(BC54*L30,2)</f>
        <v>0</v>
      </c>
      <c r="AZ54" s="68">
        <f>ROUND(SUM(AZ55:AZ63),2)</f>
        <v>0</v>
      </c>
      <c r="BA54" s="68">
        <f>ROUND(SUM(BA55:BA63),2)</f>
        <v>0</v>
      </c>
      <c r="BB54" s="68">
        <f>ROUND(SUM(BB55:BB63),2)</f>
        <v>0</v>
      </c>
      <c r="BC54" s="68">
        <f>ROUND(SUM(BC55:BC63),2)</f>
        <v>0</v>
      </c>
      <c r="BD54" s="70">
        <f>ROUND(SUM(BD55:BD63),2)</f>
        <v>0</v>
      </c>
      <c r="BS54" s="71" t="s">
        <v>82</v>
      </c>
      <c r="BT54" s="71" t="s">
        <v>83</v>
      </c>
      <c r="BU54" s="72" t="s">
        <v>84</v>
      </c>
      <c r="BV54" s="71" t="s">
        <v>85</v>
      </c>
      <c r="BW54" s="71" t="s">
        <v>5</v>
      </c>
      <c r="BX54" s="71" t="s">
        <v>86</v>
      </c>
      <c r="CL54" s="71" t="s">
        <v>19</v>
      </c>
    </row>
    <row r="55" spans="1:91" s="6" customFormat="1" ht="37.5" customHeight="1">
      <c r="A55" s="73" t="s">
        <v>87</v>
      </c>
      <c r="B55" s="74"/>
      <c r="C55" s="75"/>
      <c r="D55" s="300" t="s">
        <v>88</v>
      </c>
      <c r="E55" s="300"/>
      <c r="F55" s="300"/>
      <c r="G55" s="300"/>
      <c r="H55" s="300"/>
      <c r="I55" s="76"/>
      <c r="J55" s="300" t="s">
        <v>89</v>
      </c>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1">
        <f>'D1.01.100_SO 01 - Přístav...'!J30</f>
        <v>0</v>
      </c>
      <c r="AH55" s="302"/>
      <c r="AI55" s="302"/>
      <c r="AJ55" s="302"/>
      <c r="AK55" s="302"/>
      <c r="AL55" s="302"/>
      <c r="AM55" s="302"/>
      <c r="AN55" s="301">
        <f t="shared" si="0"/>
        <v>0</v>
      </c>
      <c r="AO55" s="302"/>
      <c r="AP55" s="302"/>
      <c r="AQ55" s="77" t="s">
        <v>90</v>
      </c>
      <c r="AR55" s="74"/>
      <c r="AS55" s="78">
        <v>0</v>
      </c>
      <c r="AT55" s="79">
        <f t="shared" si="1"/>
        <v>0</v>
      </c>
      <c r="AU55" s="80">
        <f>'D1.01.100_SO 01 - Přístav...'!P110</f>
        <v>0</v>
      </c>
      <c r="AV55" s="79">
        <f>'D1.01.100_SO 01 - Přístav...'!J33</f>
        <v>0</v>
      </c>
      <c r="AW55" s="79">
        <f>'D1.01.100_SO 01 - Přístav...'!J34</f>
        <v>0</v>
      </c>
      <c r="AX55" s="79">
        <f>'D1.01.100_SO 01 - Přístav...'!J35</f>
        <v>0</v>
      </c>
      <c r="AY55" s="79">
        <f>'D1.01.100_SO 01 - Přístav...'!J36</f>
        <v>0</v>
      </c>
      <c r="AZ55" s="79">
        <f>'D1.01.100_SO 01 - Přístav...'!F33</f>
        <v>0</v>
      </c>
      <c r="BA55" s="79">
        <f>'D1.01.100_SO 01 - Přístav...'!F34</f>
        <v>0</v>
      </c>
      <c r="BB55" s="79">
        <f>'D1.01.100_SO 01 - Přístav...'!F35</f>
        <v>0</v>
      </c>
      <c r="BC55" s="79">
        <f>'D1.01.100_SO 01 - Přístav...'!F36</f>
        <v>0</v>
      </c>
      <c r="BD55" s="81">
        <f>'D1.01.100_SO 01 - Přístav...'!F37</f>
        <v>0</v>
      </c>
      <c r="BT55" s="82" t="s">
        <v>91</v>
      </c>
      <c r="BV55" s="82" t="s">
        <v>85</v>
      </c>
      <c r="BW55" s="82" t="s">
        <v>92</v>
      </c>
      <c r="BX55" s="82" t="s">
        <v>5</v>
      </c>
      <c r="CL55" s="82" t="s">
        <v>81</v>
      </c>
      <c r="CM55" s="82" t="s">
        <v>93</v>
      </c>
    </row>
    <row r="56" spans="1:91" s="6" customFormat="1" ht="37.5" customHeight="1">
      <c r="A56" s="73" t="s">
        <v>87</v>
      </c>
      <c r="B56" s="74"/>
      <c r="C56" s="75"/>
      <c r="D56" s="300" t="s">
        <v>94</v>
      </c>
      <c r="E56" s="300"/>
      <c r="F56" s="300"/>
      <c r="G56" s="300"/>
      <c r="H56" s="300"/>
      <c r="I56" s="76"/>
      <c r="J56" s="300" t="s">
        <v>95</v>
      </c>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1">
        <f>'D1.01.100_SO 02 - Propojo...'!J30</f>
        <v>0</v>
      </c>
      <c r="AH56" s="302"/>
      <c r="AI56" s="302"/>
      <c r="AJ56" s="302"/>
      <c r="AK56" s="302"/>
      <c r="AL56" s="302"/>
      <c r="AM56" s="302"/>
      <c r="AN56" s="301">
        <f t="shared" si="0"/>
        <v>0</v>
      </c>
      <c r="AO56" s="302"/>
      <c r="AP56" s="302"/>
      <c r="AQ56" s="77" t="s">
        <v>90</v>
      </c>
      <c r="AR56" s="74"/>
      <c r="AS56" s="78">
        <v>0</v>
      </c>
      <c r="AT56" s="79">
        <f t="shared" si="1"/>
        <v>0</v>
      </c>
      <c r="AU56" s="80">
        <f>'D1.01.100_SO 02 - Propojo...'!P92</f>
        <v>0</v>
      </c>
      <c r="AV56" s="79">
        <f>'D1.01.100_SO 02 - Propojo...'!J33</f>
        <v>0</v>
      </c>
      <c r="AW56" s="79">
        <f>'D1.01.100_SO 02 - Propojo...'!J34</f>
        <v>0</v>
      </c>
      <c r="AX56" s="79">
        <f>'D1.01.100_SO 02 - Propojo...'!J35</f>
        <v>0</v>
      </c>
      <c r="AY56" s="79">
        <f>'D1.01.100_SO 02 - Propojo...'!J36</f>
        <v>0</v>
      </c>
      <c r="AZ56" s="79">
        <f>'D1.01.100_SO 02 - Propojo...'!F33</f>
        <v>0</v>
      </c>
      <c r="BA56" s="79">
        <f>'D1.01.100_SO 02 - Propojo...'!F34</f>
        <v>0</v>
      </c>
      <c r="BB56" s="79">
        <f>'D1.01.100_SO 02 - Propojo...'!F35</f>
        <v>0</v>
      </c>
      <c r="BC56" s="79">
        <f>'D1.01.100_SO 02 - Propojo...'!F36</f>
        <v>0</v>
      </c>
      <c r="BD56" s="81">
        <f>'D1.01.100_SO 02 - Propojo...'!F37</f>
        <v>0</v>
      </c>
      <c r="BT56" s="82" t="s">
        <v>91</v>
      </c>
      <c r="BV56" s="82" t="s">
        <v>85</v>
      </c>
      <c r="BW56" s="82" t="s">
        <v>96</v>
      </c>
      <c r="BX56" s="82" t="s">
        <v>5</v>
      </c>
      <c r="CL56" s="82" t="s">
        <v>81</v>
      </c>
      <c r="CM56" s="82" t="s">
        <v>93</v>
      </c>
    </row>
    <row r="57" spans="1:91" s="6" customFormat="1" ht="37.5" customHeight="1">
      <c r="A57" s="73" t="s">
        <v>87</v>
      </c>
      <c r="B57" s="74"/>
      <c r="C57" s="75"/>
      <c r="D57" s="300" t="s">
        <v>97</v>
      </c>
      <c r="E57" s="300"/>
      <c r="F57" s="300"/>
      <c r="G57" s="300"/>
      <c r="H57" s="300"/>
      <c r="I57" s="76"/>
      <c r="J57" s="300" t="s">
        <v>98</v>
      </c>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1">
        <f>'D1.01.100_SO 03 - Vnější ...'!J30</f>
        <v>0</v>
      </c>
      <c r="AH57" s="302"/>
      <c r="AI57" s="302"/>
      <c r="AJ57" s="302"/>
      <c r="AK57" s="302"/>
      <c r="AL57" s="302"/>
      <c r="AM57" s="302"/>
      <c r="AN57" s="301">
        <f t="shared" si="0"/>
        <v>0</v>
      </c>
      <c r="AO57" s="302"/>
      <c r="AP57" s="302"/>
      <c r="AQ57" s="77" t="s">
        <v>90</v>
      </c>
      <c r="AR57" s="74"/>
      <c r="AS57" s="78">
        <v>0</v>
      </c>
      <c r="AT57" s="79">
        <f t="shared" si="1"/>
        <v>0</v>
      </c>
      <c r="AU57" s="80">
        <f>'D1.01.100_SO 03 - Vnější ...'!P88</f>
        <v>0</v>
      </c>
      <c r="AV57" s="79">
        <f>'D1.01.100_SO 03 - Vnější ...'!J33</f>
        <v>0</v>
      </c>
      <c r="AW57" s="79">
        <f>'D1.01.100_SO 03 - Vnější ...'!J34</f>
        <v>0</v>
      </c>
      <c r="AX57" s="79">
        <f>'D1.01.100_SO 03 - Vnější ...'!J35</f>
        <v>0</v>
      </c>
      <c r="AY57" s="79">
        <f>'D1.01.100_SO 03 - Vnější ...'!J36</f>
        <v>0</v>
      </c>
      <c r="AZ57" s="79">
        <f>'D1.01.100_SO 03 - Vnější ...'!F33</f>
        <v>0</v>
      </c>
      <c r="BA57" s="79">
        <f>'D1.01.100_SO 03 - Vnější ...'!F34</f>
        <v>0</v>
      </c>
      <c r="BB57" s="79">
        <f>'D1.01.100_SO 03 - Vnější ...'!F35</f>
        <v>0</v>
      </c>
      <c r="BC57" s="79">
        <f>'D1.01.100_SO 03 - Vnější ...'!F36</f>
        <v>0</v>
      </c>
      <c r="BD57" s="81">
        <f>'D1.01.100_SO 03 - Vnější ...'!F37</f>
        <v>0</v>
      </c>
      <c r="BT57" s="82" t="s">
        <v>91</v>
      </c>
      <c r="BV57" s="82" t="s">
        <v>85</v>
      </c>
      <c r="BW57" s="82" t="s">
        <v>99</v>
      </c>
      <c r="BX57" s="82" t="s">
        <v>5</v>
      </c>
      <c r="CL57" s="82" t="s">
        <v>81</v>
      </c>
      <c r="CM57" s="82" t="s">
        <v>93</v>
      </c>
    </row>
    <row r="58" spans="1:91" s="6" customFormat="1" ht="37.5" customHeight="1">
      <c r="A58" s="73" t="s">
        <v>87</v>
      </c>
      <c r="B58" s="74"/>
      <c r="C58" s="75"/>
      <c r="D58" s="300" t="s">
        <v>100</v>
      </c>
      <c r="E58" s="300"/>
      <c r="F58" s="300"/>
      <c r="G58" s="300"/>
      <c r="H58" s="300"/>
      <c r="I58" s="76"/>
      <c r="J58" s="300" t="s">
        <v>101</v>
      </c>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1">
        <f>'D1.01.100_SO 05 - Chodník...'!J30</f>
        <v>0</v>
      </c>
      <c r="AH58" s="302"/>
      <c r="AI58" s="302"/>
      <c r="AJ58" s="302"/>
      <c r="AK58" s="302"/>
      <c r="AL58" s="302"/>
      <c r="AM58" s="302"/>
      <c r="AN58" s="301">
        <f t="shared" si="0"/>
        <v>0</v>
      </c>
      <c r="AO58" s="302"/>
      <c r="AP58" s="302"/>
      <c r="AQ58" s="77" t="s">
        <v>90</v>
      </c>
      <c r="AR58" s="74"/>
      <c r="AS58" s="78">
        <v>0</v>
      </c>
      <c r="AT58" s="79">
        <f t="shared" si="1"/>
        <v>0</v>
      </c>
      <c r="AU58" s="80">
        <f>'D1.01.100_SO 05 - Chodník...'!P91</f>
        <v>0</v>
      </c>
      <c r="AV58" s="79">
        <f>'D1.01.100_SO 05 - Chodník...'!J33</f>
        <v>0</v>
      </c>
      <c r="AW58" s="79">
        <f>'D1.01.100_SO 05 - Chodník...'!J34</f>
        <v>0</v>
      </c>
      <c r="AX58" s="79">
        <f>'D1.01.100_SO 05 - Chodník...'!J35</f>
        <v>0</v>
      </c>
      <c r="AY58" s="79">
        <f>'D1.01.100_SO 05 - Chodník...'!J36</f>
        <v>0</v>
      </c>
      <c r="AZ58" s="79">
        <f>'D1.01.100_SO 05 - Chodník...'!F33</f>
        <v>0</v>
      </c>
      <c r="BA58" s="79">
        <f>'D1.01.100_SO 05 - Chodník...'!F34</f>
        <v>0</v>
      </c>
      <c r="BB58" s="79">
        <f>'D1.01.100_SO 05 - Chodník...'!F35</f>
        <v>0</v>
      </c>
      <c r="BC58" s="79">
        <f>'D1.01.100_SO 05 - Chodník...'!F36</f>
        <v>0</v>
      </c>
      <c r="BD58" s="81">
        <f>'D1.01.100_SO 05 - Chodník...'!F37</f>
        <v>0</v>
      </c>
      <c r="BT58" s="82" t="s">
        <v>91</v>
      </c>
      <c r="BV58" s="82" t="s">
        <v>85</v>
      </c>
      <c r="BW58" s="82" t="s">
        <v>102</v>
      </c>
      <c r="BX58" s="82" t="s">
        <v>5</v>
      </c>
      <c r="CL58" s="82" t="s">
        <v>81</v>
      </c>
      <c r="CM58" s="82" t="s">
        <v>93</v>
      </c>
    </row>
    <row r="59" spans="1:91" s="6" customFormat="1" ht="37.5" customHeight="1">
      <c r="A59" s="73" t="s">
        <v>87</v>
      </c>
      <c r="B59" s="74"/>
      <c r="C59" s="75"/>
      <c r="D59" s="300" t="s">
        <v>103</v>
      </c>
      <c r="E59" s="300"/>
      <c r="F59" s="300"/>
      <c r="G59" s="300"/>
      <c r="H59" s="300"/>
      <c r="I59" s="76"/>
      <c r="J59" s="300" t="s">
        <v>104</v>
      </c>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1">
        <f>'D1.01.100_SO 06 - Nadzemn...'!J30</f>
        <v>0</v>
      </c>
      <c r="AH59" s="302"/>
      <c r="AI59" s="302"/>
      <c r="AJ59" s="302"/>
      <c r="AK59" s="302"/>
      <c r="AL59" s="302"/>
      <c r="AM59" s="302"/>
      <c r="AN59" s="301">
        <f t="shared" si="0"/>
        <v>0</v>
      </c>
      <c r="AO59" s="302"/>
      <c r="AP59" s="302"/>
      <c r="AQ59" s="77" t="s">
        <v>90</v>
      </c>
      <c r="AR59" s="74"/>
      <c r="AS59" s="78">
        <v>0</v>
      </c>
      <c r="AT59" s="79">
        <f t="shared" si="1"/>
        <v>0</v>
      </c>
      <c r="AU59" s="80">
        <f>'D1.01.100_SO 06 - Nadzemn...'!P88</f>
        <v>0</v>
      </c>
      <c r="AV59" s="79">
        <f>'D1.01.100_SO 06 - Nadzemn...'!J33</f>
        <v>0</v>
      </c>
      <c r="AW59" s="79">
        <f>'D1.01.100_SO 06 - Nadzemn...'!J34</f>
        <v>0</v>
      </c>
      <c r="AX59" s="79">
        <f>'D1.01.100_SO 06 - Nadzemn...'!J35</f>
        <v>0</v>
      </c>
      <c r="AY59" s="79">
        <f>'D1.01.100_SO 06 - Nadzemn...'!J36</f>
        <v>0</v>
      </c>
      <c r="AZ59" s="79">
        <f>'D1.01.100_SO 06 - Nadzemn...'!F33</f>
        <v>0</v>
      </c>
      <c r="BA59" s="79">
        <f>'D1.01.100_SO 06 - Nadzemn...'!F34</f>
        <v>0</v>
      </c>
      <c r="BB59" s="79">
        <f>'D1.01.100_SO 06 - Nadzemn...'!F35</f>
        <v>0</v>
      </c>
      <c r="BC59" s="79">
        <f>'D1.01.100_SO 06 - Nadzemn...'!F36</f>
        <v>0</v>
      </c>
      <c r="BD59" s="81">
        <f>'D1.01.100_SO 06 - Nadzemn...'!F37</f>
        <v>0</v>
      </c>
      <c r="BT59" s="82" t="s">
        <v>91</v>
      </c>
      <c r="BV59" s="82" t="s">
        <v>85</v>
      </c>
      <c r="BW59" s="82" t="s">
        <v>105</v>
      </c>
      <c r="BX59" s="82" t="s">
        <v>5</v>
      </c>
      <c r="CL59" s="82" t="s">
        <v>81</v>
      </c>
      <c r="CM59" s="82" t="s">
        <v>93</v>
      </c>
    </row>
    <row r="60" spans="1:91" s="6" customFormat="1" ht="24.75" customHeight="1">
      <c r="A60" s="73" t="s">
        <v>87</v>
      </c>
      <c r="B60" s="74"/>
      <c r="C60" s="75"/>
      <c r="D60" s="300" t="s">
        <v>106</v>
      </c>
      <c r="E60" s="300"/>
      <c r="F60" s="300"/>
      <c r="G60" s="300"/>
      <c r="H60" s="300"/>
      <c r="I60" s="76"/>
      <c r="J60" s="300" t="s">
        <v>107</v>
      </c>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1">
        <f>'D1.04.700 - Silnoproudá a...'!J30</f>
        <v>0</v>
      </c>
      <c r="AH60" s="302"/>
      <c r="AI60" s="302"/>
      <c r="AJ60" s="302"/>
      <c r="AK60" s="302"/>
      <c r="AL60" s="302"/>
      <c r="AM60" s="302"/>
      <c r="AN60" s="301">
        <f t="shared" si="0"/>
        <v>0</v>
      </c>
      <c r="AO60" s="302"/>
      <c r="AP60" s="302"/>
      <c r="AQ60" s="77" t="s">
        <v>90</v>
      </c>
      <c r="AR60" s="74"/>
      <c r="AS60" s="78">
        <v>0</v>
      </c>
      <c r="AT60" s="79">
        <f t="shared" si="1"/>
        <v>0</v>
      </c>
      <c r="AU60" s="80">
        <f>'D1.04.700 - Silnoproudá a...'!P84</f>
        <v>0</v>
      </c>
      <c r="AV60" s="79">
        <f>'D1.04.700 - Silnoproudá a...'!J33</f>
        <v>0</v>
      </c>
      <c r="AW60" s="79">
        <f>'D1.04.700 - Silnoproudá a...'!J34</f>
        <v>0</v>
      </c>
      <c r="AX60" s="79">
        <f>'D1.04.700 - Silnoproudá a...'!J35</f>
        <v>0</v>
      </c>
      <c r="AY60" s="79">
        <f>'D1.04.700 - Silnoproudá a...'!J36</f>
        <v>0</v>
      </c>
      <c r="AZ60" s="79">
        <f>'D1.04.700 - Silnoproudá a...'!F33</f>
        <v>0</v>
      </c>
      <c r="BA60" s="79">
        <f>'D1.04.700 - Silnoproudá a...'!F34</f>
        <v>0</v>
      </c>
      <c r="BB60" s="79">
        <f>'D1.04.700 - Silnoproudá a...'!F35</f>
        <v>0</v>
      </c>
      <c r="BC60" s="79">
        <f>'D1.04.700 - Silnoproudá a...'!F36</f>
        <v>0</v>
      </c>
      <c r="BD60" s="81">
        <f>'D1.04.700 - Silnoproudá a...'!F37</f>
        <v>0</v>
      </c>
      <c r="BT60" s="82" t="s">
        <v>91</v>
      </c>
      <c r="BV60" s="82" t="s">
        <v>85</v>
      </c>
      <c r="BW60" s="82" t="s">
        <v>108</v>
      </c>
      <c r="BX60" s="82" t="s">
        <v>5</v>
      </c>
      <c r="CL60" s="82" t="s">
        <v>81</v>
      </c>
      <c r="CM60" s="82" t="s">
        <v>93</v>
      </c>
    </row>
    <row r="61" spans="1:91" s="6" customFormat="1" ht="24.75" customHeight="1">
      <c r="A61" s="73" t="s">
        <v>87</v>
      </c>
      <c r="B61" s="74"/>
      <c r="C61" s="75"/>
      <c r="D61" s="300" t="s">
        <v>109</v>
      </c>
      <c r="E61" s="300"/>
      <c r="F61" s="300"/>
      <c r="G61" s="300"/>
      <c r="H61" s="300"/>
      <c r="I61" s="76"/>
      <c r="J61" s="300" t="s">
        <v>110</v>
      </c>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1">
        <f>'D1.07.000 - Dendrologie a...'!J30</f>
        <v>0</v>
      </c>
      <c r="AH61" s="302"/>
      <c r="AI61" s="302"/>
      <c r="AJ61" s="302"/>
      <c r="AK61" s="302"/>
      <c r="AL61" s="302"/>
      <c r="AM61" s="302"/>
      <c r="AN61" s="301">
        <f t="shared" si="0"/>
        <v>0</v>
      </c>
      <c r="AO61" s="302"/>
      <c r="AP61" s="302"/>
      <c r="AQ61" s="77" t="s">
        <v>90</v>
      </c>
      <c r="AR61" s="74"/>
      <c r="AS61" s="78">
        <v>0</v>
      </c>
      <c r="AT61" s="79">
        <f t="shared" si="1"/>
        <v>0</v>
      </c>
      <c r="AU61" s="80">
        <f>'D1.07.000 - Dendrologie a...'!P86</f>
        <v>0</v>
      </c>
      <c r="AV61" s="79">
        <f>'D1.07.000 - Dendrologie a...'!J33</f>
        <v>0</v>
      </c>
      <c r="AW61" s="79">
        <f>'D1.07.000 - Dendrologie a...'!J34</f>
        <v>0</v>
      </c>
      <c r="AX61" s="79">
        <f>'D1.07.000 - Dendrologie a...'!J35</f>
        <v>0</v>
      </c>
      <c r="AY61" s="79">
        <f>'D1.07.000 - Dendrologie a...'!J36</f>
        <v>0</v>
      </c>
      <c r="AZ61" s="79">
        <f>'D1.07.000 - Dendrologie a...'!F33</f>
        <v>0</v>
      </c>
      <c r="BA61" s="79">
        <f>'D1.07.000 - Dendrologie a...'!F34</f>
        <v>0</v>
      </c>
      <c r="BB61" s="79">
        <f>'D1.07.000 - Dendrologie a...'!F35</f>
        <v>0</v>
      </c>
      <c r="BC61" s="79">
        <f>'D1.07.000 - Dendrologie a...'!F36</f>
        <v>0</v>
      </c>
      <c r="BD61" s="81">
        <f>'D1.07.000 - Dendrologie a...'!F37</f>
        <v>0</v>
      </c>
      <c r="BT61" s="82" t="s">
        <v>91</v>
      </c>
      <c r="BV61" s="82" t="s">
        <v>85</v>
      </c>
      <c r="BW61" s="82" t="s">
        <v>111</v>
      </c>
      <c r="BX61" s="82" t="s">
        <v>5</v>
      </c>
      <c r="CL61" s="82" t="s">
        <v>81</v>
      </c>
      <c r="CM61" s="82" t="s">
        <v>93</v>
      </c>
    </row>
    <row r="62" spans="1:91" s="6" customFormat="1" ht="24.75" customHeight="1">
      <c r="A62" s="73" t="s">
        <v>87</v>
      </c>
      <c r="B62" s="74"/>
      <c r="C62" s="75"/>
      <c r="D62" s="300" t="s">
        <v>112</v>
      </c>
      <c r="E62" s="300"/>
      <c r="F62" s="300"/>
      <c r="G62" s="300"/>
      <c r="H62" s="300"/>
      <c r="I62" s="76"/>
      <c r="J62" s="300" t="s">
        <v>113</v>
      </c>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1">
        <f>'D2.01.500 - Veřejné osvět...'!J30</f>
        <v>0</v>
      </c>
      <c r="AH62" s="302"/>
      <c r="AI62" s="302"/>
      <c r="AJ62" s="302"/>
      <c r="AK62" s="302"/>
      <c r="AL62" s="302"/>
      <c r="AM62" s="302"/>
      <c r="AN62" s="301">
        <f t="shared" si="0"/>
        <v>0</v>
      </c>
      <c r="AO62" s="302"/>
      <c r="AP62" s="302"/>
      <c r="AQ62" s="77" t="s">
        <v>90</v>
      </c>
      <c r="AR62" s="74"/>
      <c r="AS62" s="78">
        <v>0</v>
      </c>
      <c r="AT62" s="79">
        <f t="shared" si="1"/>
        <v>0</v>
      </c>
      <c r="AU62" s="80">
        <f>'D2.01.500 - Veřejné osvět...'!P81</f>
        <v>0</v>
      </c>
      <c r="AV62" s="79">
        <f>'D2.01.500 - Veřejné osvět...'!J33</f>
        <v>0</v>
      </c>
      <c r="AW62" s="79">
        <f>'D2.01.500 - Veřejné osvět...'!J34</f>
        <v>0</v>
      </c>
      <c r="AX62" s="79">
        <f>'D2.01.500 - Veřejné osvět...'!J35</f>
        <v>0</v>
      </c>
      <c r="AY62" s="79">
        <f>'D2.01.500 - Veřejné osvět...'!J36</f>
        <v>0</v>
      </c>
      <c r="AZ62" s="79">
        <f>'D2.01.500 - Veřejné osvět...'!F33</f>
        <v>0</v>
      </c>
      <c r="BA62" s="79">
        <f>'D2.01.500 - Veřejné osvět...'!F34</f>
        <v>0</v>
      </c>
      <c r="BB62" s="79">
        <f>'D2.01.500 - Veřejné osvět...'!F35</f>
        <v>0</v>
      </c>
      <c r="BC62" s="79">
        <f>'D2.01.500 - Veřejné osvět...'!F36</f>
        <v>0</v>
      </c>
      <c r="BD62" s="81">
        <f>'D2.01.500 - Veřejné osvět...'!F37</f>
        <v>0</v>
      </c>
      <c r="BT62" s="82" t="s">
        <v>91</v>
      </c>
      <c r="BV62" s="82" t="s">
        <v>85</v>
      </c>
      <c r="BW62" s="82" t="s">
        <v>114</v>
      </c>
      <c r="BX62" s="82" t="s">
        <v>5</v>
      </c>
      <c r="CL62" s="82" t="s">
        <v>81</v>
      </c>
      <c r="CM62" s="82" t="s">
        <v>93</v>
      </c>
    </row>
    <row r="63" spans="1:91" s="6" customFormat="1" ht="16.5" customHeight="1">
      <c r="A63" s="73" t="s">
        <v>87</v>
      </c>
      <c r="B63" s="74"/>
      <c r="C63" s="75"/>
      <c r="D63" s="300" t="s">
        <v>115</v>
      </c>
      <c r="E63" s="300"/>
      <c r="F63" s="300"/>
      <c r="G63" s="300"/>
      <c r="H63" s="300"/>
      <c r="I63" s="76"/>
      <c r="J63" s="300" t="s">
        <v>116</v>
      </c>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1">
        <f>'VORN - Vedlejší a ostatní...'!J30</f>
        <v>0</v>
      </c>
      <c r="AH63" s="302"/>
      <c r="AI63" s="302"/>
      <c r="AJ63" s="302"/>
      <c r="AK63" s="302"/>
      <c r="AL63" s="302"/>
      <c r="AM63" s="302"/>
      <c r="AN63" s="301">
        <f t="shared" si="0"/>
        <v>0</v>
      </c>
      <c r="AO63" s="302"/>
      <c r="AP63" s="302"/>
      <c r="AQ63" s="77" t="s">
        <v>90</v>
      </c>
      <c r="AR63" s="74"/>
      <c r="AS63" s="83">
        <v>0</v>
      </c>
      <c r="AT63" s="84">
        <f t="shared" si="1"/>
        <v>0</v>
      </c>
      <c r="AU63" s="85">
        <f>'VORN - Vedlejší a ostatní...'!P86</f>
        <v>0</v>
      </c>
      <c r="AV63" s="84">
        <f>'VORN - Vedlejší a ostatní...'!J33</f>
        <v>0</v>
      </c>
      <c r="AW63" s="84">
        <f>'VORN - Vedlejší a ostatní...'!J34</f>
        <v>0</v>
      </c>
      <c r="AX63" s="84">
        <f>'VORN - Vedlejší a ostatní...'!J35</f>
        <v>0</v>
      </c>
      <c r="AY63" s="84">
        <f>'VORN - Vedlejší a ostatní...'!J36</f>
        <v>0</v>
      </c>
      <c r="AZ63" s="84">
        <f>'VORN - Vedlejší a ostatní...'!F33</f>
        <v>0</v>
      </c>
      <c r="BA63" s="84">
        <f>'VORN - Vedlejší a ostatní...'!F34</f>
        <v>0</v>
      </c>
      <c r="BB63" s="84">
        <f>'VORN - Vedlejší a ostatní...'!F35</f>
        <v>0</v>
      </c>
      <c r="BC63" s="84">
        <f>'VORN - Vedlejší a ostatní...'!F36</f>
        <v>0</v>
      </c>
      <c r="BD63" s="86">
        <f>'VORN - Vedlejší a ostatní...'!F37</f>
        <v>0</v>
      </c>
      <c r="BT63" s="82" t="s">
        <v>91</v>
      </c>
      <c r="BV63" s="82" t="s">
        <v>85</v>
      </c>
      <c r="BW63" s="82" t="s">
        <v>117</v>
      </c>
      <c r="BX63" s="82" t="s">
        <v>5</v>
      </c>
      <c r="CL63" s="82" t="s">
        <v>81</v>
      </c>
      <c r="CM63" s="82" t="s">
        <v>93</v>
      </c>
    </row>
    <row r="64" spans="1:91" s="1" customFormat="1" ht="30" customHeight="1">
      <c r="B64" s="34"/>
      <c r="AR64" s="34"/>
    </row>
    <row r="65" spans="2:44" s="1" customFormat="1" ht="6.95" customHeight="1">
      <c r="B65" s="43"/>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34"/>
    </row>
  </sheetData>
  <sheetProtection algorithmName="SHA-512" hashValue="ZkQgjsT6+rmIl2ku0WdWqGwX7JKKzqMNDALrjgybb8oOuEysmS8l0feJv0s2Wz537UVLSk1glRPY6N/hOWtqSg==" saltValue="zsrQJQxzRfMjqqFLvyzxhPJI5hRGNGkPdFcoz/PyovCCq97Jp+QY3RDsP2MlckGm/yU1uQ0CWhcCBqyIHKdt2A==" spinCount="100000" sheet="1" objects="1" scenarios="1" formatColumns="0" formatRows="0"/>
  <mergeCells count="74">
    <mergeCell ref="AR2:BE2"/>
    <mergeCell ref="AK33:AO33"/>
    <mergeCell ref="L33:P33"/>
    <mergeCell ref="W33:AE33"/>
    <mergeCell ref="AK35:AO35"/>
    <mergeCell ref="X35:AB35"/>
    <mergeCell ref="W31:AE31"/>
    <mergeCell ref="AK31:AO31"/>
    <mergeCell ref="AK32:AO32"/>
    <mergeCell ref="L32:P32"/>
    <mergeCell ref="W32:AE32"/>
    <mergeCell ref="BE5:BE32"/>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J45"/>
    <mergeCell ref="AM47:AN47"/>
    <mergeCell ref="AM49:AP49"/>
    <mergeCell ref="AS49:AT51"/>
    <mergeCell ref="AM50:AP50"/>
  </mergeCells>
  <hyperlinks>
    <hyperlink ref="A55" location="'D1.01.100_SO 01 - Přístav...'!C2" display="/" xr:uid="{00000000-0004-0000-0000-000000000000}"/>
    <hyperlink ref="A56" location="'D1.01.100_SO 02 - Propojo...'!C2" display="/" xr:uid="{00000000-0004-0000-0000-000001000000}"/>
    <hyperlink ref="A57" location="'D1.01.100_SO 03 - Vnější ...'!C2" display="/" xr:uid="{00000000-0004-0000-0000-000002000000}"/>
    <hyperlink ref="A58" location="'D1.01.100_SO 05 - Chodník...'!C2" display="/" xr:uid="{00000000-0004-0000-0000-000003000000}"/>
    <hyperlink ref="A59" location="'D1.01.100_SO 06 - Nadzemn...'!C2" display="/" xr:uid="{00000000-0004-0000-0000-000004000000}"/>
    <hyperlink ref="A60" location="'D1.04.700 - Silnoproudá a...'!C2" display="/" xr:uid="{00000000-0004-0000-0000-000005000000}"/>
    <hyperlink ref="A61" location="'D1.07.000 - Dendrologie a...'!C2" display="/" xr:uid="{00000000-0004-0000-0000-000006000000}"/>
    <hyperlink ref="A62" location="'D2.01.500 - Veřejné osvět...'!C2" display="/" xr:uid="{00000000-0004-0000-0000-000007000000}"/>
    <hyperlink ref="A63" location="'VORN - Vedlejší a ostatní...'!C2" display="/" xr:uid="{00000000-0004-0000-0000-000008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88"/>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117</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2858</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ROUND(J86,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ROUND((SUM(BE86:BE187)),  2)</f>
        <v>0</v>
      </c>
      <c r="I33" s="92">
        <v>0.21</v>
      </c>
      <c r="J33" s="91">
        <f>ROUND(((SUM(BE86:BE187))*I33),  2)</f>
        <v>0</v>
      </c>
      <c r="L33" s="34"/>
    </row>
    <row r="34" spans="2:12" s="1" customFormat="1" ht="14.45" customHeight="1">
      <c r="B34" s="34"/>
      <c r="E34" s="28" t="s">
        <v>54</v>
      </c>
      <c r="F34" s="91">
        <f>ROUND((SUM(BF86:BF187)),  2)</f>
        <v>0</v>
      </c>
      <c r="I34" s="92">
        <v>0.12</v>
      </c>
      <c r="J34" s="91">
        <f>ROUND(((SUM(BF86:BF187))*I34),  2)</f>
        <v>0</v>
      </c>
      <c r="L34" s="34"/>
    </row>
    <row r="35" spans="2:12" s="1" customFormat="1" ht="14.45" hidden="1" customHeight="1">
      <c r="B35" s="34"/>
      <c r="E35" s="28" t="s">
        <v>55</v>
      </c>
      <c r="F35" s="91">
        <f>ROUND((SUM(BG86:BG187)),  2)</f>
        <v>0</v>
      </c>
      <c r="I35" s="92">
        <v>0.21</v>
      </c>
      <c r="J35" s="91">
        <f>0</f>
        <v>0</v>
      </c>
      <c r="L35" s="34"/>
    </row>
    <row r="36" spans="2:12" s="1" customFormat="1" ht="14.45" hidden="1" customHeight="1">
      <c r="B36" s="34"/>
      <c r="E36" s="28" t="s">
        <v>56</v>
      </c>
      <c r="F36" s="91">
        <f>ROUND((SUM(BH86:BH187)),  2)</f>
        <v>0</v>
      </c>
      <c r="I36" s="92">
        <v>0.12</v>
      </c>
      <c r="J36" s="91">
        <f>0</f>
        <v>0</v>
      </c>
      <c r="L36" s="34"/>
    </row>
    <row r="37" spans="2:12" s="1" customFormat="1" ht="14.45" hidden="1" customHeight="1">
      <c r="B37" s="34"/>
      <c r="E37" s="28" t="s">
        <v>57</v>
      </c>
      <c r="F37" s="91">
        <f>ROUND((SUM(BI86:BI187)),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VORN - Vedlejší a ostatní rozpočtové náklady</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J86</f>
        <v>0</v>
      </c>
      <c r="L59" s="34"/>
      <c r="AU59" s="18" t="s">
        <v>130</v>
      </c>
    </row>
    <row r="60" spans="2:47" s="8" customFormat="1" ht="24.95" customHeight="1">
      <c r="B60" s="102"/>
      <c r="D60" s="103" t="s">
        <v>2859</v>
      </c>
      <c r="E60" s="104"/>
      <c r="F60" s="104"/>
      <c r="G60" s="104"/>
      <c r="H60" s="104"/>
      <c r="I60" s="104"/>
      <c r="J60" s="105">
        <f>J87</f>
        <v>0</v>
      </c>
      <c r="L60" s="102"/>
    </row>
    <row r="61" spans="2:47" s="8" customFormat="1" ht="24.95" customHeight="1">
      <c r="B61" s="102"/>
      <c r="D61" s="103" t="s">
        <v>2860</v>
      </c>
      <c r="E61" s="104"/>
      <c r="F61" s="104"/>
      <c r="G61" s="104"/>
      <c r="H61" s="104"/>
      <c r="I61" s="104"/>
      <c r="J61" s="105">
        <f>J126</f>
        <v>0</v>
      </c>
      <c r="L61" s="102"/>
    </row>
    <row r="62" spans="2:47" s="8" customFormat="1" ht="24.95" customHeight="1">
      <c r="B62" s="102"/>
      <c r="D62" s="103" t="s">
        <v>2861</v>
      </c>
      <c r="E62" s="104"/>
      <c r="F62" s="104"/>
      <c r="G62" s="104"/>
      <c r="H62" s="104"/>
      <c r="I62" s="104"/>
      <c r="J62" s="105">
        <f>J136</f>
        <v>0</v>
      </c>
      <c r="L62" s="102"/>
    </row>
    <row r="63" spans="2:47" s="8" customFormat="1" ht="24.95" customHeight="1">
      <c r="B63" s="102"/>
      <c r="D63" s="103" t="s">
        <v>2862</v>
      </c>
      <c r="E63" s="104"/>
      <c r="F63" s="104"/>
      <c r="G63" s="104"/>
      <c r="H63" s="104"/>
      <c r="I63" s="104"/>
      <c r="J63" s="105">
        <f>J157</f>
        <v>0</v>
      </c>
      <c r="L63" s="102"/>
    </row>
    <row r="64" spans="2:47" s="8" customFormat="1" ht="24.95" customHeight="1">
      <c r="B64" s="102"/>
      <c r="D64" s="103" t="s">
        <v>2863</v>
      </c>
      <c r="E64" s="104"/>
      <c r="F64" s="104"/>
      <c r="G64" s="104"/>
      <c r="H64" s="104"/>
      <c r="I64" s="104"/>
      <c r="J64" s="105">
        <f>J162</f>
        <v>0</v>
      </c>
      <c r="L64" s="102"/>
    </row>
    <row r="65" spans="2:12" s="8" customFormat="1" ht="24.95" customHeight="1">
      <c r="B65" s="102"/>
      <c r="D65" s="103" t="s">
        <v>2864</v>
      </c>
      <c r="E65" s="104"/>
      <c r="F65" s="104"/>
      <c r="G65" s="104"/>
      <c r="H65" s="104"/>
      <c r="I65" s="104"/>
      <c r="J65" s="105">
        <f>J167</f>
        <v>0</v>
      </c>
      <c r="L65" s="102"/>
    </row>
    <row r="66" spans="2:12" s="8" customFormat="1" ht="24.95" customHeight="1">
      <c r="B66" s="102"/>
      <c r="D66" s="103" t="s">
        <v>2865</v>
      </c>
      <c r="E66" s="104"/>
      <c r="F66" s="104"/>
      <c r="G66" s="104"/>
      <c r="H66" s="104"/>
      <c r="I66" s="104"/>
      <c r="J66" s="105">
        <f>J180</f>
        <v>0</v>
      </c>
      <c r="L66" s="102"/>
    </row>
    <row r="67" spans="2:12" s="1" customFormat="1" ht="21.75" customHeight="1">
      <c r="B67" s="34"/>
      <c r="L67" s="34"/>
    </row>
    <row r="68" spans="2:12" s="1" customFormat="1" ht="6.95" customHeight="1">
      <c r="B68" s="43"/>
      <c r="C68" s="44"/>
      <c r="D68" s="44"/>
      <c r="E68" s="44"/>
      <c r="F68" s="44"/>
      <c r="G68" s="44"/>
      <c r="H68" s="44"/>
      <c r="I68" s="44"/>
      <c r="J68" s="44"/>
      <c r="K68" s="44"/>
      <c r="L68" s="34"/>
    </row>
    <row r="72" spans="2:12" s="1" customFormat="1" ht="6.95" customHeight="1">
      <c r="B72" s="45"/>
      <c r="C72" s="46"/>
      <c r="D72" s="46"/>
      <c r="E72" s="46"/>
      <c r="F72" s="46"/>
      <c r="G72" s="46"/>
      <c r="H72" s="46"/>
      <c r="I72" s="46"/>
      <c r="J72" s="46"/>
      <c r="K72" s="46"/>
      <c r="L72" s="34"/>
    </row>
    <row r="73" spans="2:12" s="1" customFormat="1" ht="24.95" customHeight="1">
      <c r="B73" s="34"/>
      <c r="C73" s="22" t="s">
        <v>162</v>
      </c>
      <c r="L73" s="34"/>
    </row>
    <row r="74" spans="2:12" s="1" customFormat="1" ht="6.95" customHeight="1">
      <c r="B74" s="34"/>
      <c r="L74" s="34"/>
    </row>
    <row r="75" spans="2:12" s="1" customFormat="1" ht="12" customHeight="1">
      <c r="B75" s="34"/>
      <c r="C75" s="28" t="s">
        <v>16</v>
      </c>
      <c r="L75" s="34"/>
    </row>
    <row r="76" spans="2:12" s="1" customFormat="1" ht="26.25" customHeight="1">
      <c r="B76" s="34"/>
      <c r="E76" s="324" t="str">
        <f>E7</f>
        <v>Modernizace přístupu do Polikliniky / Část III. - nový přístup do Polikliniky</v>
      </c>
      <c r="F76" s="325"/>
      <c r="G76" s="325"/>
      <c r="H76" s="325"/>
      <c r="L76" s="34"/>
    </row>
    <row r="77" spans="2:12" s="1" customFormat="1" ht="12" customHeight="1">
      <c r="B77" s="34"/>
      <c r="C77" s="28" t="s">
        <v>125</v>
      </c>
      <c r="L77" s="34"/>
    </row>
    <row r="78" spans="2:12" s="1" customFormat="1" ht="16.5" customHeight="1">
      <c r="B78" s="34"/>
      <c r="E78" s="287" t="str">
        <f>E9</f>
        <v>VORN - Vedlejší a ostatní rozpočtové náklady</v>
      </c>
      <c r="F78" s="326"/>
      <c r="G78" s="326"/>
      <c r="H78" s="326"/>
      <c r="L78" s="34"/>
    </row>
    <row r="79" spans="2:12" s="1" customFormat="1" ht="6.95" customHeight="1">
      <c r="B79" s="34"/>
      <c r="L79" s="34"/>
    </row>
    <row r="80" spans="2:12" s="1" customFormat="1" ht="12" customHeight="1">
      <c r="B80" s="34"/>
      <c r="C80" s="28" t="s">
        <v>22</v>
      </c>
      <c r="F80" s="26" t="str">
        <f>F12</f>
        <v>Nemocnice Česká Lípa</v>
      </c>
      <c r="I80" s="28" t="s">
        <v>24</v>
      </c>
      <c r="J80" s="51" t="str">
        <f>IF(J12="","",J12)</f>
        <v>31. 5. 2024</v>
      </c>
      <c r="L80" s="34"/>
    </row>
    <row r="81" spans="2:65" s="1" customFormat="1" ht="6.95" customHeight="1">
      <c r="B81" s="34"/>
      <c r="L81" s="34"/>
    </row>
    <row r="82" spans="2:65" s="1" customFormat="1" ht="15.2" customHeight="1">
      <c r="B82" s="34"/>
      <c r="C82" s="28" t="s">
        <v>30</v>
      </c>
      <c r="F82" s="26" t="str">
        <f>E15</f>
        <v xml:space="preserve">Nemocnice s poliklinikou Česká Lípa, a.s. </v>
      </c>
      <c r="I82" s="28" t="s">
        <v>38</v>
      </c>
      <c r="J82" s="32" t="str">
        <f>E21</f>
        <v>STORING spol. s r.o.</v>
      </c>
      <c r="L82" s="34"/>
    </row>
    <row r="83" spans="2:65" s="1" customFormat="1" ht="15.2" customHeight="1">
      <c r="B83" s="34"/>
      <c r="C83" s="28" t="s">
        <v>36</v>
      </c>
      <c r="F83" s="26" t="str">
        <f>IF(E18="","",E18)</f>
        <v>Vyplň údaj</v>
      </c>
      <c r="I83" s="28" t="s">
        <v>43</v>
      </c>
      <c r="J83" s="32" t="str">
        <f>E24</f>
        <v xml:space="preserve">STORING spol. s ro. </v>
      </c>
      <c r="L83" s="34"/>
    </row>
    <row r="84" spans="2:65" s="1" customFormat="1" ht="10.35" customHeight="1">
      <c r="B84" s="34"/>
      <c r="L84" s="34"/>
    </row>
    <row r="85" spans="2:65" s="10" customFormat="1" ht="29.25" customHeight="1">
      <c r="B85" s="110"/>
      <c r="C85" s="111" t="s">
        <v>163</v>
      </c>
      <c r="D85" s="112" t="s">
        <v>67</v>
      </c>
      <c r="E85" s="112" t="s">
        <v>63</v>
      </c>
      <c r="F85" s="112" t="s">
        <v>64</v>
      </c>
      <c r="G85" s="112" t="s">
        <v>164</v>
      </c>
      <c r="H85" s="112" t="s">
        <v>165</v>
      </c>
      <c r="I85" s="112" t="s">
        <v>166</v>
      </c>
      <c r="J85" s="112" t="s">
        <v>129</v>
      </c>
      <c r="K85" s="113" t="s">
        <v>167</v>
      </c>
      <c r="L85" s="110"/>
      <c r="M85" s="58" t="s">
        <v>81</v>
      </c>
      <c r="N85" s="59" t="s">
        <v>52</v>
      </c>
      <c r="O85" s="59" t="s">
        <v>168</v>
      </c>
      <c r="P85" s="59" t="s">
        <v>169</v>
      </c>
      <c r="Q85" s="59" t="s">
        <v>170</v>
      </c>
      <c r="R85" s="59" t="s">
        <v>171</v>
      </c>
      <c r="S85" s="59" t="s">
        <v>172</v>
      </c>
      <c r="T85" s="60" t="s">
        <v>173</v>
      </c>
    </row>
    <row r="86" spans="2:65" s="1" customFormat="1" ht="22.9" customHeight="1">
      <c r="B86" s="34"/>
      <c r="C86" s="63" t="s">
        <v>174</v>
      </c>
      <c r="J86" s="114">
        <f>BK86</f>
        <v>0</v>
      </c>
      <c r="L86" s="34"/>
      <c r="M86" s="61"/>
      <c r="N86" s="52"/>
      <c r="O86" s="52"/>
      <c r="P86" s="115">
        <f>P87+P126+P136+P157+P162+P167+P180</f>
        <v>0</v>
      </c>
      <c r="Q86" s="52"/>
      <c r="R86" s="115">
        <f>R87+R126+R136+R157+R162+R167+R180</f>
        <v>0</v>
      </c>
      <c r="S86" s="52"/>
      <c r="T86" s="116">
        <f>T87+T126+T136+T157+T162+T167+T180</f>
        <v>0</v>
      </c>
      <c r="AT86" s="18" t="s">
        <v>82</v>
      </c>
      <c r="AU86" s="18" t="s">
        <v>130</v>
      </c>
      <c r="BK86" s="117">
        <f>BK87+BK126+BK136+BK157+BK162+BK167+BK180</f>
        <v>0</v>
      </c>
    </row>
    <row r="87" spans="2:65" s="11" customFormat="1" ht="25.9" customHeight="1">
      <c r="B87" s="118"/>
      <c r="D87" s="119" t="s">
        <v>82</v>
      </c>
      <c r="E87" s="120" t="s">
        <v>2866</v>
      </c>
      <c r="F87" s="120" t="s">
        <v>2867</v>
      </c>
      <c r="I87" s="121"/>
      <c r="J87" s="122">
        <f>BK87</f>
        <v>0</v>
      </c>
      <c r="L87" s="118"/>
      <c r="M87" s="123"/>
      <c r="P87" s="124">
        <f>SUM(P88:P125)</f>
        <v>0</v>
      </c>
      <c r="R87" s="124">
        <f>SUM(R88:R125)</f>
        <v>0</v>
      </c>
      <c r="T87" s="125">
        <f>SUM(T88:T125)</f>
        <v>0</v>
      </c>
      <c r="AR87" s="119" t="s">
        <v>91</v>
      </c>
      <c r="AT87" s="126" t="s">
        <v>82</v>
      </c>
      <c r="AU87" s="126" t="s">
        <v>83</v>
      </c>
      <c r="AY87" s="119" t="s">
        <v>177</v>
      </c>
      <c r="BK87" s="127">
        <f>SUM(BK88:BK125)</f>
        <v>0</v>
      </c>
    </row>
    <row r="88" spans="2:65" s="1" customFormat="1" ht="24.2" customHeight="1">
      <c r="B88" s="34"/>
      <c r="C88" s="130" t="s">
        <v>91</v>
      </c>
      <c r="D88" s="130" t="s">
        <v>179</v>
      </c>
      <c r="E88" s="131" t="s">
        <v>2868</v>
      </c>
      <c r="F88" s="132" t="s">
        <v>2869</v>
      </c>
      <c r="G88" s="133" t="s">
        <v>2870</v>
      </c>
      <c r="H88" s="134">
        <v>1</v>
      </c>
      <c r="I88" s="135"/>
      <c r="J88" s="136">
        <f>ROUND(I88*H88,2)</f>
        <v>0</v>
      </c>
      <c r="K88" s="132" t="s">
        <v>81</v>
      </c>
      <c r="L88" s="34"/>
      <c r="M88" s="137" t="s">
        <v>81</v>
      </c>
      <c r="N88" s="138" t="s">
        <v>53</v>
      </c>
      <c r="P88" s="139">
        <f>O88*H88</f>
        <v>0</v>
      </c>
      <c r="Q88" s="139">
        <v>0</v>
      </c>
      <c r="R88" s="139">
        <f>Q88*H88</f>
        <v>0</v>
      </c>
      <c r="S88" s="139">
        <v>0</v>
      </c>
      <c r="T88" s="140">
        <f>S88*H88</f>
        <v>0</v>
      </c>
      <c r="AR88" s="141" t="s">
        <v>2871</v>
      </c>
      <c r="AT88" s="141" t="s">
        <v>179</v>
      </c>
      <c r="AU88" s="141" t="s">
        <v>91</v>
      </c>
      <c r="AY88" s="18" t="s">
        <v>177</v>
      </c>
      <c r="BE88" s="142">
        <f>IF(N88="základní",J88,0)</f>
        <v>0</v>
      </c>
      <c r="BF88" s="142">
        <f>IF(N88="snížená",J88,0)</f>
        <v>0</v>
      </c>
      <c r="BG88" s="142">
        <f>IF(N88="zákl. přenesená",J88,0)</f>
        <v>0</v>
      </c>
      <c r="BH88" s="142">
        <f>IF(N88="sníž. přenesená",J88,0)</f>
        <v>0</v>
      </c>
      <c r="BI88" s="142">
        <f>IF(N88="nulová",J88,0)</f>
        <v>0</v>
      </c>
      <c r="BJ88" s="18" t="s">
        <v>91</v>
      </c>
      <c r="BK88" s="142">
        <f>ROUND(I88*H88,2)</f>
        <v>0</v>
      </c>
      <c r="BL88" s="18" t="s">
        <v>2871</v>
      </c>
      <c r="BM88" s="141" t="s">
        <v>93</v>
      </c>
    </row>
    <row r="89" spans="2:65" s="1" customFormat="1" ht="58.5">
      <c r="B89" s="34"/>
      <c r="D89" s="148" t="s">
        <v>2214</v>
      </c>
      <c r="F89" s="193" t="s">
        <v>2872</v>
      </c>
      <c r="I89" s="145"/>
      <c r="L89" s="34"/>
      <c r="M89" s="146"/>
      <c r="T89" s="55"/>
      <c r="AT89" s="18" t="s">
        <v>2214</v>
      </c>
      <c r="AU89" s="18" t="s">
        <v>91</v>
      </c>
    </row>
    <row r="90" spans="2:65" s="15" customFormat="1" ht="11.25">
      <c r="B90" s="179"/>
      <c r="D90" s="148" t="s">
        <v>188</v>
      </c>
      <c r="E90" s="180" t="s">
        <v>81</v>
      </c>
      <c r="F90" s="181" t="s">
        <v>2873</v>
      </c>
      <c r="H90" s="180" t="s">
        <v>81</v>
      </c>
      <c r="I90" s="182"/>
      <c r="L90" s="179"/>
      <c r="M90" s="183"/>
      <c r="T90" s="184"/>
      <c r="AT90" s="180" t="s">
        <v>188</v>
      </c>
      <c r="AU90" s="180" t="s">
        <v>91</v>
      </c>
      <c r="AV90" s="15" t="s">
        <v>91</v>
      </c>
      <c r="AW90" s="15" t="s">
        <v>42</v>
      </c>
      <c r="AX90" s="15" t="s">
        <v>83</v>
      </c>
      <c r="AY90" s="180" t="s">
        <v>177</v>
      </c>
    </row>
    <row r="91" spans="2:65" s="15" customFormat="1" ht="22.5">
      <c r="B91" s="179"/>
      <c r="D91" s="148" t="s">
        <v>188</v>
      </c>
      <c r="E91" s="180" t="s">
        <v>81</v>
      </c>
      <c r="F91" s="181" t="s">
        <v>2874</v>
      </c>
      <c r="H91" s="180" t="s">
        <v>81</v>
      </c>
      <c r="I91" s="182"/>
      <c r="L91" s="179"/>
      <c r="M91" s="183"/>
      <c r="T91" s="184"/>
      <c r="AT91" s="180" t="s">
        <v>188</v>
      </c>
      <c r="AU91" s="180" t="s">
        <v>91</v>
      </c>
      <c r="AV91" s="15" t="s">
        <v>91</v>
      </c>
      <c r="AW91" s="15" t="s">
        <v>42</v>
      </c>
      <c r="AX91" s="15" t="s">
        <v>83</v>
      </c>
      <c r="AY91" s="180" t="s">
        <v>177</v>
      </c>
    </row>
    <row r="92" spans="2:65" s="15" customFormat="1" ht="11.25">
      <c r="B92" s="179"/>
      <c r="D92" s="148" t="s">
        <v>188</v>
      </c>
      <c r="E92" s="180" t="s">
        <v>81</v>
      </c>
      <c r="F92" s="181" t="s">
        <v>2875</v>
      </c>
      <c r="H92" s="180" t="s">
        <v>81</v>
      </c>
      <c r="I92" s="182"/>
      <c r="L92" s="179"/>
      <c r="M92" s="183"/>
      <c r="T92" s="184"/>
      <c r="AT92" s="180" t="s">
        <v>188</v>
      </c>
      <c r="AU92" s="180" t="s">
        <v>91</v>
      </c>
      <c r="AV92" s="15" t="s">
        <v>91</v>
      </c>
      <c r="AW92" s="15" t="s">
        <v>42</v>
      </c>
      <c r="AX92" s="15" t="s">
        <v>83</v>
      </c>
      <c r="AY92" s="180" t="s">
        <v>177</v>
      </c>
    </row>
    <row r="93" spans="2:65" s="15" customFormat="1" ht="33.75">
      <c r="B93" s="179"/>
      <c r="D93" s="148" t="s">
        <v>188</v>
      </c>
      <c r="E93" s="180" t="s">
        <v>81</v>
      </c>
      <c r="F93" s="181" t="s">
        <v>2876</v>
      </c>
      <c r="H93" s="180" t="s">
        <v>81</v>
      </c>
      <c r="I93" s="182"/>
      <c r="L93" s="179"/>
      <c r="M93" s="183"/>
      <c r="T93" s="184"/>
      <c r="AT93" s="180" t="s">
        <v>188</v>
      </c>
      <c r="AU93" s="180" t="s">
        <v>91</v>
      </c>
      <c r="AV93" s="15" t="s">
        <v>91</v>
      </c>
      <c r="AW93" s="15" t="s">
        <v>42</v>
      </c>
      <c r="AX93" s="15" t="s">
        <v>83</v>
      </c>
      <c r="AY93" s="180" t="s">
        <v>177</v>
      </c>
    </row>
    <row r="94" spans="2:65" s="15" customFormat="1" ht="22.5">
      <c r="B94" s="179"/>
      <c r="D94" s="148" t="s">
        <v>188</v>
      </c>
      <c r="E94" s="180" t="s">
        <v>81</v>
      </c>
      <c r="F94" s="181" t="s">
        <v>2877</v>
      </c>
      <c r="H94" s="180" t="s">
        <v>81</v>
      </c>
      <c r="I94" s="182"/>
      <c r="L94" s="179"/>
      <c r="M94" s="183"/>
      <c r="T94" s="184"/>
      <c r="AT94" s="180" t="s">
        <v>188</v>
      </c>
      <c r="AU94" s="180" t="s">
        <v>91</v>
      </c>
      <c r="AV94" s="15" t="s">
        <v>91</v>
      </c>
      <c r="AW94" s="15" t="s">
        <v>42</v>
      </c>
      <c r="AX94" s="15" t="s">
        <v>83</v>
      </c>
      <c r="AY94" s="180" t="s">
        <v>177</v>
      </c>
    </row>
    <row r="95" spans="2:65" s="12" customFormat="1" ht="11.25">
      <c r="B95" s="147"/>
      <c r="D95" s="148" t="s">
        <v>188</v>
      </c>
      <c r="E95" s="149" t="s">
        <v>81</v>
      </c>
      <c r="F95" s="150" t="s">
        <v>2878</v>
      </c>
      <c r="H95" s="151">
        <v>1</v>
      </c>
      <c r="I95" s="152"/>
      <c r="L95" s="147"/>
      <c r="M95" s="153"/>
      <c r="T95" s="154"/>
      <c r="AT95" s="149" t="s">
        <v>188</v>
      </c>
      <c r="AU95" s="149" t="s">
        <v>91</v>
      </c>
      <c r="AV95" s="12" t="s">
        <v>93</v>
      </c>
      <c r="AW95" s="12" t="s">
        <v>42</v>
      </c>
      <c r="AX95" s="12" t="s">
        <v>91</v>
      </c>
      <c r="AY95" s="149" t="s">
        <v>177</v>
      </c>
    </row>
    <row r="96" spans="2:65" s="1" customFormat="1" ht="16.5" customHeight="1">
      <c r="B96" s="34"/>
      <c r="C96" s="130" t="s">
        <v>93</v>
      </c>
      <c r="D96" s="130" t="s">
        <v>179</v>
      </c>
      <c r="E96" s="131" t="s">
        <v>2879</v>
      </c>
      <c r="F96" s="132" t="s">
        <v>2880</v>
      </c>
      <c r="G96" s="133" t="s">
        <v>2870</v>
      </c>
      <c r="H96" s="134">
        <v>1</v>
      </c>
      <c r="I96" s="135"/>
      <c r="J96" s="136">
        <f>ROUND(I96*H96,2)</f>
        <v>0</v>
      </c>
      <c r="K96" s="132" t="s">
        <v>81</v>
      </c>
      <c r="L96" s="34"/>
      <c r="M96" s="137" t="s">
        <v>81</v>
      </c>
      <c r="N96" s="138" t="s">
        <v>53</v>
      </c>
      <c r="P96" s="139">
        <f>O96*H96</f>
        <v>0</v>
      </c>
      <c r="Q96" s="139">
        <v>0</v>
      </c>
      <c r="R96" s="139">
        <f>Q96*H96</f>
        <v>0</v>
      </c>
      <c r="S96" s="139">
        <v>0</v>
      </c>
      <c r="T96" s="140">
        <f>S96*H96</f>
        <v>0</v>
      </c>
      <c r="AR96" s="141" t="s">
        <v>2871</v>
      </c>
      <c r="AT96" s="141" t="s">
        <v>179</v>
      </c>
      <c r="AU96" s="141" t="s">
        <v>91</v>
      </c>
      <c r="AY96" s="18" t="s">
        <v>177</v>
      </c>
      <c r="BE96" s="142">
        <f>IF(N96="základní",J96,0)</f>
        <v>0</v>
      </c>
      <c r="BF96" s="142">
        <f>IF(N96="snížená",J96,0)</f>
        <v>0</v>
      </c>
      <c r="BG96" s="142">
        <f>IF(N96="zákl. přenesená",J96,0)</f>
        <v>0</v>
      </c>
      <c r="BH96" s="142">
        <f>IF(N96="sníž. přenesená",J96,0)</f>
        <v>0</v>
      </c>
      <c r="BI96" s="142">
        <f>IF(N96="nulová",J96,0)</f>
        <v>0</v>
      </c>
      <c r="BJ96" s="18" t="s">
        <v>91</v>
      </c>
      <c r="BK96" s="142">
        <f>ROUND(I96*H96,2)</f>
        <v>0</v>
      </c>
      <c r="BL96" s="18" t="s">
        <v>2871</v>
      </c>
      <c r="BM96" s="141" t="s">
        <v>184</v>
      </c>
    </row>
    <row r="97" spans="2:65" s="1" customFormat="1" ht="48.75">
      <c r="B97" s="34"/>
      <c r="D97" s="148" t="s">
        <v>2214</v>
      </c>
      <c r="F97" s="193" t="s">
        <v>2881</v>
      </c>
      <c r="I97" s="145"/>
      <c r="L97" s="34"/>
      <c r="M97" s="146"/>
      <c r="T97" s="55"/>
      <c r="AT97" s="18" t="s">
        <v>2214</v>
      </c>
      <c r="AU97" s="18" t="s">
        <v>91</v>
      </c>
    </row>
    <row r="98" spans="2:65" s="15" customFormat="1" ht="11.25">
      <c r="B98" s="179"/>
      <c r="D98" s="148" t="s">
        <v>188</v>
      </c>
      <c r="E98" s="180" t="s">
        <v>81</v>
      </c>
      <c r="F98" s="181" t="s">
        <v>2882</v>
      </c>
      <c r="H98" s="180" t="s">
        <v>81</v>
      </c>
      <c r="I98" s="182"/>
      <c r="L98" s="179"/>
      <c r="M98" s="183"/>
      <c r="T98" s="184"/>
      <c r="AT98" s="180" t="s">
        <v>188</v>
      </c>
      <c r="AU98" s="180" t="s">
        <v>91</v>
      </c>
      <c r="AV98" s="15" t="s">
        <v>91</v>
      </c>
      <c r="AW98" s="15" t="s">
        <v>42</v>
      </c>
      <c r="AX98" s="15" t="s">
        <v>83</v>
      </c>
      <c r="AY98" s="180" t="s">
        <v>177</v>
      </c>
    </row>
    <row r="99" spans="2:65" s="15" customFormat="1" ht="11.25">
      <c r="B99" s="179"/>
      <c r="D99" s="148" t="s">
        <v>188</v>
      </c>
      <c r="E99" s="180" t="s">
        <v>81</v>
      </c>
      <c r="F99" s="181" t="s">
        <v>2883</v>
      </c>
      <c r="H99" s="180" t="s">
        <v>81</v>
      </c>
      <c r="I99" s="182"/>
      <c r="L99" s="179"/>
      <c r="M99" s="183"/>
      <c r="T99" s="184"/>
      <c r="AT99" s="180" t="s">
        <v>188</v>
      </c>
      <c r="AU99" s="180" t="s">
        <v>91</v>
      </c>
      <c r="AV99" s="15" t="s">
        <v>91</v>
      </c>
      <c r="AW99" s="15" t="s">
        <v>42</v>
      </c>
      <c r="AX99" s="15" t="s">
        <v>83</v>
      </c>
      <c r="AY99" s="180" t="s">
        <v>177</v>
      </c>
    </row>
    <row r="100" spans="2:65" s="15" customFormat="1" ht="22.5">
      <c r="B100" s="179"/>
      <c r="D100" s="148" t="s">
        <v>188</v>
      </c>
      <c r="E100" s="180" t="s">
        <v>81</v>
      </c>
      <c r="F100" s="181" t="s">
        <v>2884</v>
      </c>
      <c r="H100" s="180" t="s">
        <v>81</v>
      </c>
      <c r="I100" s="182"/>
      <c r="L100" s="179"/>
      <c r="M100" s="183"/>
      <c r="T100" s="184"/>
      <c r="AT100" s="180" t="s">
        <v>188</v>
      </c>
      <c r="AU100" s="180" t="s">
        <v>91</v>
      </c>
      <c r="AV100" s="15" t="s">
        <v>91</v>
      </c>
      <c r="AW100" s="15" t="s">
        <v>42</v>
      </c>
      <c r="AX100" s="15" t="s">
        <v>83</v>
      </c>
      <c r="AY100" s="180" t="s">
        <v>177</v>
      </c>
    </row>
    <row r="101" spans="2:65" s="15" customFormat="1" ht="22.5">
      <c r="B101" s="179"/>
      <c r="D101" s="148" t="s">
        <v>188</v>
      </c>
      <c r="E101" s="180" t="s">
        <v>81</v>
      </c>
      <c r="F101" s="181" t="s">
        <v>2885</v>
      </c>
      <c r="H101" s="180" t="s">
        <v>81</v>
      </c>
      <c r="I101" s="182"/>
      <c r="L101" s="179"/>
      <c r="M101" s="183"/>
      <c r="T101" s="184"/>
      <c r="AT101" s="180" t="s">
        <v>188</v>
      </c>
      <c r="AU101" s="180" t="s">
        <v>91</v>
      </c>
      <c r="AV101" s="15" t="s">
        <v>91</v>
      </c>
      <c r="AW101" s="15" t="s">
        <v>42</v>
      </c>
      <c r="AX101" s="15" t="s">
        <v>83</v>
      </c>
      <c r="AY101" s="180" t="s">
        <v>177</v>
      </c>
    </row>
    <row r="102" spans="2:65" s="15" customFormat="1" ht="22.5">
      <c r="B102" s="179"/>
      <c r="D102" s="148" t="s">
        <v>188</v>
      </c>
      <c r="E102" s="180" t="s">
        <v>81</v>
      </c>
      <c r="F102" s="181" t="s">
        <v>2886</v>
      </c>
      <c r="H102" s="180" t="s">
        <v>81</v>
      </c>
      <c r="I102" s="182"/>
      <c r="L102" s="179"/>
      <c r="M102" s="183"/>
      <c r="T102" s="184"/>
      <c r="AT102" s="180" t="s">
        <v>188</v>
      </c>
      <c r="AU102" s="180" t="s">
        <v>91</v>
      </c>
      <c r="AV102" s="15" t="s">
        <v>91</v>
      </c>
      <c r="AW102" s="15" t="s">
        <v>42</v>
      </c>
      <c r="AX102" s="15" t="s">
        <v>83</v>
      </c>
      <c r="AY102" s="180" t="s">
        <v>177</v>
      </c>
    </row>
    <row r="103" spans="2:65" s="12" customFormat="1" ht="11.25">
      <c r="B103" s="147"/>
      <c r="D103" s="148" t="s">
        <v>188</v>
      </c>
      <c r="E103" s="149" t="s">
        <v>81</v>
      </c>
      <c r="F103" s="150" t="s">
        <v>2878</v>
      </c>
      <c r="H103" s="151">
        <v>1</v>
      </c>
      <c r="I103" s="152"/>
      <c r="L103" s="147"/>
      <c r="M103" s="153"/>
      <c r="T103" s="154"/>
      <c r="AT103" s="149" t="s">
        <v>188</v>
      </c>
      <c r="AU103" s="149" t="s">
        <v>91</v>
      </c>
      <c r="AV103" s="12" t="s">
        <v>93</v>
      </c>
      <c r="AW103" s="12" t="s">
        <v>42</v>
      </c>
      <c r="AX103" s="12" t="s">
        <v>91</v>
      </c>
      <c r="AY103" s="149" t="s">
        <v>177</v>
      </c>
    </row>
    <row r="104" spans="2:65" s="1" customFormat="1" ht="37.9" customHeight="1">
      <c r="B104" s="34"/>
      <c r="C104" s="130" t="s">
        <v>197</v>
      </c>
      <c r="D104" s="130" t="s">
        <v>179</v>
      </c>
      <c r="E104" s="131" t="s">
        <v>2887</v>
      </c>
      <c r="F104" s="132" t="s">
        <v>2888</v>
      </c>
      <c r="G104" s="133" t="s">
        <v>2870</v>
      </c>
      <c r="H104" s="134">
        <v>1</v>
      </c>
      <c r="I104" s="135"/>
      <c r="J104" s="136">
        <f>ROUND(I104*H104,2)</f>
        <v>0</v>
      </c>
      <c r="K104" s="132" t="s">
        <v>81</v>
      </c>
      <c r="L104" s="34"/>
      <c r="M104" s="137" t="s">
        <v>81</v>
      </c>
      <c r="N104" s="138" t="s">
        <v>53</v>
      </c>
      <c r="P104" s="139">
        <f>O104*H104</f>
        <v>0</v>
      </c>
      <c r="Q104" s="139">
        <v>0</v>
      </c>
      <c r="R104" s="139">
        <f>Q104*H104</f>
        <v>0</v>
      </c>
      <c r="S104" s="139">
        <v>0</v>
      </c>
      <c r="T104" s="140">
        <f>S104*H104</f>
        <v>0</v>
      </c>
      <c r="AR104" s="141" t="s">
        <v>2871</v>
      </c>
      <c r="AT104" s="141" t="s">
        <v>179</v>
      </c>
      <c r="AU104" s="141" t="s">
        <v>91</v>
      </c>
      <c r="AY104" s="18" t="s">
        <v>177</v>
      </c>
      <c r="BE104" s="142">
        <f>IF(N104="základní",J104,0)</f>
        <v>0</v>
      </c>
      <c r="BF104" s="142">
        <f>IF(N104="snížená",J104,0)</f>
        <v>0</v>
      </c>
      <c r="BG104" s="142">
        <f>IF(N104="zákl. přenesená",J104,0)</f>
        <v>0</v>
      </c>
      <c r="BH104" s="142">
        <f>IF(N104="sníž. přenesená",J104,0)</f>
        <v>0</v>
      </c>
      <c r="BI104" s="142">
        <f>IF(N104="nulová",J104,0)</f>
        <v>0</v>
      </c>
      <c r="BJ104" s="18" t="s">
        <v>91</v>
      </c>
      <c r="BK104" s="142">
        <f>ROUND(I104*H104,2)</f>
        <v>0</v>
      </c>
      <c r="BL104" s="18" t="s">
        <v>2871</v>
      </c>
      <c r="BM104" s="141" t="s">
        <v>2889</v>
      </c>
    </row>
    <row r="105" spans="2:65" s="1" customFormat="1" ht="39">
      <c r="B105" s="34"/>
      <c r="D105" s="148" t="s">
        <v>2214</v>
      </c>
      <c r="F105" s="193" t="s">
        <v>2890</v>
      </c>
      <c r="I105" s="145"/>
      <c r="L105" s="34"/>
      <c r="M105" s="146"/>
      <c r="T105" s="55"/>
      <c r="AT105" s="18" t="s">
        <v>2214</v>
      </c>
      <c r="AU105" s="18" t="s">
        <v>91</v>
      </c>
    </row>
    <row r="106" spans="2:65" s="15" customFormat="1" ht="11.25">
      <c r="B106" s="179"/>
      <c r="D106" s="148" t="s">
        <v>188</v>
      </c>
      <c r="E106" s="180" t="s">
        <v>81</v>
      </c>
      <c r="F106" s="181" t="s">
        <v>2891</v>
      </c>
      <c r="H106" s="180" t="s">
        <v>81</v>
      </c>
      <c r="I106" s="182"/>
      <c r="L106" s="179"/>
      <c r="M106" s="183"/>
      <c r="T106" s="184"/>
      <c r="AT106" s="180" t="s">
        <v>188</v>
      </c>
      <c r="AU106" s="180" t="s">
        <v>91</v>
      </c>
      <c r="AV106" s="15" t="s">
        <v>91</v>
      </c>
      <c r="AW106" s="15" t="s">
        <v>42</v>
      </c>
      <c r="AX106" s="15" t="s">
        <v>83</v>
      </c>
      <c r="AY106" s="180" t="s">
        <v>177</v>
      </c>
    </row>
    <row r="107" spans="2:65" s="15" customFormat="1" ht="11.25">
      <c r="B107" s="179"/>
      <c r="D107" s="148" t="s">
        <v>188</v>
      </c>
      <c r="E107" s="180" t="s">
        <v>81</v>
      </c>
      <c r="F107" s="181" t="s">
        <v>2892</v>
      </c>
      <c r="H107" s="180" t="s">
        <v>81</v>
      </c>
      <c r="I107" s="182"/>
      <c r="L107" s="179"/>
      <c r="M107" s="183"/>
      <c r="T107" s="184"/>
      <c r="AT107" s="180" t="s">
        <v>188</v>
      </c>
      <c r="AU107" s="180" t="s">
        <v>91</v>
      </c>
      <c r="AV107" s="15" t="s">
        <v>91</v>
      </c>
      <c r="AW107" s="15" t="s">
        <v>42</v>
      </c>
      <c r="AX107" s="15" t="s">
        <v>83</v>
      </c>
      <c r="AY107" s="180" t="s">
        <v>177</v>
      </c>
    </row>
    <row r="108" spans="2:65" s="15" customFormat="1" ht="22.5">
      <c r="B108" s="179"/>
      <c r="D108" s="148" t="s">
        <v>188</v>
      </c>
      <c r="E108" s="180" t="s">
        <v>81</v>
      </c>
      <c r="F108" s="181" t="s">
        <v>2893</v>
      </c>
      <c r="H108" s="180" t="s">
        <v>81</v>
      </c>
      <c r="I108" s="182"/>
      <c r="L108" s="179"/>
      <c r="M108" s="183"/>
      <c r="T108" s="184"/>
      <c r="AT108" s="180" t="s">
        <v>188</v>
      </c>
      <c r="AU108" s="180" t="s">
        <v>91</v>
      </c>
      <c r="AV108" s="15" t="s">
        <v>91</v>
      </c>
      <c r="AW108" s="15" t="s">
        <v>42</v>
      </c>
      <c r="AX108" s="15" t="s">
        <v>83</v>
      </c>
      <c r="AY108" s="180" t="s">
        <v>177</v>
      </c>
    </row>
    <row r="109" spans="2:65" s="15" customFormat="1" ht="11.25">
      <c r="B109" s="179"/>
      <c r="D109" s="148" t="s">
        <v>188</v>
      </c>
      <c r="E109" s="180" t="s">
        <v>81</v>
      </c>
      <c r="F109" s="181" t="s">
        <v>2894</v>
      </c>
      <c r="H109" s="180" t="s">
        <v>81</v>
      </c>
      <c r="I109" s="182"/>
      <c r="L109" s="179"/>
      <c r="M109" s="183"/>
      <c r="T109" s="184"/>
      <c r="AT109" s="180" t="s">
        <v>188</v>
      </c>
      <c r="AU109" s="180" t="s">
        <v>91</v>
      </c>
      <c r="AV109" s="15" t="s">
        <v>91</v>
      </c>
      <c r="AW109" s="15" t="s">
        <v>42</v>
      </c>
      <c r="AX109" s="15" t="s">
        <v>83</v>
      </c>
      <c r="AY109" s="180" t="s">
        <v>177</v>
      </c>
    </row>
    <row r="110" spans="2:65" s="15" customFormat="1" ht="11.25">
      <c r="B110" s="179"/>
      <c r="D110" s="148" t="s">
        <v>188</v>
      </c>
      <c r="E110" s="180" t="s">
        <v>81</v>
      </c>
      <c r="F110" s="181" t="s">
        <v>2895</v>
      </c>
      <c r="H110" s="180" t="s">
        <v>81</v>
      </c>
      <c r="I110" s="182"/>
      <c r="L110" s="179"/>
      <c r="M110" s="183"/>
      <c r="T110" s="184"/>
      <c r="AT110" s="180" t="s">
        <v>188</v>
      </c>
      <c r="AU110" s="180" t="s">
        <v>91</v>
      </c>
      <c r="AV110" s="15" t="s">
        <v>91</v>
      </c>
      <c r="AW110" s="15" t="s">
        <v>42</v>
      </c>
      <c r="AX110" s="15" t="s">
        <v>83</v>
      </c>
      <c r="AY110" s="180" t="s">
        <v>177</v>
      </c>
    </row>
    <row r="111" spans="2:65" s="15" customFormat="1" ht="11.25">
      <c r="B111" s="179"/>
      <c r="D111" s="148" t="s">
        <v>188</v>
      </c>
      <c r="E111" s="180" t="s">
        <v>81</v>
      </c>
      <c r="F111" s="181" t="s">
        <v>2896</v>
      </c>
      <c r="H111" s="180" t="s">
        <v>81</v>
      </c>
      <c r="I111" s="182"/>
      <c r="L111" s="179"/>
      <c r="M111" s="183"/>
      <c r="T111" s="184"/>
      <c r="AT111" s="180" t="s">
        <v>188</v>
      </c>
      <c r="AU111" s="180" t="s">
        <v>91</v>
      </c>
      <c r="AV111" s="15" t="s">
        <v>91</v>
      </c>
      <c r="AW111" s="15" t="s">
        <v>42</v>
      </c>
      <c r="AX111" s="15" t="s">
        <v>83</v>
      </c>
      <c r="AY111" s="180" t="s">
        <v>177</v>
      </c>
    </row>
    <row r="112" spans="2:65" s="15" customFormat="1" ht="22.5">
      <c r="B112" s="179"/>
      <c r="D112" s="148" t="s">
        <v>188</v>
      </c>
      <c r="E112" s="180" t="s">
        <v>81</v>
      </c>
      <c r="F112" s="181" t="s">
        <v>2897</v>
      </c>
      <c r="H112" s="180" t="s">
        <v>81</v>
      </c>
      <c r="I112" s="182"/>
      <c r="L112" s="179"/>
      <c r="M112" s="183"/>
      <c r="T112" s="184"/>
      <c r="AT112" s="180" t="s">
        <v>188</v>
      </c>
      <c r="AU112" s="180" t="s">
        <v>91</v>
      </c>
      <c r="AV112" s="15" t="s">
        <v>91</v>
      </c>
      <c r="AW112" s="15" t="s">
        <v>42</v>
      </c>
      <c r="AX112" s="15" t="s">
        <v>83</v>
      </c>
      <c r="AY112" s="180" t="s">
        <v>177</v>
      </c>
    </row>
    <row r="113" spans="2:65" s="15" customFormat="1" ht="11.25">
      <c r="B113" s="179"/>
      <c r="D113" s="148" t="s">
        <v>188</v>
      </c>
      <c r="E113" s="180" t="s">
        <v>81</v>
      </c>
      <c r="F113" s="181" t="s">
        <v>2898</v>
      </c>
      <c r="H113" s="180" t="s">
        <v>81</v>
      </c>
      <c r="I113" s="182"/>
      <c r="L113" s="179"/>
      <c r="M113" s="183"/>
      <c r="T113" s="184"/>
      <c r="AT113" s="180" t="s">
        <v>188</v>
      </c>
      <c r="AU113" s="180" t="s">
        <v>91</v>
      </c>
      <c r="AV113" s="15" t="s">
        <v>91</v>
      </c>
      <c r="AW113" s="15" t="s">
        <v>42</v>
      </c>
      <c r="AX113" s="15" t="s">
        <v>83</v>
      </c>
      <c r="AY113" s="180" t="s">
        <v>177</v>
      </c>
    </row>
    <row r="114" spans="2:65" s="12" customFormat="1" ht="11.25">
      <c r="B114" s="147"/>
      <c r="D114" s="148" t="s">
        <v>188</v>
      </c>
      <c r="E114" s="149" t="s">
        <v>81</v>
      </c>
      <c r="F114" s="150" t="s">
        <v>2899</v>
      </c>
      <c r="H114" s="151">
        <v>1</v>
      </c>
      <c r="I114" s="152"/>
      <c r="L114" s="147"/>
      <c r="M114" s="153"/>
      <c r="T114" s="154"/>
      <c r="AT114" s="149" t="s">
        <v>188</v>
      </c>
      <c r="AU114" s="149" t="s">
        <v>91</v>
      </c>
      <c r="AV114" s="12" t="s">
        <v>93</v>
      </c>
      <c r="AW114" s="12" t="s">
        <v>42</v>
      </c>
      <c r="AX114" s="12" t="s">
        <v>91</v>
      </c>
      <c r="AY114" s="149" t="s">
        <v>177</v>
      </c>
    </row>
    <row r="115" spans="2:65" s="1" customFormat="1" ht="37.9" customHeight="1">
      <c r="B115" s="34"/>
      <c r="C115" s="130" t="s">
        <v>184</v>
      </c>
      <c r="D115" s="130" t="s">
        <v>179</v>
      </c>
      <c r="E115" s="131" t="s">
        <v>2900</v>
      </c>
      <c r="F115" s="132" t="s">
        <v>2901</v>
      </c>
      <c r="G115" s="133" t="s">
        <v>2870</v>
      </c>
      <c r="H115" s="134">
        <v>1</v>
      </c>
      <c r="I115" s="135"/>
      <c r="J115" s="136">
        <f>ROUND(I115*H115,2)</f>
        <v>0</v>
      </c>
      <c r="K115" s="132" t="s">
        <v>81</v>
      </c>
      <c r="L115" s="34"/>
      <c r="M115" s="137" t="s">
        <v>81</v>
      </c>
      <c r="N115" s="138" t="s">
        <v>53</v>
      </c>
      <c r="P115" s="139">
        <f>O115*H115</f>
        <v>0</v>
      </c>
      <c r="Q115" s="139">
        <v>0</v>
      </c>
      <c r="R115" s="139">
        <f>Q115*H115</f>
        <v>0</v>
      </c>
      <c r="S115" s="139">
        <v>0</v>
      </c>
      <c r="T115" s="140">
        <f>S115*H115</f>
        <v>0</v>
      </c>
      <c r="AR115" s="141" t="s">
        <v>2871</v>
      </c>
      <c r="AT115" s="141" t="s">
        <v>179</v>
      </c>
      <c r="AU115" s="141" t="s">
        <v>91</v>
      </c>
      <c r="AY115" s="18" t="s">
        <v>177</v>
      </c>
      <c r="BE115" s="142">
        <f>IF(N115="základní",J115,0)</f>
        <v>0</v>
      </c>
      <c r="BF115" s="142">
        <f>IF(N115="snížená",J115,0)</f>
        <v>0</v>
      </c>
      <c r="BG115" s="142">
        <f>IF(N115="zákl. přenesená",J115,0)</f>
        <v>0</v>
      </c>
      <c r="BH115" s="142">
        <f>IF(N115="sníž. přenesená",J115,0)</f>
        <v>0</v>
      </c>
      <c r="BI115" s="142">
        <f>IF(N115="nulová",J115,0)</f>
        <v>0</v>
      </c>
      <c r="BJ115" s="18" t="s">
        <v>91</v>
      </c>
      <c r="BK115" s="142">
        <f>ROUND(I115*H115,2)</f>
        <v>0</v>
      </c>
      <c r="BL115" s="18" t="s">
        <v>2871</v>
      </c>
      <c r="BM115" s="141" t="s">
        <v>227</v>
      </c>
    </row>
    <row r="116" spans="2:65" s="1" customFormat="1" ht="39">
      <c r="B116" s="34"/>
      <c r="D116" s="148" t="s">
        <v>2214</v>
      </c>
      <c r="F116" s="193" t="s">
        <v>2902</v>
      </c>
      <c r="I116" s="145"/>
      <c r="L116" s="34"/>
      <c r="M116" s="146"/>
      <c r="T116" s="55"/>
      <c r="AT116" s="18" t="s">
        <v>2214</v>
      </c>
      <c r="AU116" s="18" t="s">
        <v>91</v>
      </c>
    </row>
    <row r="117" spans="2:65" s="1" customFormat="1" ht="49.15" customHeight="1">
      <c r="B117" s="34"/>
      <c r="C117" s="130" t="s">
        <v>210</v>
      </c>
      <c r="D117" s="130" t="s">
        <v>179</v>
      </c>
      <c r="E117" s="131" t="s">
        <v>2903</v>
      </c>
      <c r="F117" s="132" t="s">
        <v>2904</v>
      </c>
      <c r="G117" s="133" t="s">
        <v>2870</v>
      </c>
      <c r="H117" s="134">
        <v>1</v>
      </c>
      <c r="I117" s="135"/>
      <c r="J117" s="136">
        <f>ROUND(I117*H117,2)</f>
        <v>0</v>
      </c>
      <c r="K117" s="132" t="s">
        <v>81</v>
      </c>
      <c r="L117" s="34"/>
      <c r="M117" s="137" t="s">
        <v>81</v>
      </c>
      <c r="N117" s="138" t="s">
        <v>53</v>
      </c>
      <c r="P117" s="139">
        <f>O117*H117</f>
        <v>0</v>
      </c>
      <c r="Q117" s="139">
        <v>0</v>
      </c>
      <c r="R117" s="139">
        <f>Q117*H117</f>
        <v>0</v>
      </c>
      <c r="S117" s="139">
        <v>0</v>
      </c>
      <c r="T117" s="140">
        <f>S117*H117</f>
        <v>0</v>
      </c>
      <c r="AR117" s="141" t="s">
        <v>2871</v>
      </c>
      <c r="AT117" s="141" t="s">
        <v>179</v>
      </c>
      <c r="AU117" s="141" t="s">
        <v>91</v>
      </c>
      <c r="AY117" s="18" t="s">
        <v>177</v>
      </c>
      <c r="BE117" s="142">
        <f>IF(N117="základní",J117,0)</f>
        <v>0</v>
      </c>
      <c r="BF117" s="142">
        <f>IF(N117="snížená",J117,0)</f>
        <v>0</v>
      </c>
      <c r="BG117" s="142">
        <f>IF(N117="zákl. přenesená",J117,0)</f>
        <v>0</v>
      </c>
      <c r="BH117" s="142">
        <f>IF(N117="sníž. přenesená",J117,0)</f>
        <v>0</v>
      </c>
      <c r="BI117" s="142">
        <f>IF(N117="nulová",J117,0)</f>
        <v>0</v>
      </c>
      <c r="BJ117" s="18" t="s">
        <v>91</v>
      </c>
      <c r="BK117" s="142">
        <f>ROUND(I117*H117,2)</f>
        <v>0</v>
      </c>
      <c r="BL117" s="18" t="s">
        <v>2871</v>
      </c>
      <c r="BM117" s="141" t="s">
        <v>8</v>
      </c>
    </row>
    <row r="118" spans="2:65" s="1" customFormat="1" ht="39">
      <c r="B118" s="34"/>
      <c r="D118" s="148" t="s">
        <v>2214</v>
      </c>
      <c r="F118" s="193" t="s">
        <v>2905</v>
      </c>
      <c r="I118" s="145"/>
      <c r="L118" s="34"/>
      <c r="M118" s="146"/>
      <c r="T118" s="55"/>
      <c r="AT118" s="18" t="s">
        <v>2214</v>
      </c>
      <c r="AU118" s="18" t="s">
        <v>91</v>
      </c>
    </row>
    <row r="119" spans="2:65" s="1" customFormat="1" ht="44.25" customHeight="1">
      <c r="B119" s="34"/>
      <c r="C119" s="130" t="s">
        <v>216</v>
      </c>
      <c r="D119" s="130" t="s">
        <v>179</v>
      </c>
      <c r="E119" s="131" t="s">
        <v>2906</v>
      </c>
      <c r="F119" s="132" t="s">
        <v>2907</v>
      </c>
      <c r="G119" s="133" t="s">
        <v>2870</v>
      </c>
      <c r="H119" s="134">
        <v>1</v>
      </c>
      <c r="I119" s="135"/>
      <c r="J119" s="136">
        <f>ROUND(I119*H119,2)</f>
        <v>0</v>
      </c>
      <c r="K119" s="132" t="s">
        <v>81</v>
      </c>
      <c r="L119" s="34"/>
      <c r="M119" s="137" t="s">
        <v>81</v>
      </c>
      <c r="N119" s="138" t="s">
        <v>53</v>
      </c>
      <c r="P119" s="139">
        <f>O119*H119</f>
        <v>0</v>
      </c>
      <c r="Q119" s="139">
        <v>0</v>
      </c>
      <c r="R119" s="139">
        <f>Q119*H119</f>
        <v>0</v>
      </c>
      <c r="S119" s="139">
        <v>0</v>
      </c>
      <c r="T119" s="140">
        <f>S119*H119</f>
        <v>0</v>
      </c>
      <c r="AR119" s="141" t="s">
        <v>2871</v>
      </c>
      <c r="AT119" s="141" t="s">
        <v>179</v>
      </c>
      <c r="AU119" s="141" t="s">
        <v>91</v>
      </c>
      <c r="AY119" s="18" t="s">
        <v>177</v>
      </c>
      <c r="BE119" s="142">
        <f>IF(N119="základní",J119,0)</f>
        <v>0</v>
      </c>
      <c r="BF119" s="142">
        <f>IF(N119="snížená",J119,0)</f>
        <v>0</v>
      </c>
      <c r="BG119" s="142">
        <f>IF(N119="zákl. přenesená",J119,0)</f>
        <v>0</v>
      </c>
      <c r="BH119" s="142">
        <f>IF(N119="sníž. přenesená",J119,0)</f>
        <v>0</v>
      </c>
      <c r="BI119" s="142">
        <f>IF(N119="nulová",J119,0)</f>
        <v>0</v>
      </c>
      <c r="BJ119" s="18" t="s">
        <v>91</v>
      </c>
      <c r="BK119" s="142">
        <f>ROUND(I119*H119,2)</f>
        <v>0</v>
      </c>
      <c r="BL119" s="18" t="s">
        <v>2871</v>
      </c>
      <c r="BM119" s="141" t="s">
        <v>261</v>
      </c>
    </row>
    <row r="120" spans="2:65" s="1" customFormat="1" ht="39">
      <c r="B120" s="34"/>
      <c r="D120" s="148" t="s">
        <v>2214</v>
      </c>
      <c r="F120" s="193" t="s">
        <v>2908</v>
      </c>
      <c r="I120" s="145"/>
      <c r="L120" s="34"/>
      <c r="M120" s="146"/>
      <c r="T120" s="55"/>
      <c r="AT120" s="18" t="s">
        <v>2214</v>
      </c>
      <c r="AU120" s="18" t="s">
        <v>91</v>
      </c>
    </row>
    <row r="121" spans="2:65" s="1" customFormat="1" ht="33" customHeight="1">
      <c r="B121" s="34"/>
      <c r="C121" s="130" t="s">
        <v>222</v>
      </c>
      <c r="D121" s="130" t="s">
        <v>179</v>
      </c>
      <c r="E121" s="131" t="s">
        <v>2909</v>
      </c>
      <c r="F121" s="132" t="s">
        <v>2910</v>
      </c>
      <c r="G121" s="133" t="s">
        <v>2870</v>
      </c>
      <c r="H121" s="134">
        <v>1</v>
      </c>
      <c r="I121" s="135"/>
      <c r="J121" s="136">
        <f>ROUND(I121*H121,2)</f>
        <v>0</v>
      </c>
      <c r="K121" s="132" t="s">
        <v>81</v>
      </c>
      <c r="L121" s="34"/>
      <c r="M121" s="137" t="s">
        <v>81</v>
      </c>
      <c r="N121" s="138" t="s">
        <v>53</v>
      </c>
      <c r="P121" s="139">
        <f>O121*H121</f>
        <v>0</v>
      </c>
      <c r="Q121" s="139">
        <v>0</v>
      </c>
      <c r="R121" s="139">
        <f>Q121*H121</f>
        <v>0</v>
      </c>
      <c r="S121" s="139">
        <v>0</v>
      </c>
      <c r="T121" s="140">
        <f>S121*H121</f>
        <v>0</v>
      </c>
      <c r="AR121" s="141" t="s">
        <v>2871</v>
      </c>
      <c r="AT121" s="141" t="s">
        <v>179</v>
      </c>
      <c r="AU121" s="141" t="s">
        <v>91</v>
      </c>
      <c r="AY121" s="18" t="s">
        <v>177</v>
      </c>
      <c r="BE121" s="142">
        <f>IF(N121="základní",J121,0)</f>
        <v>0</v>
      </c>
      <c r="BF121" s="142">
        <f>IF(N121="snížená",J121,0)</f>
        <v>0</v>
      </c>
      <c r="BG121" s="142">
        <f>IF(N121="zákl. přenesená",J121,0)</f>
        <v>0</v>
      </c>
      <c r="BH121" s="142">
        <f>IF(N121="sníž. přenesená",J121,0)</f>
        <v>0</v>
      </c>
      <c r="BI121" s="142">
        <f>IF(N121="nulová",J121,0)</f>
        <v>0</v>
      </c>
      <c r="BJ121" s="18" t="s">
        <v>91</v>
      </c>
      <c r="BK121" s="142">
        <f>ROUND(I121*H121,2)</f>
        <v>0</v>
      </c>
      <c r="BL121" s="18" t="s">
        <v>2871</v>
      </c>
      <c r="BM121" s="141" t="s">
        <v>277</v>
      </c>
    </row>
    <row r="122" spans="2:65" s="1" customFormat="1" ht="21.75" customHeight="1">
      <c r="B122" s="34"/>
      <c r="C122" s="130" t="s">
        <v>227</v>
      </c>
      <c r="D122" s="130" t="s">
        <v>179</v>
      </c>
      <c r="E122" s="131" t="s">
        <v>2911</v>
      </c>
      <c r="F122" s="132" t="s">
        <v>2912</v>
      </c>
      <c r="G122" s="133" t="s">
        <v>2870</v>
      </c>
      <c r="H122" s="134">
        <v>1</v>
      </c>
      <c r="I122" s="135"/>
      <c r="J122" s="136">
        <f>ROUND(I122*H122,2)</f>
        <v>0</v>
      </c>
      <c r="K122" s="132" t="s">
        <v>81</v>
      </c>
      <c r="L122" s="34"/>
      <c r="M122" s="137" t="s">
        <v>81</v>
      </c>
      <c r="N122" s="138" t="s">
        <v>53</v>
      </c>
      <c r="P122" s="139">
        <f>O122*H122</f>
        <v>0</v>
      </c>
      <c r="Q122" s="139">
        <v>0</v>
      </c>
      <c r="R122" s="139">
        <f>Q122*H122</f>
        <v>0</v>
      </c>
      <c r="S122" s="139">
        <v>0</v>
      </c>
      <c r="T122" s="140">
        <f>S122*H122</f>
        <v>0</v>
      </c>
      <c r="AR122" s="141" t="s">
        <v>2871</v>
      </c>
      <c r="AT122" s="141" t="s">
        <v>179</v>
      </c>
      <c r="AU122" s="141" t="s">
        <v>91</v>
      </c>
      <c r="AY122" s="18" t="s">
        <v>177</v>
      </c>
      <c r="BE122" s="142">
        <f>IF(N122="základní",J122,0)</f>
        <v>0</v>
      </c>
      <c r="BF122" s="142">
        <f>IF(N122="snížená",J122,0)</f>
        <v>0</v>
      </c>
      <c r="BG122" s="142">
        <f>IF(N122="zákl. přenesená",J122,0)</f>
        <v>0</v>
      </c>
      <c r="BH122" s="142">
        <f>IF(N122="sníž. přenesená",J122,0)</f>
        <v>0</v>
      </c>
      <c r="BI122" s="142">
        <f>IF(N122="nulová",J122,0)</f>
        <v>0</v>
      </c>
      <c r="BJ122" s="18" t="s">
        <v>91</v>
      </c>
      <c r="BK122" s="142">
        <f>ROUND(I122*H122,2)</f>
        <v>0</v>
      </c>
      <c r="BL122" s="18" t="s">
        <v>2871</v>
      </c>
      <c r="BM122" s="141" t="s">
        <v>2913</v>
      </c>
    </row>
    <row r="123" spans="2:65" s="1" customFormat="1" ht="39">
      <c r="B123" s="34"/>
      <c r="D123" s="148" t="s">
        <v>2214</v>
      </c>
      <c r="F123" s="193" t="s">
        <v>2914</v>
      </c>
      <c r="I123" s="145"/>
      <c r="L123" s="34"/>
      <c r="M123" s="146"/>
      <c r="T123" s="55"/>
      <c r="AT123" s="18" t="s">
        <v>2214</v>
      </c>
      <c r="AU123" s="18" t="s">
        <v>91</v>
      </c>
    </row>
    <row r="124" spans="2:65" s="1" customFormat="1" ht="24.2" customHeight="1">
      <c r="B124" s="34"/>
      <c r="C124" s="130" t="s">
        <v>232</v>
      </c>
      <c r="D124" s="130" t="s">
        <v>179</v>
      </c>
      <c r="E124" s="131" t="s">
        <v>2915</v>
      </c>
      <c r="F124" s="132" t="s">
        <v>2916</v>
      </c>
      <c r="G124" s="133" t="s">
        <v>2870</v>
      </c>
      <c r="H124" s="134">
        <v>1</v>
      </c>
      <c r="I124" s="135"/>
      <c r="J124" s="136">
        <f>ROUND(I124*H124,2)</f>
        <v>0</v>
      </c>
      <c r="K124" s="132" t="s">
        <v>81</v>
      </c>
      <c r="L124" s="34"/>
      <c r="M124" s="137" t="s">
        <v>81</v>
      </c>
      <c r="N124" s="138" t="s">
        <v>53</v>
      </c>
      <c r="P124" s="139">
        <f>O124*H124</f>
        <v>0</v>
      </c>
      <c r="Q124" s="139">
        <v>0</v>
      </c>
      <c r="R124" s="139">
        <f>Q124*H124</f>
        <v>0</v>
      </c>
      <c r="S124" s="139">
        <v>0</v>
      </c>
      <c r="T124" s="140">
        <f>S124*H124</f>
        <v>0</v>
      </c>
      <c r="AR124" s="141" t="s">
        <v>2871</v>
      </c>
      <c r="AT124" s="141" t="s">
        <v>179</v>
      </c>
      <c r="AU124" s="141" t="s">
        <v>91</v>
      </c>
      <c r="AY124" s="18" t="s">
        <v>177</v>
      </c>
      <c r="BE124" s="142">
        <f>IF(N124="základní",J124,0)</f>
        <v>0</v>
      </c>
      <c r="BF124" s="142">
        <f>IF(N124="snížená",J124,0)</f>
        <v>0</v>
      </c>
      <c r="BG124" s="142">
        <f>IF(N124="zákl. přenesená",J124,0)</f>
        <v>0</v>
      </c>
      <c r="BH124" s="142">
        <f>IF(N124="sníž. přenesená",J124,0)</f>
        <v>0</v>
      </c>
      <c r="BI124" s="142">
        <f>IF(N124="nulová",J124,0)</f>
        <v>0</v>
      </c>
      <c r="BJ124" s="18" t="s">
        <v>91</v>
      </c>
      <c r="BK124" s="142">
        <f>ROUND(I124*H124,2)</f>
        <v>0</v>
      </c>
      <c r="BL124" s="18" t="s">
        <v>2871</v>
      </c>
      <c r="BM124" s="141" t="s">
        <v>2917</v>
      </c>
    </row>
    <row r="125" spans="2:65" s="1" customFormat="1" ht="39">
      <c r="B125" s="34"/>
      <c r="D125" s="148" t="s">
        <v>2214</v>
      </c>
      <c r="F125" s="193" t="s">
        <v>2918</v>
      </c>
      <c r="I125" s="145"/>
      <c r="L125" s="34"/>
      <c r="M125" s="146"/>
      <c r="T125" s="55"/>
      <c r="AT125" s="18" t="s">
        <v>2214</v>
      </c>
      <c r="AU125" s="18" t="s">
        <v>91</v>
      </c>
    </row>
    <row r="126" spans="2:65" s="11" customFormat="1" ht="25.9" customHeight="1">
      <c r="B126" s="118"/>
      <c r="D126" s="119" t="s">
        <v>82</v>
      </c>
      <c r="E126" s="120" t="s">
        <v>2919</v>
      </c>
      <c r="F126" s="120" t="s">
        <v>2920</v>
      </c>
      <c r="I126" s="121"/>
      <c r="J126" s="122">
        <f>BK126</f>
        <v>0</v>
      </c>
      <c r="L126" s="118"/>
      <c r="M126" s="123"/>
      <c r="P126" s="124">
        <f>SUM(P127:P135)</f>
        <v>0</v>
      </c>
      <c r="R126" s="124">
        <f>SUM(R127:R135)</f>
        <v>0</v>
      </c>
      <c r="T126" s="125">
        <f>SUM(T127:T135)</f>
        <v>0</v>
      </c>
      <c r="AR126" s="119" t="s">
        <v>91</v>
      </c>
      <c r="AT126" s="126" t="s">
        <v>82</v>
      </c>
      <c r="AU126" s="126" t="s">
        <v>83</v>
      </c>
      <c r="AY126" s="119" t="s">
        <v>177</v>
      </c>
      <c r="BK126" s="127">
        <f>SUM(BK127:BK135)</f>
        <v>0</v>
      </c>
    </row>
    <row r="127" spans="2:65" s="1" customFormat="1" ht="49.15" customHeight="1">
      <c r="B127" s="34"/>
      <c r="C127" s="130" t="s">
        <v>238</v>
      </c>
      <c r="D127" s="130" t="s">
        <v>179</v>
      </c>
      <c r="E127" s="131" t="s">
        <v>2921</v>
      </c>
      <c r="F127" s="132" t="s">
        <v>2922</v>
      </c>
      <c r="G127" s="133" t="s">
        <v>120</v>
      </c>
      <c r="H127" s="134">
        <v>115.5</v>
      </c>
      <c r="I127" s="135"/>
      <c r="J127" s="136">
        <f>ROUND(I127*H127,2)</f>
        <v>0</v>
      </c>
      <c r="K127" s="132" t="s">
        <v>81</v>
      </c>
      <c r="L127" s="34"/>
      <c r="M127" s="137" t="s">
        <v>81</v>
      </c>
      <c r="N127" s="138" t="s">
        <v>53</v>
      </c>
      <c r="P127" s="139">
        <f>O127*H127</f>
        <v>0</v>
      </c>
      <c r="Q127" s="139">
        <v>0</v>
      </c>
      <c r="R127" s="139">
        <f>Q127*H127</f>
        <v>0</v>
      </c>
      <c r="S127" s="139">
        <v>0</v>
      </c>
      <c r="T127" s="140">
        <f>S127*H127</f>
        <v>0</v>
      </c>
      <c r="AR127" s="141" t="s">
        <v>2871</v>
      </c>
      <c r="AT127" s="141" t="s">
        <v>179</v>
      </c>
      <c r="AU127" s="141" t="s">
        <v>91</v>
      </c>
      <c r="AY127" s="18" t="s">
        <v>177</v>
      </c>
      <c r="BE127" s="142">
        <f>IF(N127="základní",J127,0)</f>
        <v>0</v>
      </c>
      <c r="BF127" s="142">
        <f>IF(N127="snížená",J127,0)</f>
        <v>0</v>
      </c>
      <c r="BG127" s="142">
        <f>IF(N127="zákl. přenesená",J127,0)</f>
        <v>0</v>
      </c>
      <c r="BH127" s="142">
        <f>IF(N127="sníž. přenesená",J127,0)</f>
        <v>0</v>
      </c>
      <c r="BI127" s="142">
        <f>IF(N127="nulová",J127,0)</f>
        <v>0</v>
      </c>
      <c r="BJ127" s="18" t="s">
        <v>91</v>
      </c>
      <c r="BK127" s="142">
        <f>ROUND(I127*H127,2)</f>
        <v>0</v>
      </c>
      <c r="BL127" s="18" t="s">
        <v>2871</v>
      </c>
      <c r="BM127" s="141" t="s">
        <v>291</v>
      </c>
    </row>
    <row r="128" spans="2:65" s="1" customFormat="1" ht="68.25">
      <c r="B128" s="34"/>
      <c r="D128" s="148" t="s">
        <v>2214</v>
      </c>
      <c r="F128" s="193" t="s">
        <v>2923</v>
      </c>
      <c r="I128" s="145"/>
      <c r="L128" s="34"/>
      <c r="M128" s="146"/>
      <c r="T128" s="55"/>
      <c r="AT128" s="18" t="s">
        <v>2214</v>
      </c>
      <c r="AU128" s="18" t="s">
        <v>91</v>
      </c>
    </row>
    <row r="129" spans="2:65" s="12" customFormat="1" ht="11.25">
      <c r="B129" s="147"/>
      <c r="D129" s="148" t="s">
        <v>188</v>
      </c>
      <c r="E129" s="149" t="s">
        <v>81</v>
      </c>
      <c r="F129" s="150" t="s">
        <v>2924</v>
      </c>
      <c r="H129" s="151">
        <v>115.5</v>
      </c>
      <c r="I129" s="152"/>
      <c r="L129" s="147"/>
      <c r="M129" s="153"/>
      <c r="T129" s="154"/>
      <c r="AT129" s="149" t="s">
        <v>188</v>
      </c>
      <c r="AU129" s="149" t="s">
        <v>91</v>
      </c>
      <c r="AV129" s="12" t="s">
        <v>93</v>
      </c>
      <c r="AW129" s="12" t="s">
        <v>42</v>
      </c>
      <c r="AX129" s="12" t="s">
        <v>91</v>
      </c>
      <c r="AY129" s="149" t="s">
        <v>177</v>
      </c>
    </row>
    <row r="130" spans="2:65" s="1" customFormat="1" ht="49.15" customHeight="1">
      <c r="B130" s="34"/>
      <c r="C130" s="130" t="s">
        <v>245</v>
      </c>
      <c r="D130" s="130" t="s">
        <v>179</v>
      </c>
      <c r="E130" s="131" t="s">
        <v>2925</v>
      </c>
      <c r="F130" s="132" t="s">
        <v>2926</v>
      </c>
      <c r="G130" s="133" t="s">
        <v>2870</v>
      </c>
      <c r="H130" s="134">
        <v>1</v>
      </c>
      <c r="I130" s="135"/>
      <c r="J130" s="136">
        <f>ROUND(I130*H130,2)</f>
        <v>0</v>
      </c>
      <c r="K130" s="132" t="s">
        <v>81</v>
      </c>
      <c r="L130" s="34"/>
      <c r="M130" s="137" t="s">
        <v>81</v>
      </c>
      <c r="N130" s="138" t="s">
        <v>53</v>
      </c>
      <c r="P130" s="139">
        <f>O130*H130</f>
        <v>0</v>
      </c>
      <c r="Q130" s="139">
        <v>0</v>
      </c>
      <c r="R130" s="139">
        <f>Q130*H130</f>
        <v>0</v>
      </c>
      <c r="S130" s="139">
        <v>0</v>
      </c>
      <c r="T130" s="140">
        <f>S130*H130</f>
        <v>0</v>
      </c>
      <c r="AR130" s="141" t="s">
        <v>2871</v>
      </c>
      <c r="AT130" s="141" t="s">
        <v>179</v>
      </c>
      <c r="AU130" s="141" t="s">
        <v>91</v>
      </c>
      <c r="AY130" s="18" t="s">
        <v>177</v>
      </c>
      <c r="BE130" s="142">
        <f>IF(N130="základní",J130,0)</f>
        <v>0</v>
      </c>
      <c r="BF130" s="142">
        <f>IF(N130="snížená",J130,0)</f>
        <v>0</v>
      </c>
      <c r="BG130" s="142">
        <f>IF(N130="zákl. přenesená",J130,0)</f>
        <v>0</v>
      </c>
      <c r="BH130" s="142">
        <f>IF(N130="sníž. přenesená",J130,0)</f>
        <v>0</v>
      </c>
      <c r="BI130" s="142">
        <f>IF(N130="nulová",J130,0)</f>
        <v>0</v>
      </c>
      <c r="BJ130" s="18" t="s">
        <v>91</v>
      </c>
      <c r="BK130" s="142">
        <f>ROUND(I130*H130,2)</f>
        <v>0</v>
      </c>
      <c r="BL130" s="18" t="s">
        <v>2871</v>
      </c>
      <c r="BM130" s="141" t="s">
        <v>305</v>
      </c>
    </row>
    <row r="131" spans="2:65" s="1" customFormat="1" ht="48.75">
      <c r="B131" s="34"/>
      <c r="D131" s="148" t="s">
        <v>2214</v>
      </c>
      <c r="F131" s="193" t="s">
        <v>2927</v>
      </c>
      <c r="I131" s="145"/>
      <c r="L131" s="34"/>
      <c r="M131" s="146"/>
      <c r="T131" s="55"/>
      <c r="AT131" s="18" t="s">
        <v>2214</v>
      </c>
      <c r="AU131" s="18" t="s">
        <v>91</v>
      </c>
    </row>
    <row r="132" spans="2:65" s="1" customFormat="1" ht="66.75" customHeight="1">
      <c r="B132" s="34"/>
      <c r="C132" s="130" t="s">
        <v>8</v>
      </c>
      <c r="D132" s="130" t="s">
        <v>179</v>
      </c>
      <c r="E132" s="131" t="s">
        <v>2928</v>
      </c>
      <c r="F132" s="132" t="s">
        <v>2929</v>
      </c>
      <c r="G132" s="133" t="s">
        <v>2870</v>
      </c>
      <c r="H132" s="134">
        <v>1</v>
      </c>
      <c r="I132" s="135"/>
      <c r="J132" s="136">
        <f>ROUND(I132*H132,2)</f>
        <v>0</v>
      </c>
      <c r="K132" s="132" t="s">
        <v>81</v>
      </c>
      <c r="L132" s="34"/>
      <c r="M132" s="137" t="s">
        <v>81</v>
      </c>
      <c r="N132" s="138" t="s">
        <v>53</v>
      </c>
      <c r="P132" s="139">
        <f>O132*H132</f>
        <v>0</v>
      </c>
      <c r="Q132" s="139">
        <v>0</v>
      </c>
      <c r="R132" s="139">
        <f>Q132*H132</f>
        <v>0</v>
      </c>
      <c r="S132" s="139">
        <v>0</v>
      </c>
      <c r="T132" s="140">
        <f>S132*H132</f>
        <v>0</v>
      </c>
      <c r="AR132" s="141" t="s">
        <v>2871</v>
      </c>
      <c r="AT132" s="141" t="s">
        <v>179</v>
      </c>
      <c r="AU132" s="141" t="s">
        <v>91</v>
      </c>
      <c r="AY132" s="18" t="s">
        <v>177</v>
      </c>
      <c r="BE132" s="142">
        <f>IF(N132="základní",J132,0)</f>
        <v>0</v>
      </c>
      <c r="BF132" s="142">
        <f>IF(N132="snížená",J132,0)</f>
        <v>0</v>
      </c>
      <c r="BG132" s="142">
        <f>IF(N132="zákl. přenesená",J132,0)</f>
        <v>0</v>
      </c>
      <c r="BH132" s="142">
        <f>IF(N132="sníž. přenesená",J132,0)</f>
        <v>0</v>
      </c>
      <c r="BI132" s="142">
        <f>IF(N132="nulová",J132,0)</f>
        <v>0</v>
      </c>
      <c r="BJ132" s="18" t="s">
        <v>91</v>
      </c>
      <c r="BK132" s="142">
        <f>ROUND(I132*H132,2)</f>
        <v>0</v>
      </c>
      <c r="BL132" s="18" t="s">
        <v>2871</v>
      </c>
      <c r="BM132" s="141" t="s">
        <v>2930</v>
      </c>
    </row>
    <row r="133" spans="2:65" s="1" customFormat="1" ht="44.25" customHeight="1">
      <c r="B133" s="34"/>
      <c r="C133" s="130" t="s">
        <v>255</v>
      </c>
      <c r="D133" s="130" t="s">
        <v>179</v>
      </c>
      <c r="E133" s="131" t="s">
        <v>2931</v>
      </c>
      <c r="F133" s="132" t="s">
        <v>2932</v>
      </c>
      <c r="G133" s="133" t="s">
        <v>2870</v>
      </c>
      <c r="H133" s="134">
        <v>1</v>
      </c>
      <c r="I133" s="135"/>
      <c r="J133" s="136">
        <f>ROUND(I133*H133,2)</f>
        <v>0</v>
      </c>
      <c r="K133" s="132" t="s">
        <v>81</v>
      </c>
      <c r="L133" s="34"/>
      <c r="M133" s="137" t="s">
        <v>81</v>
      </c>
      <c r="N133" s="138" t="s">
        <v>53</v>
      </c>
      <c r="P133" s="139">
        <f>O133*H133</f>
        <v>0</v>
      </c>
      <c r="Q133" s="139">
        <v>0</v>
      </c>
      <c r="R133" s="139">
        <f>Q133*H133</f>
        <v>0</v>
      </c>
      <c r="S133" s="139">
        <v>0</v>
      </c>
      <c r="T133" s="140">
        <f>S133*H133</f>
        <v>0</v>
      </c>
      <c r="AR133" s="141" t="s">
        <v>2871</v>
      </c>
      <c r="AT133" s="141" t="s">
        <v>179</v>
      </c>
      <c r="AU133" s="141" t="s">
        <v>91</v>
      </c>
      <c r="AY133" s="18" t="s">
        <v>177</v>
      </c>
      <c r="BE133" s="142">
        <f>IF(N133="základní",J133,0)</f>
        <v>0</v>
      </c>
      <c r="BF133" s="142">
        <f>IF(N133="snížená",J133,0)</f>
        <v>0</v>
      </c>
      <c r="BG133" s="142">
        <f>IF(N133="zákl. přenesená",J133,0)</f>
        <v>0</v>
      </c>
      <c r="BH133" s="142">
        <f>IF(N133="sníž. přenesená",J133,0)</f>
        <v>0</v>
      </c>
      <c r="BI133" s="142">
        <f>IF(N133="nulová",J133,0)</f>
        <v>0</v>
      </c>
      <c r="BJ133" s="18" t="s">
        <v>91</v>
      </c>
      <c r="BK133" s="142">
        <f>ROUND(I133*H133,2)</f>
        <v>0</v>
      </c>
      <c r="BL133" s="18" t="s">
        <v>2871</v>
      </c>
      <c r="BM133" s="141" t="s">
        <v>2933</v>
      </c>
    </row>
    <row r="134" spans="2:65" s="15" customFormat="1" ht="11.25">
      <c r="B134" s="179"/>
      <c r="D134" s="148" t="s">
        <v>188</v>
      </c>
      <c r="E134" s="180" t="s">
        <v>81</v>
      </c>
      <c r="F134" s="181" t="s">
        <v>2934</v>
      </c>
      <c r="H134" s="180" t="s">
        <v>81</v>
      </c>
      <c r="I134" s="182"/>
      <c r="L134" s="179"/>
      <c r="M134" s="183"/>
      <c r="T134" s="184"/>
      <c r="AT134" s="180" t="s">
        <v>188</v>
      </c>
      <c r="AU134" s="180" t="s">
        <v>91</v>
      </c>
      <c r="AV134" s="15" t="s">
        <v>91</v>
      </c>
      <c r="AW134" s="15" t="s">
        <v>42</v>
      </c>
      <c r="AX134" s="15" t="s">
        <v>83</v>
      </c>
      <c r="AY134" s="180" t="s">
        <v>177</v>
      </c>
    </row>
    <row r="135" spans="2:65" s="12" customFormat="1" ht="11.25">
      <c r="B135" s="147"/>
      <c r="D135" s="148" t="s">
        <v>188</v>
      </c>
      <c r="E135" s="149" t="s">
        <v>81</v>
      </c>
      <c r="F135" s="150" t="s">
        <v>91</v>
      </c>
      <c r="H135" s="151">
        <v>1</v>
      </c>
      <c r="I135" s="152"/>
      <c r="L135" s="147"/>
      <c r="M135" s="153"/>
      <c r="T135" s="154"/>
      <c r="AT135" s="149" t="s">
        <v>188</v>
      </c>
      <c r="AU135" s="149" t="s">
        <v>91</v>
      </c>
      <c r="AV135" s="12" t="s">
        <v>93</v>
      </c>
      <c r="AW135" s="12" t="s">
        <v>42</v>
      </c>
      <c r="AX135" s="12" t="s">
        <v>91</v>
      </c>
      <c r="AY135" s="149" t="s">
        <v>177</v>
      </c>
    </row>
    <row r="136" spans="2:65" s="11" customFormat="1" ht="25.9" customHeight="1">
      <c r="B136" s="118"/>
      <c r="D136" s="119" t="s">
        <v>82</v>
      </c>
      <c r="E136" s="120" t="s">
        <v>2935</v>
      </c>
      <c r="F136" s="120" t="s">
        <v>2936</v>
      </c>
      <c r="I136" s="121"/>
      <c r="J136" s="122">
        <f>BK136</f>
        <v>0</v>
      </c>
      <c r="L136" s="118"/>
      <c r="M136" s="123"/>
      <c r="P136" s="124">
        <f>SUM(P137:P156)</f>
        <v>0</v>
      </c>
      <c r="R136" s="124">
        <f>SUM(R137:R156)</f>
        <v>0</v>
      </c>
      <c r="T136" s="125">
        <f>SUM(T137:T156)</f>
        <v>0</v>
      </c>
      <c r="AR136" s="119" t="s">
        <v>91</v>
      </c>
      <c r="AT136" s="126" t="s">
        <v>82</v>
      </c>
      <c r="AU136" s="126" t="s">
        <v>83</v>
      </c>
      <c r="AY136" s="119" t="s">
        <v>177</v>
      </c>
      <c r="BK136" s="127">
        <f>SUM(BK137:BK156)</f>
        <v>0</v>
      </c>
    </row>
    <row r="137" spans="2:65" s="1" customFormat="1" ht="49.15" customHeight="1">
      <c r="B137" s="34"/>
      <c r="C137" s="130" t="s">
        <v>261</v>
      </c>
      <c r="D137" s="130" t="s">
        <v>179</v>
      </c>
      <c r="E137" s="131" t="s">
        <v>2937</v>
      </c>
      <c r="F137" s="132" t="s">
        <v>2938</v>
      </c>
      <c r="G137" s="133" t="s">
        <v>2870</v>
      </c>
      <c r="H137" s="134">
        <v>1</v>
      </c>
      <c r="I137" s="135"/>
      <c r="J137" s="136">
        <f>ROUND(I137*H137,2)</f>
        <v>0</v>
      </c>
      <c r="K137" s="132" t="s">
        <v>81</v>
      </c>
      <c r="L137" s="34"/>
      <c r="M137" s="137" t="s">
        <v>81</v>
      </c>
      <c r="N137" s="138" t="s">
        <v>53</v>
      </c>
      <c r="P137" s="139">
        <f>O137*H137</f>
        <v>0</v>
      </c>
      <c r="Q137" s="139">
        <v>0</v>
      </c>
      <c r="R137" s="139">
        <f>Q137*H137</f>
        <v>0</v>
      </c>
      <c r="S137" s="139">
        <v>0</v>
      </c>
      <c r="T137" s="140">
        <f>S137*H137</f>
        <v>0</v>
      </c>
      <c r="AR137" s="141" t="s">
        <v>2871</v>
      </c>
      <c r="AT137" s="141" t="s">
        <v>179</v>
      </c>
      <c r="AU137" s="141" t="s">
        <v>91</v>
      </c>
      <c r="AY137" s="18" t="s">
        <v>177</v>
      </c>
      <c r="BE137" s="142">
        <f>IF(N137="základní",J137,0)</f>
        <v>0</v>
      </c>
      <c r="BF137" s="142">
        <f>IF(N137="snížená",J137,0)</f>
        <v>0</v>
      </c>
      <c r="BG137" s="142">
        <f>IF(N137="zákl. přenesená",J137,0)</f>
        <v>0</v>
      </c>
      <c r="BH137" s="142">
        <f>IF(N137="sníž. přenesená",J137,0)</f>
        <v>0</v>
      </c>
      <c r="BI137" s="142">
        <f>IF(N137="nulová",J137,0)</f>
        <v>0</v>
      </c>
      <c r="BJ137" s="18" t="s">
        <v>91</v>
      </c>
      <c r="BK137" s="142">
        <f>ROUND(I137*H137,2)</f>
        <v>0</v>
      </c>
      <c r="BL137" s="18" t="s">
        <v>2871</v>
      </c>
      <c r="BM137" s="141" t="s">
        <v>318</v>
      </c>
    </row>
    <row r="138" spans="2:65" s="1" customFormat="1" ht="97.5">
      <c r="B138" s="34"/>
      <c r="D138" s="148" t="s">
        <v>2214</v>
      </c>
      <c r="F138" s="193" t="s">
        <v>2939</v>
      </c>
      <c r="I138" s="145"/>
      <c r="L138" s="34"/>
      <c r="M138" s="146"/>
      <c r="T138" s="55"/>
      <c r="AT138" s="18" t="s">
        <v>2214</v>
      </c>
      <c r="AU138" s="18" t="s">
        <v>91</v>
      </c>
    </row>
    <row r="139" spans="2:65" s="1" customFormat="1" ht="16.5" customHeight="1">
      <c r="B139" s="34"/>
      <c r="C139" s="130" t="s">
        <v>271</v>
      </c>
      <c r="D139" s="130" t="s">
        <v>179</v>
      </c>
      <c r="E139" s="131" t="s">
        <v>2940</v>
      </c>
      <c r="F139" s="132" t="s">
        <v>2941</v>
      </c>
      <c r="G139" s="133" t="s">
        <v>2870</v>
      </c>
      <c r="H139" s="134">
        <v>202</v>
      </c>
      <c r="I139" s="135"/>
      <c r="J139" s="136">
        <f>ROUND(I139*H139,2)</f>
        <v>0</v>
      </c>
      <c r="K139" s="132" t="s">
        <v>81</v>
      </c>
      <c r="L139" s="34"/>
      <c r="M139" s="137" t="s">
        <v>81</v>
      </c>
      <c r="N139" s="138" t="s">
        <v>53</v>
      </c>
      <c r="P139" s="139">
        <f>O139*H139</f>
        <v>0</v>
      </c>
      <c r="Q139" s="139">
        <v>0</v>
      </c>
      <c r="R139" s="139">
        <f>Q139*H139</f>
        <v>0</v>
      </c>
      <c r="S139" s="139">
        <v>0</v>
      </c>
      <c r="T139" s="140">
        <f>S139*H139</f>
        <v>0</v>
      </c>
      <c r="AR139" s="141" t="s">
        <v>2871</v>
      </c>
      <c r="AT139" s="141" t="s">
        <v>179</v>
      </c>
      <c r="AU139" s="141" t="s">
        <v>91</v>
      </c>
      <c r="AY139" s="18" t="s">
        <v>177</v>
      </c>
      <c r="BE139" s="142">
        <f>IF(N139="základní",J139,0)</f>
        <v>0</v>
      </c>
      <c r="BF139" s="142">
        <f>IF(N139="snížená",J139,0)</f>
        <v>0</v>
      </c>
      <c r="BG139" s="142">
        <f>IF(N139="zákl. přenesená",J139,0)</f>
        <v>0</v>
      </c>
      <c r="BH139" s="142">
        <f>IF(N139="sníž. přenesená",J139,0)</f>
        <v>0</v>
      </c>
      <c r="BI139" s="142">
        <f>IF(N139="nulová",J139,0)</f>
        <v>0</v>
      </c>
      <c r="BJ139" s="18" t="s">
        <v>91</v>
      </c>
      <c r="BK139" s="142">
        <f>ROUND(I139*H139,2)</f>
        <v>0</v>
      </c>
      <c r="BL139" s="18" t="s">
        <v>2871</v>
      </c>
      <c r="BM139" s="141" t="s">
        <v>330</v>
      </c>
    </row>
    <row r="140" spans="2:65" s="1" customFormat="1" ht="48.75">
      <c r="B140" s="34"/>
      <c r="D140" s="148" t="s">
        <v>2214</v>
      </c>
      <c r="F140" s="193" t="s">
        <v>2942</v>
      </c>
      <c r="I140" s="145"/>
      <c r="L140" s="34"/>
      <c r="M140" s="146"/>
      <c r="T140" s="55"/>
      <c r="AT140" s="18" t="s">
        <v>2214</v>
      </c>
      <c r="AU140" s="18" t="s">
        <v>91</v>
      </c>
    </row>
    <row r="141" spans="2:65" s="15" customFormat="1" ht="11.25">
      <c r="B141" s="179"/>
      <c r="D141" s="148" t="s">
        <v>188</v>
      </c>
      <c r="E141" s="180" t="s">
        <v>81</v>
      </c>
      <c r="F141" s="181" t="s">
        <v>2943</v>
      </c>
      <c r="H141" s="180" t="s">
        <v>81</v>
      </c>
      <c r="I141" s="182"/>
      <c r="L141" s="179"/>
      <c r="M141" s="183"/>
      <c r="T141" s="184"/>
      <c r="AT141" s="180" t="s">
        <v>188</v>
      </c>
      <c r="AU141" s="180" t="s">
        <v>91</v>
      </c>
      <c r="AV141" s="15" t="s">
        <v>91</v>
      </c>
      <c r="AW141" s="15" t="s">
        <v>42</v>
      </c>
      <c r="AX141" s="15" t="s">
        <v>83</v>
      </c>
      <c r="AY141" s="180" t="s">
        <v>177</v>
      </c>
    </row>
    <row r="142" spans="2:65" s="12" customFormat="1" ht="22.5">
      <c r="B142" s="147"/>
      <c r="D142" s="148" t="s">
        <v>188</v>
      </c>
      <c r="E142" s="149" t="s">
        <v>81</v>
      </c>
      <c r="F142" s="150" t="s">
        <v>2944</v>
      </c>
      <c r="H142" s="151">
        <v>111</v>
      </c>
      <c r="I142" s="152"/>
      <c r="L142" s="147"/>
      <c r="M142" s="153"/>
      <c r="T142" s="154"/>
      <c r="AT142" s="149" t="s">
        <v>188</v>
      </c>
      <c r="AU142" s="149" t="s">
        <v>91</v>
      </c>
      <c r="AV142" s="12" t="s">
        <v>93</v>
      </c>
      <c r="AW142" s="12" t="s">
        <v>42</v>
      </c>
      <c r="AX142" s="12" t="s">
        <v>83</v>
      </c>
      <c r="AY142" s="149" t="s">
        <v>177</v>
      </c>
    </row>
    <row r="143" spans="2:65" s="12" customFormat="1" ht="11.25">
      <c r="B143" s="147"/>
      <c r="D143" s="148" t="s">
        <v>188</v>
      </c>
      <c r="E143" s="149" t="s">
        <v>81</v>
      </c>
      <c r="F143" s="150" t="s">
        <v>2945</v>
      </c>
      <c r="H143" s="151">
        <v>49</v>
      </c>
      <c r="I143" s="152"/>
      <c r="L143" s="147"/>
      <c r="M143" s="153"/>
      <c r="T143" s="154"/>
      <c r="AT143" s="149" t="s">
        <v>188</v>
      </c>
      <c r="AU143" s="149" t="s">
        <v>91</v>
      </c>
      <c r="AV143" s="12" t="s">
        <v>93</v>
      </c>
      <c r="AW143" s="12" t="s">
        <v>42</v>
      </c>
      <c r="AX143" s="12" t="s">
        <v>83</v>
      </c>
      <c r="AY143" s="149" t="s">
        <v>177</v>
      </c>
    </row>
    <row r="144" spans="2:65" s="12" customFormat="1" ht="11.25">
      <c r="B144" s="147"/>
      <c r="D144" s="148" t="s">
        <v>188</v>
      </c>
      <c r="E144" s="149" t="s">
        <v>81</v>
      </c>
      <c r="F144" s="150" t="s">
        <v>2946</v>
      </c>
      <c r="H144" s="151">
        <v>20</v>
      </c>
      <c r="I144" s="152"/>
      <c r="L144" s="147"/>
      <c r="M144" s="153"/>
      <c r="T144" s="154"/>
      <c r="AT144" s="149" t="s">
        <v>188</v>
      </c>
      <c r="AU144" s="149" t="s">
        <v>91</v>
      </c>
      <c r="AV144" s="12" t="s">
        <v>93</v>
      </c>
      <c r="AW144" s="12" t="s">
        <v>42</v>
      </c>
      <c r="AX144" s="12" t="s">
        <v>83</v>
      </c>
      <c r="AY144" s="149" t="s">
        <v>177</v>
      </c>
    </row>
    <row r="145" spans="2:65" s="12" customFormat="1" ht="11.25">
      <c r="B145" s="147"/>
      <c r="D145" s="148" t="s">
        <v>188</v>
      </c>
      <c r="E145" s="149" t="s">
        <v>81</v>
      </c>
      <c r="F145" s="150" t="s">
        <v>2947</v>
      </c>
      <c r="H145" s="151">
        <v>12</v>
      </c>
      <c r="I145" s="152"/>
      <c r="L145" s="147"/>
      <c r="M145" s="153"/>
      <c r="T145" s="154"/>
      <c r="AT145" s="149" t="s">
        <v>188</v>
      </c>
      <c r="AU145" s="149" t="s">
        <v>91</v>
      </c>
      <c r="AV145" s="12" t="s">
        <v>93</v>
      </c>
      <c r="AW145" s="12" t="s">
        <v>42</v>
      </c>
      <c r="AX145" s="12" t="s">
        <v>83</v>
      </c>
      <c r="AY145" s="149" t="s">
        <v>177</v>
      </c>
    </row>
    <row r="146" spans="2:65" s="12" customFormat="1" ht="11.25">
      <c r="B146" s="147"/>
      <c r="D146" s="148" t="s">
        <v>188</v>
      </c>
      <c r="E146" s="149" t="s">
        <v>81</v>
      </c>
      <c r="F146" s="150" t="s">
        <v>2948</v>
      </c>
      <c r="H146" s="151">
        <v>10</v>
      </c>
      <c r="I146" s="152"/>
      <c r="L146" s="147"/>
      <c r="M146" s="153"/>
      <c r="T146" s="154"/>
      <c r="AT146" s="149" t="s">
        <v>188</v>
      </c>
      <c r="AU146" s="149" t="s">
        <v>91</v>
      </c>
      <c r="AV146" s="12" t="s">
        <v>93</v>
      </c>
      <c r="AW146" s="12" t="s">
        <v>42</v>
      </c>
      <c r="AX146" s="12" t="s">
        <v>83</v>
      </c>
      <c r="AY146" s="149" t="s">
        <v>177</v>
      </c>
    </row>
    <row r="147" spans="2:65" s="13" customFormat="1" ht="11.25">
      <c r="B147" s="155"/>
      <c r="D147" s="148" t="s">
        <v>188</v>
      </c>
      <c r="E147" s="156" t="s">
        <v>81</v>
      </c>
      <c r="F147" s="157" t="s">
        <v>192</v>
      </c>
      <c r="H147" s="158">
        <v>202</v>
      </c>
      <c r="I147" s="159"/>
      <c r="L147" s="155"/>
      <c r="M147" s="160"/>
      <c r="T147" s="161"/>
      <c r="AT147" s="156" t="s">
        <v>188</v>
      </c>
      <c r="AU147" s="156" t="s">
        <v>91</v>
      </c>
      <c r="AV147" s="13" t="s">
        <v>184</v>
      </c>
      <c r="AW147" s="13" t="s">
        <v>42</v>
      </c>
      <c r="AX147" s="13" t="s">
        <v>91</v>
      </c>
      <c r="AY147" s="156" t="s">
        <v>177</v>
      </c>
    </row>
    <row r="148" spans="2:65" s="1" customFormat="1" ht="37.9" customHeight="1">
      <c r="B148" s="34"/>
      <c r="C148" s="130" t="s">
        <v>277</v>
      </c>
      <c r="D148" s="130" t="s">
        <v>179</v>
      </c>
      <c r="E148" s="131" t="s">
        <v>2949</v>
      </c>
      <c r="F148" s="132" t="s">
        <v>2950</v>
      </c>
      <c r="G148" s="133" t="s">
        <v>2870</v>
      </c>
      <c r="H148" s="134">
        <v>218</v>
      </c>
      <c r="I148" s="135"/>
      <c r="J148" s="136">
        <f>ROUND(I148*H148,2)</f>
        <v>0</v>
      </c>
      <c r="K148" s="132" t="s">
        <v>81</v>
      </c>
      <c r="L148" s="34"/>
      <c r="M148" s="137" t="s">
        <v>81</v>
      </c>
      <c r="N148" s="138" t="s">
        <v>53</v>
      </c>
      <c r="P148" s="139">
        <f>O148*H148</f>
        <v>0</v>
      </c>
      <c r="Q148" s="139">
        <v>0</v>
      </c>
      <c r="R148" s="139">
        <f>Q148*H148</f>
        <v>0</v>
      </c>
      <c r="S148" s="139">
        <v>0</v>
      </c>
      <c r="T148" s="140">
        <f>S148*H148</f>
        <v>0</v>
      </c>
      <c r="AR148" s="141" t="s">
        <v>2871</v>
      </c>
      <c r="AT148" s="141" t="s">
        <v>179</v>
      </c>
      <c r="AU148" s="141" t="s">
        <v>91</v>
      </c>
      <c r="AY148" s="18" t="s">
        <v>177</v>
      </c>
      <c r="BE148" s="142">
        <f>IF(N148="základní",J148,0)</f>
        <v>0</v>
      </c>
      <c r="BF148" s="142">
        <f>IF(N148="snížená",J148,0)</f>
        <v>0</v>
      </c>
      <c r="BG148" s="142">
        <f>IF(N148="zákl. přenesená",J148,0)</f>
        <v>0</v>
      </c>
      <c r="BH148" s="142">
        <f>IF(N148="sníž. přenesená",J148,0)</f>
        <v>0</v>
      </c>
      <c r="BI148" s="142">
        <f>IF(N148="nulová",J148,0)</f>
        <v>0</v>
      </c>
      <c r="BJ148" s="18" t="s">
        <v>91</v>
      </c>
      <c r="BK148" s="142">
        <f>ROUND(I148*H148,2)</f>
        <v>0</v>
      </c>
      <c r="BL148" s="18" t="s">
        <v>2871</v>
      </c>
      <c r="BM148" s="141" t="s">
        <v>344</v>
      </c>
    </row>
    <row r="149" spans="2:65" s="15" customFormat="1" ht="11.25">
      <c r="B149" s="179"/>
      <c r="D149" s="148" t="s">
        <v>188</v>
      </c>
      <c r="E149" s="180" t="s">
        <v>81</v>
      </c>
      <c r="F149" s="181" t="s">
        <v>2951</v>
      </c>
      <c r="H149" s="180" t="s">
        <v>81</v>
      </c>
      <c r="I149" s="182"/>
      <c r="L149" s="179"/>
      <c r="M149" s="183"/>
      <c r="T149" s="184"/>
      <c r="AT149" s="180" t="s">
        <v>188</v>
      </c>
      <c r="AU149" s="180" t="s">
        <v>91</v>
      </c>
      <c r="AV149" s="15" t="s">
        <v>91</v>
      </c>
      <c r="AW149" s="15" t="s">
        <v>42</v>
      </c>
      <c r="AX149" s="15" t="s">
        <v>83</v>
      </c>
      <c r="AY149" s="180" t="s">
        <v>177</v>
      </c>
    </row>
    <row r="150" spans="2:65" s="12" customFormat="1" ht="11.25">
      <c r="B150" s="147"/>
      <c r="D150" s="148" t="s">
        <v>188</v>
      </c>
      <c r="E150" s="149" t="s">
        <v>81</v>
      </c>
      <c r="F150" s="150" t="s">
        <v>2952</v>
      </c>
      <c r="H150" s="151">
        <v>180</v>
      </c>
      <c r="I150" s="152"/>
      <c r="L150" s="147"/>
      <c r="M150" s="153"/>
      <c r="T150" s="154"/>
      <c r="AT150" s="149" t="s">
        <v>188</v>
      </c>
      <c r="AU150" s="149" t="s">
        <v>91</v>
      </c>
      <c r="AV150" s="12" t="s">
        <v>93</v>
      </c>
      <c r="AW150" s="12" t="s">
        <v>42</v>
      </c>
      <c r="AX150" s="12" t="s">
        <v>83</v>
      </c>
      <c r="AY150" s="149" t="s">
        <v>177</v>
      </c>
    </row>
    <row r="151" spans="2:65" s="12" customFormat="1" ht="11.25">
      <c r="B151" s="147"/>
      <c r="D151" s="148" t="s">
        <v>188</v>
      </c>
      <c r="E151" s="149" t="s">
        <v>81</v>
      </c>
      <c r="F151" s="150" t="s">
        <v>2953</v>
      </c>
      <c r="H151" s="151">
        <v>38</v>
      </c>
      <c r="I151" s="152"/>
      <c r="L151" s="147"/>
      <c r="M151" s="153"/>
      <c r="T151" s="154"/>
      <c r="AT151" s="149" t="s">
        <v>188</v>
      </c>
      <c r="AU151" s="149" t="s">
        <v>91</v>
      </c>
      <c r="AV151" s="12" t="s">
        <v>93</v>
      </c>
      <c r="AW151" s="12" t="s">
        <v>42</v>
      </c>
      <c r="AX151" s="12" t="s">
        <v>83</v>
      </c>
      <c r="AY151" s="149" t="s">
        <v>177</v>
      </c>
    </row>
    <row r="152" spans="2:65" s="13" customFormat="1" ht="11.25">
      <c r="B152" s="155"/>
      <c r="D152" s="148" t="s">
        <v>188</v>
      </c>
      <c r="E152" s="156" t="s">
        <v>81</v>
      </c>
      <c r="F152" s="157" t="s">
        <v>192</v>
      </c>
      <c r="H152" s="158">
        <v>218</v>
      </c>
      <c r="I152" s="159"/>
      <c r="L152" s="155"/>
      <c r="M152" s="160"/>
      <c r="T152" s="161"/>
      <c r="AT152" s="156" t="s">
        <v>188</v>
      </c>
      <c r="AU152" s="156" t="s">
        <v>91</v>
      </c>
      <c r="AV152" s="13" t="s">
        <v>184</v>
      </c>
      <c r="AW152" s="13" t="s">
        <v>42</v>
      </c>
      <c r="AX152" s="13" t="s">
        <v>91</v>
      </c>
      <c r="AY152" s="156" t="s">
        <v>177</v>
      </c>
    </row>
    <row r="153" spans="2:65" s="1" customFormat="1" ht="33" customHeight="1">
      <c r="B153" s="34"/>
      <c r="C153" s="130" t="s">
        <v>283</v>
      </c>
      <c r="D153" s="130" t="s">
        <v>179</v>
      </c>
      <c r="E153" s="131" t="s">
        <v>2954</v>
      </c>
      <c r="F153" s="132" t="s">
        <v>2955</v>
      </c>
      <c r="G153" s="133" t="s">
        <v>2870</v>
      </c>
      <c r="H153" s="134">
        <v>1</v>
      </c>
      <c r="I153" s="135"/>
      <c r="J153" s="136">
        <f>ROUND(I153*H153,2)</f>
        <v>0</v>
      </c>
      <c r="K153" s="132" t="s">
        <v>81</v>
      </c>
      <c r="L153" s="34"/>
      <c r="M153" s="137" t="s">
        <v>81</v>
      </c>
      <c r="N153" s="138" t="s">
        <v>53</v>
      </c>
      <c r="P153" s="139">
        <f>O153*H153</f>
        <v>0</v>
      </c>
      <c r="Q153" s="139">
        <v>0</v>
      </c>
      <c r="R153" s="139">
        <f>Q153*H153</f>
        <v>0</v>
      </c>
      <c r="S153" s="139">
        <v>0</v>
      </c>
      <c r="T153" s="140">
        <f>S153*H153</f>
        <v>0</v>
      </c>
      <c r="AR153" s="141" t="s">
        <v>2871</v>
      </c>
      <c r="AT153" s="141" t="s">
        <v>179</v>
      </c>
      <c r="AU153" s="141" t="s">
        <v>91</v>
      </c>
      <c r="AY153" s="18" t="s">
        <v>177</v>
      </c>
      <c r="BE153" s="142">
        <f>IF(N153="základní",J153,0)</f>
        <v>0</v>
      </c>
      <c r="BF153" s="142">
        <f>IF(N153="snížená",J153,0)</f>
        <v>0</v>
      </c>
      <c r="BG153" s="142">
        <f>IF(N153="zákl. přenesená",J153,0)</f>
        <v>0</v>
      </c>
      <c r="BH153" s="142">
        <f>IF(N153="sníž. přenesená",J153,0)</f>
        <v>0</v>
      </c>
      <c r="BI153" s="142">
        <f>IF(N153="nulová",J153,0)</f>
        <v>0</v>
      </c>
      <c r="BJ153" s="18" t="s">
        <v>91</v>
      </c>
      <c r="BK153" s="142">
        <f>ROUND(I153*H153,2)</f>
        <v>0</v>
      </c>
      <c r="BL153" s="18" t="s">
        <v>2871</v>
      </c>
      <c r="BM153" s="141" t="s">
        <v>358</v>
      </c>
    </row>
    <row r="154" spans="2:65" s="1" customFormat="1" ht="29.25">
      <c r="B154" s="34"/>
      <c r="D154" s="148" t="s">
        <v>2214</v>
      </c>
      <c r="F154" s="193" t="s">
        <v>2956</v>
      </c>
      <c r="I154" s="145"/>
      <c r="L154" s="34"/>
      <c r="M154" s="146"/>
      <c r="T154" s="55"/>
      <c r="AT154" s="18" t="s">
        <v>2214</v>
      </c>
      <c r="AU154" s="18" t="s">
        <v>91</v>
      </c>
    </row>
    <row r="155" spans="2:65" s="1" customFormat="1" ht="37.9" customHeight="1">
      <c r="B155" s="34"/>
      <c r="C155" s="130" t="s">
        <v>291</v>
      </c>
      <c r="D155" s="130" t="s">
        <v>179</v>
      </c>
      <c r="E155" s="131" t="s">
        <v>2957</v>
      </c>
      <c r="F155" s="132" t="s">
        <v>2958</v>
      </c>
      <c r="G155" s="133" t="s">
        <v>2870</v>
      </c>
      <c r="H155" s="134">
        <v>1</v>
      </c>
      <c r="I155" s="135"/>
      <c r="J155" s="136">
        <f>ROUND(I155*H155,2)</f>
        <v>0</v>
      </c>
      <c r="K155" s="132" t="s">
        <v>81</v>
      </c>
      <c r="L155" s="34"/>
      <c r="M155" s="137" t="s">
        <v>81</v>
      </c>
      <c r="N155" s="138" t="s">
        <v>53</v>
      </c>
      <c r="P155" s="139">
        <f>O155*H155</f>
        <v>0</v>
      </c>
      <c r="Q155" s="139">
        <v>0</v>
      </c>
      <c r="R155" s="139">
        <f>Q155*H155</f>
        <v>0</v>
      </c>
      <c r="S155" s="139">
        <v>0</v>
      </c>
      <c r="T155" s="140">
        <f>S155*H155</f>
        <v>0</v>
      </c>
      <c r="AR155" s="141" t="s">
        <v>2871</v>
      </c>
      <c r="AT155" s="141" t="s">
        <v>179</v>
      </c>
      <c r="AU155" s="141" t="s">
        <v>91</v>
      </c>
      <c r="AY155" s="18" t="s">
        <v>177</v>
      </c>
      <c r="BE155" s="142">
        <f>IF(N155="základní",J155,0)</f>
        <v>0</v>
      </c>
      <c r="BF155" s="142">
        <f>IF(N155="snížená",J155,0)</f>
        <v>0</v>
      </c>
      <c r="BG155" s="142">
        <f>IF(N155="zákl. přenesená",J155,0)</f>
        <v>0</v>
      </c>
      <c r="BH155" s="142">
        <f>IF(N155="sníž. přenesená",J155,0)</f>
        <v>0</v>
      </c>
      <c r="BI155" s="142">
        <f>IF(N155="nulová",J155,0)</f>
        <v>0</v>
      </c>
      <c r="BJ155" s="18" t="s">
        <v>91</v>
      </c>
      <c r="BK155" s="142">
        <f>ROUND(I155*H155,2)</f>
        <v>0</v>
      </c>
      <c r="BL155" s="18" t="s">
        <v>2871</v>
      </c>
      <c r="BM155" s="141" t="s">
        <v>372</v>
      </c>
    </row>
    <row r="156" spans="2:65" s="1" customFormat="1" ht="29.25">
      <c r="B156" s="34"/>
      <c r="D156" s="148" t="s">
        <v>2214</v>
      </c>
      <c r="F156" s="193" t="s">
        <v>2959</v>
      </c>
      <c r="I156" s="145"/>
      <c r="L156" s="34"/>
      <c r="M156" s="146"/>
      <c r="T156" s="55"/>
      <c r="AT156" s="18" t="s">
        <v>2214</v>
      </c>
      <c r="AU156" s="18" t="s">
        <v>91</v>
      </c>
    </row>
    <row r="157" spans="2:65" s="11" customFormat="1" ht="25.9" customHeight="1">
      <c r="B157" s="118"/>
      <c r="D157" s="119" t="s">
        <v>82</v>
      </c>
      <c r="E157" s="120" t="s">
        <v>2960</v>
      </c>
      <c r="F157" s="120" t="s">
        <v>2961</v>
      </c>
      <c r="I157" s="121"/>
      <c r="J157" s="122">
        <f>BK157</f>
        <v>0</v>
      </c>
      <c r="L157" s="118"/>
      <c r="M157" s="123"/>
      <c r="P157" s="124">
        <f>SUM(P158:P161)</f>
        <v>0</v>
      </c>
      <c r="R157" s="124">
        <f>SUM(R158:R161)</f>
        <v>0</v>
      </c>
      <c r="T157" s="125">
        <f>SUM(T158:T161)</f>
        <v>0</v>
      </c>
      <c r="AR157" s="119" t="s">
        <v>91</v>
      </c>
      <c r="AT157" s="126" t="s">
        <v>82</v>
      </c>
      <c r="AU157" s="126" t="s">
        <v>83</v>
      </c>
      <c r="AY157" s="119" t="s">
        <v>177</v>
      </c>
      <c r="BK157" s="127">
        <f>SUM(BK158:BK161)</f>
        <v>0</v>
      </c>
    </row>
    <row r="158" spans="2:65" s="1" customFormat="1" ht="24.2" customHeight="1">
      <c r="B158" s="34"/>
      <c r="C158" s="130" t="s">
        <v>297</v>
      </c>
      <c r="D158" s="130" t="s">
        <v>179</v>
      </c>
      <c r="E158" s="131" t="s">
        <v>2962</v>
      </c>
      <c r="F158" s="132" t="s">
        <v>2963</v>
      </c>
      <c r="G158" s="133" t="s">
        <v>2870</v>
      </c>
      <c r="H158" s="134">
        <v>1</v>
      </c>
      <c r="I158" s="135"/>
      <c r="J158" s="136">
        <f>ROUND(I158*H158,2)</f>
        <v>0</v>
      </c>
      <c r="K158" s="132" t="s">
        <v>81</v>
      </c>
      <c r="L158" s="34"/>
      <c r="M158" s="137" t="s">
        <v>81</v>
      </c>
      <c r="N158" s="138" t="s">
        <v>53</v>
      </c>
      <c r="P158" s="139">
        <f>O158*H158</f>
        <v>0</v>
      </c>
      <c r="Q158" s="139">
        <v>0</v>
      </c>
      <c r="R158" s="139">
        <f>Q158*H158</f>
        <v>0</v>
      </c>
      <c r="S158" s="139">
        <v>0</v>
      </c>
      <c r="T158" s="140">
        <f>S158*H158</f>
        <v>0</v>
      </c>
      <c r="AR158" s="141" t="s">
        <v>2871</v>
      </c>
      <c r="AT158" s="141" t="s">
        <v>179</v>
      </c>
      <c r="AU158" s="141" t="s">
        <v>91</v>
      </c>
      <c r="AY158" s="18" t="s">
        <v>177</v>
      </c>
      <c r="BE158" s="142">
        <f>IF(N158="základní",J158,0)</f>
        <v>0</v>
      </c>
      <c r="BF158" s="142">
        <f>IF(N158="snížená",J158,0)</f>
        <v>0</v>
      </c>
      <c r="BG158" s="142">
        <f>IF(N158="zákl. přenesená",J158,0)</f>
        <v>0</v>
      </c>
      <c r="BH158" s="142">
        <f>IF(N158="sníž. přenesená",J158,0)</f>
        <v>0</v>
      </c>
      <c r="BI158" s="142">
        <f>IF(N158="nulová",J158,0)</f>
        <v>0</v>
      </c>
      <c r="BJ158" s="18" t="s">
        <v>91</v>
      </c>
      <c r="BK158" s="142">
        <f>ROUND(I158*H158,2)</f>
        <v>0</v>
      </c>
      <c r="BL158" s="18" t="s">
        <v>2871</v>
      </c>
      <c r="BM158" s="141" t="s">
        <v>393</v>
      </c>
    </row>
    <row r="159" spans="2:65" s="1" customFormat="1" ht="39">
      <c r="B159" s="34"/>
      <c r="D159" s="148" t="s">
        <v>2214</v>
      </c>
      <c r="F159" s="193" t="s">
        <v>2964</v>
      </c>
      <c r="I159" s="145"/>
      <c r="L159" s="34"/>
      <c r="M159" s="146"/>
      <c r="T159" s="55"/>
      <c r="AT159" s="18" t="s">
        <v>2214</v>
      </c>
      <c r="AU159" s="18" t="s">
        <v>91</v>
      </c>
    </row>
    <row r="160" spans="2:65" s="1" customFormat="1" ht="44.25" customHeight="1">
      <c r="B160" s="34"/>
      <c r="C160" s="130" t="s">
        <v>305</v>
      </c>
      <c r="D160" s="130" t="s">
        <v>179</v>
      </c>
      <c r="E160" s="131" t="s">
        <v>2965</v>
      </c>
      <c r="F160" s="132" t="s">
        <v>2966</v>
      </c>
      <c r="G160" s="133" t="s">
        <v>2870</v>
      </c>
      <c r="H160" s="134">
        <v>1</v>
      </c>
      <c r="I160" s="135"/>
      <c r="J160" s="136">
        <f>ROUND(I160*H160,2)</f>
        <v>0</v>
      </c>
      <c r="K160" s="132" t="s">
        <v>81</v>
      </c>
      <c r="L160" s="34"/>
      <c r="M160" s="137" t="s">
        <v>81</v>
      </c>
      <c r="N160" s="138" t="s">
        <v>53</v>
      </c>
      <c r="P160" s="139">
        <f>O160*H160</f>
        <v>0</v>
      </c>
      <c r="Q160" s="139">
        <v>0</v>
      </c>
      <c r="R160" s="139">
        <f>Q160*H160</f>
        <v>0</v>
      </c>
      <c r="S160" s="139">
        <v>0</v>
      </c>
      <c r="T160" s="140">
        <f>S160*H160</f>
        <v>0</v>
      </c>
      <c r="AR160" s="141" t="s">
        <v>2871</v>
      </c>
      <c r="AT160" s="141" t="s">
        <v>179</v>
      </c>
      <c r="AU160" s="141" t="s">
        <v>91</v>
      </c>
      <c r="AY160" s="18" t="s">
        <v>177</v>
      </c>
      <c r="BE160" s="142">
        <f>IF(N160="základní",J160,0)</f>
        <v>0</v>
      </c>
      <c r="BF160" s="142">
        <f>IF(N160="snížená",J160,0)</f>
        <v>0</v>
      </c>
      <c r="BG160" s="142">
        <f>IF(N160="zákl. přenesená",J160,0)</f>
        <v>0</v>
      </c>
      <c r="BH160" s="142">
        <f>IF(N160="sníž. přenesená",J160,0)</f>
        <v>0</v>
      </c>
      <c r="BI160" s="142">
        <f>IF(N160="nulová",J160,0)</f>
        <v>0</v>
      </c>
      <c r="BJ160" s="18" t="s">
        <v>91</v>
      </c>
      <c r="BK160" s="142">
        <f>ROUND(I160*H160,2)</f>
        <v>0</v>
      </c>
      <c r="BL160" s="18" t="s">
        <v>2871</v>
      </c>
      <c r="BM160" s="141" t="s">
        <v>406</v>
      </c>
    </row>
    <row r="161" spans="2:65" s="1" customFormat="1" ht="39">
      <c r="B161" s="34"/>
      <c r="D161" s="148" t="s">
        <v>2214</v>
      </c>
      <c r="F161" s="193" t="s">
        <v>2964</v>
      </c>
      <c r="I161" s="145"/>
      <c r="L161" s="34"/>
      <c r="M161" s="146"/>
      <c r="T161" s="55"/>
      <c r="AT161" s="18" t="s">
        <v>2214</v>
      </c>
      <c r="AU161" s="18" t="s">
        <v>91</v>
      </c>
    </row>
    <row r="162" spans="2:65" s="11" customFormat="1" ht="25.9" customHeight="1">
      <c r="B162" s="118"/>
      <c r="D162" s="119" t="s">
        <v>82</v>
      </c>
      <c r="E162" s="120" t="s">
        <v>2967</v>
      </c>
      <c r="F162" s="120" t="s">
        <v>2968</v>
      </c>
      <c r="I162" s="121"/>
      <c r="J162" s="122">
        <f>BK162</f>
        <v>0</v>
      </c>
      <c r="L162" s="118"/>
      <c r="M162" s="123"/>
      <c r="P162" s="124">
        <f>SUM(P163:P166)</f>
        <v>0</v>
      </c>
      <c r="R162" s="124">
        <f>SUM(R163:R166)</f>
        <v>0</v>
      </c>
      <c r="T162" s="125">
        <f>SUM(T163:T166)</f>
        <v>0</v>
      </c>
      <c r="AR162" s="119" t="s">
        <v>91</v>
      </c>
      <c r="AT162" s="126" t="s">
        <v>82</v>
      </c>
      <c r="AU162" s="126" t="s">
        <v>83</v>
      </c>
      <c r="AY162" s="119" t="s">
        <v>177</v>
      </c>
      <c r="BK162" s="127">
        <f>SUM(BK163:BK166)</f>
        <v>0</v>
      </c>
    </row>
    <row r="163" spans="2:65" s="1" customFormat="1" ht="49.15" customHeight="1">
      <c r="B163" s="34"/>
      <c r="C163" s="130" t="s">
        <v>7</v>
      </c>
      <c r="D163" s="130" t="s">
        <v>179</v>
      </c>
      <c r="E163" s="131" t="s">
        <v>2969</v>
      </c>
      <c r="F163" s="132" t="s">
        <v>2970</v>
      </c>
      <c r="G163" s="133" t="s">
        <v>2870</v>
      </c>
      <c r="H163" s="134">
        <v>1</v>
      </c>
      <c r="I163" s="135"/>
      <c r="J163" s="136">
        <f>ROUND(I163*H163,2)</f>
        <v>0</v>
      </c>
      <c r="K163" s="132" t="s">
        <v>81</v>
      </c>
      <c r="L163" s="34"/>
      <c r="M163" s="137" t="s">
        <v>81</v>
      </c>
      <c r="N163" s="138" t="s">
        <v>53</v>
      </c>
      <c r="P163" s="139">
        <f>O163*H163</f>
        <v>0</v>
      </c>
      <c r="Q163" s="139">
        <v>0</v>
      </c>
      <c r="R163" s="139">
        <f>Q163*H163</f>
        <v>0</v>
      </c>
      <c r="S163" s="139">
        <v>0</v>
      </c>
      <c r="T163" s="140">
        <f>S163*H163</f>
        <v>0</v>
      </c>
      <c r="AR163" s="141" t="s">
        <v>2871</v>
      </c>
      <c r="AT163" s="141" t="s">
        <v>179</v>
      </c>
      <c r="AU163" s="141" t="s">
        <v>91</v>
      </c>
      <c r="AY163" s="18" t="s">
        <v>177</v>
      </c>
      <c r="BE163" s="142">
        <f>IF(N163="základní",J163,0)</f>
        <v>0</v>
      </c>
      <c r="BF163" s="142">
        <f>IF(N163="snížená",J163,0)</f>
        <v>0</v>
      </c>
      <c r="BG163" s="142">
        <f>IF(N163="zákl. přenesená",J163,0)</f>
        <v>0</v>
      </c>
      <c r="BH163" s="142">
        <f>IF(N163="sníž. přenesená",J163,0)</f>
        <v>0</v>
      </c>
      <c r="BI163" s="142">
        <f>IF(N163="nulová",J163,0)</f>
        <v>0</v>
      </c>
      <c r="BJ163" s="18" t="s">
        <v>91</v>
      </c>
      <c r="BK163" s="142">
        <f>ROUND(I163*H163,2)</f>
        <v>0</v>
      </c>
      <c r="BL163" s="18" t="s">
        <v>2871</v>
      </c>
      <c r="BM163" s="141" t="s">
        <v>425</v>
      </c>
    </row>
    <row r="164" spans="2:65" s="1" customFormat="1" ht="19.5">
      <c r="B164" s="34"/>
      <c r="D164" s="148" t="s">
        <v>2214</v>
      </c>
      <c r="F164" s="193" t="s">
        <v>2971</v>
      </c>
      <c r="I164" s="145"/>
      <c r="L164" s="34"/>
      <c r="M164" s="146"/>
      <c r="T164" s="55"/>
      <c r="AT164" s="18" t="s">
        <v>2214</v>
      </c>
      <c r="AU164" s="18" t="s">
        <v>91</v>
      </c>
    </row>
    <row r="165" spans="2:65" s="1" customFormat="1" ht="49.15" customHeight="1">
      <c r="B165" s="34"/>
      <c r="C165" s="130" t="s">
        <v>318</v>
      </c>
      <c r="D165" s="130" t="s">
        <v>179</v>
      </c>
      <c r="E165" s="131" t="s">
        <v>2972</v>
      </c>
      <c r="F165" s="132" t="s">
        <v>2973</v>
      </c>
      <c r="G165" s="133" t="s">
        <v>2870</v>
      </c>
      <c r="H165" s="134">
        <v>1</v>
      </c>
      <c r="I165" s="135"/>
      <c r="J165" s="136">
        <f>ROUND(I165*H165,2)</f>
        <v>0</v>
      </c>
      <c r="K165" s="132" t="s">
        <v>81</v>
      </c>
      <c r="L165" s="34"/>
      <c r="M165" s="137" t="s">
        <v>81</v>
      </c>
      <c r="N165" s="138" t="s">
        <v>53</v>
      </c>
      <c r="P165" s="139">
        <f>O165*H165</f>
        <v>0</v>
      </c>
      <c r="Q165" s="139">
        <v>0</v>
      </c>
      <c r="R165" s="139">
        <f>Q165*H165</f>
        <v>0</v>
      </c>
      <c r="S165" s="139">
        <v>0</v>
      </c>
      <c r="T165" s="140">
        <f>S165*H165</f>
        <v>0</v>
      </c>
      <c r="AR165" s="141" t="s">
        <v>2871</v>
      </c>
      <c r="AT165" s="141" t="s">
        <v>179</v>
      </c>
      <c r="AU165" s="141" t="s">
        <v>91</v>
      </c>
      <c r="AY165" s="18" t="s">
        <v>177</v>
      </c>
      <c r="BE165" s="142">
        <f>IF(N165="základní",J165,0)</f>
        <v>0</v>
      </c>
      <c r="BF165" s="142">
        <f>IF(N165="snížená",J165,0)</f>
        <v>0</v>
      </c>
      <c r="BG165" s="142">
        <f>IF(N165="zákl. přenesená",J165,0)</f>
        <v>0</v>
      </c>
      <c r="BH165" s="142">
        <f>IF(N165="sníž. přenesená",J165,0)</f>
        <v>0</v>
      </c>
      <c r="BI165" s="142">
        <f>IF(N165="nulová",J165,0)</f>
        <v>0</v>
      </c>
      <c r="BJ165" s="18" t="s">
        <v>91</v>
      </c>
      <c r="BK165" s="142">
        <f>ROUND(I165*H165,2)</f>
        <v>0</v>
      </c>
      <c r="BL165" s="18" t="s">
        <v>2871</v>
      </c>
      <c r="BM165" s="141" t="s">
        <v>443</v>
      </c>
    </row>
    <row r="166" spans="2:65" s="1" customFormat="1" ht="19.5">
      <c r="B166" s="34"/>
      <c r="D166" s="148" t="s">
        <v>2214</v>
      </c>
      <c r="F166" s="193" t="s">
        <v>2974</v>
      </c>
      <c r="I166" s="145"/>
      <c r="L166" s="34"/>
      <c r="M166" s="146"/>
      <c r="T166" s="55"/>
      <c r="AT166" s="18" t="s">
        <v>2214</v>
      </c>
      <c r="AU166" s="18" t="s">
        <v>91</v>
      </c>
    </row>
    <row r="167" spans="2:65" s="11" customFormat="1" ht="25.9" customHeight="1">
      <c r="B167" s="118"/>
      <c r="D167" s="119" t="s">
        <v>82</v>
      </c>
      <c r="E167" s="120" t="s">
        <v>2975</v>
      </c>
      <c r="F167" s="120" t="s">
        <v>2976</v>
      </c>
      <c r="I167" s="121"/>
      <c r="J167" s="122">
        <f>BK167</f>
        <v>0</v>
      </c>
      <c r="L167" s="118"/>
      <c r="M167" s="123"/>
      <c r="P167" s="124">
        <f>SUM(P168:P179)</f>
        <v>0</v>
      </c>
      <c r="R167" s="124">
        <f>SUM(R168:R179)</f>
        <v>0</v>
      </c>
      <c r="T167" s="125">
        <f>SUM(T168:T179)</f>
        <v>0</v>
      </c>
      <c r="AR167" s="119" t="s">
        <v>91</v>
      </c>
      <c r="AT167" s="126" t="s">
        <v>82</v>
      </c>
      <c r="AU167" s="126" t="s">
        <v>83</v>
      </c>
      <c r="AY167" s="119" t="s">
        <v>177</v>
      </c>
      <c r="BK167" s="127">
        <f>SUM(BK168:BK179)</f>
        <v>0</v>
      </c>
    </row>
    <row r="168" spans="2:65" s="1" customFormat="1" ht="16.5" customHeight="1">
      <c r="B168" s="34"/>
      <c r="C168" s="130" t="s">
        <v>323</v>
      </c>
      <c r="D168" s="130" t="s">
        <v>179</v>
      </c>
      <c r="E168" s="131" t="s">
        <v>2977</v>
      </c>
      <c r="F168" s="132" t="s">
        <v>2978</v>
      </c>
      <c r="G168" s="133" t="s">
        <v>2870</v>
      </c>
      <c r="H168" s="134">
        <v>1</v>
      </c>
      <c r="I168" s="135"/>
      <c r="J168" s="136">
        <f>ROUND(I168*H168,2)</f>
        <v>0</v>
      </c>
      <c r="K168" s="132" t="s">
        <v>81</v>
      </c>
      <c r="L168" s="34"/>
      <c r="M168" s="137" t="s">
        <v>81</v>
      </c>
      <c r="N168" s="138" t="s">
        <v>53</v>
      </c>
      <c r="P168" s="139">
        <f>O168*H168</f>
        <v>0</v>
      </c>
      <c r="Q168" s="139">
        <v>0</v>
      </c>
      <c r="R168" s="139">
        <f>Q168*H168</f>
        <v>0</v>
      </c>
      <c r="S168" s="139">
        <v>0</v>
      </c>
      <c r="T168" s="140">
        <f>S168*H168</f>
        <v>0</v>
      </c>
      <c r="AR168" s="141" t="s">
        <v>2871</v>
      </c>
      <c r="AT168" s="141" t="s">
        <v>179</v>
      </c>
      <c r="AU168" s="141" t="s">
        <v>91</v>
      </c>
      <c r="AY168" s="18" t="s">
        <v>177</v>
      </c>
      <c r="BE168" s="142">
        <f>IF(N168="základní",J168,0)</f>
        <v>0</v>
      </c>
      <c r="BF168" s="142">
        <f>IF(N168="snížená",J168,0)</f>
        <v>0</v>
      </c>
      <c r="BG168" s="142">
        <f>IF(N168="zákl. přenesená",J168,0)</f>
        <v>0</v>
      </c>
      <c r="BH168" s="142">
        <f>IF(N168="sníž. přenesená",J168,0)</f>
        <v>0</v>
      </c>
      <c r="BI168" s="142">
        <f>IF(N168="nulová",J168,0)</f>
        <v>0</v>
      </c>
      <c r="BJ168" s="18" t="s">
        <v>91</v>
      </c>
      <c r="BK168" s="142">
        <f>ROUND(I168*H168,2)</f>
        <v>0</v>
      </c>
      <c r="BL168" s="18" t="s">
        <v>2871</v>
      </c>
      <c r="BM168" s="141" t="s">
        <v>475</v>
      </c>
    </row>
    <row r="169" spans="2:65" s="1" customFormat="1" ht="29.25">
      <c r="B169" s="34"/>
      <c r="D169" s="148" t="s">
        <v>2214</v>
      </c>
      <c r="F169" s="193" t="s">
        <v>2979</v>
      </c>
      <c r="I169" s="145"/>
      <c r="L169" s="34"/>
      <c r="M169" s="146"/>
      <c r="T169" s="55"/>
      <c r="AT169" s="18" t="s">
        <v>2214</v>
      </c>
      <c r="AU169" s="18" t="s">
        <v>91</v>
      </c>
    </row>
    <row r="170" spans="2:65" s="1" customFormat="1" ht="128.65" customHeight="1">
      <c r="B170" s="34"/>
      <c r="C170" s="130" t="s">
        <v>330</v>
      </c>
      <c r="D170" s="130" t="s">
        <v>179</v>
      </c>
      <c r="E170" s="131" t="s">
        <v>2980</v>
      </c>
      <c r="F170" s="132" t="s">
        <v>2981</v>
      </c>
      <c r="G170" s="133" t="s">
        <v>120</v>
      </c>
      <c r="H170" s="134">
        <v>115.5</v>
      </c>
      <c r="I170" s="135"/>
      <c r="J170" s="136">
        <f>ROUND(I170*H170,2)</f>
        <v>0</v>
      </c>
      <c r="K170" s="132" t="s">
        <v>81</v>
      </c>
      <c r="L170" s="34"/>
      <c r="M170" s="137" t="s">
        <v>81</v>
      </c>
      <c r="N170" s="138" t="s">
        <v>53</v>
      </c>
      <c r="P170" s="139">
        <f>O170*H170</f>
        <v>0</v>
      </c>
      <c r="Q170" s="139">
        <v>0</v>
      </c>
      <c r="R170" s="139">
        <f>Q170*H170</f>
        <v>0</v>
      </c>
      <c r="S170" s="139">
        <v>0</v>
      </c>
      <c r="T170" s="140">
        <f>S170*H170</f>
        <v>0</v>
      </c>
      <c r="AR170" s="141" t="s">
        <v>2871</v>
      </c>
      <c r="AT170" s="141" t="s">
        <v>179</v>
      </c>
      <c r="AU170" s="141" t="s">
        <v>91</v>
      </c>
      <c r="AY170" s="18" t="s">
        <v>177</v>
      </c>
      <c r="BE170" s="142">
        <f>IF(N170="základní",J170,0)</f>
        <v>0</v>
      </c>
      <c r="BF170" s="142">
        <f>IF(N170="snížená",J170,0)</f>
        <v>0</v>
      </c>
      <c r="BG170" s="142">
        <f>IF(N170="zákl. přenesená",J170,0)</f>
        <v>0</v>
      </c>
      <c r="BH170" s="142">
        <f>IF(N170="sníž. přenesená",J170,0)</f>
        <v>0</v>
      </c>
      <c r="BI170" s="142">
        <f>IF(N170="nulová",J170,0)</f>
        <v>0</v>
      </c>
      <c r="BJ170" s="18" t="s">
        <v>91</v>
      </c>
      <c r="BK170" s="142">
        <f>ROUND(I170*H170,2)</f>
        <v>0</v>
      </c>
      <c r="BL170" s="18" t="s">
        <v>2871</v>
      </c>
      <c r="BM170" s="141" t="s">
        <v>495</v>
      </c>
    </row>
    <row r="171" spans="2:65" s="12" customFormat="1" ht="22.5">
      <c r="B171" s="147"/>
      <c r="D171" s="148" t="s">
        <v>188</v>
      </c>
      <c r="E171" s="149" t="s">
        <v>81</v>
      </c>
      <c r="F171" s="150" t="s">
        <v>2982</v>
      </c>
      <c r="H171" s="151">
        <v>84</v>
      </c>
      <c r="I171" s="152"/>
      <c r="L171" s="147"/>
      <c r="M171" s="153"/>
      <c r="T171" s="154"/>
      <c r="AT171" s="149" t="s">
        <v>188</v>
      </c>
      <c r="AU171" s="149" t="s">
        <v>91</v>
      </c>
      <c r="AV171" s="12" t="s">
        <v>93</v>
      </c>
      <c r="AW171" s="12" t="s">
        <v>42</v>
      </c>
      <c r="AX171" s="12" t="s">
        <v>83</v>
      </c>
      <c r="AY171" s="149" t="s">
        <v>177</v>
      </c>
    </row>
    <row r="172" spans="2:65" s="12" customFormat="1" ht="11.25">
      <c r="B172" s="147"/>
      <c r="D172" s="148" t="s">
        <v>188</v>
      </c>
      <c r="E172" s="149" t="s">
        <v>81</v>
      </c>
      <c r="F172" s="150" t="s">
        <v>2983</v>
      </c>
      <c r="H172" s="151">
        <v>21</v>
      </c>
      <c r="I172" s="152"/>
      <c r="L172" s="147"/>
      <c r="M172" s="153"/>
      <c r="T172" s="154"/>
      <c r="AT172" s="149" t="s">
        <v>188</v>
      </c>
      <c r="AU172" s="149" t="s">
        <v>91</v>
      </c>
      <c r="AV172" s="12" t="s">
        <v>93</v>
      </c>
      <c r="AW172" s="12" t="s">
        <v>42</v>
      </c>
      <c r="AX172" s="12" t="s">
        <v>83</v>
      </c>
      <c r="AY172" s="149" t="s">
        <v>177</v>
      </c>
    </row>
    <row r="173" spans="2:65" s="12" customFormat="1" ht="11.25">
      <c r="B173" s="147"/>
      <c r="D173" s="148" t="s">
        <v>188</v>
      </c>
      <c r="E173" s="149" t="s">
        <v>81</v>
      </c>
      <c r="F173" s="150" t="s">
        <v>2984</v>
      </c>
      <c r="H173" s="151">
        <v>10.5</v>
      </c>
      <c r="I173" s="152"/>
      <c r="L173" s="147"/>
      <c r="M173" s="153"/>
      <c r="T173" s="154"/>
      <c r="AT173" s="149" t="s">
        <v>188</v>
      </c>
      <c r="AU173" s="149" t="s">
        <v>91</v>
      </c>
      <c r="AV173" s="12" t="s">
        <v>93</v>
      </c>
      <c r="AW173" s="12" t="s">
        <v>42</v>
      </c>
      <c r="AX173" s="12" t="s">
        <v>83</v>
      </c>
      <c r="AY173" s="149" t="s">
        <v>177</v>
      </c>
    </row>
    <row r="174" spans="2:65" s="13" customFormat="1" ht="11.25">
      <c r="B174" s="155"/>
      <c r="D174" s="148" t="s">
        <v>188</v>
      </c>
      <c r="E174" s="156" t="s">
        <v>81</v>
      </c>
      <c r="F174" s="157" t="s">
        <v>192</v>
      </c>
      <c r="H174" s="158">
        <v>115.5</v>
      </c>
      <c r="I174" s="159"/>
      <c r="L174" s="155"/>
      <c r="M174" s="160"/>
      <c r="T174" s="161"/>
      <c r="AT174" s="156" t="s">
        <v>188</v>
      </c>
      <c r="AU174" s="156" t="s">
        <v>91</v>
      </c>
      <c r="AV174" s="13" t="s">
        <v>184</v>
      </c>
      <c r="AW174" s="13" t="s">
        <v>42</v>
      </c>
      <c r="AX174" s="13" t="s">
        <v>91</v>
      </c>
      <c r="AY174" s="156" t="s">
        <v>177</v>
      </c>
    </row>
    <row r="175" spans="2:65" s="1" customFormat="1" ht="33" customHeight="1">
      <c r="B175" s="34"/>
      <c r="C175" s="130" t="s">
        <v>337</v>
      </c>
      <c r="D175" s="130" t="s">
        <v>179</v>
      </c>
      <c r="E175" s="131" t="s">
        <v>2985</v>
      </c>
      <c r="F175" s="132" t="s">
        <v>2986</v>
      </c>
      <c r="G175" s="133" t="s">
        <v>120</v>
      </c>
      <c r="H175" s="134">
        <v>147</v>
      </c>
      <c r="I175" s="135"/>
      <c r="J175" s="136">
        <f>ROUND(I175*H175,2)</f>
        <v>0</v>
      </c>
      <c r="K175" s="132" t="s">
        <v>81</v>
      </c>
      <c r="L175" s="34"/>
      <c r="M175" s="137" t="s">
        <v>81</v>
      </c>
      <c r="N175" s="138" t="s">
        <v>53</v>
      </c>
      <c r="P175" s="139">
        <f>O175*H175</f>
        <v>0</v>
      </c>
      <c r="Q175" s="139">
        <v>0</v>
      </c>
      <c r="R175" s="139">
        <f>Q175*H175</f>
        <v>0</v>
      </c>
      <c r="S175" s="139">
        <v>0</v>
      </c>
      <c r="T175" s="140">
        <f>S175*H175</f>
        <v>0</v>
      </c>
      <c r="AR175" s="141" t="s">
        <v>2871</v>
      </c>
      <c r="AT175" s="141" t="s">
        <v>179</v>
      </c>
      <c r="AU175" s="141" t="s">
        <v>91</v>
      </c>
      <c r="AY175" s="18" t="s">
        <v>177</v>
      </c>
      <c r="BE175" s="142">
        <f>IF(N175="základní",J175,0)</f>
        <v>0</v>
      </c>
      <c r="BF175" s="142">
        <f>IF(N175="snížená",J175,0)</f>
        <v>0</v>
      </c>
      <c r="BG175" s="142">
        <f>IF(N175="zákl. přenesená",J175,0)</f>
        <v>0</v>
      </c>
      <c r="BH175" s="142">
        <f>IF(N175="sníž. přenesená",J175,0)</f>
        <v>0</v>
      </c>
      <c r="BI175" s="142">
        <f>IF(N175="nulová",J175,0)</f>
        <v>0</v>
      </c>
      <c r="BJ175" s="18" t="s">
        <v>91</v>
      </c>
      <c r="BK175" s="142">
        <f>ROUND(I175*H175,2)</f>
        <v>0</v>
      </c>
      <c r="BL175" s="18" t="s">
        <v>2871</v>
      </c>
      <c r="BM175" s="141" t="s">
        <v>505</v>
      </c>
    </row>
    <row r="176" spans="2:65" s="12" customFormat="1" ht="22.5">
      <c r="B176" s="147"/>
      <c r="D176" s="148" t="s">
        <v>188</v>
      </c>
      <c r="E176" s="149" t="s">
        <v>81</v>
      </c>
      <c r="F176" s="150" t="s">
        <v>2987</v>
      </c>
      <c r="H176" s="151">
        <v>120</v>
      </c>
      <c r="I176" s="152"/>
      <c r="L176" s="147"/>
      <c r="M176" s="153"/>
      <c r="T176" s="154"/>
      <c r="AT176" s="149" t="s">
        <v>188</v>
      </c>
      <c r="AU176" s="149" t="s">
        <v>91</v>
      </c>
      <c r="AV176" s="12" t="s">
        <v>93</v>
      </c>
      <c r="AW176" s="12" t="s">
        <v>42</v>
      </c>
      <c r="AX176" s="12" t="s">
        <v>83</v>
      </c>
      <c r="AY176" s="149" t="s">
        <v>177</v>
      </c>
    </row>
    <row r="177" spans="2:65" s="12" customFormat="1" ht="11.25">
      <c r="B177" s="147"/>
      <c r="D177" s="148" t="s">
        <v>188</v>
      </c>
      <c r="E177" s="149" t="s">
        <v>81</v>
      </c>
      <c r="F177" s="150" t="s">
        <v>2988</v>
      </c>
      <c r="H177" s="151">
        <v>18</v>
      </c>
      <c r="I177" s="152"/>
      <c r="L177" s="147"/>
      <c r="M177" s="153"/>
      <c r="T177" s="154"/>
      <c r="AT177" s="149" t="s">
        <v>188</v>
      </c>
      <c r="AU177" s="149" t="s">
        <v>91</v>
      </c>
      <c r="AV177" s="12" t="s">
        <v>93</v>
      </c>
      <c r="AW177" s="12" t="s">
        <v>42</v>
      </c>
      <c r="AX177" s="12" t="s">
        <v>83</v>
      </c>
      <c r="AY177" s="149" t="s">
        <v>177</v>
      </c>
    </row>
    <row r="178" spans="2:65" s="12" customFormat="1" ht="11.25">
      <c r="B178" s="147"/>
      <c r="D178" s="148" t="s">
        <v>188</v>
      </c>
      <c r="E178" s="149" t="s">
        <v>81</v>
      </c>
      <c r="F178" s="150" t="s">
        <v>2989</v>
      </c>
      <c r="H178" s="151">
        <v>9</v>
      </c>
      <c r="I178" s="152"/>
      <c r="L178" s="147"/>
      <c r="M178" s="153"/>
      <c r="T178" s="154"/>
      <c r="AT178" s="149" t="s">
        <v>188</v>
      </c>
      <c r="AU178" s="149" t="s">
        <v>91</v>
      </c>
      <c r="AV178" s="12" t="s">
        <v>93</v>
      </c>
      <c r="AW178" s="12" t="s">
        <v>42</v>
      </c>
      <c r="AX178" s="12" t="s">
        <v>83</v>
      </c>
      <c r="AY178" s="149" t="s">
        <v>177</v>
      </c>
    </row>
    <row r="179" spans="2:65" s="13" customFormat="1" ht="11.25">
      <c r="B179" s="155"/>
      <c r="D179" s="148" t="s">
        <v>188</v>
      </c>
      <c r="E179" s="156" t="s">
        <v>81</v>
      </c>
      <c r="F179" s="157" t="s">
        <v>192</v>
      </c>
      <c r="H179" s="158">
        <v>147</v>
      </c>
      <c r="I179" s="159"/>
      <c r="L179" s="155"/>
      <c r="M179" s="160"/>
      <c r="T179" s="161"/>
      <c r="AT179" s="156" t="s">
        <v>188</v>
      </c>
      <c r="AU179" s="156" t="s">
        <v>91</v>
      </c>
      <c r="AV179" s="13" t="s">
        <v>184</v>
      </c>
      <c r="AW179" s="13" t="s">
        <v>42</v>
      </c>
      <c r="AX179" s="13" t="s">
        <v>91</v>
      </c>
      <c r="AY179" s="156" t="s">
        <v>177</v>
      </c>
    </row>
    <row r="180" spans="2:65" s="11" customFormat="1" ht="25.9" customHeight="1">
      <c r="B180" s="118"/>
      <c r="D180" s="119" t="s">
        <v>82</v>
      </c>
      <c r="E180" s="120" t="s">
        <v>2990</v>
      </c>
      <c r="F180" s="120" t="s">
        <v>2991</v>
      </c>
      <c r="I180" s="121"/>
      <c r="J180" s="122">
        <f>BK180</f>
        <v>0</v>
      </c>
      <c r="L180" s="118"/>
      <c r="M180" s="123"/>
      <c r="P180" s="124">
        <f>SUM(P181:P187)</f>
        <v>0</v>
      </c>
      <c r="R180" s="124">
        <f>SUM(R181:R187)</f>
        <v>0</v>
      </c>
      <c r="T180" s="125">
        <f>SUM(T181:T187)</f>
        <v>0</v>
      </c>
      <c r="AR180" s="119" t="s">
        <v>91</v>
      </c>
      <c r="AT180" s="126" t="s">
        <v>82</v>
      </c>
      <c r="AU180" s="126" t="s">
        <v>83</v>
      </c>
      <c r="AY180" s="119" t="s">
        <v>177</v>
      </c>
      <c r="BK180" s="127">
        <f>SUM(BK181:BK187)</f>
        <v>0</v>
      </c>
    </row>
    <row r="181" spans="2:65" s="1" customFormat="1" ht="49.15" customHeight="1">
      <c r="B181" s="34"/>
      <c r="C181" s="130" t="s">
        <v>344</v>
      </c>
      <c r="D181" s="130" t="s">
        <v>179</v>
      </c>
      <c r="E181" s="131" t="s">
        <v>2992</v>
      </c>
      <c r="F181" s="132" t="s">
        <v>2993</v>
      </c>
      <c r="G181" s="133" t="s">
        <v>2870</v>
      </c>
      <c r="H181" s="134">
        <v>1</v>
      </c>
      <c r="I181" s="135"/>
      <c r="J181" s="136">
        <f>ROUND(I181*H181,2)</f>
        <v>0</v>
      </c>
      <c r="K181" s="132" t="s">
        <v>81</v>
      </c>
      <c r="L181" s="34"/>
      <c r="M181" s="137" t="s">
        <v>81</v>
      </c>
      <c r="N181" s="138" t="s">
        <v>53</v>
      </c>
      <c r="P181" s="139">
        <f>O181*H181</f>
        <v>0</v>
      </c>
      <c r="Q181" s="139">
        <v>0</v>
      </c>
      <c r="R181" s="139">
        <f>Q181*H181</f>
        <v>0</v>
      </c>
      <c r="S181" s="139">
        <v>0</v>
      </c>
      <c r="T181" s="140">
        <f>S181*H181</f>
        <v>0</v>
      </c>
      <c r="AR181" s="141" t="s">
        <v>2871</v>
      </c>
      <c r="AT181" s="141" t="s">
        <v>179</v>
      </c>
      <c r="AU181" s="141" t="s">
        <v>91</v>
      </c>
      <c r="AY181" s="18" t="s">
        <v>177</v>
      </c>
      <c r="BE181" s="142">
        <f>IF(N181="základní",J181,0)</f>
        <v>0</v>
      </c>
      <c r="BF181" s="142">
        <f>IF(N181="snížená",J181,0)</f>
        <v>0</v>
      </c>
      <c r="BG181" s="142">
        <f>IF(N181="zákl. přenesená",J181,0)</f>
        <v>0</v>
      </c>
      <c r="BH181" s="142">
        <f>IF(N181="sníž. přenesená",J181,0)</f>
        <v>0</v>
      </c>
      <c r="BI181" s="142">
        <f>IF(N181="nulová",J181,0)</f>
        <v>0</v>
      </c>
      <c r="BJ181" s="18" t="s">
        <v>91</v>
      </c>
      <c r="BK181" s="142">
        <f>ROUND(I181*H181,2)</f>
        <v>0</v>
      </c>
      <c r="BL181" s="18" t="s">
        <v>2871</v>
      </c>
      <c r="BM181" s="141" t="s">
        <v>527</v>
      </c>
    </row>
    <row r="182" spans="2:65" s="1" customFormat="1" ht="29.25">
      <c r="B182" s="34"/>
      <c r="D182" s="148" t="s">
        <v>2214</v>
      </c>
      <c r="F182" s="193" t="s">
        <v>2994</v>
      </c>
      <c r="I182" s="145"/>
      <c r="L182" s="34"/>
      <c r="M182" s="146"/>
      <c r="T182" s="55"/>
      <c r="AT182" s="18" t="s">
        <v>2214</v>
      </c>
      <c r="AU182" s="18" t="s">
        <v>91</v>
      </c>
    </row>
    <row r="183" spans="2:65" s="1" customFormat="1" ht="78" customHeight="1">
      <c r="B183" s="34"/>
      <c r="C183" s="130" t="s">
        <v>352</v>
      </c>
      <c r="D183" s="130" t="s">
        <v>179</v>
      </c>
      <c r="E183" s="131" t="s">
        <v>2995</v>
      </c>
      <c r="F183" s="132" t="s">
        <v>2996</v>
      </c>
      <c r="G183" s="133" t="s">
        <v>2870</v>
      </c>
      <c r="H183" s="134">
        <v>1</v>
      </c>
      <c r="I183" s="135"/>
      <c r="J183" s="136">
        <f>ROUND(I183*H183,2)</f>
        <v>0</v>
      </c>
      <c r="K183" s="132" t="s">
        <v>81</v>
      </c>
      <c r="L183" s="34"/>
      <c r="M183" s="137" t="s">
        <v>81</v>
      </c>
      <c r="N183" s="138" t="s">
        <v>53</v>
      </c>
      <c r="P183" s="139">
        <f>O183*H183</f>
        <v>0</v>
      </c>
      <c r="Q183" s="139">
        <v>0</v>
      </c>
      <c r="R183" s="139">
        <f>Q183*H183</f>
        <v>0</v>
      </c>
      <c r="S183" s="139">
        <v>0</v>
      </c>
      <c r="T183" s="140">
        <f>S183*H183</f>
        <v>0</v>
      </c>
      <c r="AR183" s="141" t="s">
        <v>2871</v>
      </c>
      <c r="AT183" s="141" t="s">
        <v>179</v>
      </c>
      <c r="AU183" s="141" t="s">
        <v>91</v>
      </c>
      <c r="AY183" s="18" t="s">
        <v>177</v>
      </c>
      <c r="BE183" s="142">
        <f>IF(N183="základní",J183,0)</f>
        <v>0</v>
      </c>
      <c r="BF183" s="142">
        <f>IF(N183="snížená",J183,0)</f>
        <v>0</v>
      </c>
      <c r="BG183" s="142">
        <f>IF(N183="zákl. přenesená",J183,0)</f>
        <v>0</v>
      </c>
      <c r="BH183" s="142">
        <f>IF(N183="sníž. přenesená",J183,0)</f>
        <v>0</v>
      </c>
      <c r="BI183" s="142">
        <f>IF(N183="nulová",J183,0)</f>
        <v>0</v>
      </c>
      <c r="BJ183" s="18" t="s">
        <v>91</v>
      </c>
      <c r="BK183" s="142">
        <f>ROUND(I183*H183,2)</f>
        <v>0</v>
      </c>
      <c r="BL183" s="18" t="s">
        <v>2871</v>
      </c>
      <c r="BM183" s="141" t="s">
        <v>541</v>
      </c>
    </row>
    <row r="184" spans="2:65" s="1" customFormat="1" ht="78" customHeight="1">
      <c r="B184" s="34"/>
      <c r="C184" s="130" t="s">
        <v>358</v>
      </c>
      <c r="D184" s="130" t="s">
        <v>179</v>
      </c>
      <c r="E184" s="131" t="s">
        <v>2997</v>
      </c>
      <c r="F184" s="132" t="s">
        <v>2998</v>
      </c>
      <c r="G184" s="133" t="s">
        <v>2870</v>
      </c>
      <c r="H184" s="134">
        <v>1</v>
      </c>
      <c r="I184" s="135"/>
      <c r="J184" s="136">
        <f>ROUND(I184*H184,2)</f>
        <v>0</v>
      </c>
      <c r="K184" s="132" t="s">
        <v>81</v>
      </c>
      <c r="L184" s="34"/>
      <c r="M184" s="137" t="s">
        <v>81</v>
      </c>
      <c r="N184" s="138" t="s">
        <v>53</v>
      </c>
      <c r="P184" s="139">
        <f>O184*H184</f>
        <v>0</v>
      </c>
      <c r="Q184" s="139">
        <v>0</v>
      </c>
      <c r="R184" s="139">
        <f>Q184*H184</f>
        <v>0</v>
      </c>
      <c r="S184" s="139">
        <v>0</v>
      </c>
      <c r="T184" s="140">
        <f>S184*H184</f>
        <v>0</v>
      </c>
      <c r="AR184" s="141" t="s">
        <v>2871</v>
      </c>
      <c r="AT184" s="141" t="s">
        <v>179</v>
      </c>
      <c r="AU184" s="141" t="s">
        <v>91</v>
      </c>
      <c r="AY184" s="18" t="s">
        <v>177</v>
      </c>
      <c r="BE184" s="142">
        <f>IF(N184="základní",J184,0)</f>
        <v>0</v>
      </c>
      <c r="BF184" s="142">
        <f>IF(N184="snížená",J184,0)</f>
        <v>0</v>
      </c>
      <c r="BG184" s="142">
        <f>IF(N184="zákl. přenesená",J184,0)</f>
        <v>0</v>
      </c>
      <c r="BH184" s="142">
        <f>IF(N184="sníž. přenesená",J184,0)</f>
        <v>0</v>
      </c>
      <c r="BI184" s="142">
        <f>IF(N184="nulová",J184,0)</f>
        <v>0</v>
      </c>
      <c r="BJ184" s="18" t="s">
        <v>91</v>
      </c>
      <c r="BK184" s="142">
        <f>ROUND(I184*H184,2)</f>
        <v>0</v>
      </c>
      <c r="BL184" s="18" t="s">
        <v>2871</v>
      </c>
      <c r="BM184" s="141" t="s">
        <v>551</v>
      </c>
    </row>
    <row r="185" spans="2:65" s="1" customFormat="1" ht="29.25">
      <c r="B185" s="34"/>
      <c r="D185" s="148" t="s">
        <v>2214</v>
      </c>
      <c r="F185" s="193" t="s">
        <v>2999</v>
      </c>
      <c r="I185" s="145"/>
      <c r="L185" s="34"/>
      <c r="M185" s="146"/>
      <c r="T185" s="55"/>
      <c r="AT185" s="18" t="s">
        <v>2214</v>
      </c>
      <c r="AU185" s="18" t="s">
        <v>91</v>
      </c>
    </row>
    <row r="186" spans="2:65" s="1" customFormat="1" ht="44.25" customHeight="1">
      <c r="B186" s="34"/>
      <c r="C186" s="130" t="s">
        <v>366</v>
      </c>
      <c r="D186" s="130" t="s">
        <v>179</v>
      </c>
      <c r="E186" s="131" t="s">
        <v>3000</v>
      </c>
      <c r="F186" s="132" t="s">
        <v>3001</v>
      </c>
      <c r="G186" s="133" t="s">
        <v>2870</v>
      </c>
      <c r="H186" s="134">
        <v>1</v>
      </c>
      <c r="I186" s="135"/>
      <c r="J186" s="136">
        <f>ROUND(I186*H186,2)</f>
        <v>0</v>
      </c>
      <c r="K186" s="132" t="s">
        <v>81</v>
      </c>
      <c r="L186" s="34"/>
      <c r="M186" s="137" t="s">
        <v>81</v>
      </c>
      <c r="N186" s="138" t="s">
        <v>53</v>
      </c>
      <c r="P186" s="139">
        <f>O186*H186</f>
        <v>0</v>
      </c>
      <c r="Q186" s="139">
        <v>0</v>
      </c>
      <c r="R186" s="139">
        <f>Q186*H186</f>
        <v>0</v>
      </c>
      <c r="S186" s="139">
        <v>0</v>
      </c>
      <c r="T186" s="140">
        <f>S186*H186</f>
        <v>0</v>
      </c>
      <c r="AR186" s="141" t="s">
        <v>2871</v>
      </c>
      <c r="AT186" s="141" t="s">
        <v>179</v>
      </c>
      <c r="AU186" s="141" t="s">
        <v>91</v>
      </c>
      <c r="AY186" s="18" t="s">
        <v>177</v>
      </c>
      <c r="BE186" s="142">
        <f>IF(N186="základní",J186,0)</f>
        <v>0</v>
      </c>
      <c r="BF186" s="142">
        <f>IF(N186="snížená",J186,0)</f>
        <v>0</v>
      </c>
      <c r="BG186" s="142">
        <f>IF(N186="zákl. přenesená",J186,0)</f>
        <v>0</v>
      </c>
      <c r="BH186" s="142">
        <f>IF(N186="sníž. přenesená",J186,0)</f>
        <v>0</v>
      </c>
      <c r="BI186" s="142">
        <f>IF(N186="nulová",J186,0)</f>
        <v>0</v>
      </c>
      <c r="BJ186" s="18" t="s">
        <v>91</v>
      </c>
      <c r="BK186" s="142">
        <f>ROUND(I186*H186,2)</f>
        <v>0</v>
      </c>
      <c r="BL186" s="18" t="s">
        <v>2871</v>
      </c>
      <c r="BM186" s="141" t="s">
        <v>563</v>
      </c>
    </row>
    <row r="187" spans="2:65" s="1" customFormat="1" ht="24.2" customHeight="1">
      <c r="B187" s="34"/>
      <c r="C187" s="130" t="s">
        <v>372</v>
      </c>
      <c r="D187" s="130" t="s">
        <v>179</v>
      </c>
      <c r="E187" s="131" t="s">
        <v>3002</v>
      </c>
      <c r="F187" s="132" t="s">
        <v>3003</v>
      </c>
      <c r="G187" s="133" t="s">
        <v>2870</v>
      </c>
      <c r="H187" s="134">
        <v>1</v>
      </c>
      <c r="I187" s="135"/>
      <c r="J187" s="136">
        <f>ROUND(I187*H187,2)</f>
        <v>0</v>
      </c>
      <c r="K187" s="132" t="s">
        <v>81</v>
      </c>
      <c r="L187" s="34"/>
      <c r="M187" s="188" t="s">
        <v>81</v>
      </c>
      <c r="N187" s="189" t="s">
        <v>53</v>
      </c>
      <c r="O187" s="190"/>
      <c r="P187" s="191">
        <f>O187*H187</f>
        <v>0</v>
      </c>
      <c r="Q187" s="191">
        <v>0</v>
      </c>
      <c r="R187" s="191">
        <f>Q187*H187</f>
        <v>0</v>
      </c>
      <c r="S187" s="191">
        <v>0</v>
      </c>
      <c r="T187" s="192">
        <f>S187*H187</f>
        <v>0</v>
      </c>
      <c r="AR187" s="141" t="s">
        <v>2871</v>
      </c>
      <c r="AT187" s="141" t="s">
        <v>179</v>
      </c>
      <c r="AU187" s="141" t="s">
        <v>91</v>
      </c>
      <c r="AY187" s="18" t="s">
        <v>177</v>
      </c>
      <c r="BE187" s="142">
        <f>IF(N187="základní",J187,0)</f>
        <v>0</v>
      </c>
      <c r="BF187" s="142">
        <f>IF(N187="snížená",J187,0)</f>
        <v>0</v>
      </c>
      <c r="BG187" s="142">
        <f>IF(N187="zákl. přenesená",J187,0)</f>
        <v>0</v>
      </c>
      <c r="BH187" s="142">
        <f>IF(N187="sníž. přenesená",J187,0)</f>
        <v>0</v>
      </c>
      <c r="BI187" s="142">
        <f>IF(N187="nulová",J187,0)</f>
        <v>0</v>
      </c>
      <c r="BJ187" s="18" t="s">
        <v>91</v>
      </c>
      <c r="BK187" s="142">
        <f>ROUND(I187*H187,2)</f>
        <v>0</v>
      </c>
      <c r="BL187" s="18" t="s">
        <v>2871</v>
      </c>
      <c r="BM187" s="141" t="s">
        <v>3004</v>
      </c>
    </row>
    <row r="188" spans="2:65" s="1" customFormat="1" ht="6.95" customHeight="1">
      <c r="B188" s="43"/>
      <c r="C188" s="44"/>
      <c r="D188" s="44"/>
      <c r="E188" s="44"/>
      <c r="F188" s="44"/>
      <c r="G188" s="44"/>
      <c r="H188" s="44"/>
      <c r="I188" s="44"/>
      <c r="J188" s="44"/>
      <c r="K188" s="44"/>
      <c r="L188" s="34"/>
    </row>
  </sheetData>
  <sheetProtection algorithmName="SHA-512" hashValue="VlFMZZxwJw2y2GXmjhE0YMtf5CfRD2oZ9ZH+vGEjc8SN8H6Mj3+E1DoIeafQoHUbn7Acdl2IPxGNd2NPtnOyMA==" saltValue="enHvvJWEh8SRbc1fn9dVqZDdiJHAbRkRVvxj8OnpEK6JpXNkoTD6AwO8fnveI9nOZsKSW8yHY7Q2WMn+T55l2g==" spinCount="100000" sheet="1" objects="1" scenarios="1" formatColumns="0" formatRows="0" autoFilter="0"/>
  <autoFilter ref="C85:K187" xr:uid="{00000000-0009-0000-0000-000009000000}"/>
  <mergeCells count="9">
    <mergeCell ref="E50:H50"/>
    <mergeCell ref="E76:H76"/>
    <mergeCell ref="E78:H78"/>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73"/>
  <sheetViews>
    <sheetView showGridLines="0" workbookViewId="0"/>
  </sheetViews>
  <sheetFormatPr defaultRowHeight="16.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9"/>
      <c r="C3" s="20"/>
      <c r="D3" s="20"/>
      <c r="E3" s="20"/>
      <c r="F3" s="20"/>
      <c r="G3" s="20"/>
      <c r="H3" s="21"/>
    </row>
    <row r="4" spans="2:8" ht="24.95" customHeight="1">
      <c r="B4" s="21"/>
      <c r="C4" s="22" t="s">
        <v>3005</v>
      </c>
      <c r="H4" s="21"/>
    </row>
    <row r="5" spans="2:8" ht="12" customHeight="1">
      <c r="B5" s="21"/>
      <c r="C5" s="25" t="s">
        <v>13</v>
      </c>
      <c r="D5" s="313" t="s">
        <v>14</v>
      </c>
      <c r="E5" s="309"/>
      <c r="F5" s="309"/>
      <c r="H5" s="21"/>
    </row>
    <row r="6" spans="2:8" ht="36.950000000000003" customHeight="1">
      <c r="B6" s="21"/>
      <c r="C6" s="27" t="s">
        <v>16</v>
      </c>
      <c r="D6" s="310" t="s">
        <v>17</v>
      </c>
      <c r="E6" s="309"/>
      <c r="F6" s="309"/>
      <c r="H6" s="21"/>
    </row>
    <row r="7" spans="2:8" ht="16.5" customHeight="1">
      <c r="B7" s="21"/>
      <c r="C7" s="28" t="s">
        <v>24</v>
      </c>
      <c r="D7" s="51" t="str">
        <f>'Rekapitulace stavby'!AN8</f>
        <v>31. 5. 2024</v>
      </c>
      <c r="H7" s="21"/>
    </row>
    <row r="8" spans="2:8" s="1" customFormat="1" ht="10.9" customHeight="1">
      <c r="B8" s="34"/>
      <c r="H8" s="34"/>
    </row>
    <row r="9" spans="2:8" s="10" customFormat="1" ht="29.25" customHeight="1">
      <c r="B9" s="110"/>
      <c r="C9" s="111" t="s">
        <v>63</v>
      </c>
      <c r="D9" s="112" t="s">
        <v>64</v>
      </c>
      <c r="E9" s="112" t="s">
        <v>164</v>
      </c>
      <c r="F9" s="113" t="s">
        <v>3006</v>
      </c>
      <c r="H9" s="110"/>
    </row>
    <row r="10" spans="2:8" s="1" customFormat="1" ht="26.45" customHeight="1">
      <c r="B10" s="34"/>
      <c r="C10" s="194" t="s">
        <v>3007</v>
      </c>
      <c r="D10" s="194" t="s">
        <v>89</v>
      </c>
      <c r="H10" s="34"/>
    </row>
    <row r="11" spans="2:8" s="1" customFormat="1" ht="16.899999999999999" customHeight="1">
      <c r="B11" s="34"/>
      <c r="C11" s="195" t="s">
        <v>118</v>
      </c>
      <c r="D11" s="196" t="s">
        <v>119</v>
      </c>
      <c r="E11" s="197" t="s">
        <v>120</v>
      </c>
      <c r="F11" s="198">
        <v>69.69</v>
      </c>
      <c r="H11" s="34"/>
    </row>
    <row r="12" spans="2:8" s="1" customFormat="1" ht="16.899999999999999" customHeight="1">
      <c r="B12" s="34"/>
      <c r="C12" s="199" t="s">
        <v>81</v>
      </c>
      <c r="D12" s="199" t="s">
        <v>738</v>
      </c>
      <c r="E12" s="18" t="s">
        <v>81</v>
      </c>
      <c r="F12" s="200">
        <v>0</v>
      </c>
      <c r="H12" s="34"/>
    </row>
    <row r="13" spans="2:8" s="1" customFormat="1" ht="16.899999999999999" customHeight="1">
      <c r="B13" s="34"/>
      <c r="C13" s="199" t="s">
        <v>81</v>
      </c>
      <c r="D13" s="199" t="s">
        <v>739</v>
      </c>
      <c r="E13" s="18" t="s">
        <v>81</v>
      </c>
      <c r="F13" s="200">
        <v>23.47</v>
      </c>
      <c r="H13" s="34"/>
    </row>
    <row r="14" spans="2:8" s="1" customFormat="1" ht="16.899999999999999" customHeight="1">
      <c r="B14" s="34"/>
      <c r="C14" s="199" t="s">
        <v>81</v>
      </c>
      <c r="D14" s="199" t="s">
        <v>740</v>
      </c>
      <c r="E14" s="18" t="s">
        <v>81</v>
      </c>
      <c r="F14" s="200">
        <v>23.11</v>
      </c>
      <c r="H14" s="34"/>
    </row>
    <row r="15" spans="2:8" s="1" customFormat="1" ht="16.899999999999999" customHeight="1">
      <c r="B15" s="34"/>
      <c r="C15" s="199" t="s">
        <v>81</v>
      </c>
      <c r="D15" s="199" t="s">
        <v>741</v>
      </c>
      <c r="E15" s="18" t="s">
        <v>81</v>
      </c>
      <c r="F15" s="200">
        <v>23.11</v>
      </c>
      <c r="H15" s="34"/>
    </row>
    <row r="16" spans="2:8" s="1" customFormat="1" ht="16.899999999999999" customHeight="1">
      <c r="B16" s="34"/>
      <c r="C16" s="199" t="s">
        <v>118</v>
      </c>
      <c r="D16" s="199" t="s">
        <v>269</v>
      </c>
      <c r="E16" s="18" t="s">
        <v>81</v>
      </c>
      <c r="F16" s="200">
        <v>69.69</v>
      </c>
      <c r="H16" s="34"/>
    </row>
    <row r="17" spans="2:8" s="1" customFormat="1" ht="16.899999999999999" customHeight="1">
      <c r="B17" s="34"/>
      <c r="C17" s="201" t="s">
        <v>3008</v>
      </c>
      <c r="H17" s="34"/>
    </row>
    <row r="18" spans="2:8" s="1" customFormat="1" ht="33.75">
      <c r="B18" s="34"/>
      <c r="C18" s="199" t="s">
        <v>1616</v>
      </c>
      <c r="D18" s="199" t="s">
        <v>1617</v>
      </c>
      <c r="E18" s="18" t="s">
        <v>120</v>
      </c>
      <c r="F18" s="200">
        <v>237.52</v>
      </c>
      <c r="H18" s="34"/>
    </row>
    <row r="19" spans="2:8" s="1" customFormat="1" ht="22.5">
      <c r="B19" s="34"/>
      <c r="C19" s="199" t="s">
        <v>731</v>
      </c>
      <c r="D19" s="199" t="s">
        <v>732</v>
      </c>
      <c r="E19" s="18" t="s">
        <v>200</v>
      </c>
      <c r="F19" s="200">
        <v>5.7839999999999998</v>
      </c>
      <c r="H19" s="34"/>
    </row>
    <row r="20" spans="2:8" s="1" customFormat="1" ht="16.899999999999999" customHeight="1">
      <c r="B20" s="34"/>
      <c r="C20" s="199" t="s">
        <v>749</v>
      </c>
      <c r="D20" s="199" t="s">
        <v>750</v>
      </c>
      <c r="E20" s="18" t="s">
        <v>241</v>
      </c>
      <c r="F20" s="200">
        <v>6.0999999999999999E-2</v>
      </c>
      <c r="H20" s="34"/>
    </row>
    <row r="21" spans="2:8" s="1" customFormat="1" ht="16.899999999999999" customHeight="1">
      <c r="B21" s="34"/>
      <c r="C21" s="199" t="s">
        <v>756</v>
      </c>
      <c r="D21" s="199" t="s">
        <v>757</v>
      </c>
      <c r="E21" s="18" t="s">
        <v>120</v>
      </c>
      <c r="F21" s="200">
        <v>237.52</v>
      </c>
      <c r="H21" s="34"/>
    </row>
    <row r="22" spans="2:8" s="1" customFormat="1" ht="16.899999999999999" customHeight="1">
      <c r="B22" s="34"/>
      <c r="C22" s="199" t="s">
        <v>1590</v>
      </c>
      <c r="D22" s="199" t="s">
        <v>1591</v>
      </c>
      <c r="E22" s="18" t="s">
        <v>120</v>
      </c>
      <c r="F22" s="200">
        <v>237.52</v>
      </c>
      <c r="H22" s="34"/>
    </row>
    <row r="23" spans="2:8" s="1" customFormat="1" ht="22.5">
      <c r="B23" s="34"/>
      <c r="C23" s="199" t="s">
        <v>1595</v>
      </c>
      <c r="D23" s="199" t="s">
        <v>1596</v>
      </c>
      <c r="E23" s="18" t="s">
        <v>120</v>
      </c>
      <c r="F23" s="200">
        <v>69.69</v>
      </c>
      <c r="H23" s="34"/>
    </row>
    <row r="24" spans="2:8" s="1" customFormat="1" ht="16.899999999999999" customHeight="1">
      <c r="B24" s="34"/>
      <c r="C24" s="199" t="s">
        <v>1179</v>
      </c>
      <c r="D24" s="199" t="s">
        <v>1180</v>
      </c>
      <c r="E24" s="18" t="s">
        <v>120</v>
      </c>
      <c r="F24" s="200">
        <v>73.174999999999997</v>
      </c>
      <c r="H24" s="34"/>
    </row>
    <row r="25" spans="2:8" s="1" customFormat="1" ht="16.899999999999999" customHeight="1">
      <c r="B25" s="34"/>
      <c r="C25" s="195" t="s">
        <v>122</v>
      </c>
      <c r="D25" s="196" t="s">
        <v>119</v>
      </c>
      <c r="E25" s="197" t="s">
        <v>120</v>
      </c>
      <c r="F25" s="198">
        <v>167.83</v>
      </c>
      <c r="H25" s="34"/>
    </row>
    <row r="26" spans="2:8" s="1" customFormat="1" ht="16.899999999999999" customHeight="1">
      <c r="B26" s="34"/>
      <c r="C26" s="199" t="s">
        <v>81</v>
      </c>
      <c r="D26" s="199" t="s">
        <v>761</v>
      </c>
      <c r="E26" s="18" t="s">
        <v>81</v>
      </c>
      <c r="F26" s="200">
        <v>0</v>
      </c>
      <c r="H26" s="34"/>
    </row>
    <row r="27" spans="2:8" s="1" customFormat="1" ht="16.899999999999999" customHeight="1">
      <c r="B27" s="34"/>
      <c r="C27" s="199" t="s">
        <v>81</v>
      </c>
      <c r="D27" s="199" t="s">
        <v>762</v>
      </c>
      <c r="E27" s="18" t="s">
        <v>81</v>
      </c>
      <c r="F27" s="200">
        <v>40.58</v>
      </c>
      <c r="H27" s="34"/>
    </row>
    <row r="28" spans="2:8" s="1" customFormat="1" ht="16.899999999999999" customHeight="1">
      <c r="B28" s="34"/>
      <c r="C28" s="199" t="s">
        <v>81</v>
      </c>
      <c r="D28" s="199" t="s">
        <v>763</v>
      </c>
      <c r="E28" s="18" t="s">
        <v>81</v>
      </c>
      <c r="F28" s="200">
        <v>42.93</v>
      </c>
      <c r="H28" s="34"/>
    </row>
    <row r="29" spans="2:8" s="1" customFormat="1" ht="16.899999999999999" customHeight="1">
      <c r="B29" s="34"/>
      <c r="C29" s="199" t="s">
        <v>81</v>
      </c>
      <c r="D29" s="199" t="s">
        <v>764</v>
      </c>
      <c r="E29" s="18" t="s">
        <v>81</v>
      </c>
      <c r="F29" s="200">
        <v>42.38</v>
      </c>
      <c r="H29" s="34"/>
    </row>
    <row r="30" spans="2:8" s="1" customFormat="1" ht="16.899999999999999" customHeight="1">
      <c r="B30" s="34"/>
      <c r="C30" s="199" t="s">
        <v>81</v>
      </c>
      <c r="D30" s="199" t="s">
        <v>765</v>
      </c>
      <c r="E30" s="18" t="s">
        <v>81</v>
      </c>
      <c r="F30" s="200">
        <v>41.94</v>
      </c>
      <c r="H30" s="34"/>
    </row>
    <row r="31" spans="2:8" s="1" customFormat="1" ht="16.899999999999999" customHeight="1">
      <c r="B31" s="34"/>
      <c r="C31" s="199" t="s">
        <v>122</v>
      </c>
      <c r="D31" s="199" t="s">
        <v>269</v>
      </c>
      <c r="E31" s="18" t="s">
        <v>81</v>
      </c>
      <c r="F31" s="200">
        <v>167.83</v>
      </c>
      <c r="H31" s="34"/>
    </row>
    <row r="32" spans="2:8" s="1" customFormat="1" ht="16.899999999999999" customHeight="1">
      <c r="B32" s="34"/>
      <c r="C32" s="201" t="s">
        <v>3008</v>
      </c>
      <c r="H32" s="34"/>
    </row>
    <row r="33" spans="2:8" s="1" customFormat="1" ht="33.75">
      <c r="B33" s="34"/>
      <c r="C33" s="199" t="s">
        <v>1616</v>
      </c>
      <c r="D33" s="199" t="s">
        <v>1617</v>
      </c>
      <c r="E33" s="18" t="s">
        <v>120</v>
      </c>
      <c r="F33" s="200">
        <v>237.52</v>
      </c>
      <c r="H33" s="34"/>
    </row>
    <row r="34" spans="2:8" s="1" customFormat="1" ht="16.899999999999999" customHeight="1">
      <c r="B34" s="34"/>
      <c r="C34" s="199" t="s">
        <v>756</v>
      </c>
      <c r="D34" s="199" t="s">
        <v>757</v>
      </c>
      <c r="E34" s="18" t="s">
        <v>120</v>
      </c>
      <c r="F34" s="200">
        <v>237.52</v>
      </c>
      <c r="H34" s="34"/>
    </row>
    <row r="35" spans="2:8" s="1" customFormat="1" ht="16.899999999999999" customHeight="1">
      <c r="B35" s="34"/>
      <c r="C35" s="199" t="s">
        <v>1590</v>
      </c>
      <c r="D35" s="199" t="s">
        <v>1591</v>
      </c>
      <c r="E35" s="18" t="s">
        <v>120</v>
      </c>
      <c r="F35" s="200">
        <v>237.52</v>
      </c>
      <c r="H35" s="34"/>
    </row>
    <row r="36" spans="2:8" s="1" customFormat="1" ht="22.5">
      <c r="B36" s="34"/>
      <c r="C36" s="199" t="s">
        <v>1600</v>
      </c>
      <c r="D36" s="199" t="s">
        <v>1601</v>
      </c>
      <c r="E36" s="18" t="s">
        <v>120</v>
      </c>
      <c r="F36" s="200">
        <v>167.83</v>
      </c>
      <c r="H36" s="34"/>
    </row>
    <row r="37" spans="2:8" s="1" customFormat="1" ht="26.45" customHeight="1">
      <c r="B37" s="34"/>
      <c r="C37" s="194" t="s">
        <v>3009</v>
      </c>
      <c r="D37" s="194" t="s">
        <v>95</v>
      </c>
      <c r="H37" s="34"/>
    </row>
    <row r="38" spans="2:8" s="1" customFormat="1" ht="16.899999999999999" customHeight="1">
      <c r="B38" s="34"/>
      <c r="C38" s="195" t="s">
        <v>1761</v>
      </c>
      <c r="D38" s="196" t="s">
        <v>1762</v>
      </c>
      <c r="E38" s="197" t="s">
        <v>120</v>
      </c>
      <c r="F38" s="198">
        <v>99.742000000000004</v>
      </c>
      <c r="H38" s="34"/>
    </row>
    <row r="39" spans="2:8" s="1" customFormat="1" ht="16.899999999999999" customHeight="1">
      <c r="B39" s="34"/>
      <c r="C39" s="199" t="s">
        <v>81</v>
      </c>
      <c r="D39" s="199" t="s">
        <v>1781</v>
      </c>
      <c r="E39" s="18" t="s">
        <v>81</v>
      </c>
      <c r="F39" s="200">
        <v>0</v>
      </c>
      <c r="H39" s="34"/>
    </row>
    <row r="40" spans="2:8" s="1" customFormat="1" ht="16.899999999999999" customHeight="1">
      <c r="B40" s="34"/>
      <c r="C40" s="199" t="s">
        <v>1761</v>
      </c>
      <c r="D40" s="199" t="s">
        <v>1782</v>
      </c>
      <c r="E40" s="18" t="s">
        <v>81</v>
      </c>
      <c r="F40" s="200">
        <v>99.742000000000004</v>
      </c>
      <c r="H40" s="34"/>
    </row>
    <row r="41" spans="2:8" s="1" customFormat="1" ht="16.899999999999999" customHeight="1">
      <c r="B41" s="34"/>
      <c r="C41" s="201" t="s">
        <v>3008</v>
      </c>
      <c r="H41" s="34"/>
    </row>
    <row r="42" spans="2:8" s="1" customFormat="1" ht="16.899999999999999" customHeight="1">
      <c r="B42" s="34"/>
      <c r="C42" s="199" t="s">
        <v>2056</v>
      </c>
      <c r="D42" s="199" t="s">
        <v>2057</v>
      </c>
      <c r="E42" s="18" t="s">
        <v>120</v>
      </c>
      <c r="F42" s="200">
        <v>117.17100000000001</v>
      </c>
      <c r="H42" s="34"/>
    </row>
    <row r="43" spans="2:8" s="1" customFormat="1" ht="22.5">
      <c r="B43" s="34"/>
      <c r="C43" s="199" t="s">
        <v>1775</v>
      </c>
      <c r="D43" s="199" t="s">
        <v>1776</v>
      </c>
      <c r="E43" s="18" t="s">
        <v>200</v>
      </c>
      <c r="F43" s="200">
        <v>7.9790000000000001</v>
      </c>
      <c r="H43" s="34"/>
    </row>
    <row r="44" spans="2:8" s="1" customFormat="1" ht="16.899999999999999" customHeight="1">
      <c r="B44" s="34"/>
      <c r="C44" s="199" t="s">
        <v>749</v>
      </c>
      <c r="D44" s="199" t="s">
        <v>750</v>
      </c>
      <c r="E44" s="18" t="s">
        <v>241</v>
      </c>
      <c r="F44" s="200">
        <v>0.64800000000000002</v>
      </c>
      <c r="H44" s="34"/>
    </row>
    <row r="45" spans="2:8" s="1" customFormat="1" ht="22.5">
      <c r="B45" s="34"/>
      <c r="C45" s="199" t="s">
        <v>1785</v>
      </c>
      <c r="D45" s="199" t="s">
        <v>1786</v>
      </c>
      <c r="E45" s="18" t="s">
        <v>120</v>
      </c>
      <c r="F45" s="200">
        <v>114.703</v>
      </c>
      <c r="H45" s="34"/>
    </row>
    <row r="46" spans="2:8" s="1" customFormat="1" ht="16.899999999999999" customHeight="1">
      <c r="B46" s="34"/>
      <c r="C46" s="199" t="s">
        <v>2013</v>
      </c>
      <c r="D46" s="199" t="s">
        <v>2014</v>
      </c>
      <c r="E46" s="18" t="s">
        <v>120</v>
      </c>
      <c r="F46" s="200">
        <v>99.742000000000004</v>
      </c>
      <c r="H46" s="34"/>
    </row>
    <row r="47" spans="2:8" s="1" customFormat="1" ht="16.899999999999999" customHeight="1">
      <c r="B47" s="34"/>
      <c r="C47" s="199" t="s">
        <v>2017</v>
      </c>
      <c r="D47" s="199" t="s">
        <v>2018</v>
      </c>
      <c r="E47" s="18" t="s">
        <v>120</v>
      </c>
      <c r="F47" s="200">
        <v>114.703</v>
      </c>
      <c r="H47" s="34"/>
    </row>
    <row r="48" spans="2:8" s="1" customFormat="1" ht="16.899999999999999" customHeight="1">
      <c r="B48" s="34"/>
      <c r="C48" s="199" t="s">
        <v>2052</v>
      </c>
      <c r="D48" s="199" t="s">
        <v>2053</v>
      </c>
      <c r="E48" s="18" t="s">
        <v>120</v>
      </c>
      <c r="F48" s="200">
        <v>117.17100000000001</v>
      </c>
      <c r="H48" s="34"/>
    </row>
    <row r="49" spans="2:8" s="1" customFormat="1" ht="16.899999999999999" customHeight="1">
      <c r="B49" s="34"/>
      <c r="C49" s="199" t="s">
        <v>2060</v>
      </c>
      <c r="D49" s="199" t="s">
        <v>2061</v>
      </c>
      <c r="E49" s="18" t="s">
        <v>120</v>
      </c>
      <c r="F49" s="200">
        <v>117.17100000000001</v>
      </c>
      <c r="H49" s="34"/>
    </row>
    <row r="50" spans="2:8" s="1" customFormat="1" ht="16.899999999999999" customHeight="1">
      <c r="B50" s="34"/>
      <c r="C50" s="199" t="s">
        <v>2065</v>
      </c>
      <c r="D50" s="199" t="s">
        <v>2066</v>
      </c>
      <c r="E50" s="18" t="s">
        <v>120</v>
      </c>
      <c r="F50" s="200">
        <v>99.742000000000004</v>
      </c>
      <c r="H50" s="34"/>
    </row>
    <row r="51" spans="2:8" s="1" customFormat="1" ht="22.5">
      <c r="B51" s="34"/>
      <c r="C51" s="199" t="s">
        <v>1832</v>
      </c>
      <c r="D51" s="199" t="s">
        <v>1833</v>
      </c>
      <c r="E51" s="18" t="s">
        <v>200</v>
      </c>
      <c r="F51" s="200">
        <v>7.9790000000000001</v>
      </c>
      <c r="H51" s="34"/>
    </row>
    <row r="52" spans="2:8" s="1" customFormat="1" ht="16.899999999999999" customHeight="1">
      <c r="B52" s="34"/>
      <c r="C52" s="199" t="s">
        <v>1865</v>
      </c>
      <c r="D52" s="199" t="s">
        <v>1866</v>
      </c>
      <c r="E52" s="18" t="s">
        <v>120</v>
      </c>
      <c r="F52" s="200">
        <v>79.793999999999997</v>
      </c>
      <c r="H52" s="34"/>
    </row>
    <row r="53" spans="2:8" s="1" customFormat="1" ht="16.899999999999999" customHeight="1">
      <c r="B53" s="34"/>
      <c r="C53" s="199" t="s">
        <v>1870</v>
      </c>
      <c r="D53" s="199" t="s">
        <v>1871</v>
      </c>
      <c r="E53" s="18" t="s">
        <v>120</v>
      </c>
      <c r="F53" s="200">
        <v>19.948</v>
      </c>
      <c r="H53" s="34"/>
    </row>
    <row r="54" spans="2:8" s="1" customFormat="1" ht="16.899999999999999" customHeight="1">
      <c r="B54" s="34"/>
      <c r="C54" s="199" t="s">
        <v>1875</v>
      </c>
      <c r="D54" s="199" t="s">
        <v>1876</v>
      </c>
      <c r="E54" s="18" t="s">
        <v>120</v>
      </c>
      <c r="F54" s="200">
        <v>9.9740000000000002</v>
      </c>
      <c r="H54" s="34"/>
    </row>
    <row r="55" spans="2:8" s="1" customFormat="1" ht="16.899999999999999" customHeight="1">
      <c r="B55" s="34"/>
      <c r="C55" s="199" t="s">
        <v>1880</v>
      </c>
      <c r="D55" s="199" t="s">
        <v>1881</v>
      </c>
      <c r="E55" s="18" t="s">
        <v>120</v>
      </c>
      <c r="F55" s="200">
        <v>69.819000000000003</v>
      </c>
      <c r="H55" s="34"/>
    </row>
    <row r="56" spans="2:8" s="1" customFormat="1" ht="16.899999999999999" customHeight="1">
      <c r="B56" s="34"/>
      <c r="C56" s="199" t="s">
        <v>1885</v>
      </c>
      <c r="D56" s="199" t="s">
        <v>1886</v>
      </c>
      <c r="E56" s="18" t="s">
        <v>120</v>
      </c>
      <c r="F56" s="200">
        <v>19.948</v>
      </c>
      <c r="H56" s="34"/>
    </row>
    <row r="57" spans="2:8" s="1" customFormat="1" ht="16.899999999999999" customHeight="1">
      <c r="B57" s="34"/>
      <c r="C57" s="199" t="s">
        <v>1889</v>
      </c>
      <c r="D57" s="199" t="s">
        <v>1890</v>
      </c>
      <c r="E57" s="18" t="s">
        <v>120</v>
      </c>
      <c r="F57" s="200">
        <v>117.17100000000001</v>
      </c>
      <c r="H57" s="34"/>
    </row>
    <row r="58" spans="2:8" s="1" customFormat="1" ht="16.899999999999999" customHeight="1">
      <c r="B58" s="34"/>
      <c r="C58" s="199" t="s">
        <v>1895</v>
      </c>
      <c r="D58" s="199" t="s">
        <v>1896</v>
      </c>
      <c r="E58" s="18" t="s">
        <v>120</v>
      </c>
      <c r="F58" s="200">
        <v>99.742000000000004</v>
      </c>
      <c r="H58" s="34"/>
    </row>
    <row r="59" spans="2:8" s="1" customFormat="1" ht="16.899999999999999" customHeight="1">
      <c r="B59" s="34"/>
      <c r="C59" s="199" t="s">
        <v>1900</v>
      </c>
      <c r="D59" s="199" t="s">
        <v>1901</v>
      </c>
      <c r="E59" s="18" t="s">
        <v>120</v>
      </c>
      <c r="F59" s="200">
        <v>117.17100000000001</v>
      </c>
      <c r="H59" s="34"/>
    </row>
    <row r="60" spans="2:8" s="1" customFormat="1" ht="16.899999999999999" customHeight="1">
      <c r="B60" s="34"/>
      <c r="C60" s="199" t="s">
        <v>1904</v>
      </c>
      <c r="D60" s="199" t="s">
        <v>1905</v>
      </c>
      <c r="E60" s="18" t="s">
        <v>120</v>
      </c>
      <c r="F60" s="200">
        <v>99.742000000000004</v>
      </c>
      <c r="H60" s="34"/>
    </row>
    <row r="61" spans="2:8" s="1" customFormat="1" ht="16.899999999999999" customHeight="1">
      <c r="B61" s="34"/>
      <c r="C61" s="199" t="s">
        <v>1913</v>
      </c>
      <c r="D61" s="199" t="s">
        <v>1914</v>
      </c>
      <c r="E61" s="18" t="s">
        <v>120</v>
      </c>
      <c r="F61" s="200">
        <v>99.742000000000004</v>
      </c>
      <c r="H61" s="34"/>
    </row>
    <row r="62" spans="2:8" s="1" customFormat="1" ht="16.899999999999999" customHeight="1">
      <c r="B62" s="34"/>
      <c r="C62" s="199" t="s">
        <v>1917</v>
      </c>
      <c r="D62" s="199" t="s">
        <v>1918</v>
      </c>
      <c r="E62" s="18" t="s">
        <v>120</v>
      </c>
      <c r="F62" s="200">
        <v>99.742000000000004</v>
      </c>
      <c r="H62" s="34"/>
    </row>
    <row r="63" spans="2:8" s="1" customFormat="1" ht="16.899999999999999" customHeight="1">
      <c r="B63" s="34"/>
      <c r="C63" s="199" t="s">
        <v>1921</v>
      </c>
      <c r="D63" s="199" t="s">
        <v>1922</v>
      </c>
      <c r="E63" s="18" t="s">
        <v>120</v>
      </c>
      <c r="F63" s="200">
        <v>206.93899999999999</v>
      </c>
      <c r="H63" s="34"/>
    </row>
    <row r="64" spans="2:8" s="1" customFormat="1" ht="16.899999999999999" customHeight="1">
      <c r="B64" s="34"/>
      <c r="C64" s="199" t="s">
        <v>1928</v>
      </c>
      <c r="D64" s="199" t="s">
        <v>1929</v>
      </c>
      <c r="E64" s="18" t="s">
        <v>120</v>
      </c>
      <c r="F64" s="200">
        <v>255.398</v>
      </c>
      <c r="H64" s="34"/>
    </row>
    <row r="65" spans="2:8" s="1" customFormat="1" ht="16.899999999999999" customHeight="1">
      <c r="B65" s="34"/>
      <c r="C65" s="199" t="s">
        <v>1934</v>
      </c>
      <c r="D65" s="199" t="s">
        <v>1935</v>
      </c>
      <c r="E65" s="18" t="s">
        <v>120</v>
      </c>
      <c r="F65" s="200">
        <v>155.65600000000001</v>
      </c>
      <c r="H65" s="34"/>
    </row>
    <row r="66" spans="2:8" s="1" customFormat="1" ht="16.899999999999999" customHeight="1">
      <c r="B66" s="34"/>
      <c r="C66" s="199" t="s">
        <v>1950</v>
      </c>
      <c r="D66" s="199" t="s">
        <v>1951</v>
      </c>
      <c r="E66" s="18" t="s">
        <v>120</v>
      </c>
      <c r="F66" s="200">
        <v>79.793999999999997</v>
      </c>
      <c r="H66" s="34"/>
    </row>
    <row r="67" spans="2:8" s="1" customFormat="1" ht="16.899999999999999" customHeight="1">
      <c r="B67" s="34"/>
      <c r="C67" s="199" t="s">
        <v>1954</v>
      </c>
      <c r="D67" s="199" t="s">
        <v>1955</v>
      </c>
      <c r="E67" s="18" t="s">
        <v>120</v>
      </c>
      <c r="F67" s="200">
        <v>19.948</v>
      </c>
      <c r="H67" s="34"/>
    </row>
    <row r="68" spans="2:8" s="1" customFormat="1" ht="16.899999999999999" customHeight="1">
      <c r="B68" s="34"/>
      <c r="C68" s="199" t="s">
        <v>1958</v>
      </c>
      <c r="D68" s="199" t="s">
        <v>1959</v>
      </c>
      <c r="E68" s="18" t="s">
        <v>120</v>
      </c>
      <c r="F68" s="200">
        <v>69.819000000000003</v>
      </c>
      <c r="H68" s="34"/>
    </row>
    <row r="69" spans="2:8" s="1" customFormat="1" ht="16.899999999999999" customHeight="1">
      <c r="B69" s="34"/>
      <c r="C69" s="199" t="s">
        <v>1962</v>
      </c>
      <c r="D69" s="199" t="s">
        <v>1963</v>
      </c>
      <c r="E69" s="18" t="s">
        <v>120</v>
      </c>
      <c r="F69" s="200">
        <v>19.948</v>
      </c>
      <c r="H69" s="34"/>
    </row>
    <row r="70" spans="2:8" s="1" customFormat="1" ht="22.5">
      <c r="B70" s="34"/>
      <c r="C70" s="199" t="s">
        <v>1966</v>
      </c>
      <c r="D70" s="199" t="s">
        <v>1967</v>
      </c>
      <c r="E70" s="18" t="s">
        <v>241</v>
      </c>
      <c r="F70" s="200">
        <v>1.4359999999999999</v>
      </c>
      <c r="H70" s="34"/>
    </row>
    <row r="71" spans="2:8" s="1" customFormat="1" ht="16.899999999999999" customHeight="1">
      <c r="B71" s="34"/>
      <c r="C71" s="199" t="s">
        <v>1982</v>
      </c>
      <c r="D71" s="199" t="s">
        <v>1983</v>
      </c>
      <c r="E71" s="18" t="s">
        <v>120</v>
      </c>
      <c r="F71" s="200">
        <v>206.93899999999999</v>
      </c>
      <c r="H71" s="34"/>
    </row>
    <row r="72" spans="2:8" s="1" customFormat="1" ht="7.35" customHeight="1">
      <c r="B72" s="43"/>
      <c r="C72" s="44"/>
      <c r="D72" s="44"/>
      <c r="E72" s="44"/>
      <c r="F72" s="44"/>
      <c r="G72" s="44"/>
      <c r="H72" s="34"/>
    </row>
    <row r="73" spans="2:8" s="1" customFormat="1" ht="11.25"/>
  </sheetData>
  <sheetProtection algorithmName="SHA-512" hashValue="4gT6EB46oEsOQdr7L7TrvaEd9/Vnm3qjMVwC1WqKpywvjCczcn9U8YovAUif9/SXCHBnZj4Tt/0Tmagb1neV7w==" saltValue="wKYd/XYhqZqkWURDApdJlaUW6Eldtf92u2uf1UU6flTdptE+RUrGRgw8jLt5ZHcE0apAbcFCi+hRRf6Lv4KtkQ==" spinCount="100000" sheet="1" objects="1" scenarios="1" formatColumns="0" formatRows="0"/>
  <mergeCells count="2">
    <mergeCell ref="D5:F5"/>
    <mergeCell ref="D6:F6"/>
  </mergeCells>
  <pageMargins left="0.39370078740157483" right="0.39370078740157483" top="0.39370078740157483" bottom="0.39370078740157483" header="0" footer="0"/>
  <pageSetup paperSize="9" scale="89" fitToHeight="100" orientation="portrait"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19"/>
  <sheetViews>
    <sheetView showGridLines="0" topLeftCell="A58" zoomScale="110" zoomScaleNormal="110" workbookViewId="0"/>
  </sheetViews>
  <sheetFormatPr defaultRowHeight="16.5"/>
  <cols>
    <col min="1" max="1" width="8.33203125" style="202" customWidth="1"/>
    <col min="2" max="2" width="1.6640625" style="202" customWidth="1"/>
    <col min="3" max="4" width="5" style="202" customWidth="1"/>
    <col min="5" max="5" width="11.6640625" style="202" customWidth="1"/>
    <col min="6" max="6" width="9.1640625" style="202" customWidth="1"/>
    <col min="7" max="7" width="5" style="202" customWidth="1"/>
    <col min="8" max="8" width="77.83203125" style="202" customWidth="1"/>
    <col min="9" max="10" width="20" style="202" customWidth="1"/>
    <col min="11" max="11" width="1.6640625" style="202" customWidth="1"/>
  </cols>
  <sheetData>
    <row r="1" spans="2:11" customFormat="1" ht="37.5" customHeight="1"/>
    <row r="2" spans="2:11" customFormat="1" ht="7.5" customHeight="1">
      <c r="B2" s="203"/>
      <c r="C2" s="204"/>
      <c r="D2" s="204"/>
      <c r="E2" s="204"/>
      <c r="F2" s="204"/>
      <c r="G2" s="204"/>
      <c r="H2" s="204"/>
      <c r="I2" s="204"/>
      <c r="J2" s="204"/>
      <c r="K2" s="205"/>
    </row>
    <row r="3" spans="2:11" s="16" customFormat="1" ht="45" customHeight="1">
      <c r="B3" s="206"/>
      <c r="C3" s="330" t="s">
        <v>3010</v>
      </c>
      <c r="D3" s="330"/>
      <c r="E3" s="330"/>
      <c r="F3" s="330"/>
      <c r="G3" s="330"/>
      <c r="H3" s="330"/>
      <c r="I3" s="330"/>
      <c r="J3" s="330"/>
      <c r="K3" s="207"/>
    </row>
    <row r="4" spans="2:11" customFormat="1" ht="25.5" customHeight="1">
      <c r="B4" s="208"/>
      <c r="C4" s="329" t="s">
        <v>3011</v>
      </c>
      <c r="D4" s="329"/>
      <c r="E4" s="329"/>
      <c r="F4" s="329"/>
      <c r="G4" s="329"/>
      <c r="H4" s="329"/>
      <c r="I4" s="329"/>
      <c r="J4" s="329"/>
      <c r="K4" s="209"/>
    </row>
    <row r="5" spans="2:11" customFormat="1" ht="5.25" customHeight="1">
      <c r="B5" s="208"/>
      <c r="C5" s="210"/>
      <c r="D5" s="210"/>
      <c r="E5" s="210"/>
      <c r="F5" s="210"/>
      <c r="G5" s="210"/>
      <c r="H5" s="210"/>
      <c r="I5" s="210"/>
      <c r="J5" s="210"/>
      <c r="K5" s="209"/>
    </row>
    <row r="6" spans="2:11" customFormat="1" ht="15" customHeight="1">
      <c r="B6" s="208"/>
      <c r="C6" s="328" t="s">
        <v>3012</v>
      </c>
      <c r="D6" s="328"/>
      <c r="E6" s="328"/>
      <c r="F6" s="328"/>
      <c r="G6" s="328"/>
      <c r="H6" s="328"/>
      <c r="I6" s="328"/>
      <c r="J6" s="328"/>
      <c r="K6" s="209"/>
    </row>
    <row r="7" spans="2:11" customFormat="1" ht="15" customHeight="1">
      <c r="B7" s="212"/>
      <c r="C7" s="328" t="s">
        <v>3013</v>
      </c>
      <c r="D7" s="328"/>
      <c r="E7" s="328"/>
      <c r="F7" s="328"/>
      <c r="G7" s="328"/>
      <c r="H7" s="328"/>
      <c r="I7" s="328"/>
      <c r="J7" s="328"/>
      <c r="K7" s="209"/>
    </row>
    <row r="8" spans="2:11" customFormat="1" ht="12.75" customHeight="1">
      <c r="B8" s="212"/>
      <c r="C8" s="211"/>
      <c r="D8" s="211"/>
      <c r="E8" s="211"/>
      <c r="F8" s="211"/>
      <c r="G8" s="211"/>
      <c r="H8" s="211"/>
      <c r="I8" s="211"/>
      <c r="J8" s="211"/>
      <c r="K8" s="209"/>
    </row>
    <row r="9" spans="2:11" customFormat="1" ht="15" customHeight="1">
      <c r="B9" s="212"/>
      <c r="C9" s="328" t="s">
        <v>3014</v>
      </c>
      <c r="D9" s="328"/>
      <c r="E9" s="328"/>
      <c r="F9" s="328"/>
      <c r="G9" s="328"/>
      <c r="H9" s="328"/>
      <c r="I9" s="328"/>
      <c r="J9" s="328"/>
      <c r="K9" s="209"/>
    </row>
    <row r="10" spans="2:11" customFormat="1" ht="15" customHeight="1">
      <c r="B10" s="212"/>
      <c r="C10" s="211"/>
      <c r="D10" s="328" t="s">
        <v>3015</v>
      </c>
      <c r="E10" s="328"/>
      <c r="F10" s="328"/>
      <c r="G10" s="328"/>
      <c r="H10" s="328"/>
      <c r="I10" s="328"/>
      <c r="J10" s="328"/>
      <c r="K10" s="209"/>
    </row>
    <row r="11" spans="2:11" customFormat="1" ht="15" customHeight="1">
      <c r="B11" s="212"/>
      <c r="C11" s="213"/>
      <c r="D11" s="328" t="s">
        <v>3016</v>
      </c>
      <c r="E11" s="328"/>
      <c r="F11" s="328"/>
      <c r="G11" s="328"/>
      <c r="H11" s="328"/>
      <c r="I11" s="328"/>
      <c r="J11" s="328"/>
      <c r="K11" s="209"/>
    </row>
    <row r="12" spans="2:11" customFormat="1" ht="15" customHeight="1">
      <c r="B12" s="212"/>
      <c r="C12" s="213"/>
      <c r="D12" s="211"/>
      <c r="E12" s="211"/>
      <c r="F12" s="211"/>
      <c r="G12" s="211"/>
      <c r="H12" s="211"/>
      <c r="I12" s="211"/>
      <c r="J12" s="211"/>
      <c r="K12" s="209"/>
    </row>
    <row r="13" spans="2:11" customFormat="1" ht="15" customHeight="1">
      <c r="B13" s="212"/>
      <c r="C13" s="213"/>
      <c r="D13" s="214" t="s">
        <v>3017</v>
      </c>
      <c r="E13" s="211"/>
      <c r="F13" s="211"/>
      <c r="G13" s="211"/>
      <c r="H13" s="211"/>
      <c r="I13" s="211"/>
      <c r="J13" s="211"/>
      <c r="K13" s="209"/>
    </row>
    <row r="14" spans="2:11" customFormat="1" ht="12.75" customHeight="1">
      <c r="B14" s="212"/>
      <c r="C14" s="213"/>
      <c r="D14" s="213"/>
      <c r="E14" s="213"/>
      <c r="F14" s="213"/>
      <c r="G14" s="213"/>
      <c r="H14" s="213"/>
      <c r="I14" s="213"/>
      <c r="J14" s="213"/>
      <c r="K14" s="209"/>
    </row>
    <row r="15" spans="2:11" customFormat="1" ht="15" customHeight="1">
      <c r="B15" s="212"/>
      <c r="C15" s="213"/>
      <c r="D15" s="328" t="s">
        <v>3018</v>
      </c>
      <c r="E15" s="328"/>
      <c r="F15" s="328"/>
      <c r="G15" s="328"/>
      <c r="H15" s="328"/>
      <c r="I15" s="328"/>
      <c r="J15" s="328"/>
      <c r="K15" s="209"/>
    </row>
    <row r="16" spans="2:11" customFormat="1" ht="15" customHeight="1">
      <c r="B16" s="212"/>
      <c r="C16" s="213"/>
      <c r="D16" s="328" t="s">
        <v>3019</v>
      </c>
      <c r="E16" s="328"/>
      <c r="F16" s="328"/>
      <c r="G16" s="328"/>
      <c r="H16" s="328"/>
      <c r="I16" s="328"/>
      <c r="J16" s="328"/>
      <c r="K16" s="209"/>
    </row>
    <row r="17" spans="2:11" customFormat="1" ht="15" customHeight="1">
      <c r="B17" s="212"/>
      <c r="C17" s="213"/>
      <c r="D17" s="328" t="s">
        <v>3020</v>
      </c>
      <c r="E17" s="328"/>
      <c r="F17" s="328"/>
      <c r="G17" s="328"/>
      <c r="H17" s="328"/>
      <c r="I17" s="328"/>
      <c r="J17" s="328"/>
      <c r="K17" s="209"/>
    </row>
    <row r="18" spans="2:11" customFormat="1" ht="15" customHeight="1">
      <c r="B18" s="212"/>
      <c r="C18" s="213"/>
      <c r="D18" s="213"/>
      <c r="E18" s="215" t="s">
        <v>90</v>
      </c>
      <c r="F18" s="328" t="s">
        <v>3021</v>
      </c>
      <c r="G18" s="328"/>
      <c r="H18" s="328"/>
      <c r="I18" s="328"/>
      <c r="J18" s="328"/>
      <c r="K18" s="209"/>
    </row>
    <row r="19" spans="2:11" customFormat="1" ht="15" customHeight="1">
      <c r="B19" s="212"/>
      <c r="C19" s="213"/>
      <c r="D19" s="213"/>
      <c r="E19" s="215" t="s">
        <v>3022</v>
      </c>
      <c r="F19" s="328" t="s">
        <v>3023</v>
      </c>
      <c r="G19" s="328"/>
      <c r="H19" s="328"/>
      <c r="I19" s="328"/>
      <c r="J19" s="328"/>
      <c r="K19" s="209"/>
    </row>
    <row r="20" spans="2:11" customFormat="1" ht="15" customHeight="1">
      <c r="B20" s="212"/>
      <c r="C20" s="213"/>
      <c r="D20" s="213"/>
      <c r="E20" s="215" t="s">
        <v>3024</v>
      </c>
      <c r="F20" s="328" t="s">
        <v>3025</v>
      </c>
      <c r="G20" s="328"/>
      <c r="H20" s="328"/>
      <c r="I20" s="328"/>
      <c r="J20" s="328"/>
      <c r="K20" s="209"/>
    </row>
    <row r="21" spans="2:11" customFormat="1" ht="15" customHeight="1">
      <c r="B21" s="212"/>
      <c r="C21" s="213"/>
      <c r="D21" s="213"/>
      <c r="E21" s="215" t="s">
        <v>3026</v>
      </c>
      <c r="F21" s="328" t="s">
        <v>3027</v>
      </c>
      <c r="G21" s="328"/>
      <c r="H21" s="328"/>
      <c r="I21" s="328"/>
      <c r="J21" s="328"/>
      <c r="K21" s="209"/>
    </row>
    <row r="22" spans="2:11" customFormat="1" ht="15" customHeight="1">
      <c r="B22" s="212"/>
      <c r="C22" s="213"/>
      <c r="D22" s="213"/>
      <c r="E22" s="215" t="s">
        <v>1753</v>
      </c>
      <c r="F22" s="328" t="s">
        <v>3028</v>
      </c>
      <c r="G22" s="328"/>
      <c r="H22" s="328"/>
      <c r="I22" s="328"/>
      <c r="J22" s="328"/>
      <c r="K22" s="209"/>
    </row>
    <row r="23" spans="2:11" customFormat="1" ht="15" customHeight="1">
      <c r="B23" s="212"/>
      <c r="C23" s="213"/>
      <c r="D23" s="213"/>
      <c r="E23" s="215" t="s">
        <v>3029</v>
      </c>
      <c r="F23" s="328" t="s">
        <v>3030</v>
      </c>
      <c r="G23" s="328"/>
      <c r="H23" s="328"/>
      <c r="I23" s="328"/>
      <c r="J23" s="328"/>
      <c r="K23" s="209"/>
    </row>
    <row r="24" spans="2:11" customFormat="1" ht="12.75" customHeight="1">
      <c r="B24" s="212"/>
      <c r="C24" s="213"/>
      <c r="D24" s="213"/>
      <c r="E24" s="213"/>
      <c r="F24" s="213"/>
      <c r="G24" s="213"/>
      <c r="H24" s="213"/>
      <c r="I24" s="213"/>
      <c r="J24" s="213"/>
      <c r="K24" s="209"/>
    </row>
    <row r="25" spans="2:11" customFormat="1" ht="15" customHeight="1">
      <c r="B25" s="212"/>
      <c r="C25" s="328" t="s">
        <v>3031</v>
      </c>
      <c r="D25" s="328"/>
      <c r="E25" s="328"/>
      <c r="F25" s="328"/>
      <c r="G25" s="328"/>
      <c r="H25" s="328"/>
      <c r="I25" s="328"/>
      <c r="J25" s="328"/>
      <c r="K25" s="209"/>
    </row>
    <row r="26" spans="2:11" customFormat="1" ht="15" customHeight="1">
      <c r="B26" s="212"/>
      <c r="C26" s="328" t="s">
        <v>3032</v>
      </c>
      <c r="D26" s="328"/>
      <c r="E26" s="328"/>
      <c r="F26" s="328"/>
      <c r="G26" s="328"/>
      <c r="H26" s="328"/>
      <c r="I26" s="328"/>
      <c r="J26" s="328"/>
      <c r="K26" s="209"/>
    </row>
    <row r="27" spans="2:11" customFormat="1" ht="15" customHeight="1">
      <c r="B27" s="212"/>
      <c r="C27" s="211"/>
      <c r="D27" s="328" t="s">
        <v>3033</v>
      </c>
      <c r="E27" s="328"/>
      <c r="F27" s="328"/>
      <c r="G27" s="328"/>
      <c r="H27" s="328"/>
      <c r="I27" s="328"/>
      <c r="J27" s="328"/>
      <c r="K27" s="209"/>
    </row>
    <row r="28" spans="2:11" customFormat="1" ht="15" customHeight="1">
      <c r="B28" s="212"/>
      <c r="C28" s="213"/>
      <c r="D28" s="328" t="s">
        <v>3034</v>
      </c>
      <c r="E28" s="328"/>
      <c r="F28" s="328"/>
      <c r="G28" s="328"/>
      <c r="H28" s="328"/>
      <c r="I28" s="328"/>
      <c r="J28" s="328"/>
      <c r="K28" s="209"/>
    </row>
    <row r="29" spans="2:11" customFormat="1" ht="12.75" customHeight="1">
      <c r="B29" s="212"/>
      <c r="C29" s="213"/>
      <c r="D29" s="213"/>
      <c r="E29" s="213"/>
      <c r="F29" s="213"/>
      <c r="G29" s="213"/>
      <c r="H29" s="213"/>
      <c r="I29" s="213"/>
      <c r="J29" s="213"/>
      <c r="K29" s="209"/>
    </row>
    <row r="30" spans="2:11" customFormat="1" ht="15" customHeight="1">
      <c r="B30" s="212"/>
      <c r="C30" s="213"/>
      <c r="D30" s="328" t="s">
        <v>3035</v>
      </c>
      <c r="E30" s="328"/>
      <c r="F30" s="328"/>
      <c r="G30" s="328"/>
      <c r="H30" s="328"/>
      <c r="I30" s="328"/>
      <c r="J30" s="328"/>
      <c r="K30" s="209"/>
    </row>
    <row r="31" spans="2:11" customFormat="1" ht="15" customHeight="1">
      <c r="B31" s="212"/>
      <c r="C31" s="213"/>
      <c r="D31" s="328" t="s">
        <v>3036</v>
      </c>
      <c r="E31" s="328"/>
      <c r="F31" s="328"/>
      <c r="G31" s="328"/>
      <c r="H31" s="328"/>
      <c r="I31" s="328"/>
      <c r="J31" s="328"/>
      <c r="K31" s="209"/>
    </row>
    <row r="32" spans="2:11" customFormat="1" ht="12.75" customHeight="1">
      <c r="B32" s="212"/>
      <c r="C32" s="213"/>
      <c r="D32" s="213"/>
      <c r="E32" s="213"/>
      <c r="F32" s="213"/>
      <c r="G32" s="213"/>
      <c r="H32" s="213"/>
      <c r="I32" s="213"/>
      <c r="J32" s="213"/>
      <c r="K32" s="209"/>
    </row>
    <row r="33" spans="2:11" customFormat="1" ht="15" customHeight="1">
      <c r="B33" s="212"/>
      <c r="C33" s="213"/>
      <c r="D33" s="328" t="s">
        <v>3037</v>
      </c>
      <c r="E33" s="328"/>
      <c r="F33" s="328"/>
      <c r="G33" s="328"/>
      <c r="H33" s="328"/>
      <c r="I33" s="328"/>
      <c r="J33" s="328"/>
      <c r="K33" s="209"/>
    </row>
    <row r="34" spans="2:11" customFormat="1" ht="15" customHeight="1">
      <c r="B34" s="212"/>
      <c r="C34" s="213"/>
      <c r="D34" s="328" t="s">
        <v>3038</v>
      </c>
      <c r="E34" s="328"/>
      <c r="F34" s="328"/>
      <c r="G34" s="328"/>
      <c r="H34" s="328"/>
      <c r="I34" s="328"/>
      <c r="J34" s="328"/>
      <c r="K34" s="209"/>
    </row>
    <row r="35" spans="2:11" customFormat="1" ht="15" customHeight="1">
      <c r="B35" s="212"/>
      <c r="C35" s="213"/>
      <c r="D35" s="328" t="s">
        <v>3039</v>
      </c>
      <c r="E35" s="328"/>
      <c r="F35" s="328"/>
      <c r="G35" s="328"/>
      <c r="H35" s="328"/>
      <c r="I35" s="328"/>
      <c r="J35" s="328"/>
      <c r="K35" s="209"/>
    </row>
    <row r="36" spans="2:11" customFormat="1" ht="15" customHeight="1">
      <c r="B36" s="212"/>
      <c r="C36" s="213"/>
      <c r="D36" s="211"/>
      <c r="E36" s="214" t="s">
        <v>163</v>
      </c>
      <c r="F36" s="211"/>
      <c r="G36" s="328" t="s">
        <v>3040</v>
      </c>
      <c r="H36" s="328"/>
      <c r="I36" s="328"/>
      <c r="J36" s="328"/>
      <c r="K36" s="209"/>
    </row>
    <row r="37" spans="2:11" customFormat="1" ht="30.75" customHeight="1">
      <c r="B37" s="212"/>
      <c r="C37" s="213"/>
      <c r="D37" s="211"/>
      <c r="E37" s="214" t="s">
        <v>3041</v>
      </c>
      <c r="F37" s="211"/>
      <c r="G37" s="328" t="s">
        <v>3042</v>
      </c>
      <c r="H37" s="328"/>
      <c r="I37" s="328"/>
      <c r="J37" s="328"/>
      <c r="K37" s="209"/>
    </row>
    <row r="38" spans="2:11" customFormat="1" ht="15" customHeight="1">
      <c r="B38" s="212"/>
      <c r="C38" s="213"/>
      <c r="D38" s="211"/>
      <c r="E38" s="214" t="s">
        <v>63</v>
      </c>
      <c r="F38" s="211"/>
      <c r="G38" s="328" t="s">
        <v>3043</v>
      </c>
      <c r="H38" s="328"/>
      <c r="I38" s="328"/>
      <c r="J38" s="328"/>
      <c r="K38" s="209"/>
    </row>
    <row r="39" spans="2:11" customFormat="1" ht="15" customHeight="1">
      <c r="B39" s="212"/>
      <c r="C39" s="213"/>
      <c r="D39" s="211"/>
      <c r="E39" s="214" t="s">
        <v>64</v>
      </c>
      <c r="F39" s="211"/>
      <c r="G39" s="328" t="s">
        <v>3044</v>
      </c>
      <c r="H39" s="328"/>
      <c r="I39" s="328"/>
      <c r="J39" s="328"/>
      <c r="K39" s="209"/>
    </row>
    <row r="40" spans="2:11" customFormat="1" ht="15" customHeight="1">
      <c r="B40" s="212"/>
      <c r="C40" s="213"/>
      <c r="D40" s="211"/>
      <c r="E40" s="214" t="s">
        <v>164</v>
      </c>
      <c r="F40" s="211"/>
      <c r="G40" s="328" t="s">
        <v>3045</v>
      </c>
      <c r="H40" s="328"/>
      <c r="I40" s="328"/>
      <c r="J40" s="328"/>
      <c r="K40" s="209"/>
    </row>
    <row r="41" spans="2:11" customFormat="1" ht="15" customHeight="1">
      <c r="B41" s="212"/>
      <c r="C41" s="213"/>
      <c r="D41" s="211"/>
      <c r="E41" s="214" t="s">
        <v>165</v>
      </c>
      <c r="F41" s="211"/>
      <c r="G41" s="328" t="s">
        <v>3046</v>
      </c>
      <c r="H41" s="328"/>
      <c r="I41" s="328"/>
      <c r="J41" s="328"/>
      <c r="K41" s="209"/>
    </row>
    <row r="42" spans="2:11" customFormat="1" ht="15" customHeight="1">
      <c r="B42" s="212"/>
      <c r="C42" s="213"/>
      <c r="D42" s="211"/>
      <c r="E42" s="214" t="s">
        <v>3047</v>
      </c>
      <c r="F42" s="211"/>
      <c r="G42" s="328" t="s">
        <v>3048</v>
      </c>
      <c r="H42" s="328"/>
      <c r="I42" s="328"/>
      <c r="J42" s="328"/>
      <c r="K42" s="209"/>
    </row>
    <row r="43" spans="2:11" customFormat="1" ht="15" customHeight="1">
      <c r="B43" s="212"/>
      <c r="C43" s="213"/>
      <c r="D43" s="211"/>
      <c r="E43" s="214"/>
      <c r="F43" s="211"/>
      <c r="G43" s="328" t="s">
        <v>3049</v>
      </c>
      <c r="H43" s="328"/>
      <c r="I43" s="328"/>
      <c r="J43" s="328"/>
      <c r="K43" s="209"/>
    </row>
    <row r="44" spans="2:11" customFormat="1" ht="15" customHeight="1">
      <c r="B44" s="212"/>
      <c r="C44" s="213"/>
      <c r="D44" s="211"/>
      <c r="E44" s="214" t="s">
        <v>3050</v>
      </c>
      <c r="F44" s="211"/>
      <c r="G44" s="328" t="s">
        <v>3051</v>
      </c>
      <c r="H44" s="328"/>
      <c r="I44" s="328"/>
      <c r="J44" s="328"/>
      <c r="K44" s="209"/>
    </row>
    <row r="45" spans="2:11" customFormat="1" ht="15" customHeight="1">
      <c r="B45" s="212"/>
      <c r="C45" s="213"/>
      <c r="D45" s="211"/>
      <c r="E45" s="214" t="s">
        <v>167</v>
      </c>
      <c r="F45" s="211"/>
      <c r="G45" s="328" t="s">
        <v>3052</v>
      </c>
      <c r="H45" s="328"/>
      <c r="I45" s="328"/>
      <c r="J45" s="328"/>
      <c r="K45" s="209"/>
    </row>
    <row r="46" spans="2:11" customFormat="1" ht="12.75" customHeight="1">
      <c r="B46" s="212"/>
      <c r="C46" s="213"/>
      <c r="D46" s="211"/>
      <c r="E46" s="211"/>
      <c r="F46" s="211"/>
      <c r="G46" s="211"/>
      <c r="H46" s="211"/>
      <c r="I46" s="211"/>
      <c r="J46" s="211"/>
      <c r="K46" s="209"/>
    </row>
    <row r="47" spans="2:11" customFormat="1" ht="15" customHeight="1">
      <c r="B47" s="212"/>
      <c r="C47" s="213"/>
      <c r="D47" s="328" t="s">
        <v>3053</v>
      </c>
      <c r="E47" s="328"/>
      <c r="F47" s="328"/>
      <c r="G47" s="328"/>
      <c r="H47" s="328"/>
      <c r="I47" s="328"/>
      <c r="J47" s="328"/>
      <c r="K47" s="209"/>
    </row>
    <row r="48" spans="2:11" customFormat="1" ht="15" customHeight="1">
      <c r="B48" s="212"/>
      <c r="C48" s="213"/>
      <c r="D48" s="213"/>
      <c r="E48" s="328" t="s">
        <v>3054</v>
      </c>
      <c r="F48" s="328"/>
      <c r="G48" s="328"/>
      <c r="H48" s="328"/>
      <c r="I48" s="328"/>
      <c r="J48" s="328"/>
      <c r="K48" s="209"/>
    </row>
    <row r="49" spans="2:11" customFormat="1" ht="15" customHeight="1">
      <c r="B49" s="212"/>
      <c r="C49" s="213"/>
      <c r="D49" s="213"/>
      <c r="E49" s="328" t="s">
        <v>3055</v>
      </c>
      <c r="F49" s="328"/>
      <c r="G49" s="328"/>
      <c r="H49" s="328"/>
      <c r="I49" s="328"/>
      <c r="J49" s="328"/>
      <c r="K49" s="209"/>
    </row>
    <row r="50" spans="2:11" customFormat="1" ht="15" customHeight="1">
      <c r="B50" s="212"/>
      <c r="C50" s="213"/>
      <c r="D50" s="213"/>
      <c r="E50" s="328" t="s">
        <v>3056</v>
      </c>
      <c r="F50" s="328"/>
      <c r="G50" s="328"/>
      <c r="H50" s="328"/>
      <c r="I50" s="328"/>
      <c r="J50" s="328"/>
      <c r="K50" s="209"/>
    </row>
    <row r="51" spans="2:11" customFormat="1" ht="15" customHeight="1">
      <c r="B51" s="212"/>
      <c r="C51" s="213"/>
      <c r="D51" s="328" t="s">
        <v>3057</v>
      </c>
      <c r="E51" s="328"/>
      <c r="F51" s="328"/>
      <c r="G51" s="328"/>
      <c r="H51" s="328"/>
      <c r="I51" s="328"/>
      <c r="J51" s="328"/>
      <c r="K51" s="209"/>
    </row>
    <row r="52" spans="2:11" customFormat="1" ht="25.5" customHeight="1">
      <c r="B52" s="208"/>
      <c r="C52" s="329" t="s">
        <v>3058</v>
      </c>
      <c r="D52" s="329"/>
      <c r="E52" s="329"/>
      <c r="F52" s="329"/>
      <c r="G52" s="329"/>
      <c r="H52" s="329"/>
      <c r="I52" s="329"/>
      <c r="J52" s="329"/>
      <c r="K52" s="209"/>
    </row>
    <row r="53" spans="2:11" customFormat="1" ht="5.25" customHeight="1">
      <c r="B53" s="208"/>
      <c r="C53" s="210"/>
      <c r="D53" s="210"/>
      <c r="E53" s="210"/>
      <c r="F53" s="210"/>
      <c r="G53" s="210"/>
      <c r="H53" s="210"/>
      <c r="I53" s="210"/>
      <c r="J53" s="210"/>
      <c r="K53" s="209"/>
    </row>
    <row r="54" spans="2:11" customFormat="1" ht="15" customHeight="1">
      <c r="B54" s="208"/>
      <c r="C54" s="328" t="s">
        <v>3059</v>
      </c>
      <c r="D54" s="328"/>
      <c r="E54" s="328"/>
      <c r="F54" s="328"/>
      <c r="G54" s="328"/>
      <c r="H54" s="328"/>
      <c r="I54" s="328"/>
      <c r="J54" s="328"/>
      <c r="K54" s="209"/>
    </row>
    <row r="55" spans="2:11" customFormat="1" ht="15" customHeight="1">
      <c r="B55" s="208"/>
      <c r="C55" s="328" t="s">
        <v>3060</v>
      </c>
      <c r="D55" s="328"/>
      <c r="E55" s="328"/>
      <c r="F55" s="328"/>
      <c r="G55" s="328"/>
      <c r="H55" s="328"/>
      <c r="I55" s="328"/>
      <c r="J55" s="328"/>
      <c r="K55" s="209"/>
    </row>
    <row r="56" spans="2:11" customFormat="1" ht="12.75" customHeight="1">
      <c r="B56" s="208"/>
      <c r="C56" s="211"/>
      <c r="D56" s="211"/>
      <c r="E56" s="211"/>
      <c r="F56" s="211"/>
      <c r="G56" s="211"/>
      <c r="H56" s="211"/>
      <c r="I56" s="211"/>
      <c r="J56" s="211"/>
      <c r="K56" s="209"/>
    </row>
    <row r="57" spans="2:11" customFormat="1" ht="15" customHeight="1">
      <c r="B57" s="208"/>
      <c r="C57" s="328" t="s">
        <v>3061</v>
      </c>
      <c r="D57" s="328"/>
      <c r="E57" s="328"/>
      <c r="F57" s="328"/>
      <c r="G57" s="328"/>
      <c r="H57" s="328"/>
      <c r="I57" s="328"/>
      <c r="J57" s="328"/>
      <c r="K57" s="209"/>
    </row>
    <row r="58" spans="2:11" customFormat="1" ht="15" customHeight="1">
      <c r="B58" s="208"/>
      <c r="C58" s="213"/>
      <c r="D58" s="328" t="s">
        <v>3062</v>
      </c>
      <c r="E58" s="328"/>
      <c r="F58" s="328"/>
      <c r="G58" s="328"/>
      <c r="H58" s="328"/>
      <c r="I58" s="328"/>
      <c r="J58" s="328"/>
      <c r="K58" s="209"/>
    </row>
    <row r="59" spans="2:11" customFormat="1" ht="15" customHeight="1">
      <c r="B59" s="208"/>
      <c r="C59" s="213"/>
      <c r="D59" s="328" t="s">
        <v>3063</v>
      </c>
      <c r="E59" s="328"/>
      <c r="F59" s="328"/>
      <c r="G59" s="328"/>
      <c r="H59" s="328"/>
      <c r="I59" s="328"/>
      <c r="J59" s="328"/>
      <c r="K59" s="209"/>
    </row>
    <row r="60" spans="2:11" customFormat="1" ht="15" customHeight="1">
      <c r="B60" s="208"/>
      <c r="C60" s="213"/>
      <c r="D60" s="328" t="s">
        <v>3064</v>
      </c>
      <c r="E60" s="328"/>
      <c r="F60" s="328"/>
      <c r="G60" s="328"/>
      <c r="H60" s="328"/>
      <c r="I60" s="328"/>
      <c r="J60" s="328"/>
      <c r="K60" s="209"/>
    </row>
    <row r="61" spans="2:11" customFormat="1" ht="15" customHeight="1">
      <c r="B61" s="208"/>
      <c r="C61" s="213"/>
      <c r="D61" s="328" t="s">
        <v>3065</v>
      </c>
      <c r="E61" s="328"/>
      <c r="F61" s="328"/>
      <c r="G61" s="328"/>
      <c r="H61" s="328"/>
      <c r="I61" s="328"/>
      <c r="J61" s="328"/>
      <c r="K61" s="209"/>
    </row>
    <row r="62" spans="2:11" customFormat="1" ht="15" customHeight="1">
      <c r="B62" s="208"/>
      <c r="C62" s="213"/>
      <c r="D62" s="331" t="s">
        <v>3066</v>
      </c>
      <c r="E62" s="331"/>
      <c r="F62" s="331"/>
      <c r="G62" s="331"/>
      <c r="H62" s="331"/>
      <c r="I62" s="331"/>
      <c r="J62" s="331"/>
      <c r="K62" s="209"/>
    </row>
    <row r="63" spans="2:11" customFormat="1" ht="15" customHeight="1">
      <c r="B63" s="208"/>
      <c r="C63" s="213"/>
      <c r="D63" s="328" t="s">
        <v>3067</v>
      </c>
      <c r="E63" s="328"/>
      <c r="F63" s="328"/>
      <c r="G63" s="328"/>
      <c r="H63" s="328"/>
      <c r="I63" s="328"/>
      <c r="J63" s="328"/>
      <c r="K63" s="209"/>
    </row>
    <row r="64" spans="2:11" customFormat="1" ht="12.75" customHeight="1">
      <c r="B64" s="208"/>
      <c r="C64" s="213"/>
      <c r="D64" s="213"/>
      <c r="E64" s="216"/>
      <c r="F64" s="213"/>
      <c r="G64" s="213"/>
      <c r="H64" s="213"/>
      <c r="I64" s="213"/>
      <c r="J64" s="213"/>
      <c r="K64" s="209"/>
    </row>
    <row r="65" spans="2:11" customFormat="1" ht="15" customHeight="1">
      <c r="B65" s="208"/>
      <c r="C65" s="213"/>
      <c r="D65" s="328" t="s">
        <v>3068</v>
      </c>
      <c r="E65" s="328"/>
      <c r="F65" s="328"/>
      <c r="G65" s="328"/>
      <c r="H65" s="328"/>
      <c r="I65" s="328"/>
      <c r="J65" s="328"/>
      <c r="K65" s="209"/>
    </row>
    <row r="66" spans="2:11" customFormat="1" ht="15" customHeight="1">
      <c r="B66" s="208"/>
      <c r="C66" s="213"/>
      <c r="D66" s="331" t="s">
        <v>3069</v>
      </c>
      <c r="E66" s="331"/>
      <c r="F66" s="331"/>
      <c r="G66" s="331"/>
      <c r="H66" s="331"/>
      <c r="I66" s="331"/>
      <c r="J66" s="331"/>
      <c r="K66" s="209"/>
    </row>
    <row r="67" spans="2:11" customFormat="1" ht="15" customHeight="1">
      <c r="B67" s="208"/>
      <c r="C67" s="213"/>
      <c r="D67" s="328" t="s">
        <v>3070</v>
      </c>
      <c r="E67" s="328"/>
      <c r="F67" s="328"/>
      <c r="G67" s="328"/>
      <c r="H67" s="328"/>
      <c r="I67" s="328"/>
      <c r="J67" s="328"/>
      <c r="K67" s="209"/>
    </row>
    <row r="68" spans="2:11" customFormat="1" ht="15" customHeight="1">
      <c r="B68" s="208"/>
      <c r="C68" s="213"/>
      <c r="D68" s="328" t="s">
        <v>3071</v>
      </c>
      <c r="E68" s="328"/>
      <c r="F68" s="328"/>
      <c r="G68" s="328"/>
      <c r="H68" s="328"/>
      <c r="I68" s="328"/>
      <c r="J68" s="328"/>
      <c r="K68" s="209"/>
    </row>
    <row r="69" spans="2:11" customFormat="1" ht="15" customHeight="1">
      <c r="B69" s="208"/>
      <c r="C69" s="213"/>
      <c r="D69" s="328" t="s">
        <v>3072</v>
      </c>
      <c r="E69" s="328"/>
      <c r="F69" s="328"/>
      <c r="G69" s="328"/>
      <c r="H69" s="328"/>
      <c r="I69" s="328"/>
      <c r="J69" s="328"/>
      <c r="K69" s="209"/>
    </row>
    <row r="70" spans="2:11" customFormat="1" ht="15" customHeight="1">
      <c r="B70" s="208"/>
      <c r="C70" s="213"/>
      <c r="D70" s="328" t="s">
        <v>3073</v>
      </c>
      <c r="E70" s="328"/>
      <c r="F70" s="328"/>
      <c r="G70" s="328"/>
      <c r="H70" s="328"/>
      <c r="I70" s="328"/>
      <c r="J70" s="328"/>
      <c r="K70" s="209"/>
    </row>
    <row r="71" spans="2:11" customFormat="1" ht="12.75" customHeight="1">
      <c r="B71" s="217"/>
      <c r="C71" s="218"/>
      <c r="D71" s="218"/>
      <c r="E71" s="218"/>
      <c r="F71" s="218"/>
      <c r="G71" s="218"/>
      <c r="H71" s="218"/>
      <c r="I71" s="218"/>
      <c r="J71" s="218"/>
      <c r="K71" s="219"/>
    </row>
    <row r="72" spans="2:11" customFormat="1" ht="18.75" customHeight="1">
      <c r="B72" s="220"/>
      <c r="C72" s="220"/>
      <c r="D72" s="220"/>
      <c r="E72" s="220"/>
      <c r="F72" s="220"/>
      <c r="G72" s="220"/>
      <c r="H72" s="220"/>
      <c r="I72" s="220"/>
      <c r="J72" s="220"/>
      <c r="K72" s="221"/>
    </row>
    <row r="73" spans="2:11" customFormat="1" ht="18.75" customHeight="1">
      <c r="B73" s="221"/>
      <c r="C73" s="221"/>
      <c r="D73" s="221"/>
      <c r="E73" s="221"/>
      <c r="F73" s="221"/>
      <c r="G73" s="221"/>
      <c r="H73" s="221"/>
      <c r="I73" s="221"/>
      <c r="J73" s="221"/>
      <c r="K73" s="221"/>
    </row>
    <row r="74" spans="2:11" customFormat="1" ht="7.5" customHeight="1">
      <c r="B74" s="222"/>
      <c r="C74" s="223"/>
      <c r="D74" s="223"/>
      <c r="E74" s="223"/>
      <c r="F74" s="223"/>
      <c r="G74" s="223"/>
      <c r="H74" s="223"/>
      <c r="I74" s="223"/>
      <c r="J74" s="223"/>
      <c r="K74" s="224"/>
    </row>
    <row r="75" spans="2:11" customFormat="1" ht="45" customHeight="1">
      <c r="B75" s="225"/>
      <c r="C75" s="332" t="s">
        <v>3074</v>
      </c>
      <c r="D75" s="332"/>
      <c r="E75" s="332"/>
      <c r="F75" s="332"/>
      <c r="G75" s="332"/>
      <c r="H75" s="332"/>
      <c r="I75" s="332"/>
      <c r="J75" s="332"/>
      <c r="K75" s="226"/>
    </row>
    <row r="76" spans="2:11" customFormat="1" ht="17.25" customHeight="1">
      <c r="B76" s="225"/>
      <c r="C76" s="227" t="s">
        <v>3075</v>
      </c>
      <c r="D76" s="227"/>
      <c r="E76" s="227"/>
      <c r="F76" s="227" t="s">
        <v>3076</v>
      </c>
      <c r="G76" s="228"/>
      <c r="H76" s="227" t="s">
        <v>64</v>
      </c>
      <c r="I76" s="227" t="s">
        <v>67</v>
      </c>
      <c r="J76" s="227" t="s">
        <v>3077</v>
      </c>
      <c r="K76" s="226"/>
    </row>
    <row r="77" spans="2:11" customFormat="1" ht="17.25" customHeight="1">
      <c r="B77" s="225"/>
      <c r="C77" s="229" t="s">
        <v>3078</v>
      </c>
      <c r="D77" s="229"/>
      <c r="E77" s="229"/>
      <c r="F77" s="230" t="s">
        <v>3079</v>
      </c>
      <c r="G77" s="231"/>
      <c r="H77" s="229"/>
      <c r="I77" s="229"/>
      <c r="J77" s="229" t="s">
        <v>3080</v>
      </c>
      <c r="K77" s="226"/>
    </row>
    <row r="78" spans="2:11" customFormat="1" ht="5.25" customHeight="1">
      <c r="B78" s="225"/>
      <c r="C78" s="232"/>
      <c r="D78" s="232"/>
      <c r="E78" s="232"/>
      <c r="F78" s="232"/>
      <c r="G78" s="233"/>
      <c r="H78" s="232"/>
      <c r="I78" s="232"/>
      <c r="J78" s="232"/>
      <c r="K78" s="226"/>
    </row>
    <row r="79" spans="2:11" customFormat="1" ht="15" customHeight="1">
      <c r="B79" s="225"/>
      <c r="C79" s="214" t="s">
        <v>63</v>
      </c>
      <c r="D79" s="234"/>
      <c r="E79" s="234"/>
      <c r="F79" s="235" t="s">
        <v>3081</v>
      </c>
      <c r="G79" s="236"/>
      <c r="H79" s="214" t="s">
        <v>3082</v>
      </c>
      <c r="I79" s="214" t="s">
        <v>3083</v>
      </c>
      <c r="J79" s="214">
        <v>20</v>
      </c>
      <c r="K79" s="226"/>
    </row>
    <row r="80" spans="2:11" customFormat="1" ht="15" customHeight="1">
      <c r="B80" s="225"/>
      <c r="C80" s="214" t="s">
        <v>3084</v>
      </c>
      <c r="D80" s="214"/>
      <c r="E80" s="214"/>
      <c r="F80" s="235" t="s">
        <v>3081</v>
      </c>
      <c r="G80" s="236"/>
      <c r="H80" s="214" t="s">
        <v>3085</v>
      </c>
      <c r="I80" s="214" t="s">
        <v>3083</v>
      </c>
      <c r="J80" s="214">
        <v>120</v>
      </c>
      <c r="K80" s="226"/>
    </row>
    <row r="81" spans="2:11" customFormat="1" ht="15" customHeight="1">
      <c r="B81" s="237"/>
      <c r="C81" s="214" t="s">
        <v>3086</v>
      </c>
      <c r="D81" s="214"/>
      <c r="E81" s="214"/>
      <c r="F81" s="235" t="s">
        <v>3087</v>
      </c>
      <c r="G81" s="236"/>
      <c r="H81" s="214" t="s">
        <v>3088</v>
      </c>
      <c r="I81" s="214" t="s">
        <v>3083</v>
      </c>
      <c r="J81" s="214">
        <v>50</v>
      </c>
      <c r="K81" s="226"/>
    </row>
    <row r="82" spans="2:11" customFormat="1" ht="15" customHeight="1">
      <c r="B82" s="237"/>
      <c r="C82" s="214" t="s">
        <v>3089</v>
      </c>
      <c r="D82" s="214"/>
      <c r="E82" s="214"/>
      <c r="F82" s="235" t="s">
        <v>3081</v>
      </c>
      <c r="G82" s="236"/>
      <c r="H82" s="214" t="s">
        <v>3090</v>
      </c>
      <c r="I82" s="214" t="s">
        <v>3091</v>
      </c>
      <c r="J82" s="214"/>
      <c r="K82" s="226"/>
    </row>
    <row r="83" spans="2:11" customFormat="1" ht="15" customHeight="1">
      <c r="B83" s="237"/>
      <c r="C83" s="214" t="s">
        <v>3092</v>
      </c>
      <c r="D83" s="214"/>
      <c r="E83" s="214"/>
      <c r="F83" s="235" t="s">
        <v>3087</v>
      </c>
      <c r="G83" s="214"/>
      <c r="H83" s="214" t="s">
        <v>3093</v>
      </c>
      <c r="I83" s="214" t="s">
        <v>3083</v>
      </c>
      <c r="J83" s="214">
        <v>15</v>
      </c>
      <c r="K83" s="226"/>
    </row>
    <row r="84" spans="2:11" customFormat="1" ht="15" customHeight="1">
      <c r="B84" s="237"/>
      <c r="C84" s="214" t="s">
        <v>3094</v>
      </c>
      <c r="D84" s="214"/>
      <c r="E84" s="214"/>
      <c r="F84" s="235" t="s">
        <v>3087</v>
      </c>
      <c r="G84" s="214"/>
      <c r="H84" s="214" t="s">
        <v>3095</v>
      </c>
      <c r="I84" s="214" t="s">
        <v>3083</v>
      </c>
      <c r="J84" s="214">
        <v>15</v>
      </c>
      <c r="K84" s="226"/>
    </row>
    <row r="85" spans="2:11" customFormat="1" ht="15" customHeight="1">
      <c r="B85" s="237"/>
      <c r="C85" s="214" t="s">
        <v>3096</v>
      </c>
      <c r="D85" s="214"/>
      <c r="E85" s="214"/>
      <c r="F85" s="235" t="s">
        <v>3087</v>
      </c>
      <c r="G85" s="214"/>
      <c r="H85" s="214" t="s">
        <v>3097</v>
      </c>
      <c r="I85" s="214" t="s">
        <v>3083</v>
      </c>
      <c r="J85" s="214">
        <v>20</v>
      </c>
      <c r="K85" s="226"/>
    </row>
    <row r="86" spans="2:11" customFormat="1" ht="15" customHeight="1">
      <c r="B86" s="237"/>
      <c r="C86" s="214" t="s">
        <v>3098</v>
      </c>
      <c r="D86" s="214"/>
      <c r="E86" s="214"/>
      <c r="F86" s="235" t="s">
        <v>3087</v>
      </c>
      <c r="G86" s="214"/>
      <c r="H86" s="214" t="s">
        <v>3099</v>
      </c>
      <c r="I86" s="214" t="s">
        <v>3083</v>
      </c>
      <c r="J86" s="214">
        <v>20</v>
      </c>
      <c r="K86" s="226"/>
    </row>
    <row r="87" spans="2:11" customFormat="1" ht="15" customHeight="1">
      <c r="B87" s="237"/>
      <c r="C87" s="214" t="s">
        <v>3100</v>
      </c>
      <c r="D87" s="214"/>
      <c r="E87" s="214"/>
      <c r="F87" s="235" t="s">
        <v>3087</v>
      </c>
      <c r="G87" s="236"/>
      <c r="H87" s="214" t="s">
        <v>3101</v>
      </c>
      <c r="I87" s="214" t="s">
        <v>3083</v>
      </c>
      <c r="J87" s="214">
        <v>50</v>
      </c>
      <c r="K87" s="226"/>
    </row>
    <row r="88" spans="2:11" customFormat="1" ht="15" customHeight="1">
      <c r="B88" s="237"/>
      <c r="C88" s="214" t="s">
        <v>3102</v>
      </c>
      <c r="D88" s="214"/>
      <c r="E88" s="214"/>
      <c r="F88" s="235" t="s">
        <v>3087</v>
      </c>
      <c r="G88" s="236"/>
      <c r="H88" s="214" t="s">
        <v>3103</v>
      </c>
      <c r="I88" s="214" t="s">
        <v>3083</v>
      </c>
      <c r="J88" s="214">
        <v>20</v>
      </c>
      <c r="K88" s="226"/>
    </row>
    <row r="89" spans="2:11" customFormat="1" ht="15" customHeight="1">
      <c r="B89" s="237"/>
      <c r="C89" s="214" t="s">
        <v>3104</v>
      </c>
      <c r="D89" s="214"/>
      <c r="E89" s="214"/>
      <c r="F89" s="235" t="s">
        <v>3087</v>
      </c>
      <c r="G89" s="236"/>
      <c r="H89" s="214" t="s">
        <v>3105</v>
      </c>
      <c r="I89" s="214" t="s">
        <v>3083</v>
      </c>
      <c r="J89" s="214">
        <v>20</v>
      </c>
      <c r="K89" s="226"/>
    </row>
    <row r="90" spans="2:11" customFormat="1" ht="15" customHeight="1">
      <c r="B90" s="237"/>
      <c r="C90" s="214" t="s">
        <v>3106</v>
      </c>
      <c r="D90" s="214"/>
      <c r="E90" s="214"/>
      <c r="F90" s="235" t="s">
        <v>3087</v>
      </c>
      <c r="G90" s="236"/>
      <c r="H90" s="214" t="s">
        <v>3107</v>
      </c>
      <c r="I90" s="214" t="s">
        <v>3083</v>
      </c>
      <c r="J90" s="214">
        <v>50</v>
      </c>
      <c r="K90" s="226"/>
    </row>
    <row r="91" spans="2:11" customFormat="1" ht="15" customHeight="1">
      <c r="B91" s="237"/>
      <c r="C91" s="214" t="s">
        <v>3108</v>
      </c>
      <c r="D91" s="214"/>
      <c r="E91" s="214"/>
      <c r="F91" s="235" t="s">
        <v>3087</v>
      </c>
      <c r="G91" s="236"/>
      <c r="H91" s="214" t="s">
        <v>3108</v>
      </c>
      <c r="I91" s="214" t="s">
        <v>3083</v>
      </c>
      <c r="J91" s="214">
        <v>50</v>
      </c>
      <c r="K91" s="226"/>
    </row>
    <row r="92" spans="2:11" customFormat="1" ht="15" customHeight="1">
      <c r="B92" s="237"/>
      <c r="C92" s="214" t="s">
        <v>3109</v>
      </c>
      <c r="D92" s="214"/>
      <c r="E92" s="214"/>
      <c r="F92" s="235" t="s">
        <v>3087</v>
      </c>
      <c r="G92" s="236"/>
      <c r="H92" s="214" t="s">
        <v>3110</v>
      </c>
      <c r="I92" s="214" t="s">
        <v>3083</v>
      </c>
      <c r="J92" s="214">
        <v>255</v>
      </c>
      <c r="K92" s="226"/>
    </row>
    <row r="93" spans="2:11" customFormat="1" ht="15" customHeight="1">
      <c r="B93" s="237"/>
      <c r="C93" s="214" t="s">
        <v>3111</v>
      </c>
      <c r="D93" s="214"/>
      <c r="E93" s="214"/>
      <c r="F93" s="235" t="s">
        <v>3081</v>
      </c>
      <c r="G93" s="236"/>
      <c r="H93" s="214" t="s">
        <v>3112</v>
      </c>
      <c r="I93" s="214" t="s">
        <v>3113</v>
      </c>
      <c r="J93" s="214"/>
      <c r="K93" s="226"/>
    </row>
    <row r="94" spans="2:11" customFormat="1" ht="15" customHeight="1">
      <c r="B94" s="237"/>
      <c r="C94" s="214" t="s">
        <v>3114</v>
      </c>
      <c r="D94" s="214"/>
      <c r="E94" s="214"/>
      <c r="F94" s="235" t="s">
        <v>3081</v>
      </c>
      <c r="G94" s="236"/>
      <c r="H94" s="214" t="s">
        <v>3115</v>
      </c>
      <c r="I94" s="214" t="s">
        <v>3116</v>
      </c>
      <c r="J94" s="214"/>
      <c r="K94" s="226"/>
    </row>
    <row r="95" spans="2:11" customFormat="1" ht="15" customHeight="1">
      <c r="B95" s="237"/>
      <c r="C95" s="214" t="s">
        <v>3117</v>
      </c>
      <c r="D95" s="214"/>
      <c r="E95" s="214"/>
      <c r="F95" s="235" t="s">
        <v>3081</v>
      </c>
      <c r="G95" s="236"/>
      <c r="H95" s="214" t="s">
        <v>3117</v>
      </c>
      <c r="I95" s="214" t="s">
        <v>3116</v>
      </c>
      <c r="J95" s="214"/>
      <c r="K95" s="226"/>
    </row>
    <row r="96" spans="2:11" customFormat="1" ht="15" customHeight="1">
      <c r="B96" s="237"/>
      <c r="C96" s="214" t="s">
        <v>48</v>
      </c>
      <c r="D96" s="214"/>
      <c r="E96" s="214"/>
      <c r="F96" s="235" t="s">
        <v>3081</v>
      </c>
      <c r="G96" s="236"/>
      <c r="H96" s="214" t="s">
        <v>3118</v>
      </c>
      <c r="I96" s="214" t="s">
        <v>3116</v>
      </c>
      <c r="J96" s="214"/>
      <c r="K96" s="226"/>
    </row>
    <row r="97" spans="2:11" customFormat="1" ht="15" customHeight="1">
      <c r="B97" s="237"/>
      <c r="C97" s="214" t="s">
        <v>58</v>
      </c>
      <c r="D97" s="214"/>
      <c r="E97" s="214"/>
      <c r="F97" s="235" t="s">
        <v>3081</v>
      </c>
      <c r="G97" s="236"/>
      <c r="H97" s="214" t="s">
        <v>3119</v>
      </c>
      <c r="I97" s="214" t="s">
        <v>3116</v>
      </c>
      <c r="J97" s="214"/>
      <c r="K97" s="226"/>
    </row>
    <row r="98" spans="2:11" customFormat="1" ht="15" customHeight="1">
      <c r="B98" s="238"/>
      <c r="C98" s="239"/>
      <c r="D98" s="239"/>
      <c r="E98" s="239"/>
      <c r="F98" s="239"/>
      <c r="G98" s="239"/>
      <c r="H98" s="239"/>
      <c r="I98" s="239"/>
      <c r="J98" s="239"/>
      <c r="K98" s="240"/>
    </row>
    <row r="99" spans="2:11" customFormat="1" ht="18.75" customHeight="1">
      <c r="B99" s="241"/>
      <c r="C99" s="242"/>
      <c r="D99" s="242"/>
      <c r="E99" s="242"/>
      <c r="F99" s="242"/>
      <c r="G99" s="242"/>
      <c r="H99" s="242"/>
      <c r="I99" s="242"/>
      <c r="J99" s="242"/>
      <c r="K99" s="241"/>
    </row>
    <row r="100" spans="2:11" customFormat="1" ht="18.75" customHeight="1">
      <c r="B100" s="221"/>
      <c r="C100" s="221"/>
      <c r="D100" s="221"/>
      <c r="E100" s="221"/>
      <c r="F100" s="221"/>
      <c r="G100" s="221"/>
      <c r="H100" s="221"/>
      <c r="I100" s="221"/>
      <c r="J100" s="221"/>
      <c r="K100" s="221"/>
    </row>
    <row r="101" spans="2:11" customFormat="1" ht="7.5" customHeight="1">
      <c r="B101" s="222"/>
      <c r="C101" s="223"/>
      <c r="D101" s="223"/>
      <c r="E101" s="223"/>
      <c r="F101" s="223"/>
      <c r="G101" s="223"/>
      <c r="H101" s="223"/>
      <c r="I101" s="223"/>
      <c r="J101" s="223"/>
      <c r="K101" s="224"/>
    </row>
    <row r="102" spans="2:11" customFormat="1" ht="45" customHeight="1">
      <c r="B102" s="225"/>
      <c r="C102" s="332" t="s">
        <v>3120</v>
      </c>
      <c r="D102" s="332"/>
      <c r="E102" s="332"/>
      <c r="F102" s="332"/>
      <c r="G102" s="332"/>
      <c r="H102" s="332"/>
      <c r="I102" s="332"/>
      <c r="J102" s="332"/>
      <c r="K102" s="226"/>
    </row>
    <row r="103" spans="2:11" customFormat="1" ht="17.25" customHeight="1">
      <c r="B103" s="225"/>
      <c r="C103" s="227" t="s">
        <v>3075</v>
      </c>
      <c r="D103" s="227"/>
      <c r="E103" s="227"/>
      <c r="F103" s="227" t="s">
        <v>3076</v>
      </c>
      <c r="G103" s="228"/>
      <c r="H103" s="227" t="s">
        <v>64</v>
      </c>
      <c r="I103" s="227" t="s">
        <v>67</v>
      </c>
      <c r="J103" s="227" t="s">
        <v>3077</v>
      </c>
      <c r="K103" s="226"/>
    </row>
    <row r="104" spans="2:11" customFormat="1" ht="17.25" customHeight="1">
      <c r="B104" s="225"/>
      <c r="C104" s="229" t="s">
        <v>3078</v>
      </c>
      <c r="D104" s="229"/>
      <c r="E104" s="229"/>
      <c r="F104" s="230" t="s">
        <v>3079</v>
      </c>
      <c r="G104" s="231"/>
      <c r="H104" s="229"/>
      <c r="I104" s="229"/>
      <c r="J104" s="229" t="s">
        <v>3080</v>
      </c>
      <c r="K104" s="226"/>
    </row>
    <row r="105" spans="2:11" customFormat="1" ht="5.25" customHeight="1">
      <c r="B105" s="225"/>
      <c r="C105" s="227"/>
      <c r="D105" s="227"/>
      <c r="E105" s="227"/>
      <c r="F105" s="227"/>
      <c r="G105" s="243"/>
      <c r="H105" s="227"/>
      <c r="I105" s="227"/>
      <c r="J105" s="227"/>
      <c r="K105" s="226"/>
    </row>
    <row r="106" spans="2:11" customFormat="1" ht="15" customHeight="1">
      <c r="B106" s="225"/>
      <c r="C106" s="214" t="s">
        <v>63</v>
      </c>
      <c r="D106" s="234"/>
      <c r="E106" s="234"/>
      <c r="F106" s="235" t="s">
        <v>3081</v>
      </c>
      <c r="G106" s="214"/>
      <c r="H106" s="214" t="s">
        <v>3121</v>
      </c>
      <c r="I106" s="214" t="s">
        <v>3083</v>
      </c>
      <c r="J106" s="214">
        <v>20</v>
      </c>
      <c r="K106" s="226"/>
    </row>
    <row r="107" spans="2:11" customFormat="1" ht="15" customHeight="1">
      <c r="B107" s="225"/>
      <c r="C107" s="214" t="s">
        <v>3084</v>
      </c>
      <c r="D107" s="214"/>
      <c r="E107" s="214"/>
      <c r="F107" s="235" t="s">
        <v>3081</v>
      </c>
      <c r="G107" s="214"/>
      <c r="H107" s="214" t="s">
        <v>3121</v>
      </c>
      <c r="I107" s="214" t="s">
        <v>3083</v>
      </c>
      <c r="J107" s="214">
        <v>120</v>
      </c>
      <c r="K107" s="226"/>
    </row>
    <row r="108" spans="2:11" customFormat="1" ht="15" customHeight="1">
      <c r="B108" s="237"/>
      <c r="C108" s="214" t="s">
        <v>3086</v>
      </c>
      <c r="D108" s="214"/>
      <c r="E108" s="214"/>
      <c r="F108" s="235" t="s">
        <v>3087</v>
      </c>
      <c r="G108" s="214"/>
      <c r="H108" s="214" t="s">
        <v>3121</v>
      </c>
      <c r="I108" s="214" t="s">
        <v>3083</v>
      </c>
      <c r="J108" s="214">
        <v>50</v>
      </c>
      <c r="K108" s="226"/>
    </row>
    <row r="109" spans="2:11" customFormat="1" ht="15" customHeight="1">
      <c r="B109" s="237"/>
      <c r="C109" s="214" t="s">
        <v>3089</v>
      </c>
      <c r="D109" s="214"/>
      <c r="E109" s="214"/>
      <c r="F109" s="235" t="s">
        <v>3081</v>
      </c>
      <c r="G109" s="214"/>
      <c r="H109" s="214" t="s">
        <v>3121</v>
      </c>
      <c r="I109" s="214" t="s">
        <v>3091</v>
      </c>
      <c r="J109" s="214"/>
      <c r="K109" s="226"/>
    </row>
    <row r="110" spans="2:11" customFormat="1" ht="15" customHeight="1">
      <c r="B110" s="237"/>
      <c r="C110" s="214" t="s">
        <v>3100</v>
      </c>
      <c r="D110" s="214"/>
      <c r="E110" s="214"/>
      <c r="F110" s="235" t="s">
        <v>3087</v>
      </c>
      <c r="G110" s="214"/>
      <c r="H110" s="214" t="s">
        <v>3121</v>
      </c>
      <c r="I110" s="214" t="s">
        <v>3083</v>
      </c>
      <c r="J110" s="214">
        <v>50</v>
      </c>
      <c r="K110" s="226"/>
    </row>
    <row r="111" spans="2:11" customFormat="1" ht="15" customHeight="1">
      <c r="B111" s="237"/>
      <c r="C111" s="214" t="s">
        <v>3108</v>
      </c>
      <c r="D111" s="214"/>
      <c r="E111" s="214"/>
      <c r="F111" s="235" t="s">
        <v>3087</v>
      </c>
      <c r="G111" s="214"/>
      <c r="H111" s="214" t="s">
        <v>3121</v>
      </c>
      <c r="I111" s="214" t="s">
        <v>3083</v>
      </c>
      <c r="J111" s="214">
        <v>50</v>
      </c>
      <c r="K111" s="226"/>
    </row>
    <row r="112" spans="2:11" customFormat="1" ht="15" customHeight="1">
      <c r="B112" s="237"/>
      <c r="C112" s="214" t="s">
        <v>3106</v>
      </c>
      <c r="D112" s="214"/>
      <c r="E112" s="214"/>
      <c r="F112" s="235" t="s">
        <v>3087</v>
      </c>
      <c r="G112" s="214"/>
      <c r="H112" s="214" t="s">
        <v>3121</v>
      </c>
      <c r="I112" s="214" t="s">
        <v>3083</v>
      </c>
      <c r="J112" s="214">
        <v>50</v>
      </c>
      <c r="K112" s="226"/>
    </row>
    <row r="113" spans="2:11" customFormat="1" ht="15" customHeight="1">
      <c r="B113" s="237"/>
      <c r="C113" s="214" t="s">
        <v>63</v>
      </c>
      <c r="D113" s="214"/>
      <c r="E113" s="214"/>
      <c r="F113" s="235" t="s">
        <v>3081</v>
      </c>
      <c r="G113" s="214"/>
      <c r="H113" s="214" t="s">
        <v>3122</v>
      </c>
      <c r="I113" s="214" t="s">
        <v>3083</v>
      </c>
      <c r="J113" s="214">
        <v>20</v>
      </c>
      <c r="K113" s="226"/>
    </row>
    <row r="114" spans="2:11" customFormat="1" ht="15" customHeight="1">
      <c r="B114" s="237"/>
      <c r="C114" s="214" t="s">
        <v>3123</v>
      </c>
      <c r="D114" s="214"/>
      <c r="E114" s="214"/>
      <c r="F114" s="235" t="s">
        <v>3081</v>
      </c>
      <c r="G114" s="214"/>
      <c r="H114" s="214" t="s">
        <v>3124</v>
      </c>
      <c r="I114" s="214" t="s">
        <v>3083</v>
      </c>
      <c r="J114" s="214">
        <v>120</v>
      </c>
      <c r="K114" s="226"/>
    </row>
    <row r="115" spans="2:11" customFormat="1" ht="15" customHeight="1">
      <c r="B115" s="237"/>
      <c r="C115" s="214" t="s">
        <v>48</v>
      </c>
      <c r="D115" s="214"/>
      <c r="E115" s="214"/>
      <c r="F115" s="235" t="s">
        <v>3081</v>
      </c>
      <c r="G115" s="214"/>
      <c r="H115" s="214" t="s">
        <v>3125</v>
      </c>
      <c r="I115" s="214" t="s">
        <v>3116</v>
      </c>
      <c r="J115" s="214"/>
      <c r="K115" s="226"/>
    </row>
    <row r="116" spans="2:11" customFormat="1" ht="15" customHeight="1">
      <c r="B116" s="237"/>
      <c r="C116" s="214" t="s">
        <v>58</v>
      </c>
      <c r="D116" s="214"/>
      <c r="E116" s="214"/>
      <c r="F116" s="235" t="s">
        <v>3081</v>
      </c>
      <c r="G116" s="214"/>
      <c r="H116" s="214" t="s">
        <v>3126</v>
      </c>
      <c r="I116" s="214" t="s">
        <v>3116</v>
      </c>
      <c r="J116" s="214"/>
      <c r="K116" s="226"/>
    </row>
    <row r="117" spans="2:11" customFormat="1" ht="15" customHeight="1">
      <c r="B117" s="237"/>
      <c r="C117" s="214" t="s">
        <v>67</v>
      </c>
      <c r="D117" s="214"/>
      <c r="E117" s="214"/>
      <c r="F117" s="235" t="s">
        <v>3081</v>
      </c>
      <c r="G117" s="214"/>
      <c r="H117" s="214" t="s">
        <v>3127</v>
      </c>
      <c r="I117" s="214" t="s">
        <v>3128</v>
      </c>
      <c r="J117" s="214"/>
      <c r="K117" s="226"/>
    </row>
    <row r="118" spans="2:11" customFormat="1" ht="15" customHeight="1">
      <c r="B118" s="238"/>
      <c r="C118" s="244"/>
      <c r="D118" s="244"/>
      <c r="E118" s="244"/>
      <c r="F118" s="244"/>
      <c r="G118" s="244"/>
      <c r="H118" s="244"/>
      <c r="I118" s="244"/>
      <c r="J118" s="244"/>
      <c r="K118" s="240"/>
    </row>
    <row r="119" spans="2:11" customFormat="1" ht="18.75" customHeight="1">
      <c r="B119" s="245"/>
      <c r="C119" s="246"/>
      <c r="D119" s="246"/>
      <c r="E119" s="246"/>
      <c r="F119" s="247"/>
      <c r="G119" s="246"/>
      <c r="H119" s="246"/>
      <c r="I119" s="246"/>
      <c r="J119" s="246"/>
      <c r="K119" s="245"/>
    </row>
    <row r="120" spans="2:11" customFormat="1" ht="18.75" customHeight="1">
      <c r="B120" s="221"/>
      <c r="C120" s="221"/>
      <c r="D120" s="221"/>
      <c r="E120" s="221"/>
      <c r="F120" s="221"/>
      <c r="G120" s="221"/>
      <c r="H120" s="221"/>
      <c r="I120" s="221"/>
      <c r="J120" s="221"/>
      <c r="K120" s="221"/>
    </row>
    <row r="121" spans="2:11" customFormat="1" ht="7.5" customHeight="1">
      <c r="B121" s="248"/>
      <c r="C121" s="249"/>
      <c r="D121" s="249"/>
      <c r="E121" s="249"/>
      <c r="F121" s="249"/>
      <c r="G121" s="249"/>
      <c r="H121" s="249"/>
      <c r="I121" s="249"/>
      <c r="J121" s="249"/>
      <c r="K121" s="250"/>
    </row>
    <row r="122" spans="2:11" customFormat="1" ht="45" customHeight="1">
      <c r="B122" s="251"/>
      <c r="C122" s="330" t="s">
        <v>3129</v>
      </c>
      <c r="D122" s="330"/>
      <c r="E122" s="330"/>
      <c r="F122" s="330"/>
      <c r="G122" s="330"/>
      <c r="H122" s="330"/>
      <c r="I122" s="330"/>
      <c r="J122" s="330"/>
      <c r="K122" s="252"/>
    </row>
    <row r="123" spans="2:11" customFormat="1" ht="17.25" customHeight="1">
      <c r="B123" s="253"/>
      <c r="C123" s="227" t="s">
        <v>3075</v>
      </c>
      <c r="D123" s="227"/>
      <c r="E123" s="227"/>
      <c r="F123" s="227" t="s">
        <v>3076</v>
      </c>
      <c r="G123" s="228"/>
      <c r="H123" s="227" t="s">
        <v>64</v>
      </c>
      <c r="I123" s="227" t="s">
        <v>67</v>
      </c>
      <c r="J123" s="227" t="s">
        <v>3077</v>
      </c>
      <c r="K123" s="254"/>
    </row>
    <row r="124" spans="2:11" customFormat="1" ht="17.25" customHeight="1">
      <c r="B124" s="253"/>
      <c r="C124" s="229" t="s">
        <v>3078</v>
      </c>
      <c r="D124" s="229"/>
      <c r="E124" s="229"/>
      <c r="F124" s="230" t="s">
        <v>3079</v>
      </c>
      <c r="G124" s="231"/>
      <c r="H124" s="229"/>
      <c r="I124" s="229"/>
      <c r="J124" s="229" t="s">
        <v>3080</v>
      </c>
      <c r="K124" s="254"/>
    </row>
    <row r="125" spans="2:11" customFormat="1" ht="5.25" customHeight="1">
      <c r="B125" s="255"/>
      <c r="C125" s="232"/>
      <c r="D125" s="232"/>
      <c r="E125" s="232"/>
      <c r="F125" s="232"/>
      <c r="G125" s="256"/>
      <c r="H125" s="232"/>
      <c r="I125" s="232"/>
      <c r="J125" s="232"/>
      <c r="K125" s="257"/>
    </row>
    <row r="126" spans="2:11" customFormat="1" ht="15" customHeight="1">
      <c r="B126" s="255"/>
      <c r="C126" s="214" t="s">
        <v>3084</v>
      </c>
      <c r="D126" s="234"/>
      <c r="E126" s="234"/>
      <c r="F126" s="235" t="s">
        <v>3081</v>
      </c>
      <c r="G126" s="214"/>
      <c r="H126" s="214" t="s">
        <v>3121</v>
      </c>
      <c r="I126" s="214" t="s">
        <v>3083</v>
      </c>
      <c r="J126" s="214">
        <v>120</v>
      </c>
      <c r="K126" s="258"/>
    </row>
    <row r="127" spans="2:11" customFormat="1" ht="15" customHeight="1">
      <c r="B127" s="255"/>
      <c r="C127" s="214" t="s">
        <v>3130</v>
      </c>
      <c r="D127" s="214"/>
      <c r="E127" s="214"/>
      <c r="F127" s="235" t="s">
        <v>3081</v>
      </c>
      <c r="G127" s="214"/>
      <c r="H127" s="214" t="s">
        <v>3131</v>
      </c>
      <c r="I127" s="214" t="s">
        <v>3083</v>
      </c>
      <c r="J127" s="214" t="s">
        <v>3132</v>
      </c>
      <c r="K127" s="258"/>
    </row>
    <row r="128" spans="2:11" customFormat="1" ht="15" customHeight="1">
      <c r="B128" s="255"/>
      <c r="C128" s="214" t="s">
        <v>3029</v>
      </c>
      <c r="D128" s="214"/>
      <c r="E128" s="214"/>
      <c r="F128" s="235" t="s">
        <v>3081</v>
      </c>
      <c r="G128" s="214"/>
      <c r="H128" s="214" t="s">
        <v>3133</v>
      </c>
      <c r="I128" s="214" t="s">
        <v>3083</v>
      </c>
      <c r="J128" s="214" t="s">
        <v>3132</v>
      </c>
      <c r="K128" s="258"/>
    </row>
    <row r="129" spans="2:11" customFormat="1" ht="15" customHeight="1">
      <c r="B129" s="255"/>
      <c r="C129" s="214" t="s">
        <v>3092</v>
      </c>
      <c r="D129" s="214"/>
      <c r="E129" s="214"/>
      <c r="F129" s="235" t="s">
        <v>3087</v>
      </c>
      <c r="G129" s="214"/>
      <c r="H129" s="214" t="s">
        <v>3093</v>
      </c>
      <c r="I129" s="214" t="s">
        <v>3083</v>
      </c>
      <c r="J129" s="214">
        <v>15</v>
      </c>
      <c r="K129" s="258"/>
    </row>
    <row r="130" spans="2:11" customFormat="1" ht="15" customHeight="1">
      <c r="B130" s="255"/>
      <c r="C130" s="214" t="s">
        <v>3094</v>
      </c>
      <c r="D130" s="214"/>
      <c r="E130" s="214"/>
      <c r="F130" s="235" t="s">
        <v>3087</v>
      </c>
      <c r="G130" s="214"/>
      <c r="H130" s="214" t="s">
        <v>3095</v>
      </c>
      <c r="I130" s="214" t="s">
        <v>3083</v>
      </c>
      <c r="J130" s="214">
        <v>15</v>
      </c>
      <c r="K130" s="258"/>
    </row>
    <row r="131" spans="2:11" customFormat="1" ht="15" customHeight="1">
      <c r="B131" s="255"/>
      <c r="C131" s="214" t="s">
        <v>3096</v>
      </c>
      <c r="D131" s="214"/>
      <c r="E131" s="214"/>
      <c r="F131" s="235" t="s">
        <v>3087</v>
      </c>
      <c r="G131" s="214"/>
      <c r="H131" s="214" t="s">
        <v>3097</v>
      </c>
      <c r="I131" s="214" t="s">
        <v>3083</v>
      </c>
      <c r="J131" s="214">
        <v>20</v>
      </c>
      <c r="K131" s="258"/>
    </row>
    <row r="132" spans="2:11" customFormat="1" ht="15" customHeight="1">
      <c r="B132" s="255"/>
      <c r="C132" s="214" t="s">
        <v>3098</v>
      </c>
      <c r="D132" s="214"/>
      <c r="E132" s="214"/>
      <c r="F132" s="235" t="s">
        <v>3087</v>
      </c>
      <c r="G132" s="214"/>
      <c r="H132" s="214" t="s">
        <v>3099</v>
      </c>
      <c r="I132" s="214" t="s">
        <v>3083</v>
      </c>
      <c r="J132" s="214">
        <v>20</v>
      </c>
      <c r="K132" s="258"/>
    </row>
    <row r="133" spans="2:11" customFormat="1" ht="15" customHeight="1">
      <c r="B133" s="255"/>
      <c r="C133" s="214" t="s">
        <v>3086</v>
      </c>
      <c r="D133" s="214"/>
      <c r="E133" s="214"/>
      <c r="F133" s="235" t="s">
        <v>3087</v>
      </c>
      <c r="G133" s="214"/>
      <c r="H133" s="214" t="s">
        <v>3121</v>
      </c>
      <c r="I133" s="214" t="s">
        <v>3083</v>
      </c>
      <c r="J133" s="214">
        <v>50</v>
      </c>
      <c r="K133" s="258"/>
    </row>
    <row r="134" spans="2:11" customFormat="1" ht="15" customHeight="1">
      <c r="B134" s="255"/>
      <c r="C134" s="214" t="s">
        <v>3100</v>
      </c>
      <c r="D134" s="214"/>
      <c r="E134" s="214"/>
      <c r="F134" s="235" t="s">
        <v>3087</v>
      </c>
      <c r="G134" s="214"/>
      <c r="H134" s="214" t="s">
        <v>3121</v>
      </c>
      <c r="I134" s="214" t="s">
        <v>3083</v>
      </c>
      <c r="J134" s="214">
        <v>50</v>
      </c>
      <c r="K134" s="258"/>
    </row>
    <row r="135" spans="2:11" customFormat="1" ht="15" customHeight="1">
      <c r="B135" s="255"/>
      <c r="C135" s="214" t="s">
        <v>3106</v>
      </c>
      <c r="D135" s="214"/>
      <c r="E135" s="214"/>
      <c r="F135" s="235" t="s">
        <v>3087</v>
      </c>
      <c r="G135" s="214"/>
      <c r="H135" s="214" t="s">
        <v>3121</v>
      </c>
      <c r="I135" s="214" t="s">
        <v>3083</v>
      </c>
      <c r="J135" s="214">
        <v>50</v>
      </c>
      <c r="K135" s="258"/>
    </row>
    <row r="136" spans="2:11" customFormat="1" ht="15" customHeight="1">
      <c r="B136" s="255"/>
      <c r="C136" s="214" t="s">
        <v>3108</v>
      </c>
      <c r="D136" s="214"/>
      <c r="E136" s="214"/>
      <c r="F136" s="235" t="s">
        <v>3087</v>
      </c>
      <c r="G136" s="214"/>
      <c r="H136" s="214" t="s">
        <v>3121</v>
      </c>
      <c r="I136" s="214" t="s">
        <v>3083</v>
      </c>
      <c r="J136" s="214">
        <v>50</v>
      </c>
      <c r="K136" s="258"/>
    </row>
    <row r="137" spans="2:11" customFormat="1" ht="15" customHeight="1">
      <c r="B137" s="255"/>
      <c r="C137" s="214" t="s">
        <v>3109</v>
      </c>
      <c r="D137" s="214"/>
      <c r="E137" s="214"/>
      <c r="F137" s="235" t="s">
        <v>3087</v>
      </c>
      <c r="G137" s="214"/>
      <c r="H137" s="214" t="s">
        <v>3134</v>
      </c>
      <c r="I137" s="214" t="s">
        <v>3083</v>
      </c>
      <c r="J137" s="214">
        <v>255</v>
      </c>
      <c r="K137" s="258"/>
    </row>
    <row r="138" spans="2:11" customFormat="1" ht="15" customHeight="1">
      <c r="B138" s="255"/>
      <c r="C138" s="214" t="s">
        <v>3111</v>
      </c>
      <c r="D138" s="214"/>
      <c r="E138" s="214"/>
      <c r="F138" s="235" t="s">
        <v>3081</v>
      </c>
      <c r="G138" s="214"/>
      <c r="H138" s="214" t="s">
        <v>3135</v>
      </c>
      <c r="I138" s="214" t="s">
        <v>3113</v>
      </c>
      <c r="J138" s="214"/>
      <c r="K138" s="258"/>
    </row>
    <row r="139" spans="2:11" customFormat="1" ht="15" customHeight="1">
      <c r="B139" s="255"/>
      <c r="C139" s="214" t="s">
        <v>3114</v>
      </c>
      <c r="D139" s="214"/>
      <c r="E139" s="214"/>
      <c r="F139" s="235" t="s">
        <v>3081</v>
      </c>
      <c r="G139" s="214"/>
      <c r="H139" s="214" t="s">
        <v>3136</v>
      </c>
      <c r="I139" s="214" t="s">
        <v>3116</v>
      </c>
      <c r="J139" s="214"/>
      <c r="K139" s="258"/>
    </row>
    <row r="140" spans="2:11" customFormat="1" ht="15" customHeight="1">
      <c r="B140" s="255"/>
      <c r="C140" s="214" t="s">
        <v>3117</v>
      </c>
      <c r="D140" s="214"/>
      <c r="E140" s="214"/>
      <c r="F140" s="235" t="s">
        <v>3081</v>
      </c>
      <c r="G140" s="214"/>
      <c r="H140" s="214" t="s">
        <v>3117</v>
      </c>
      <c r="I140" s="214" t="s">
        <v>3116</v>
      </c>
      <c r="J140" s="214"/>
      <c r="K140" s="258"/>
    </row>
    <row r="141" spans="2:11" customFormat="1" ht="15" customHeight="1">
      <c r="B141" s="255"/>
      <c r="C141" s="214" t="s">
        <v>48</v>
      </c>
      <c r="D141" s="214"/>
      <c r="E141" s="214"/>
      <c r="F141" s="235" t="s">
        <v>3081</v>
      </c>
      <c r="G141" s="214"/>
      <c r="H141" s="214" t="s">
        <v>3137</v>
      </c>
      <c r="I141" s="214" t="s">
        <v>3116</v>
      </c>
      <c r="J141" s="214"/>
      <c r="K141" s="258"/>
    </row>
    <row r="142" spans="2:11" customFormat="1" ht="15" customHeight="1">
      <c r="B142" s="255"/>
      <c r="C142" s="214" t="s">
        <v>3138</v>
      </c>
      <c r="D142" s="214"/>
      <c r="E142" s="214"/>
      <c r="F142" s="235" t="s">
        <v>3081</v>
      </c>
      <c r="G142" s="214"/>
      <c r="H142" s="214" t="s">
        <v>3139</v>
      </c>
      <c r="I142" s="214" t="s">
        <v>3116</v>
      </c>
      <c r="J142" s="214"/>
      <c r="K142" s="258"/>
    </row>
    <row r="143" spans="2:11" customFormat="1" ht="15" customHeight="1">
      <c r="B143" s="259"/>
      <c r="C143" s="260"/>
      <c r="D143" s="260"/>
      <c r="E143" s="260"/>
      <c r="F143" s="260"/>
      <c r="G143" s="260"/>
      <c r="H143" s="260"/>
      <c r="I143" s="260"/>
      <c r="J143" s="260"/>
      <c r="K143" s="261"/>
    </row>
    <row r="144" spans="2:11" customFormat="1" ht="18.75" customHeight="1">
      <c r="B144" s="246"/>
      <c r="C144" s="246"/>
      <c r="D144" s="246"/>
      <c r="E144" s="246"/>
      <c r="F144" s="247"/>
      <c r="G144" s="246"/>
      <c r="H144" s="246"/>
      <c r="I144" s="246"/>
      <c r="J144" s="246"/>
      <c r="K144" s="246"/>
    </row>
    <row r="145" spans="2:11" customFormat="1" ht="18.75" customHeight="1">
      <c r="B145" s="221"/>
      <c r="C145" s="221"/>
      <c r="D145" s="221"/>
      <c r="E145" s="221"/>
      <c r="F145" s="221"/>
      <c r="G145" s="221"/>
      <c r="H145" s="221"/>
      <c r="I145" s="221"/>
      <c r="J145" s="221"/>
      <c r="K145" s="221"/>
    </row>
    <row r="146" spans="2:11" customFormat="1" ht="7.5" customHeight="1">
      <c r="B146" s="222"/>
      <c r="C146" s="223"/>
      <c r="D146" s="223"/>
      <c r="E146" s="223"/>
      <c r="F146" s="223"/>
      <c r="G146" s="223"/>
      <c r="H146" s="223"/>
      <c r="I146" s="223"/>
      <c r="J146" s="223"/>
      <c r="K146" s="224"/>
    </row>
    <row r="147" spans="2:11" customFormat="1" ht="45" customHeight="1">
      <c r="B147" s="225"/>
      <c r="C147" s="332" t="s">
        <v>3140</v>
      </c>
      <c r="D147" s="332"/>
      <c r="E147" s="332"/>
      <c r="F147" s="332"/>
      <c r="G147" s="332"/>
      <c r="H147" s="332"/>
      <c r="I147" s="332"/>
      <c r="J147" s="332"/>
      <c r="K147" s="226"/>
    </row>
    <row r="148" spans="2:11" customFormat="1" ht="17.25" customHeight="1">
      <c r="B148" s="225"/>
      <c r="C148" s="227" t="s">
        <v>3075</v>
      </c>
      <c r="D148" s="227"/>
      <c r="E148" s="227"/>
      <c r="F148" s="227" t="s">
        <v>3076</v>
      </c>
      <c r="G148" s="228"/>
      <c r="H148" s="227" t="s">
        <v>64</v>
      </c>
      <c r="I148" s="227" t="s">
        <v>67</v>
      </c>
      <c r="J148" s="227" t="s">
        <v>3077</v>
      </c>
      <c r="K148" s="226"/>
    </row>
    <row r="149" spans="2:11" customFormat="1" ht="17.25" customHeight="1">
      <c r="B149" s="225"/>
      <c r="C149" s="229" t="s">
        <v>3078</v>
      </c>
      <c r="D149" s="229"/>
      <c r="E149" s="229"/>
      <c r="F149" s="230" t="s">
        <v>3079</v>
      </c>
      <c r="G149" s="231"/>
      <c r="H149" s="229"/>
      <c r="I149" s="229"/>
      <c r="J149" s="229" t="s">
        <v>3080</v>
      </c>
      <c r="K149" s="226"/>
    </row>
    <row r="150" spans="2:11" customFormat="1" ht="5.25" customHeight="1">
      <c r="B150" s="237"/>
      <c r="C150" s="232"/>
      <c r="D150" s="232"/>
      <c r="E150" s="232"/>
      <c r="F150" s="232"/>
      <c r="G150" s="233"/>
      <c r="H150" s="232"/>
      <c r="I150" s="232"/>
      <c r="J150" s="232"/>
      <c r="K150" s="258"/>
    </row>
    <row r="151" spans="2:11" customFormat="1" ht="15" customHeight="1">
      <c r="B151" s="237"/>
      <c r="C151" s="262" t="s">
        <v>3084</v>
      </c>
      <c r="D151" s="214"/>
      <c r="E151" s="214"/>
      <c r="F151" s="263" t="s">
        <v>3081</v>
      </c>
      <c r="G151" s="214"/>
      <c r="H151" s="262" t="s">
        <v>3121</v>
      </c>
      <c r="I151" s="262" t="s">
        <v>3083</v>
      </c>
      <c r="J151" s="262">
        <v>120</v>
      </c>
      <c r="K151" s="258"/>
    </row>
    <row r="152" spans="2:11" customFormat="1" ht="15" customHeight="1">
      <c r="B152" s="237"/>
      <c r="C152" s="262" t="s">
        <v>3130</v>
      </c>
      <c r="D152" s="214"/>
      <c r="E152" s="214"/>
      <c r="F152" s="263" t="s">
        <v>3081</v>
      </c>
      <c r="G152" s="214"/>
      <c r="H152" s="262" t="s">
        <v>3141</v>
      </c>
      <c r="I152" s="262" t="s">
        <v>3083</v>
      </c>
      <c r="J152" s="262" t="s">
        <v>3132</v>
      </c>
      <c r="K152" s="258"/>
    </row>
    <row r="153" spans="2:11" customFormat="1" ht="15" customHeight="1">
      <c r="B153" s="237"/>
      <c r="C153" s="262" t="s">
        <v>3029</v>
      </c>
      <c r="D153" s="214"/>
      <c r="E153" s="214"/>
      <c r="F153" s="263" t="s">
        <v>3081</v>
      </c>
      <c r="G153" s="214"/>
      <c r="H153" s="262" t="s">
        <v>3142</v>
      </c>
      <c r="I153" s="262" t="s">
        <v>3083</v>
      </c>
      <c r="J153" s="262" t="s">
        <v>3132</v>
      </c>
      <c r="K153" s="258"/>
    </row>
    <row r="154" spans="2:11" customFormat="1" ht="15" customHeight="1">
      <c r="B154" s="237"/>
      <c r="C154" s="262" t="s">
        <v>3086</v>
      </c>
      <c r="D154" s="214"/>
      <c r="E154" s="214"/>
      <c r="F154" s="263" t="s">
        <v>3087</v>
      </c>
      <c r="G154" s="214"/>
      <c r="H154" s="262" t="s">
        <v>3121</v>
      </c>
      <c r="I154" s="262" t="s">
        <v>3083</v>
      </c>
      <c r="J154" s="262">
        <v>50</v>
      </c>
      <c r="K154" s="258"/>
    </row>
    <row r="155" spans="2:11" customFormat="1" ht="15" customHeight="1">
      <c r="B155" s="237"/>
      <c r="C155" s="262" t="s">
        <v>3089</v>
      </c>
      <c r="D155" s="214"/>
      <c r="E155" s="214"/>
      <c r="F155" s="263" t="s">
        <v>3081</v>
      </c>
      <c r="G155" s="214"/>
      <c r="H155" s="262" t="s">
        <v>3121</v>
      </c>
      <c r="I155" s="262" t="s">
        <v>3091</v>
      </c>
      <c r="J155" s="262"/>
      <c r="K155" s="258"/>
    </row>
    <row r="156" spans="2:11" customFormat="1" ht="15" customHeight="1">
      <c r="B156" s="237"/>
      <c r="C156" s="262" t="s">
        <v>3100</v>
      </c>
      <c r="D156" s="214"/>
      <c r="E156" s="214"/>
      <c r="F156" s="263" t="s">
        <v>3087</v>
      </c>
      <c r="G156" s="214"/>
      <c r="H156" s="262" t="s">
        <v>3121</v>
      </c>
      <c r="I156" s="262" t="s">
        <v>3083</v>
      </c>
      <c r="J156" s="262">
        <v>50</v>
      </c>
      <c r="K156" s="258"/>
    </row>
    <row r="157" spans="2:11" customFormat="1" ht="15" customHeight="1">
      <c r="B157" s="237"/>
      <c r="C157" s="262" t="s">
        <v>3108</v>
      </c>
      <c r="D157" s="214"/>
      <c r="E157" s="214"/>
      <c r="F157" s="263" t="s">
        <v>3087</v>
      </c>
      <c r="G157" s="214"/>
      <c r="H157" s="262" t="s">
        <v>3121</v>
      </c>
      <c r="I157" s="262" t="s">
        <v>3083</v>
      </c>
      <c r="J157" s="262">
        <v>50</v>
      </c>
      <c r="K157" s="258"/>
    </row>
    <row r="158" spans="2:11" customFormat="1" ht="15" customHeight="1">
      <c r="B158" s="237"/>
      <c r="C158" s="262" t="s">
        <v>3106</v>
      </c>
      <c r="D158" s="214"/>
      <c r="E158" s="214"/>
      <c r="F158" s="263" t="s">
        <v>3087</v>
      </c>
      <c r="G158" s="214"/>
      <c r="H158" s="262" t="s">
        <v>3121</v>
      </c>
      <c r="I158" s="262" t="s">
        <v>3083</v>
      </c>
      <c r="J158" s="262">
        <v>50</v>
      </c>
      <c r="K158" s="258"/>
    </row>
    <row r="159" spans="2:11" customFormat="1" ht="15" customHeight="1">
      <c r="B159" s="237"/>
      <c r="C159" s="262" t="s">
        <v>128</v>
      </c>
      <c r="D159" s="214"/>
      <c r="E159" s="214"/>
      <c r="F159" s="263" t="s">
        <v>3081</v>
      </c>
      <c r="G159" s="214"/>
      <c r="H159" s="262" t="s">
        <v>3143</v>
      </c>
      <c r="I159" s="262" t="s">
        <v>3083</v>
      </c>
      <c r="J159" s="262" t="s">
        <v>3144</v>
      </c>
      <c r="K159" s="258"/>
    </row>
    <row r="160" spans="2:11" customFormat="1" ht="15" customHeight="1">
      <c r="B160" s="237"/>
      <c r="C160" s="262" t="s">
        <v>3145</v>
      </c>
      <c r="D160" s="214"/>
      <c r="E160" s="214"/>
      <c r="F160" s="263" t="s">
        <v>3081</v>
      </c>
      <c r="G160" s="214"/>
      <c r="H160" s="262" t="s">
        <v>3146</v>
      </c>
      <c r="I160" s="262" t="s">
        <v>3116</v>
      </c>
      <c r="J160" s="262"/>
      <c r="K160" s="258"/>
    </row>
    <row r="161" spans="2:11" customFormat="1" ht="15" customHeight="1">
      <c r="B161" s="264"/>
      <c r="C161" s="244"/>
      <c r="D161" s="244"/>
      <c r="E161" s="244"/>
      <c r="F161" s="244"/>
      <c r="G161" s="244"/>
      <c r="H161" s="244"/>
      <c r="I161" s="244"/>
      <c r="J161" s="244"/>
      <c r="K161" s="265"/>
    </row>
    <row r="162" spans="2:11" customFormat="1" ht="18.75" customHeight="1">
      <c r="B162" s="246"/>
      <c r="C162" s="256"/>
      <c r="D162" s="256"/>
      <c r="E162" s="256"/>
      <c r="F162" s="266"/>
      <c r="G162" s="256"/>
      <c r="H162" s="256"/>
      <c r="I162" s="256"/>
      <c r="J162" s="256"/>
      <c r="K162" s="246"/>
    </row>
    <row r="163" spans="2:11" customFormat="1" ht="18.75" customHeight="1">
      <c r="B163" s="221"/>
      <c r="C163" s="221"/>
      <c r="D163" s="221"/>
      <c r="E163" s="221"/>
      <c r="F163" s="221"/>
      <c r="G163" s="221"/>
      <c r="H163" s="221"/>
      <c r="I163" s="221"/>
      <c r="J163" s="221"/>
      <c r="K163" s="221"/>
    </row>
    <row r="164" spans="2:11" customFormat="1" ht="7.5" customHeight="1">
      <c r="B164" s="203"/>
      <c r="C164" s="204"/>
      <c r="D164" s="204"/>
      <c r="E164" s="204"/>
      <c r="F164" s="204"/>
      <c r="G164" s="204"/>
      <c r="H164" s="204"/>
      <c r="I164" s="204"/>
      <c r="J164" s="204"/>
      <c r="K164" s="205"/>
    </row>
    <row r="165" spans="2:11" customFormat="1" ht="45" customHeight="1">
      <c r="B165" s="206"/>
      <c r="C165" s="330" t="s">
        <v>3147</v>
      </c>
      <c r="D165" s="330"/>
      <c r="E165" s="330"/>
      <c r="F165" s="330"/>
      <c r="G165" s="330"/>
      <c r="H165" s="330"/>
      <c r="I165" s="330"/>
      <c r="J165" s="330"/>
      <c r="K165" s="207"/>
    </row>
    <row r="166" spans="2:11" customFormat="1" ht="17.25" customHeight="1">
      <c r="B166" s="206"/>
      <c r="C166" s="227" t="s">
        <v>3075</v>
      </c>
      <c r="D166" s="227"/>
      <c r="E166" s="227"/>
      <c r="F166" s="227" t="s">
        <v>3076</v>
      </c>
      <c r="G166" s="267"/>
      <c r="H166" s="268" t="s">
        <v>64</v>
      </c>
      <c r="I166" s="268" t="s">
        <v>67</v>
      </c>
      <c r="J166" s="227" t="s">
        <v>3077</v>
      </c>
      <c r="K166" s="207"/>
    </row>
    <row r="167" spans="2:11" customFormat="1" ht="17.25" customHeight="1">
      <c r="B167" s="208"/>
      <c r="C167" s="229" t="s">
        <v>3078</v>
      </c>
      <c r="D167" s="229"/>
      <c r="E167" s="229"/>
      <c r="F167" s="230" t="s">
        <v>3079</v>
      </c>
      <c r="G167" s="269"/>
      <c r="H167" s="270"/>
      <c r="I167" s="270"/>
      <c r="J167" s="229" t="s">
        <v>3080</v>
      </c>
      <c r="K167" s="209"/>
    </row>
    <row r="168" spans="2:11" customFormat="1" ht="5.25" customHeight="1">
      <c r="B168" s="237"/>
      <c r="C168" s="232"/>
      <c r="D168" s="232"/>
      <c r="E168" s="232"/>
      <c r="F168" s="232"/>
      <c r="G168" s="233"/>
      <c r="H168" s="232"/>
      <c r="I168" s="232"/>
      <c r="J168" s="232"/>
      <c r="K168" s="258"/>
    </row>
    <row r="169" spans="2:11" customFormat="1" ht="15" customHeight="1">
      <c r="B169" s="237"/>
      <c r="C169" s="214" t="s">
        <v>3084</v>
      </c>
      <c r="D169" s="214"/>
      <c r="E169" s="214"/>
      <c r="F169" s="235" t="s">
        <v>3081</v>
      </c>
      <c r="G169" s="214"/>
      <c r="H169" s="214" t="s">
        <v>3121</v>
      </c>
      <c r="I169" s="214" t="s">
        <v>3083</v>
      </c>
      <c r="J169" s="214">
        <v>120</v>
      </c>
      <c r="K169" s="258"/>
    </row>
    <row r="170" spans="2:11" customFormat="1" ht="15" customHeight="1">
      <c r="B170" s="237"/>
      <c r="C170" s="214" t="s">
        <v>3130</v>
      </c>
      <c r="D170" s="214"/>
      <c r="E170" s="214"/>
      <c r="F170" s="235" t="s">
        <v>3081</v>
      </c>
      <c r="G170" s="214"/>
      <c r="H170" s="214" t="s">
        <v>3131</v>
      </c>
      <c r="I170" s="214" t="s">
        <v>3083</v>
      </c>
      <c r="J170" s="214" t="s">
        <v>3132</v>
      </c>
      <c r="K170" s="258"/>
    </row>
    <row r="171" spans="2:11" customFormat="1" ht="15" customHeight="1">
      <c r="B171" s="237"/>
      <c r="C171" s="214" t="s">
        <v>3029</v>
      </c>
      <c r="D171" s="214"/>
      <c r="E171" s="214"/>
      <c r="F171" s="235" t="s">
        <v>3081</v>
      </c>
      <c r="G171" s="214"/>
      <c r="H171" s="214" t="s">
        <v>3148</v>
      </c>
      <c r="I171" s="214" t="s">
        <v>3083</v>
      </c>
      <c r="J171" s="214" t="s">
        <v>3132</v>
      </c>
      <c r="K171" s="258"/>
    </row>
    <row r="172" spans="2:11" customFormat="1" ht="15" customHeight="1">
      <c r="B172" s="237"/>
      <c r="C172" s="214" t="s">
        <v>3086</v>
      </c>
      <c r="D172" s="214"/>
      <c r="E172" s="214"/>
      <c r="F172" s="235" t="s">
        <v>3087</v>
      </c>
      <c r="G172" s="214"/>
      <c r="H172" s="214" t="s">
        <v>3148</v>
      </c>
      <c r="I172" s="214" t="s">
        <v>3083</v>
      </c>
      <c r="J172" s="214">
        <v>50</v>
      </c>
      <c r="K172" s="258"/>
    </row>
    <row r="173" spans="2:11" customFormat="1" ht="15" customHeight="1">
      <c r="B173" s="237"/>
      <c r="C173" s="214" t="s">
        <v>3089</v>
      </c>
      <c r="D173" s="214"/>
      <c r="E173" s="214"/>
      <c r="F173" s="235" t="s">
        <v>3081</v>
      </c>
      <c r="G173" s="214"/>
      <c r="H173" s="214" t="s">
        <v>3148</v>
      </c>
      <c r="I173" s="214" t="s">
        <v>3091</v>
      </c>
      <c r="J173" s="214"/>
      <c r="K173" s="258"/>
    </row>
    <row r="174" spans="2:11" customFormat="1" ht="15" customHeight="1">
      <c r="B174" s="237"/>
      <c r="C174" s="214" t="s">
        <v>3100</v>
      </c>
      <c r="D174" s="214"/>
      <c r="E174" s="214"/>
      <c r="F174" s="235" t="s">
        <v>3087</v>
      </c>
      <c r="G174" s="214"/>
      <c r="H174" s="214" t="s">
        <v>3148</v>
      </c>
      <c r="I174" s="214" t="s">
        <v>3083</v>
      </c>
      <c r="J174" s="214">
        <v>50</v>
      </c>
      <c r="K174" s="258"/>
    </row>
    <row r="175" spans="2:11" customFormat="1" ht="15" customHeight="1">
      <c r="B175" s="237"/>
      <c r="C175" s="214" t="s">
        <v>3108</v>
      </c>
      <c r="D175" s="214"/>
      <c r="E175" s="214"/>
      <c r="F175" s="235" t="s">
        <v>3087</v>
      </c>
      <c r="G175" s="214"/>
      <c r="H175" s="214" t="s">
        <v>3148</v>
      </c>
      <c r="I175" s="214" t="s">
        <v>3083</v>
      </c>
      <c r="J175" s="214">
        <v>50</v>
      </c>
      <c r="K175" s="258"/>
    </row>
    <row r="176" spans="2:11" customFormat="1" ht="15" customHeight="1">
      <c r="B176" s="237"/>
      <c r="C176" s="214" t="s">
        <v>3106</v>
      </c>
      <c r="D176" s="214"/>
      <c r="E176" s="214"/>
      <c r="F176" s="235" t="s">
        <v>3087</v>
      </c>
      <c r="G176" s="214"/>
      <c r="H176" s="214" t="s">
        <v>3148</v>
      </c>
      <c r="I176" s="214" t="s">
        <v>3083</v>
      </c>
      <c r="J176" s="214">
        <v>50</v>
      </c>
      <c r="K176" s="258"/>
    </row>
    <row r="177" spans="2:11" customFormat="1" ht="15" customHeight="1">
      <c r="B177" s="237"/>
      <c r="C177" s="214" t="s">
        <v>163</v>
      </c>
      <c r="D177" s="214"/>
      <c r="E177" s="214"/>
      <c r="F177" s="235" t="s">
        <v>3081</v>
      </c>
      <c r="G177" s="214"/>
      <c r="H177" s="214" t="s">
        <v>3149</v>
      </c>
      <c r="I177" s="214" t="s">
        <v>3150</v>
      </c>
      <c r="J177" s="214"/>
      <c r="K177" s="258"/>
    </row>
    <row r="178" spans="2:11" customFormat="1" ht="15" customHeight="1">
      <c r="B178" s="237"/>
      <c r="C178" s="214" t="s">
        <v>67</v>
      </c>
      <c r="D178" s="214"/>
      <c r="E178" s="214"/>
      <c r="F178" s="235" t="s">
        <v>3081</v>
      </c>
      <c r="G178" s="214"/>
      <c r="H178" s="214" t="s">
        <v>3151</v>
      </c>
      <c r="I178" s="214" t="s">
        <v>3152</v>
      </c>
      <c r="J178" s="214">
        <v>1</v>
      </c>
      <c r="K178" s="258"/>
    </row>
    <row r="179" spans="2:11" customFormat="1" ht="15" customHeight="1">
      <c r="B179" s="237"/>
      <c r="C179" s="214" t="s">
        <v>63</v>
      </c>
      <c r="D179" s="214"/>
      <c r="E179" s="214"/>
      <c r="F179" s="235" t="s">
        <v>3081</v>
      </c>
      <c r="G179" s="214"/>
      <c r="H179" s="214" t="s">
        <v>3153</v>
      </c>
      <c r="I179" s="214" t="s">
        <v>3083</v>
      </c>
      <c r="J179" s="214">
        <v>20</v>
      </c>
      <c r="K179" s="258"/>
    </row>
    <row r="180" spans="2:11" customFormat="1" ht="15" customHeight="1">
      <c r="B180" s="237"/>
      <c r="C180" s="214" t="s">
        <v>64</v>
      </c>
      <c r="D180" s="214"/>
      <c r="E180" s="214"/>
      <c r="F180" s="235" t="s">
        <v>3081</v>
      </c>
      <c r="G180" s="214"/>
      <c r="H180" s="214" t="s">
        <v>3154</v>
      </c>
      <c r="I180" s="214" t="s">
        <v>3083</v>
      </c>
      <c r="J180" s="214">
        <v>255</v>
      </c>
      <c r="K180" s="258"/>
    </row>
    <row r="181" spans="2:11" customFormat="1" ht="15" customHeight="1">
      <c r="B181" s="237"/>
      <c r="C181" s="214" t="s">
        <v>164</v>
      </c>
      <c r="D181" s="214"/>
      <c r="E181" s="214"/>
      <c r="F181" s="235" t="s">
        <v>3081</v>
      </c>
      <c r="G181" s="214"/>
      <c r="H181" s="214" t="s">
        <v>3045</v>
      </c>
      <c r="I181" s="214" t="s">
        <v>3083</v>
      </c>
      <c r="J181" s="214">
        <v>10</v>
      </c>
      <c r="K181" s="258"/>
    </row>
    <row r="182" spans="2:11" customFormat="1" ht="15" customHeight="1">
      <c r="B182" s="237"/>
      <c r="C182" s="214" t="s">
        <v>165</v>
      </c>
      <c r="D182" s="214"/>
      <c r="E182" s="214"/>
      <c r="F182" s="235" t="s">
        <v>3081</v>
      </c>
      <c r="G182" s="214"/>
      <c r="H182" s="214" t="s">
        <v>3155</v>
      </c>
      <c r="I182" s="214" t="s">
        <v>3116</v>
      </c>
      <c r="J182" s="214"/>
      <c r="K182" s="258"/>
    </row>
    <row r="183" spans="2:11" customFormat="1" ht="15" customHeight="1">
      <c r="B183" s="237"/>
      <c r="C183" s="214" t="s">
        <v>3156</v>
      </c>
      <c r="D183" s="214"/>
      <c r="E183" s="214"/>
      <c r="F183" s="235" t="s">
        <v>3081</v>
      </c>
      <c r="G183" s="214"/>
      <c r="H183" s="214" t="s">
        <v>3157</v>
      </c>
      <c r="I183" s="214" t="s">
        <v>3116</v>
      </c>
      <c r="J183" s="214"/>
      <c r="K183" s="258"/>
    </row>
    <row r="184" spans="2:11" customFormat="1" ht="15" customHeight="1">
      <c r="B184" s="237"/>
      <c r="C184" s="214" t="s">
        <v>3145</v>
      </c>
      <c r="D184" s="214"/>
      <c r="E184" s="214"/>
      <c r="F184" s="235" t="s">
        <v>3081</v>
      </c>
      <c r="G184" s="214"/>
      <c r="H184" s="214" t="s">
        <v>3158</v>
      </c>
      <c r="I184" s="214" t="s">
        <v>3116</v>
      </c>
      <c r="J184" s="214"/>
      <c r="K184" s="258"/>
    </row>
    <row r="185" spans="2:11" customFormat="1" ht="15" customHeight="1">
      <c r="B185" s="237"/>
      <c r="C185" s="214" t="s">
        <v>167</v>
      </c>
      <c r="D185" s="214"/>
      <c r="E185" s="214"/>
      <c r="F185" s="235" t="s">
        <v>3087</v>
      </c>
      <c r="G185" s="214"/>
      <c r="H185" s="214" t="s">
        <v>3159</v>
      </c>
      <c r="I185" s="214" t="s">
        <v>3083</v>
      </c>
      <c r="J185" s="214">
        <v>50</v>
      </c>
      <c r="K185" s="258"/>
    </row>
    <row r="186" spans="2:11" customFormat="1" ht="15" customHeight="1">
      <c r="B186" s="237"/>
      <c r="C186" s="214" t="s">
        <v>3160</v>
      </c>
      <c r="D186" s="214"/>
      <c r="E186" s="214"/>
      <c r="F186" s="235" t="s">
        <v>3087</v>
      </c>
      <c r="G186" s="214"/>
      <c r="H186" s="214" t="s">
        <v>3161</v>
      </c>
      <c r="I186" s="214" t="s">
        <v>3162</v>
      </c>
      <c r="J186" s="214"/>
      <c r="K186" s="258"/>
    </row>
    <row r="187" spans="2:11" customFormat="1" ht="15" customHeight="1">
      <c r="B187" s="237"/>
      <c r="C187" s="214" t="s">
        <v>3163</v>
      </c>
      <c r="D187" s="214"/>
      <c r="E187" s="214"/>
      <c r="F187" s="235" t="s">
        <v>3087</v>
      </c>
      <c r="G187" s="214"/>
      <c r="H187" s="214" t="s">
        <v>3164</v>
      </c>
      <c r="I187" s="214" t="s">
        <v>3162</v>
      </c>
      <c r="J187" s="214"/>
      <c r="K187" s="258"/>
    </row>
    <row r="188" spans="2:11" customFormat="1" ht="15" customHeight="1">
      <c r="B188" s="237"/>
      <c r="C188" s="214" t="s">
        <v>3165</v>
      </c>
      <c r="D188" s="214"/>
      <c r="E188" s="214"/>
      <c r="F188" s="235" t="s">
        <v>3087</v>
      </c>
      <c r="G188" s="214"/>
      <c r="H188" s="214" t="s">
        <v>3166</v>
      </c>
      <c r="I188" s="214" t="s">
        <v>3162</v>
      </c>
      <c r="J188" s="214"/>
      <c r="K188" s="258"/>
    </row>
    <row r="189" spans="2:11" customFormat="1" ht="15" customHeight="1">
      <c r="B189" s="237"/>
      <c r="C189" s="271" t="s">
        <v>3167</v>
      </c>
      <c r="D189" s="214"/>
      <c r="E189" s="214"/>
      <c r="F189" s="235" t="s">
        <v>3087</v>
      </c>
      <c r="G189" s="214"/>
      <c r="H189" s="214" t="s">
        <v>3168</v>
      </c>
      <c r="I189" s="214" t="s">
        <v>3169</v>
      </c>
      <c r="J189" s="272" t="s">
        <v>3170</v>
      </c>
      <c r="K189" s="258"/>
    </row>
    <row r="190" spans="2:11" customFormat="1" ht="15" customHeight="1">
      <c r="B190" s="273"/>
      <c r="C190" s="274" t="s">
        <v>3171</v>
      </c>
      <c r="D190" s="275"/>
      <c r="E190" s="275"/>
      <c r="F190" s="276" t="s">
        <v>3087</v>
      </c>
      <c r="G190" s="275"/>
      <c r="H190" s="275" t="s">
        <v>3172</v>
      </c>
      <c r="I190" s="275" t="s">
        <v>3169</v>
      </c>
      <c r="J190" s="277" t="s">
        <v>3170</v>
      </c>
      <c r="K190" s="278"/>
    </row>
    <row r="191" spans="2:11" customFormat="1" ht="15" customHeight="1">
      <c r="B191" s="237"/>
      <c r="C191" s="271" t="s">
        <v>52</v>
      </c>
      <c r="D191" s="214"/>
      <c r="E191" s="214"/>
      <c r="F191" s="235" t="s">
        <v>3081</v>
      </c>
      <c r="G191" s="214"/>
      <c r="H191" s="211" t="s">
        <v>3173</v>
      </c>
      <c r="I191" s="214" t="s">
        <v>3174</v>
      </c>
      <c r="J191" s="214"/>
      <c r="K191" s="258"/>
    </row>
    <row r="192" spans="2:11" customFormat="1" ht="15" customHeight="1">
      <c r="B192" s="237"/>
      <c r="C192" s="271" t="s">
        <v>3175</v>
      </c>
      <c r="D192" s="214"/>
      <c r="E192" s="214"/>
      <c r="F192" s="235" t="s">
        <v>3081</v>
      </c>
      <c r="G192" s="214"/>
      <c r="H192" s="214" t="s">
        <v>3176</v>
      </c>
      <c r="I192" s="214" t="s">
        <v>3116</v>
      </c>
      <c r="J192" s="214"/>
      <c r="K192" s="258"/>
    </row>
    <row r="193" spans="2:11" customFormat="1" ht="15" customHeight="1">
      <c r="B193" s="237"/>
      <c r="C193" s="271" t="s">
        <v>3177</v>
      </c>
      <c r="D193" s="214"/>
      <c r="E193" s="214"/>
      <c r="F193" s="235" t="s">
        <v>3081</v>
      </c>
      <c r="G193" s="214"/>
      <c r="H193" s="214" t="s">
        <v>3178</v>
      </c>
      <c r="I193" s="214" t="s">
        <v>3116</v>
      </c>
      <c r="J193" s="214"/>
      <c r="K193" s="258"/>
    </row>
    <row r="194" spans="2:11" customFormat="1" ht="15" customHeight="1">
      <c r="B194" s="237"/>
      <c r="C194" s="271" t="s">
        <v>3179</v>
      </c>
      <c r="D194" s="214"/>
      <c r="E194" s="214"/>
      <c r="F194" s="235" t="s">
        <v>3087</v>
      </c>
      <c r="G194" s="214"/>
      <c r="H194" s="214" t="s">
        <v>3180</v>
      </c>
      <c r="I194" s="214" t="s">
        <v>3116</v>
      </c>
      <c r="J194" s="214"/>
      <c r="K194" s="258"/>
    </row>
    <row r="195" spans="2:11" customFormat="1" ht="15" customHeight="1">
      <c r="B195" s="264"/>
      <c r="C195" s="279"/>
      <c r="D195" s="244"/>
      <c r="E195" s="244"/>
      <c r="F195" s="244"/>
      <c r="G195" s="244"/>
      <c r="H195" s="244"/>
      <c r="I195" s="244"/>
      <c r="J195" s="244"/>
      <c r="K195" s="265"/>
    </row>
    <row r="196" spans="2:11" customFormat="1" ht="18.75" customHeight="1">
      <c r="B196" s="246"/>
      <c r="C196" s="256"/>
      <c r="D196" s="256"/>
      <c r="E196" s="256"/>
      <c r="F196" s="266"/>
      <c r="G196" s="256"/>
      <c r="H196" s="256"/>
      <c r="I196" s="256"/>
      <c r="J196" s="256"/>
      <c r="K196" s="246"/>
    </row>
    <row r="197" spans="2:11" customFormat="1" ht="18.75" customHeight="1">
      <c r="B197" s="246"/>
      <c r="C197" s="256"/>
      <c r="D197" s="256"/>
      <c r="E197" s="256"/>
      <c r="F197" s="266"/>
      <c r="G197" s="256"/>
      <c r="H197" s="256"/>
      <c r="I197" s="256"/>
      <c r="J197" s="256"/>
      <c r="K197" s="246"/>
    </row>
    <row r="198" spans="2:11" customFormat="1" ht="18.75" customHeight="1">
      <c r="B198" s="221"/>
      <c r="C198" s="221"/>
      <c r="D198" s="221"/>
      <c r="E198" s="221"/>
      <c r="F198" s="221"/>
      <c r="G198" s="221"/>
      <c r="H198" s="221"/>
      <c r="I198" s="221"/>
      <c r="J198" s="221"/>
      <c r="K198" s="221"/>
    </row>
    <row r="199" spans="2:11" customFormat="1" ht="13.5">
      <c r="B199" s="203"/>
      <c r="C199" s="204"/>
      <c r="D199" s="204"/>
      <c r="E199" s="204"/>
      <c r="F199" s="204"/>
      <c r="G199" s="204"/>
      <c r="H199" s="204"/>
      <c r="I199" s="204"/>
      <c r="J199" s="204"/>
      <c r="K199" s="205"/>
    </row>
    <row r="200" spans="2:11" customFormat="1" ht="21">
      <c r="B200" s="206"/>
      <c r="C200" s="330" t="s">
        <v>3181</v>
      </c>
      <c r="D200" s="330"/>
      <c r="E200" s="330"/>
      <c r="F200" s="330"/>
      <c r="G200" s="330"/>
      <c r="H200" s="330"/>
      <c r="I200" s="330"/>
      <c r="J200" s="330"/>
      <c r="K200" s="207"/>
    </row>
    <row r="201" spans="2:11" customFormat="1" ht="25.5" customHeight="1">
      <c r="B201" s="206"/>
      <c r="C201" s="280" t="s">
        <v>3182</v>
      </c>
      <c r="D201" s="280"/>
      <c r="E201" s="280"/>
      <c r="F201" s="280" t="s">
        <v>3183</v>
      </c>
      <c r="G201" s="281"/>
      <c r="H201" s="333" t="s">
        <v>3184</v>
      </c>
      <c r="I201" s="333"/>
      <c r="J201" s="333"/>
      <c r="K201" s="207"/>
    </row>
    <row r="202" spans="2:11" customFormat="1" ht="5.25" customHeight="1">
      <c r="B202" s="237"/>
      <c r="C202" s="232"/>
      <c r="D202" s="232"/>
      <c r="E202" s="232"/>
      <c r="F202" s="232"/>
      <c r="G202" s="256"/>
      <c r="H202" s="232"/>
      <c r="I202" s="232"/>
      <c r="J202" s="232"/>
      <c r="K202" s="258"/>
    </row>
    <row r="203" spans="2:11" customFormat="1" ht="15" customHeight="1">
      <c r="B203" s="237"/>
      <c r="C203" s="214" t="s">
        <v>3174</v>
      </c>
      <c r="D203" s="214"/>
      <c r="E203" s="214"/>
      <c r="F203" s="235" t="s">
        <v>53</v>
      </c>
      <c r="G203" s="214"/>
      <c r="H203" s="334" t="s">
        <v>3185</v>
      </c>
      <c r="I203" s="334"/>
      <c r="J203" s="334"/>
      <c r="K203" s="258"/>
    </row>
    <row r="204" spans="2:11" customFormat="1" ht="15" customHeight="1">
      <c r="B204" s="237"/>
      <c r="C204" s="214"/>
      <c r="D204" s="214"/>
      <c r="E204" s="214"/>
      <c r="F204" s="235" t="s">
        <v>54</v>
      </c>
      <c r="G204" s="214"/>
      <c r="H204" s="334" t="s">
        <v>3186</v>
      </c>
      <c r="I204" s="334"/>
      <c r="J204" s="334"/>
      <c r="K204" s="258"/>
    </row>
    <row r="205" spans="2:11" customFormat="1" ht="15" customHeight="1">
      <c r="B205" s="237"/>
      <c r="C205" s="214"/>
      <c r="D205" s="214"/>
      <c r="E205" s="214"/>
      <c r="F205" s="235" t="s">
        <v>57</v>
      </c>
      <c r="G205" s="214"/>
      <c r="H205" s="334" t="s">
        <v>3187</v>
      </c>
      <c r="I205" s="334"/>
      <c r="J205" s="334"/>
      <c r="K205" s="258"/>
    </row>
    <row r="206" spans="2:11" customFormat="1" ht="15" customHeight="1">
      <c r="B206" s="237"/>
      <c r="C206" s="214"/>
      <c r="D206" s="214"/>
      <c r="E206" s="214"/>
      <c r="F206" s="235" t="s">
        <v>55</v>
      </c>
      <c r="G206" s="214"/>
      <c r="H206" s="334" t="s">
        <v>3188</v>
      </c>
      <c r="I206" s="334"/>
      <c r="J206" s="334"/>
      <c r="K206" s="258"/>
    </row>
    <row r="207" spans="2:11" customFormat="1" ht="15" customHeight="1">
      <c r="B207" s="237"/>
      <c r="C207" s="214"/>
      <c r="D207" s="214"/>
      <c r="E207" s="214"/>
      <c r="F207" s="235" t="s">
        <v>56</v>
      </c>
      <c r="G207" s="214"/>
      <c r="H207" s="334" t="s">
        <v>3189</v>
      </c>
      <c r="I207" s="334"/>
      <c r="J207" s="334"/>
      <c r="K207" s="258"/>
    </row>
    <row r="208" spans="2:11" customFormat="1" ht="15" customHeight="1">
      <c r="B208" s="237"/>
      <c r="C208" s="214"/>
      <c r="D208" s="214"/>
      <c r="E208" s="214"/>
      <c r="F208" s="235"/>
      <c r="G208" s="214"/>
      <c r="H208" s="214"/>
      <c r="I208" s="214"/>
      <c r="J208" s="214"/>
      <c r="K208" s="258"/>
    </row>
    <row r="209" spans="2:11" customFormat="1" ht="15" customHeight="1">
      <c r="B209" s="237"/>
      <c r="C209" s="214" t="s">
        <v>3128</v>
      </c>
      <c r="D209" s="214"/>
      <c r="E209" s="214"/>
      <c r="F209" s="235" t="s">
        <v>90</v>
      </c>
      <c r="G209" s="214"/>
      <c r="H209" s="334" t="s">
        <v>3190</v>
      </c>
      <c r="I209" s="334"/>
      <c r="J209" s="334"/>
      <c r="K209" s="258"/>
    </row>
    <row r="210" spans="2:11" customFormat="1" ht="15" customHeight="1">
      <c r="B210" s="237"/>
      <c r="C210" s="214"/>
      <c r="D210" s="214"/>
      <c r="E210" s="214"/>
      <c r="F210" s="235" t="s">
        <v>3024</v>
      </c>
      <c r="G210" s="214"/>
      <c r="H210" s="334" t="s">
        <v>3025</v>
      </c>
      <c r="I210" s="334"/>
      <c r="J210" s="334"/>
      <c r="K210" s="258"/>
    </row>
    <row r="211" spans="2:11" customFormat="1" ht="15" customHeight="1">
      <c r="B211" s="237"/>
      <c r="C211" s="214"/>
      <c r="D211" s="214"/>
      <c r="E211" s="214"/>
      <c r="F211" s="235" t="s">
        <v>3022</v>
      </c>
      <c r="G211" s="214"/>
      <c r="H211" s="334" t="s">
        <v>3191</v>
      </c>
      <c r="I211" s="334"/>
      <c r="J211" s="334"/>
      <c r="K211" s="258"/>
    </row>
    <row r="212" spans="2:11" customFormat="1" ht="15" customHeight="1">
      <c r="B212" s="282"/>
      <c r="C212" s="214"/>
      <c r="D212" s="214"/>
      <c r="E212" s="214"/>
      <c r="F212" s="235" t="s">
        <v>3026</v>
      </c>
      <c r="G212" s="271"/>
      <c r="H212" s="335" t="s">
        <v>3027</v>
      </c>
      <c r="I212" s="335"/>
      <c r="J212" s="335"/>
      <c r="K212" s="283"/>
    </row>
    <row r="213" spans="2:11" customFormat="1" ht="15" customHeight="1">
      <c r="B213" s="282"/>
      <c r="C213" s="214"/>
      <c r="D213" s="214"/>
      <c r="E213" s="214"/>
      <c r="F213" s="235" t="s">
        <v>1753</v>
      </c>
      <c r="G213" s="271"/>
      <c r="H213" s="335" t="s">
        <v>3192</v>
      </c>
      <c r="I213" s="335"/>
      <c r="J213" s="335"/>
      <c r="K213" s="283"/>
    </row>
    <row r="214" spans="2:11" customFormat="1" ht="15" customHeight="1">
      <c r="B214" s="282"/>
      <c r="C214" s="214"/>
      <c r="D214" s="214"/>
      <c r="E214" s="214"/>
      <c r="F214" s="235"/>
      <c r="G214" s="271"/>
      <c r="H214" s="262"/>
      <c r="I214" s="262"/>
      <c r="J214" s="262"/>
      <c r="K214" s="283"/>
    </row>
    <row r="215" spans="2:11" customFormat="1" ht="15" customHeight="1">
      <c r="B215" s="282"/>
      <c r="C215" s="214" t="s">
        <v>3152</v>
      </c>
      <c r="D215" s="214"/>
      <c r="E215" s="214"/>
      <c r="F215" s="235">
        <v>1</v>
      </c>
      <c r="G215" s="271"/>
      <c r="H215" s="335" t="s">
        <v>3193</v>
      </c>
      <c r="I215" s="335"/>
      <c r="J215" s="335"/>
      <c r="K215" s="283"/>
    </row>
    <row r="216" spans="2:11" customFormat="1" ht="15" customHeight="1">
      <c r="B216" s="282"/>
      <c r="C216" s="214"/>
      <c r="D216" s="214"/>
      <c r="E216" s="214"/>
      <c r="F216" s="235">
        <v>2</v>
      </c>
      <c r="G216" s="271"/>
      <c r="H216" s="335" t="s">
        <v>3194</v>
      </c>
      <c r="I216" s="335"/>
      <c r="J216" s="335"/>
      <c r="K216" s="283"/>
    </row>
    <row r="217" spans="2:11" customFormat="1" ht="15" customHeight="1">
      <c r="B217" s="282"/>
      <c r="C217" s="214"/>
      <c r="D217" s="214"/>
      <c r="E217" s="214"/>
      <c r="F217" s="235">
        <v>3</v>
      </c>
      <c r="G217" s="271"/>
      <c r="H217" s="335" t="s">
        <v>3195</v>
      </c>
      <c r="I217" s="335"/>
      <c r="J217" s="335"/>
      <c r="K217" s="283"/>
    </row>
    <row r="218" spans="2:11" customFormat="1" ht="15" customHeight="1">
      <c r="B218" s="282"/>
      <c r="C218" s="214"/>
      <c r="D218" s="214"/>
      <c r="E218" s="214"/>
      <c r="F218" s="235">
        <v>4</v>
      </c>
      <c r="G218" s="271"/>
      <c r="H218" s="335" t="s">
        <v>3196</v>
      </c>
      <c r="I218" s="335"/>
      <c r="J218" s="335"/>
      <c r="K218" s="283"/>
    </row>
    <row r="219" spans="2:11" customFormat="1" ht="12.75" customHeight="1">
      <c r="B219" s="284"/>
      <c r="C219" s="285"/>
      <c r="D219" s="285"/>
      <c r="E219" s="285"/>
      <c r="F219" s="285"/>
      <c r="G219" s="285"/>
      <c r="H219" s="285"/>
      <c r="I219" s="285"/>
      <c r="J219" s="285"/>
      <c r="K219" s="286"/>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113"/>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c r="M2" s="309"/>
      <c r="N2" s="309"/>
      <c r="O2" s="309"/>
      <c r="P2" s="309"/>
      <c r="Q2" s="309"/>
      <c r="R2" s="309"/>
      <c r="S2" s="309"/>
      <c r="T2" s="309"/>
      <c r="U2" s="309"/>
      <c r="V2" s="309"/>
      <c r="AT2" s="18" t="s">
        <v>92</v>
      </c>
      <c r="AZ2" s="87" t="s">
        <v>118</v>
      </c>
      <c r="BA2" s="87" t="s">
        <v>119</v>
      </c>
      <c r="BB2" s="87" t="s">
        <v>120</v>
      </c>
      <c r="BC2" s="87" t="s">
        <v>121</v>
      </c>
      <c r="BD2" s="87" t="s">
        <v>93</v>
      </c>
    </row>
    <row r="3" spans="2:56" ht="6.95" customHeight="1">
      <c r="B3" s="19"/>
      <c r="C3" s="20"/>
      <c r="D3" s="20"/>
      <c r="E3" s="20"/>
      <c r="F3" s="20"/>
      <c r="G3" s="20"/>
      <c r="H3" s="20"/>
      <c r="I3" s="20"/>
      <c r="J3" s="20"/>
      <c r="K3" s="20"/>
      <c r="L3" s="21"/>
      <c r="AT3" s="18" t="s">
        <v>93</v>
      </c>
      <c r="AZ3" s="87" t="s">
        <v>122</v>
      </c>
      <c r="BA3" s="87" t="s">
        <v>119</v>
      </c>
      <c r="BB3" s="87" t="s">
        <v>120</v>
      </c>
      <c r="BC3" s="87" t="s">
        <v>123</v>
      </c>
      <c r="BD3" s="87" t="s">
        <v>93</v>
      </c>
    </row>
    <row r="4" spans="2:56" ht="24.95" customHeight="1">
      <c r="B4" s="21"/>
      <c r="D4" s="22" t="s">
        <v>124</v>
      </c>
      <c r="L4" s="21"/>
      <c r="M4" s="88" t="s">
        <v>10</v>
      </c>
      <c r="AT4" s="18" t="s">
        <v>4</v>
      </c>
    </row>
    <row r="5" spans="2:56" ht="6.95" customHeight="1">
      <c r="B5" s="21"/>
      <c r="L5" s="21"/>
    </row>
    <row r="6" spans="2:56" ht="12" customHeight="1">
      <c r="B6" s="21"/>
      <c r="D6" s="28" t="s">
        <v>16</v>
      </c>
      <c r="L6" s="21"/>
    </row>
    <row r="7" spans="2:56" ht="26.25" customHeight="1">
      <c r="B7" s="21"/>
      <c r="E7" s="324" t="str">
        <f>'Rekapitulace stavby'!K6</f>
        <v>Modernizace přístupu do Polikliniky / Část III. - nový přístup do Polikliniky</v>
      </c>
      <c r="F7" s="325"/>
      <c r="G7" s="325"/>
      <c r="H7" s="325"/>
      <c r="L7" s="21"/>
    </row>
    <row r="8" spans="2:56" s="1" customFormat="1" ht="12" customHeight="1">
      <c r="B8" s="34"/>
      <c r="D8" s="28" t="s">
        <v>125</v>
      </c>
      <c r="L8" s="34"/>
    </row>
    <row r="9" spans="2:56" s="1" customFormat="1" ht="16.5" customHeight="1">
      <c r="B9" s="34"/>
      <c r="E9" s="287" t="s">
        <v>126</v>
      </c>
      <c r="F9" s="326"/>
      <c r="G9" s="326"/>
      <c r="H9" s="326"/>
      <c r="L9" s="34"/>
    </row>
    <row r="10" spans="2:56" s="1" customFormat="1" ht="11.25">
      <c r="B10" s="34"/>
      <c r="L10" s="34"/>
    </row>
    <row r="11" spans="2:56" s="1" customFormat="1" ht="12" customHeight="1">
      <c r="B11" s="34"/>
      <c r="D11" s="28" t="s">
        <v>18</v>
      </c>
      <c r="F11" s="26" t="s">
        <v>81</v>
      </c>
      <c r="I11" s="28" t="s">
        <v>20</v>
      </c>
      <c r="J11" s="26" t="s">
        <v>81</v>
      </c>
      <c r="L11" s="34"/>
    </row>
    <row r="12" spans="2:56" s="1" customFormat="1" ht="12" customHeight="1">
      <c r="B12" s="34"/>
      <c r="D12" s="28" t="s">
        <v>22</v>
      </c>
      <c r="F12" s="26" t="s">
        <v>23</v>
      </c>
      <c r="I12" s="28" t="s">
        <v>24</v>
      </c>
      <c r="J12" s="51" t="str">
        <f>'Rekapitulace stavby'!AN8</f>
        <v>31. 5. 2024</v>
      </c>
      <c r="L12" s="34"/>
    </row>
    <row r="13" spans="2:56" s="1" customFormat="1" ht="10.9" customHeight="1">
      <c r="B13" s="34"/>
      <c r="L13" s="34"/>
    </row>
    <row r="14" spans="2:56" s="1" customFormat="1" ht="12" customHeight="1">
      <c r="B14" s="34"/>
      <c r="D14" s="28" t="s">
        <v>30</v>
      </c>
      <c r="I14" s="28" t="s">
        <v>31</v>
      </c>
      <c r="J14" s="26" t="s">
        <v>32</v>
      </c>
      <c r="L14" s="34"/>
    </row>
    <row r="15" spans="2:56" s="1" customFormat="1" ht="18" customHeight="1">
      <c r="B15" s="34"/>
      <c r="E15" s="26" t="s">
        <v>33</v>
      </c>
      <c r="I15" s="28" t="s">
        <v>34</v>
      </c>
      <c r="J15" s="26" t="s">
        <v>35</v>
      </c>
      <c r="L15" s="34"/>
    </row>
    <row r="16" spans="2:5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ROUND(J110,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ROUND((SUM(BE110:BE1112)),  2)</f>
        <v>0</v>
      </c>
      <c r="I33" s="92">
        <v>0.21</v>
      </c>
      <c r="J33" s="91">
        <f>ROUND(((SUM(BE110:BE1112))*I33),  2)</f>
        <v>0</v>
      </c>
      <c r="L33" s="34"/>
    </row>
    <row r="34" spans="2:12" s="1" customFormat="1" ht="14.45" customHeight="1">
      <c r="B34" s="34"/>
      <c r="E34" s="28" t="s">
        <v>54</v>
      </c>
      <c r="F34" s="91">
        <f>ROUND((SUM(BF110:BF1112)),  2)</f>
        <v>0</v>
      </c>
      <c r="I34" s="92">
        <v>0.12</v>
      </c>
      <c r="J34" s="91">
        <f>ROUND(((SUM(BF110:BF1112))*I34),  2)</f>
        <v>0</v>
      </c>
      <c r="L34" s="34"/>
    </row>
    <row r="35" spans="2:12" s="1" customFormat="1" ht="14.45" hidden="1" customHeight="1">
      <c r="B35" s="34"/>
      <c r="E35" s="28" t="s">
        <v>55</v>
      </c>
      <c r="F35" s="91">
        <f>ROUND((SUM(BG110:BG1112)),  2)</f>
        <v>0</v>
      </c>
      <c r="I35" s="92">
        <v>0.21</v>
      </c>
      <c r="J35" s="91">
        <f>0</f>
        <v>0</v>
      </c>
      <c r="L35" s="34"/>
    </row>
    <row r="36" spans="2:12" s="1" customFormat="1" ht="14.45" hidden="1" customHeight="1">
      <c r="B36" s="34"/>
      <c r="E36" s="28" t="s">
        <v>56</v>
      </c>
      <c r="F36" s="91">
        <f>ROUND((SUM(BH110:BH1112)),  2)</f>
        <v>0</v>
      </c>
      <c r="I36" s="92">
        <v>0.12</v>
      </c>
      <c r="J36" s="91">
        <f>0</f>
        <v>0</v>
      </c>
      <c r="L36" s="34"/>
    </row>
    <row r="37" spans="2:12" s="1" customFormat="1" ht="14.45" hidden="1" customHeight="1">
      <c r="B37" s="34"/>
      <c r="E37" s="28" t="s">
        <v>57</v>
      </c>
      <c r="F37" s="91">
        <f>ROUND((SUM(BI110:BI1112)),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D1.01.100_SO 01 - Přístavba lůžkového výtahu</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J110</f>
        <v>0</v>
      </c>
      <c r="L59" s="34"/>
      <c r="AU59" s="18" t="s">
        <v>130</v>
      </c>
    </row>
    <row r="60" spans="2:47" s="8" customFormat="1" ht="24.95" customHeight="1">
      <c r="B60" s="102"/>
      <c r="D60" s="103" t="s">
        <v>131</v>
      </c>
      <c r="E60" s="104"/>
      <c r="F60" s="104"/>
      <c r="G60" s="104"/>
      <c r="H60" s="104"/>
      <c r="I60" s="104"/>
      <c r="J60" s="105">
        <f>J111</f>
        <v>0</v>
      </c>
      <c r="L60" s="102"/>
    </row>
    <row r="61" spans="2:47" s="9" customFormat="1" ht="19.899999999999999" customHeight="1">
      <c r="B61" s="106"/>
      <c r="D61" s="107" t="s">
        <v>132</v>
      </c>
      <c r="E61" s="108"/>
      <c r="F61" s="108"/>
      <c r="G61" s="108"/>
      <c r="H61" s="108"/>
      <c r="I61" s="108"/>
      <c r="J61" s="109">
        <f>J112</f>
        <v>0</v>
      </c>
      <c r="L61" s="106"/>
    </row>
    <row r="62" spans="2:47" s="9" customFormat="1" ht="19.899999999999999" customHeight="1">
      <c r="B62" s="106"/>
      <c r="D62" s="107" t="s">
        <v>133</v>
      </c>
      <c r="E62" s="108"/>
      <c r="F62" s="108"/>
      <c r="G62" s="108"/>
      <c r="H62" s="108"/>
      <c r="I62" s="108"/>
      <c r="J62" s="109">
        <f>J172</f>
        <v>0</v>
      </c>
      <c r="L62" s="106"/>
    </row>
    <row r="63" spans="2:47" s="9" customFormat="1" ht="19.899999999999999" customHeight="1">
      <c r="B63" s="106"/>
      <c r="D63" s="107" t="s">
        <v>134</v>
      </c>
      <c r="E63" s="108"/>
      <c r="F63" s="108"/>
      <c r="G63" s="108"/>
      <c r="H63" s="108"/>
      <c r="I63" s="108"/>
      <c r="J63" s="109">
        <f>J230</f>
        <v>0</v>
      </c>
      <c r="L63" s="106"/>
    </row>
    <row r="64" spans="2:47" s="9" customFormat="1" ht="19.899999999999999" customHeight="1">
      <c r="B64" s="106"/>
      <c r="D64" s="107" t="s">
        <v>135</v>
      </c>
      <c r="E64" s="108"/>
      <c r="F64" s="108"/>
      <c r="G64" s="108"/>
      <c r="H64" s="108"/>
      <c r="I64" s="108"/>
      <c r="J64" s="109">
        <f>J272</f>
        <v>0</v>
      </c>
      <c r="L64" s="106"/>
    </row>
    <row r="65" spans="2:12" s="9" customFormat="1" ht="19.899999999999999" customHeight="1">
      <c r="B65" s="106"/>
      <c r="D65" s="107" t="s">
        <v>136</v>
      </c>
      <c r="E65" s="108"/>
      <c r="F65" s="108"/>
      <c r="G65" s="108"/>
      <c r="H65" s="108"/>
      <c r="I65" s="108"/>
      <c r="J65" s="109">
        <f>J354</f>
        <v>0</v>
      </c>
      <c r="L65" s="106"/>
    </row>
    <row r="66" spans="2:12" s="9" customFormat="1" ht="19.899999999999999" customHeight="1">
      <c r="B66" s="106"/>
      <c r="D66" s="107" t="s">
        <v>137</v>
      </c>
      <c r="E66" s="108"/>
      <c r="F66" s="108"/>
      <c r="G66" s="108"/>
      <c r="H66" s="108"/>
      <c r="I66" s="108"/>
      <c r="J66" s="109">
        <f>J364</f>
        <v>0</v>
      </c>
      <c r="L66" s="106"/>
    </row>
    <row r="67" spans="2:12" s="9" customFormat="1" ht="19.899999999999999" customHeight="1">
      <c r="B67" s="106"/>
      <c r="D67" s="107" t="s">
        <v>138</v>
      </c>
      <c r="E67" s="108"/>
      <c r="F67" s="108"/>
      <c r="G67" s="108"/>
      <c r="H67" s="108"/>
      <c r="I67" s="108"/>
      <c r="J67" s="109">
        <f>J540</f>
        <v>0</v>
      </c>
      <c r="L67" s="106"/>
    </row>
    <row r="68" spans="2:12" s="9" customFormat="1" ht="19.899999999999999" customHeight="1">
      <c r="B68" s="106"/>
      <c r="D68" s="107" t="s">
        <v>139</v>
      </c>
      <c r="E68" s="108"/>
      <c r="F68" s="108"/>
      <c r="G68" s="108"/>
      <c r="H68" s="108"/>
      <c r="I68" s="108"/>
      <c r="J68" s="109">
        <f>J671</f>
        <v>0</v>
      </c>
      <c r="L68" s="106"/>
    </row>
    <row r="69" spans="2:12" s="9" customFormat="1" ht="19.899999999999999" customHeight="1">
      <c r="B69" s="106"/>
      <c r="D69" s="107" t="s">
        <v>140</v>
      </c>
      <c r="E69" s="108"/>
      <c r="F69" s="108"/>
      <c r="G69" s="108"/>
      <c r="H69" s="108"/>
      <c r="I69" s="108"/>
      <c r="J69" s="109">
        <f>J694</f>
        <v>0</v>
      </c>
      <c r="L69" s="106"/>
    </row>
    <row r="70" spans="2:12" s="8" customFormat="1" ht="24.95" customHeight="1">
      <c r="B70" s="102"/>
      <c r="D70" s="103" t="s">
        <v>141</v>
      </c>
      <c r="E70" s="104"/>
      <c r="F70" s="104"/>
      <c r="G70" s="104"/>
      <c r="H70" s="104"/>
      <c r="I70" s="104"/>
      <c r="J70" s="105">
        <f>J697</f>
        <v>0</v>
      </c>
      <c r="L70" s="102"/>
    </row>
    <row r="71" spans="2:12" s="9" customFormat="1" ht="19.899999999999999" customHeight="1">
      <c r="B71" s="106"/>
      <c r="D71" s="107" t="s">
        <v>142</v>
      </c>
      <c r="E71" s="108"/>
      <c r="F71" s="108"/>
      <c r="G71" s="108"/>
      <c r="H71" s="108"/>
      <c r="I71" s="108"/>
      <c r="J71" s="109">
        <f>J698</f>
        <v>0</v>
      </c>
      <c r="L71" s="106"/>
    </row>
    <row r="72" spans="2:12" s="9" customFormat="1" ht="19.899999999999999" customHeight="1">
      <c r="B72" s="106"/>
      <c r="D72" s="107" t="s">
        <v>143</v>
      </c>
      <c r="E72" s="108"/>
      <c r="F72" s="108"/>
      <c r="G72" s="108"/>
      <c r="H72" s="108"/>
      <c r="I72" s="108"/>
      <c r="J72" s="109">
        <f>J727</f>
        <v>0</v>
      </c>
      <c r="L72" s="106"/>
    </row>
    <row r="73" spans="2:12" s="9" customFormat="1" ht="19.899999999999999" customHeight="1">
      <c r="B73" s="106"/>
      <c r="D73" s="107" t="s">
        <v>144</v>
      </c>
      <c r="E73" s="108"/>
      <c r="F73" s="108"/>
      <c r="G73" s="108"/>
      <c r="H73" s="108"/>
      <c r="I73" s="108"/>
      <c r="J73" s="109">
        <f>J754</f>
        <v>0</v>
      </c>
      <c r="L73" s="106"/>
    </row>
    <row r="74" spans="2:12" s="9" customFormat="1" ht="19.899999999999999" customHeight="1">
      <c r="B74" s="106"/>
      <c r="D74" s="107" t="s">
        <v>145</v>
      </c>
      <c r="E74" s="108"/>
      <c r="F74" s="108"/>
      <c r="G74" s="108"/>
      <c r="H74" s="108"/>
      <c r="I74" s="108"/>
      <c r="J74" s="109">
        <f>J799</f>
        <v>0</v>
      </c>
      <c r="L74" s="106"/>
    </row>
    <row r="75" spans="2:12" s="9" customFormat="1" ht="19.899999999999999" customHeight="1">
      <c r="B75" s="106"/>
      <c r="D75" s="107" t="s">
        <v>146</v>
      </c>
      <c r="E75" s="108"/>
      <c r="F75" s="108"/>
      <c r="G75" s="108"/>
      <c r="H75" s="108"/>
      <c r="I75" s="108"/>
      <c r="J75" s="109">
        <f>J812</f>
        <v>0</v>
      </c>
      <c r="L75" s="106"/>
    </row>
    <row r="76" spans="2:12" s="9" customFormat="1" ht="19.899999999999999" customHeight="1">
      <c r="B76" s="106"/>
      <c r="D76" s="107" t="s">
        <v>147</v>
      </c>
      <c r="E76" s="108"/>
      <c r="F76" s="108"/>
      <c r="G76" s="108"/>
      <c r="H76" s="108"/>
      <c r="I76" s="108"/>
      <c r="J76" s="109">
        <f>J833</f>
        <v>0</v>
      </c>
      <c r="L76" s="106"/>
    </row>
    <row r="77" spans="2:12" s="9" customFormat="1" ht="19.899999999999999" customHeight="1">
      <c r="B77" s="106"/>
      <c r="D77" s="107" t="s">
        <v>148</v>
      </c>
      <c r="E77" s="108"/>
      <c r="F77" s="108"/>
      <c r="G77" s="108"/>
      <c r="H77" s="108"/>
      <c r="I77" s="108"/>
      <c r="J77" s="109">
        <f>J845</f>
        <v>0</v>
      </c>
      <c r="L77" s="106"/>
    </row>
    <row r="78" spans="2:12" s="9" customFormat="1" ht="19.899999999999999" customHeight="1">
      <c r="B78" s="106"/>
      <c r="D78" s="107" t="s">
        <v>149</v>
      </c>
      <c r="E78" s="108"/>
      <c r="F78" s="108"/>
      <c r="G78" s="108"/>
      <c r="H78" s="108"/>
      <c r="I78" s="108"/>
      <c r="J78" s="109">
        <f>J851</f>
        <v>0</v>
      </c>
      <c r="L78" s="106"/>
    </row>
    <row r="79" spans="2:12" s="9" customFormat="1" ht="19.899999999999999" customHeight="1">
      <c r="B79" s="106"/>
      <c r="D79" s="107" t="s">
        <v>150</v>
      </c>
      <c r="E79" s="108"/>
      <c r="F79" s="108"/>
      <c r="G79" s="108"/>
      <c r="H79" s="108"/>
      <c r="I79" s="108"/>
      <c r="J79" s="109">
        <f>J873</f>
        <v>0</v>
      </c>
      <c r="L79" s="106"/>
    </row>
    <row r="80" spans="2:12" s="9" customFormat="1" ht="19.899999999999999" customHeight="1">
      <c r="B80" s="106"/>
      <c r="D80" s="107" t="s">
        <v>151</v>
      </c>
      <c r="E80" s="108"/>
      <c r="F80" s="108"/>
      <c r="G80" s="108"/>
      <c r="H80" s="108"/>
      <c r="I80" s="108"/>
      <c r="J80" s="109">
        <f>J888</f>
        <v>0</v>
      </c>
      <c r="L80" s="106"/>
    </row>
    <row r="81" spans="2:12" s="9" customFormat="1" ht="19.899999999999999" customHeight="1">
      <c r="B81" s="106"/>
      <c r="D81" s="107" t="s">
        <v>152</v>
      </c>
      <c r="E81" s="108"/>
      <c r="F81" s="108"/>
      <c r="G81" s="108"/>
      <c r="H81" s="108"/>
      <c r="I81" s="108"/>
      <c r="J81" s="109">
        <f>J896</f>
        <v>0</v>
      </c>
      <c r="L81" s="106"/>
    </row>
    <row r="82" spans="2:12" s="9" customFormat="1" ht="19.899999999999999" customHeight="1">
      <c r="B82" s="106"/>
      <c r="D82" s="107" t="s">
        <v>153</v>
      </c>
      <c r="E82" s="108"/>
      <c r="F82" s="108"/>
      <c r="G82" s="108"/>
      <c r="H82" s="108"/>
      <c r="I82" s="108"/>
      <c r="J82" s="109">
        <f>J926</f>
        <v>0</v>
      </c>
      <c r="L82" s="106"/>
    </row>
    <row r="83" spans="2:12" s="9" customFormat="1" ht="19.899999999999999" customHeight="1">
      <c r="B83" s="106"/>
      <c r="D83" s="107" t="s">
        <v>154</v>
      </c>
      <c r="E83" s="108"/>
      <c r="F83" s="108"/>
      <c r="G83" s="108"/>
      <c r="H83" s="108"/>
      <c r="I83" s="108"/>
      <c r="J83" s="109">
        <f>J957</f>
        <v>0</v>
      </c>
      <c r="L83" s="106"/>
    </row>
    <row r="84" spans="2:12" s="9" customFormat="1" ht="19.899999999999999" customHeight="1">
      <c r="B84" s="106"/>
      <c r="D84" s="107" t="s">
        <v>155</v>
      </c>
      <c r="E84" s="108"/>
      <c r="F84" s="108"/>
      <c r="G84" s="108"/>
      <c r="H84" s="108"/>
      <c r="I84" s="108"/>
      <c r="J84" s="109">
        <f>J1044</f>
        <v>0</v>
      </c>
      <c r="L84" s="106"/>
    </row>
    <row r="85" spans="2:12" s="9" customFormat="1" ht="19.899999999999999" customHeight="1">
      <c r="B85" s="106"/>
      <c r="D85" s="107" t="s">
        <v>156</v>
      </c>
      <c r="E85" s="108"/>
      <c r="F85" s="108"/>
      <c r="G85" s="108"/>
      <c r="H85" s="108"/>
      <c r="I85" s="108"/>
      <c r="J85" s="109">
        <f>J1059</f>
        <v>0</v>
      </c>
      <c r="L85" s="106"/>
    </row>
    <row r="86" spans="2:12" s="9" customFormat="1" ht="19.899999999999999" customHeight="1">
      <c r="B86" s="106"/>
      <c r="D86" s="107" t="s">
        <v>157</v>
      </c>
      <c r="E86" s="108"/>
      <c r="F86" s="108"/>
      <c r="G86" s="108"/>
      <c r="H86" s="108"/>
      <c r="I86" s="108"/>
      <c r="J86" s="109">
        <f>J1092</f>
        <v>0</v>
      </c>
      <c r="L86" s="106"/>
    </row>
    <row r="87" spans="2:12" s="8" customFormat="1" ht="24.95" customHeight="1">
      <c r="B87" s="102"/>
      <c r="D87" s="103" t="s">
        <v>158</v>
      </c>
      <c r="E87" s="104"/>
      <c r="F87" s="104"/>
      <c r="G87" s="104"/>
      <c r="H87" s="104"/>
      <c r="I87" s="104"/>
      <c r="J87" s="105">
        <f>J1099</f>
        <v>0</v>
      </c>
      <c r="L87" s="102"/>
    </row>
    <row r="88" spans="2:12" s="9" customFormat="1" ht="19.899999999999999" customHeight="1">
      <c r="B88" s="106"/>
      <c r="D88" s="107" t="s">
        <v>159</v>
      </c>
      <c r="E88" s="108"/>
      <c r="F88" s="108"/>
      <c r="G88" s="108"/>
      <c r="H88" s="108"/>
      <c r="I88" s="108"/>
      <c r="J88" s="109">
        <f>J1100</f>
        <v>0</v>
      </c>
      <c r="L88" s="106"/>
    </row>
    <row r="89" spans="2:12" s="9" customFormat="1" ht="19.899999999999999" customHeight="1">
      <c r="B89" s="106"/>
      <c r="D89" s="107" t="s">
        <v>160</v>
      </c>
      <c r="E89" s="108"/>
      <c r="F89" s="108"/>
      <c r="G89" s="108"/>
      <c r="H89" s="108"/>
      <c r="I89" s="108"/>
      <c r="J89" s="109">
        <f>J1102</f>
        <v>0</v>
      </c>
      <c r="L89" s="106"/>
    </row>
    <row r="90" spans="2:12" s="8" customFormat="1" ht="24.95" customHeight="1">
      <c r="B90" s="102"/>
      <c r="D90" s="103" t="s">
        <v>161</v>
      </c>
      <c r="E90" s="104"/>
      <c r="F90" s="104"/>
      <c r="G90" s="104"/>
      <c r="H90" s="104"/>
      <c r="I90" s="104"/>
      <c r="J90" s="105">
        <f>J1111</f>
        <v>0</v>
      </c>
      <c r="L90" s="102"/>
    </row>
    <row r="91" spans="2:12" s="1" customFormat="1" ht="21.75" customHeight="1">
      <c r="B91" s="34"/>
      <c r="L91" s="34"/>
    </row>
    <row r="92" spans="2:12" s="1" customFormat="1" ht="6.95" customHeight="1">
      <c r="B92" s="43"/>
      <c r="C92" s="44"/>
      <c r="D92" s="44"/>
      <c r="E92" s="44"/>
      <c r="F92" s="44"/>
      <c r="G92" s="44"/>
      <c r="H92" s="44"/>
      <c r="I92" s="44"/>
      <c r="J92" s="44"/>
      <c r="K92" s="44"/>
      <c r="L92" s="34"/>
    </row>
    <row r="96" spans="2:12" s="1" customFormat="1" ht="6.95" customHeight="1">
      <c r="B96" s="45"/>
      <c r="C96" s="46"/>
      <c r="D96" s="46"/>
      <c r="E96" s="46"/>
      <c r="F96" s="46"/>
      <c r="G96" s="46"/>
      <c r="H96" s="46"/>
      <c r="I96" s="46"/>
      <c r="J96" s="46"/>
      <c r="K96" s="46"/>
      <c r="L96" s="34"/>
    </row>
    <row r="97" spans="2:63" s="1" customFormat="1" ht="24.95" customHeight="1">
      <c r="B97" s="34"/>
      <c r="C97" s="22" t="s">
        <v>162</v>
      </c>
      <c r="L97" s="34"/>
    </row>
    <row r="98" spans="2:63" s="1" customFormat="1" ht="6.95" customHeight="1">
      <c r="B98" s="34"/>
      <c r="L98" s="34"/>
    </row>
    <row r="99" spans="2:63" s="1" customFormat="1" ht="12" customHeight="1">
      <c r="B99" s="34"/>
      <c r="C99" s="28" t="s">
        <v>16</v>
      </c>
      <c r="L99" s="34"/>
    </row>
    <row r="100" spans="2:63" s="1" customFormat="1" ht="26.25" customHeight="1">
      <c r="B100" s="34"/>
      <c r="E100" s="324" t="str">
        <f>E7</f>
        <v>Modernizace přístupu do Polikliniky / Část III. - nový přístup do Polikliniky</v>
      </c>
      <c r="F100" s="325"/>
      <c r="G100" s="325"/>
      <c r="H100" s="325"/>
      <c r="L100" s="34"/>
    </row>
    <row r="101" spans="2:63" s="1" customFormat="1" ht="12" customHeight="1">
      <c r="B101" s="34"/>
      <c r="C101" s="28" t="s">
        <v>125</v>
      </c>
      <c r="L101" s="34"/>
    </row>
    <row r="102" spans="2:63" s="1" customFormat="1" ht="16.5" customHeight="1">
      <c r="B102" s="34"/>
      <c r="E102" s="287" t="str">
        <f>E9</f>
        <v>D1.01.100_SO 01 - Přístavba lůžkového výtahu</v>
      </c>
      <c r="F102" s="326"/>
      <c r="G102" s="326"/>
      <c r="H102" s="326"/>
      <c r="L102" s="34"/>
    </row>
    <row r="103" spans="2:63" s="1" customFormat="1" ht="6.95" customHeight="1">
      <c r="B103" s="34"/>
      <c r="L103" s="34"/>
    </row>
    <row r="104" spans="2:63" s="1" customFormat="1" ht="12" customHeight="1">
      <c r="B104" s="34"/>
      <c r="C104" s="28" t="s">
        <v>22</v>
      </c>
      <c r="F104" s="26" t="str">
        <f>F12</f>
        <v>Nemocnice Česká Lípa</v>
      </c>
      <c r="I104" s="28" t="s">
        <v>24</v>
      </c>
      <c r="J104" s="51" t="str">
        <f>IF(J12="","",J12)</f>
        <v>31. 5. 2024</v>
      </c>
      <c r="L104" s="34"/>
    </row>
    <row r="105" spans="2:63" s="1" customFormat="1" ht="6.95" customHeight="1">
      <c r="B105" s="34"/>
      <c r="L105" s="34"/>
    </row>
    <row r="106" spans="2:63" s="1" customFormat="1" ht="15.2" customHeight="1">
      <c r="B106" s="34"/>
      <c r="C106" s="28" t="s">
        <v>30</v>
      </c>
      <c r="F106" s="26" t="str">
        <f>E15</f>
        <v xml:space="preserve">Nemocnice s poliklinikou Česká Lípa, a.s. </v>
      </c>
      <c r="I106" s="28" t="s">
        <v>38</v>
      </c>
      <c r="J106" s="32" t="str">
        <f>E21</f>
        <v>STORING spol. s r.o.</v>
      </c>
      <c r="L106" s="34"/>
    </row>
    <row r="107" spans="2:63" s="1" customFormat="1" ht="15.2" customHeight="1">
      <c r="B107" s="34"/>
      <c r="C107" s="28" t="s">
        <v>36</v>
      </c>
      <c r="F107" s="26" t="str">
        <f>IF(E18="","",E18)</f>
        <v>Vyplň údaj</v>
      </c>
      <c r="I107" s="28" t="s">
        <v>43</v>
      </c>
      <c r="J107" s="32" t="str">
        <f>E24</f>
        <v xml:space="preserve">STORING spol. s ro. </v>
      </c>
      <c r="L107" s="34"/>
    </row>
    <row r="108" spans="2:63" s="1" customFormat="1" ht="10.35" customHeight="1">
      <c r="B108" s="34"/>
      <c r="L108" s="34"/>
    </row>
    <row r="109" spans="2:63" s="10" customFormat="1" ht="29.25" customHeight="1">
      <c r="B109" s="110"/>
      <c r="C109" s="111" t="s">
        <v>163</v>
      </c>
      <c r="D109" s="112" t="s">
        <v>67</v>
      </c>
      <c r="E109" s="112" t="s">
        <v>63</v>
      </c>
      <c r="F109" s="112" t="s">
        <v>64</v>
      </c>
      <c r="G109" s="112" t="s">
        <v>164</v>
      </c>
      <c r="H109" s="112" t="s">
        <v>165</v>
      </c>
      <c r="I109" s="112" t="s">
        <v>166</v>
      </c>
      <c r="J109" s="112" t="s">
        <v>129</v>
      </c>
      <c r="K109" s="113" t="s">
        <v>167</v>
      </c>
      <c r="L109" s="110"/>
      <c r="M109" s="58" t="s">
        <v>81</v>
      </c>
      <c r="N109" s="59" t="s">
        <v>52</v>
      </c>
      <c r="O109" s="59" t="s">
        <v>168</v>
      </c>
      <c r="P109" s="59" t="s">
        <v>169</v>
      </c>
      <c r="Q109" s="59" t="s">
        <v>170</v>
      </c>
      <c r="R109" s="59" t="s">
        <v>171</v>
      </c>
      <c r="S109" s="59" t="s">
        <v>172</v>
      </c>
      <c r="T109" s="60" t="s">
        <v>173</v>
      </c>
    </row>
    <row r="110" spans="2:63" s="1" customFormat="1" ht="22.9" customHeight="1">
      <c r="B110" s="34"/>
      <c r="C110" s="63" t="s">
        <v>174</v>
      </c>
      <c r="J110" s="114">
        <f>BK110</f>
        <v>0</v>
      </c>
      <c r="L110" s="34"/>
      <c r="M110" s="61"/>
      <c r="N110" s="52"/>
      <c r="O110" s="52"/>
      <c r="P110" s="115">
        <f>P111+P697+P1099+P1111</f>
        <v>0</v>
      </c>
      <c r="Q110" s="52"/>
      <c r="R110" s="115">
        <f>R111+R697+R1099+R1111</f>
        <v>260.55402541999996</v>
      </c>
      <c r="S110" s="52"/>
      <c r="T110" s="116">
        <f>T111+T697+T1099+T1111</f>
        <v>31.649204699999999</v>
      </c>
      <c r="AT110" s="18" t="s">
        <v>82</v>
      </c>
      <c r="AU110" s="18" t="s">
        <v>130</v>
      </c>
      <c r="BK110" s="117">
        <f>BK111+BK697+BK1099+BK1111</f>
        <v>0</v>
      </c>
    </row>
    <row r="111" spans="2:63" s="11" customFormat="1" ht="25.9" customHeight="1">
      <c r="B111" s="118"/>
      <c r="D111" s="119" t="s">
        <v>82</v>
      </c>
      <c r="E111" s="120" t="s">
        <v>175</v>
      </c>
      <c r="F111" s="120" t="s">
        <v>176</v>
      </c>
      <c r="I111" s="121"/>
      <c r="J111" s="122">
        <f>BK111</f>
        <v>0</v>
      </c>
      <c r="L111" s="118"/>
      <c r="M111" s="123"/>
      <c r="P111" s="124">
        <f>P112+P172+P230+P272+P354+P364+P540+P671+P694</f>
        <v>0</v>
      </c>
      <c r="R111" s="124">
        <f>R112+R172+R230+R272+R354+R364+R540+R671+R694</f>
        <v>249.66064111999998</v>
      </c>
      <c r="T111" s="125">
        <f>T112+T172+T230+T272+T354+T364+T540+T671+T694</f>
        <v>22.2854721</v>
      </c>
      <c r="AR111" s="119" t="s">
        <v>91</v>
      </c>
      <c r="AT111" s="126" t="s">
        <v>82</v>
      </c>
      <c r="AU111" s="126" t="s">
        <v>83</v>
      </c>
      <c r="AY111" s="119" t="s">
        <v>177</v>
      </c>
      <c r="BK111" s="127">
        <f>BK112+BK172+BK230+BK272+BK354+BK364+BK540+BK671+BK694</f>
        <v>0</v>
      </c>
    </row>
    <row r="112" spans="2:63" s="11" customFormat="1" ht="22.9" customHeight="1">
      <c r="B112" s="118"/>
      <c r="D112" s="119" t="s">
        <v>82</v>
      </c>
      <c r="E112" s="128" t="s">
        <v>91</v>
      </c>
      <c r="F112" s="128" t="s">
        <v>178</v>
      </c>
      <c r="I112" s="121"/>
      <c r="J112" s="129">
        <f>BK112</f>
        <v>0</v>
      </c>
      <c r="L112" s="118"/>
      <c r="M112" s="123"/>
      <c r="P112" s="124">
        <f>SUM(P113:P171)</f>
        <v>0</v>
      </c>
      <c r="R112" s="124">
        <f>SUM(R113:R171)</f>
        <v>3.9468999999999999</v>
      </c>
      <c r="T112" s="125">
        <f>SUM(T113:T171)</f>
        <v>0</v>
      </c>
      <c r="AR112" s="119" t="s">
        <v>91</v>
      </c>
      <c r="AT112" s="126" t="s">
        <v>82</v>
      </c>
      <c r="AU112" s="126" t="s">
        <v>91</v>
      </c>
      <c r="AY112" s="119" t="s">
        <v>177</v>
      </c>
      <c r="BK112" s="127">
        <f>SUM(BK113:BK171)</f>
        <v>0</v>
      </c>
    </row>
    <row r="113" spans="2:65" s="1" customFormat="1" ht="24.2" customHeight="1">
      <c r="B113" s="34"/>
      <c r="C113" s="130" t="s">
        <v>91</v>
      </c>
      <c r="D113" s="130" t="s">
        <v>179</v>
      </c>
      <c r="E113" s="131" t="s">
        <v>180</v>
      </c>
      <c r="F113" s="132" t="s">
        <v>181</v>
      </c>
      <c r="G113" s="133" t="s">
        <v>182</v>
      </c>
      <c r="H113" s="134">
        <v>55</v>
      </c>
      <c r="I113" s="135"/>
      <c r="J113" s="136">
        <f>ROUND(I113*H113,2)</f>
        <v>0</v>
      </c>
      <c r="K113" s="132" t="s">
        <v>183</v>
      </c>
      <c r="L113" s="34"/>
      <c r="M113" s="137" t="s">
        <v>81</v>
      </c>
      <c r="N113" s="138" t="s">
        <v>53</v>
      </c>
      <c r="P113" s="139">
        <f>O113*H113</f>
        <v>0</v>
      </c>
      <c r="Q113" s="139">
        <v>8.6800000000000002E-3</v>
      </c>
      <c r="R113" s="139">
        <f>Q113*H113</f>
        <v>0.47739999999999999</v>
      </c>
      <c r="S113" s="139">
        <v>0</v>
      </c>
      <c r="T113" s="140">
        <f>S113*H113</f>
        <v>0</v>
      </c>
      <c r="AR113" s="141" t="s">
        <v>184</v>
      </c>
      <c r="AT113" s="141" t="s">
        <v>179</v>
      </c>
      <c r="AU113" s="141" t="s">
        <v>93</v>
      </c>
      <c r="AY113" s="18" t="s">
        <v>177</v>
      </c>
      <c r="BE113" s="142">
        <f>IF(N113="základní",J113,0)</f>
        <v>0</v>
      </c>
      <c r="BF113" s="142">
        <f>IF(N113="snížená",J113,0)</f>
        <v>0</v>
      </c>
      <c r="BG113" s="142">
        <f>IF(N113="zákl. přenesená",J113,0)</f>
        <v>0</v>
      </c>
      <c r="BH113" s="142">
        <f>IF(N113="sníž. přenesená",J113,0)</f>
        <v>0</v>
      </c>
      <c r="BI113" s="142">
        <f>IF(N113="nulová",J113,0)</f>
        <v>0</v>
      </c>
      <c r="BJ113" s="18" t="s">
        <v>91</v>
      </c>
      <c r="BK113" s="142">
        <f>ROUND(I113*H113,2)</f>
        <v>0</v>
      </c>
      <c r="BL113" s="18" t="s">
        <v>184</v>
      </c>
      <c r="BM113" s="141" t="s">
        <v>185</v>
      </c>
    </row>
    <row r="114" spans="2:65" s="1" customFormat="1" ht="11.25">
      <c r="B114" s="34"/>
      <c r="D114" s="143" t="s">
        <v>186</v>
      </c>
      <c r="F114" s="144" t="s">
        <v>187</v>
      </c>
      <c r="I114" s="145"/>
      <c r="L114" s="34"/>
      <c r="M114" s="146"/>
      <c r="T114" s="55"/>
      <c r="AT114" s="18" t="s">
        <v>186</v>
      </c>
      <c r="AU114" s="18" t="s">
        <v>93</v>
      </c>
    </row>
    <row r="115" spans="2:65" s="12" customFormat="1" ht="11.25">
      <c r="B115" s="147"/>
      <c r="D115" s="148" t="s">
        <v>188</v>
      </c>
      <c r="E115" s="149" t="s">
        <v>81</v>
      </c>
      <c r="F115" s="150" t="s">
        <v>189</v>
      </c>
      <c r="H115" s="151">
        <v>20</v>
      </c>
      <c r="I115" s="152"/>
      <c r="L115" s="147"/>
      <c r="M115" s="153"/>
      <c r="T115" s="154"/>
      <c r="AT115" s="149" t="s">
        <v>188</v>
      </c>
      <c r="AU115" s="149" t="s">
        <v>93</v>
      </c>
      <c r="AV115" s="12" t="s">
        <v>93</v>
      </c>
      <c r="AW115" s="12" t="s">
        <v>42</v>
      </c>
      <c r="AX115" s="12" t="s">
        <v>83</v>
      </c>
      <c r="AY115" s="149" t="s">
        <v>177</v>
      </c>
    </row>
    <row r="116" spans="2:65" s="12" customFormat="1" ht="11.25">
      <c r="B116" s="147"/>
      <c r="D116" s="148" t="s">
        <v>188</v>
      </c>
      <c r="E116" s="149" t="s">
        <v>81</v>
      </c>
      <c r="F116" s="150" t="s">
        <v>190</v>
      </c>
      <c r="H116" s="151">
        <v>20</v>
      </c>
      <c r="I116" s="152"/>
      <c r="L116" s="147"/>
      <c r="M116" s="153"/>
      <c r="T116" s="154"/>
      <c r="AT116" s="149" t="s">
        <v>188</v>
      </c>
      <c r="AU116" s="149" t="s">
        <v>93</v>
      </c>
      <c r="AV116" s="12" t="s">
        <v>93</v>
      </c>
      <c r="AW116" s="12" t="s">
        <v>42</v>
      </c>
      <c r="AX116" s="12" t="s">
        <v>83</v>
      </c>
      <c r="AY116" s="149" t="s">
        <v>177</v>
      </c>
    </row>
    <row r="117" spans="2:65" s="12" customFormat="1" ht="11.25">
      <c r="B117" s="147"/>
      <c r="D117" s="148" t="s">
        <v>188</v>
      </c>
      <c r="E117" s="149" t="s">
        <v>81</v>
      </c>
      <c r="F117" s="150" t="s">
        <v>191</v>
      </c>
      <c r="H117" s="151">
        <v>15</v>
      </c>
      <c r="I117" s="152"/>
      <c r="L117" s="147"/>
      <c r="M117" s="153"/>
      <c r="T117" s="154"/>
      <c r="AT117" s="149" t="s">
        <v>188</v>
      </c>
      <c r="AU117" s="149" t="s">
        <v>93</v>
      </c>
      <c r="AV117" s="12" t="s">
        <v>93</v>
      </c>
      <c r="AW117" s="12" t="s">
        <v>42</v>
      </c>
      <c r="AX117" s="12" t="s">
        <v>83</v>
      </c>
      <c r="AY117" s="149" t="s">
        <v>177</v>
      </c>
    </row>
    <row r="118" spans="2:65" s="13" customFormat="1" ht="11.25">
      <c r="B118" s="155"/>
      <c r="D118" s="148" t="s">
        <v>188</v>
      </c>
      <c r="E118" s="156" t="s">
        <v>81</v>
      </c>
      <c r="F118" s="157" t="s">
        <v>192</v>
      </c>
      <c r="H118" s="158">
        <v>55</v>
      </c>
      <c r="I118" s="159"/>
      <c r="L118" s="155"/>
      <c r="M118" s="160"/>
      <c r="T118" s="161"/>
      <c r="AT118" s="156" t="s">
        <v>188</v>
      </c>
      <c r="AU118" s="156" t="s">
        <v>93</v>
      </c>
      <c r="AV118" s="13" t="s">
        <v>184</v>
      </c>
      <c r="AW118" s="13" t="s">
        <v>42</v>
      </c>
      <c r="AX118" s="13" t="s">
        <v>91</v>
      </c>
      <c r="AY118" s="156" t="s">
        <v>177</v>
      </c>
    </row>
    <row r="119" spans="2:65" s="1" customFormat="1" ht="24.2" customHeight="1">
      <c r="B119" s="34"/>
      <c r="C119" s="130" t="s">
        <v>93</v>
      </c>
      <c r="D119" s="130" t="s">
        <v>179</v>
      </c>
      <c r="E119" s="131" t="s">
        <v>193</v>
      </c>
      <c r="F119" s="132" t="s">
        <v>194</v>
      </c>
      <c r="G119" s="133" t="s">
        <v>182</v>
      </c>
      <c r="H119" s="134">
        <v>55</v>
      </c>
      <c r="I119" s="135"/>
      <c r="J119" s="136">
        <f>ROUND(I119*H119,2)</f>
        <v>0</v>
      </c>
      <c r="K119" s="132" t="s">
        <v>183</v>
      </c>
      <c r="L119" s="34"/>
      <c r="M119" s="137" t="s">
        <v>81</v>
      </c>
      <c r="N119" s="138" t="s">
        <v>53</v>
      </c>
      <c r="P119" s="139">
        <f>O119*H119</f>
        <v>0</v>
      </c>
      <c r="Q119" s="139">
        <v>3.6900000000000002E-2</v>
      </c>
      <c r="R119" s="139">
        <f>Q119*H119</f>
        <v>2.0295000000000001</v>
      </c>
      <c r="S119" s="139">
        <v>0</v>
      </c>
      <c r="T119" s="140">
        <f>S119*H119</f>
        <v>0</v>
      </c>
      <c r="AR119" s="141" t="s">
        <v>184</v>
      </c>
      <c r="AT119" s="141" t="s">
        <v>179</v>
      </c>
      <c r="AU119" s="141" t="s">
        <v>93</v>
      </c>
      <c r="AY119" s="18" t="s">
        <v>177</v>
      </c>
      <c r="BE119" s="142">
        <f>IF(N119="základní",J119,0)</f>
        <v>0</v>
      </c>
      <c r="BF119" s="142">
        <f>IF(N119="snížená",J119,0)</f>
        <v>0</v>
      </c>
      <c r="BG119" s="142">
        <f>IF(N119="zákl. přenesená",J119,0)</f>
        <v>0</v>
      </c>
      <c r="BH119" s="142">
        <f>IF(N119="sníž. přenesená",J119,0)</f>
        <v>0</v>
      </c>
      <c r="BI119" s="142">
        <f>IF(N119="nulová",J119,0)</f>
        <v>0</v>
      </c>
      <c r="BJ119" s="18" t="s">
        <v>91</v>
      </c>
      <c r="BK119" s="142">
        <f>ROUND(I119*H119,2)</f>
        <v>0</v>
      </c>
      <c r="BL119" s="18" t="s">
        <v>184</v>
      </c>
      <c r="BM119" s="141" t="s">
        <v>195</v>
      </c>
    </row>
    <row r="120" spans="2:65" s="1" customFormat="1" ht="11.25">
      <c r="B120" s="34"/>
      <c r="D120" s="143" t="s">
        <v>186</v>
      </c>
      <c r="F120" s="144" t="s">
        <v>196</v>
      </c>
      <c r="I120" s="145"/>
      <c r="L120" s="34"/>
      <c r="M120" s="146"/>
      <c r="T120" s="55"/>
      <c r="AT120" s="18" t="s">
        <v>186</v>
      </c>
      <c r="AU120" s="18" t="s">
        <v>93</v>
      </c>
    </row>
    <row r="121" spans="2:65" s="1" customFormat="1" ht="33" customHeight="1">
      <c r="B121" s="34"/>
      <c r="C121" s="130" t="s">
        <v>197</v>
      </c>
      <c r="D121" s="130" t="s">
        <v>179</v>
      </c>
      <c r="E121" s="131" t="s">
        <v>198</v>
      </c>
      <c r="F121" s="132" t="s">
        <v>199</v>
      </c>
      <c r="G121" s="133" t="s">
        <v>200</v>
      </c>
      <c r="H121" s="134">
        <v>35.548000000000002</v>
      </c>
      <c r="I121" s="135"/>
      <c r="J121" s="136">
        <f>ROUND(I121*H121,2)</f>
        <v>0</v>
      </c>
      <c r="K121" s="132" t="s">
        <v>183</v>
      </c>
      <c r="L121" s="34"/>
      <c r="M121" s="137" t="s">
        <v>81</v>
      </c>
      <c r="N121" s="138" t="s">
        <v>53</v>
      </c>
      <c r="P121" s="139">
        <f>O121*H121</f>
        <v>0</v>
      </c>
      <c r="Q121" s="139">
        <v>0</v>
      </c>
      <c r="R121" s="139">
        <f>Q121*H121</f>
        <v>0</v>
      </c>
      <c r="S121" s="139">
        <v>0</v>
      </c>
      <c r="T121" s="140">
        <f>S121*H121</f>
        <v>0</v>
      </c>
      <c r="AR121" s="141" t="s">
        <v>184</v>
      </c>
      <c r="AT121" s="141" t="s">
        <v>179</v>
      </c>
      <c r="AU121" s="141" t="s">
        <v>93</v>
      </c>
      <c r="AY121" s="18" t="s">
        <v>177</v>
      </c>
      <c r="BE121" s="142">
        <f>IF(N121="základní",J121,0)</f>
        <v>0</v>
      </c>
      <c r="BF121" s="142">
        <f>IF(N121="snížená",J121,0)</f>
        <v>0</v>
      </c>
      <c r="BG121" s="142">
        <f>IF(N121="zákl. přenesená",J121,0)</f>
        <v>0</v>
      </c>
      <c r="BH121" s="142">
        <f>IF(N121="sníž. přenesená",J121,0)</f>
        <v>0</v>
      </c>
      <c r="BI121" s="142">
        <f>IF(N121="nulová",J121,0)</f>
        <v>0</v>
      </c>
      <c r="BJ121" s="18" t="s">
        <v>91</v>
      </c>
      <c r="BK121" s="142">
        <f>ROUND(I121*H121,2)</f>
        <v>0</v>
      </c>
      <c r="BL121" s="18" t="s">
        <v>184</v>
      </c>
      <c r="BM121" s="141" t="s">
        <v>201</v>
      </c>
    </row>
    <row r="122" spans="2:65" s="1" customFormat="1" ht="11.25">
      <c r="B122" s="34"/>
      <c r="D122" s="143" t="s">
        <v>186</v>
      </c>
      <c r="F122" s="144" t="s">
        <v>202</v>
      </c>
      <c r="I122" s="145"/>
      <c r="L122" s="34"/>
      <c r="M122" s="146"/>
      <c r="T122" s="55"/>
      <c r="AT122" s="18" t="s">
        <v>186</v>
      </c>
      <c r="AU122" s="18" t="s">
        <v>93</v>
      </c>
    </row>
    <row r="123" spans="2:65" s="12" customFormat="1" ht="11.25">
      <c r="B123" s="147"/>
      <c r="D123" s="148" t="s">
        <v>188</v>
      </c>
      <c r="E123" s="149" t="s">
        <v>81</v>
      </c>
      <c r="F123" s="150" t="s">
        <v>203</v>
      </c>
      <c r="H123" s="151">
        <v>31.35</v>
      </c>
      <c r="I123" s="152"/>
      <c r="L123" s="147"/>
      <c r="M123" s="153"/>
      <c r="T123" s="154"/>
      <c r="AT123" s="149" t="s">
        <v>188</v>
      </c>
      <c r="AU123" s="149" t="s">
        <v>93</v>
      </c>
      <c r="AV123" s="12" t="s">
        <v>93</v>
      </c>
      <c r="AW123" s="12" t="s">
        <v>42</v>
      </c>
      <c r="AX123" s="12" t="s">
        <v>83</v>
      </c>
      <c r="AY123" s="149" t="s">
        <v>177</v>
      </c>
    </row>
    <row r="124" spans="2:65" s="12" customFormat="1" ht="11.25">
      <c r="B124" s="147"/>
      <c r="D124" s="148" t="s">
        <v>188</v>
      </c>
      <c r="E124" s="149" t="s">
        <v>81</v>
      </c>
      <c r="F124" s="150" t="s">
        <v>204</v>
      </c>
      <c r="H124" s="151">
        <v>4.1980000000000004</v>
      </c>
      <c r="I124" s="152"/>
      <c r="L124" s="147"/>
      <c r="M124" s="153"/>
      <c r="T124" s="154"/>
      <c r="AT124" s="149" t="s">
        <v>188</v>
      </c>
      <c r="AU124" s="149" t="s">
        <v>93</v>
      </c>
      <c r="AV124" s="12" t="s">
        <v>93</v>
      </c>
      <c r="AW124" s="12" t="s">
        <v>42</v>
      </c>
      <c r="AX124" s="12" t="s">
        <v>83</v>
      </c>
      <c r="AY124" s="149" t="s">
        <v>177</v>
      </c>
    </row>
    <row r="125" spans="2:65" s="13" customFormat="1" ht="11.25">
      <c r="B125" s="155"/>
      <c r="D125" s="148" t="s">
        <v>188</v>
      </c>
      <c r="E125" s="156" t="s">
        <v>81</v>
      </c>
      <c r="F125" s="157" t="s">
        <v>192</v>
      </c>
      <c r="H125" s="158">
        <v>35.548000000000002</v>
      </c>
      <c r="I125" s="159"/>
      <c r="L125" s="155"/>
      <c r="M125" s="160"/>
      <c r="T125" s="161"/>
      <c r="AT125" s="156" t="s">
        <v>188</v>
      </c>
      <c r="AU125" s="156" t="s">
        <v>93</v>
      </c>
      <c r="AV125" s="13" t="s">
        <v>184</v>
      </c>
      <c r="AW125" s="13" t="s">
        <v>42</v>
      </c>
      <c r="AX125" s="13" t="s">
        <v>91</v>
      </c>
      <c r="AY125" s="156" t="s">
        <v>177</v>
      </c>
    </row>
    <row r="126" spans="2:65" s="1" customFormat="1" ht="37.9" customHeight="1">
      <c r="B126" s="34"/>
      <c r="C126" s="130" t="s">
        <v>184</v>
      </c>
      <c r="D126" s="130" t="s">
        <v>179</v>
      </c>
      <c r="E126" s="131" t="s">
        <v>205</v>
      </c>
      <c r="F126" s="132" t="s">
        <v>206</v>
      </c>
      <c r="G126" s="133" t="s">
        <v>200</v>
      </c>
      <c r="H126" s="134">
        <v>4.4969999999999999</v>
      </c>
      <c r="I126" s="135"/>
      <c r="J126" s="136">
        <f>ROUND(I126*H126,2)</f>
        <v>0</v>
      </c>
      <c r="K126" s="132" t="s">
        <v>183</v>
      </c>
      <c r="L126" s="34"/>
      <c r="M126" s="137" t="s">
        <v>81</v>
      </c>
      <c r="N126" s="138" t="s">
        <v>53</v>
      </c>
      <c r="P126" s="139">
        <f>O126*H126</f>
        <v>0</v>
      </c>
      <c r="Q126" s="139">
        <v>0</v>
      </c>
      <c r="R126" s="139">
        <f>Q126*H126</f>
        <v>0</v>
      </c>
      <c r="S126" s="139">
        <v>0</v>
      </c>
      <c r="T126" s="140">
        <f>S126*H126</f>
        <v>0</v>
      </c>
      <c r="AR126" s="141" t="s">
        <v>184</v>
      </c>
      <c r="AT126" s="141" t="s">
        <v>179</v>
      </c>
      <c r="AU126" s="141" t="s">
        <v>93</v>
      </c>
      <c r="AY126" s="18" t="s">
        <v>177</v>
      </c>
      <c r="BE126" s="142">
        <f>IF(N126="základní",J126,0)</f>
        <v>0</v>
      </c>
      <c r="BF126" s="142">
        <f>IF(N126="snížená",J126,0)</f>
        <v>0</v>
      </c>
      <c r="BG126" s="142">
        <f>IF(N126="zákl. přenesená",J126,0)</f>
        <v>0</v>
      </c>
      <c r="BH126" s="142">
        <f>IF(N126="sníž. přenesená",J126,0)</f>
        <v>0</v>
      </c>
      <c r="BI126" s="142">
        <f>IF(N126="nulová",J126,0)</f>
        <v>0</v>
      </c>
      <c r="BJ126" s="18" t="s">
        <v>91</v>
      </c>
      <c r="BK126" s="142">
        <f>ROUND(I126*H126,2)</f>
        <v>0</v>
      </c>
      <c r="BL126" s="18" t="s">
        <v>184</v>
      </c>
      <c r="BM126" s="141" t="s">
        <v>207</v>
      </c>
    </row>
    <row r="127" spans="2:65" s="1" customFormat="1" ht="11.25">
      <c r="B127" s="34"/>
      <c r="D127" s="143" t="s">
        <v>186</v>
      </c>
      <c r="F127" s="144" t="s">
        <v>208</v>
      </c>
      <c r="I127" s="145"/>
      <c r="L127" s="34"/>
      <c r="M127" s="146"/>
      <c r="T127" s="55"/>
      <c r="AT127" s="18" t="s">
        <v>186</v>
      </c>
      <c r="AU127" s="18" t="s">
        <v>93</v>
      </c>
    </row>
    <row r="128" spans="2:65" s="12" customFormat="1" ht="11.25">
      <c r="B128" s="147"/>
      <c r="D128" s="148" t="s">
        <v>188</v>
      </c>
      <c r="E128" s="149" t="s">
        <v>81</v>
      </c>
      <c r="F128" s="150" t="s">
        <v>209</v>
      </c>
      <c r="H128" s="151">
        <v>4.4969999999999999</v>
      </c>
      <c r="I128" s="152"/>
      <c r="L128" s="147"/>
      <c r="M128" s="153"/>
      <c r="T128" s="154"/>
      <c r="AT128" s="149" t="s">
        <v>188</v>
      </c>
      <c r="AU128" s="149" t="s">
        <v>93</v>
      </c>
      <c r="AV128" s="12" t="s">
        <v>93</v>
      </c>
      <c r="AW128" s="12" t="s">
        <v>42</v>
      </c>
      <c r="AX128" s="12" t="s">
        <v>91</v>
      </c>
      <c r="AY128" s="149" t="s">
        <v>177</v>
      </c>
    </row>
    <row r="129" spans="2:65" s="1" customFormat="1" ht="33" customHeight="1">
      <c r="B129" s="34"/>
      <c r="C129" s="130" t="s">
        <v>210</v>
      </c>
      <c r="D129" s="130" t="s">
        <v>179</v>
      </c>
      <c r="E129" s="131" t="s">
        <v>211</v>
      </c>
      <c r="F129" s="132" t="s">
        <v>212</v>
      </c>
      <c r="G129" s="133" t="s">
        <v>200</v>
      </c>
      <c r="H129" s="134">
        <v>1.3</v>
      </c>
      <c r="I129" s="135"/>
      <c r="J129" s="136">
        <f>ROUND(I129*H129,2)</f>
        <v>0</v>
      </c>
      <c r="K129" s="132" t="s">
        <v>183</v>
      </c>
      <c r="L129" s="34"/>
      <c r="M129" s="137" t="s">
        <v>81</v>
      </c>
      <c r="N129" s="138" t="s">
        <v>53</v>
      </c>
      <c r="P129" s="139">
        <f>O129*H129</f>
        <v>0</v>
      </c>
      <c r="Q129" s="139">
        <v>0</v>
      </c>
      <c r="R129" s="139">
        <f>Q129*H129</f>
        <v>0</v>
      </c>
      <c r="S129" s="139">
        <v>0</v>
      </c>
      <c r="T129" s="140">
        <f>S129*H129</f>
        <v>0</v>
      </c>
      <c r="AR129" s="141" t="s">
        <v>184</v>
      </c>
      <c r="AT129" s="141" t="s">
        <v>179</v>
      </c>
      <c r="AU129" s="141" t="s">
        <v>93</v>
      </c>
      <c r="AY129" s="18" t="s">
        <v>177</v>
      </c>
      <c r="BE129" s="142">
        <f>IF(N129="základní",J129,0)</f>
        <v>0</v>
      </c>
      <c r="BF129" s="142">
        <f>IF(N129="snížená",J129,0)</f>
        <v>0</v>
      </c>
      <c r="BG129" s="142">
        <f>IF(N129="zákl. přenesená",J129,0)</f>
        <v>0</v>
      </c>
      <c r="BH129" s="142">
        <f>IF(N129="sníž. přenesená",J129,0)</f>
        <v>0</v>
      </c>
      <c r="BI129" s="142">
        <f>IF(N129="nulová",J129,0)</f>
        <v>0</v>
      </c>
      <c r="BJ129" s="18" t="s">
        <v>91</v>
      </c>
      <c r="BK129" s="142">
        <f>ROUND(I129*H129,2)</f>
        <v>0</v>
      </c>
      <c r="BL129" s="18" t="s">
        <v>184</v>
      </c>
      <c r="BM129" s="141" t="s">
        <v>213</v>
      </c>
    </row>
    <row r="130" spans="2:65" s="1" customFormat="1" ht="11.25">
      <c r="B130" s="34"/>
      <c r="D130" s="143" t="s">
        <v>186</v>
      </c>
      <c r="F130" s="144" t="s">
        <v>214</v>
      </c>
      <c r="I130" s="145"/>
      <c r="L130" s="34"/>
      <c r="M130" s="146"/>
      <c r="T130" s="55"/>
      <c r="AT130" s="18" t="s">
        <v>186</v>
      </c>
      <c r="AU130" s="18" t="s">
        <v>93</v>
      </c>
    </row>
    <row r="131" spans="2:65" s="12" customFormat="1" ht="11.25">
      <c r="B131" s="147"/>
      <c r="D131" s="148" t="s">
        <v>188</v>
      </c>
      <c r="E131" s="149" t="s">
        <v>81</v>
      </c>
      <c r="F131" s="150" t="s">
        <v>215</v>
      </c>
      <c r="H131" s="151">
        <v>1.3</v>
      </c>
      <c r="I131" s="152"/>
      <c r="L131" s="147"/>
      <c r="M131" s="153"/>
      <c r="T131" s="154"/>
      <c r="AT131" s="149" t="s">
        <v>188</v>
      </c>
      <c r="AU131" s="149" t="s">
        <v>93</v>
      </c>
      <c r="AV131" s="12" t="s">
        <v>93</v>
      </c>
      <c r="AW131" s="12" t="s">
        <v>42</v>
      </c>
      <c r="AX131" s="12" t="s">
        <v>91</v>
      </c>
      <c r="AY131" s="149" t="s">
        <v>177</v>
      </c>
    </row>
    <row r="132" spans="2:65" s="1" customFormat="1" ht="24.2" customHeight="1">
      <c r="B132" s="34"/>
      <c r="C132" s="130" t="s">
        <v>216</v>
      </c>
      <c r="D132" s="130" t="s">
        <v>179</v>
      </c>
      <c r="E132" s="131" t="s">
        <v>217</v>
      </c>
      <c r="F132" s="132" t="s">
        <v>218</v>
      </c>
      <c r="G132" s="133" t="s">
        <v>200</v>
      </c>
      <c r="H132" s="134">
        <v>12.013999999999999</v>
      </c>
      <c r="I132" s="135"/>
      <c r="J132" s="136">
        <f>ROUND(I132*H132,2)</f>
        <v>0</v>
      </c>
      <c r="K132" s="132" t="s">
        <v>183</v>
      </c>
      <c r="L132" s="34"/>
      <c r="M132" s="137" t="s">
        <v>81</v>
      </c>
      <c r="N132" s="138" t="s">
        <v>53</v>
      </c>
      <c r="P132" s="139">
        <f>O132*H132</f>
        <v>0</v>
      </c>
      <c r="Q132" s="139">
        <v>0</v>
      </c>
      <c r="R132" s="139">
        <f>Q132*H132</f>
        <v>0</v>
      </c>
      <c r="S132" s="139">
        <v>0</v>
      </c>
      <c r="T132" s="140">
        <f>S132*H132</f>
        <v>0</v>
      </c>
      <c r="AR132" s="141" t="s">
        <v>184</v>
      </c>
      <c r="AT132" s="141" t="s">
        <v>179</v>
      </c>
      <c r="AU132" s="141" t="s">
        <v>93</v>
      </c>
      <c r="AY132" s="18" t="s">
        <v>177</v>
      </c>
      <c r="BE132" s="142">
        <f>IF(N132="základní",J132,0)</f>
        <v>0</v>
      </c>
      <c r="BF132" s="142">
        <f>IF(N132="snížená",J132,0)</f>
        <v>0</v>
      </c>
      <c r="BG132" s="142">
        <f>IF(N132="zákl. přenesená",J132,0)</f>
        <v>0</v>
      </c>
      <c r="BH132" s="142">
        <f>IF(N132="sníž. přenesená",J132,0)</f>
        <v>0</v>
      </c>
      <c r="BI132" s="142">
        <f>IF(N132="nulová",J132,0)</f>
        <v>0</v>
      </c>
      <c r="BJ132" s="18" t="s">
        <v>91</v>
      </c>
      <c r="BK132" s="142">
        <f>ROUND(I132*H132,2)</f>
        <v>0</v>
      </c>
      <c r="BL132" s="18" t="s">
        <v>184</v>
      </c>
      <c r="BM132" s="141" t="s">
        <v>219</v>
      </c>
    </row>
    <row r="133" spans="2:65" s="1" customFormat="1" ht="11.25">
      <c r="B133" s="34"/>
      <c r="D133" s="143" t="s">
        <v>186</v>
      </c>
      <c r="F133" s="144" t="s">
        <v>220</v>
      </c>
      <c r="I133" s="145"/>
      <c r="L133" s="34"/>
      <c r="M133" s="146"/>
      <c r="T133" s="55"/>
      <c r="AT133" s="18" t="s">
        <v>186</v>
      </c>
      <c r="AU133" s="18" t="s">
        <v>93</v>
      </c>
    </row>
    <row r="134" spans="2:65" s="12" customFormat="1" ht="11.25">
      <c r="B134" s="147"/>
      <c r="D134" s="148" t="s">
        <v>188</v>
      </c>
      <c r="E134" s="149" t="s">
        <v>81</v>
      </c>
      <c r="F134" s="150" t="s">
        <v>221</v>
      </c>
      <c r="H134" s="151">
        <v>12.013999999999999</v>
      </c>
      <c r="I134" s="152"/>
      <c r="L134" s="147"/>
      <c r="M134" s="153"/>
      <c r="T134" s="154"/>
      <c r="AT134" s="149" t="s">
        <v>188</v>
      </c>
      <c r="AU134" s="149" t="s">
        <v>93</v>
      </c>
      <c r="AV134" s="12" t="s">
        <v>93</v>
      </c>
      <c r="AW134" s="12" t="s">
        <v>42</v>
      </c>
      <c r="AX134" s="12" t="s">
        <v>91</v>
      </c>
      <c r="AY134" s="149" t="s">
        <v>177</v>
      </c>
    </row>
    <row r="135" spans="2:65" s="1" customFormat="1" ht="24.2" customHeight="1">
      <c r="B135" s="34"/>
      <c r="C135" s="130" t="s">
        <v>222</v>
      </c>
      <c r="D135" s="130" t="s">
        <v>179</v>
      </c>
      <c r="E135" s="131" t="s">
        <v>223</v>
      </c>
      <c r="F135" s="132" t="s">
        <v>224</v>
      </c>
      <c r="G135" s="133" t="s">
        <v>200</v>
      </c>
      <c r="H135" s="134">
        <v>1</v>
      </c>
      <c r="I135" s="135"/>
      <c r="J135" s="136">
        <f>ROUND(I135*H135,2)</f>
        <v>0</v>
      </c>
      <c r="K135" s="132" t="s">
        <v>183</v>
      </c>
      <c r="L135" s="34"/>
      <c r="M135" s="137" t="s">
        <v>81</v>
      </c>
      <c r="N135" s="138" t="s">
        <v>53</v>
      </c>
      <c r="P135" s="139">
        <f>O135*H135</f>
        <v>0</v>
      </c>
      <c r="Q135" s="139">
        <v>0</v>
      </c>
      <c r="R135" s="139">
        <f>Q135*H135</f>
        <v>0</v>
      </c>
      <c r="S135" s="139">
        <v>0</v>
      </c>
      <c r="T135" s="140">
        <f>S135*H135</f>
        <v>0</v>
      </c>
      <c r="AR135" s="141" t="s">
        <v>184</v>
      </c>
      <c r="AT135" s="141" t="s">
        <v>179</v>
      </c>
      <c r="AU135" s="141" t="s">
        <v>93</v>
      </c>
      <c r="AY135" s="18" t="s">
        <v>177</v>
      </c>
      <c r="BE135" s="142">
        <f>IF(N135="základní",J135,0)</f>
        <v>0</v>
      </c>
      <c r="BF135" s="142">
        <f>IF(N135="snížená",J135,0)</f>
        <v>0</v>
      </c>
      <c r="BG135" s="142">
        <f>IF(N135="zákl. přenesená",J135,0)</f>
        <v>0</v>
      </c>
      <c r="BH135" s="142">
        <f>IF(N135="sníž. přenesená",J135,0)</f>
        <v>0</v>
      </c>
      <c r="BI135" s="142">
        <f>IF(N135="nulová",J135,0)</f>
        <v>0</v>
      </c>
      <c r="BJ135" s="18" t="s">
        <v>91</v>
      </c>
      <c r="BK135" s="142">
        <f>ROUND(I135*H135,2)</f>
        <v>0</v>
      </c>
      <c r="BL135" s="18" t="s">
        <v>184</v>
      </c>
      <c r="BM135" s="141" t="s">
        <v>225</v>
      </c>
    </row>
    <row r="136" spans="2:65" s="1" customFormat="1" ht="11.25">
      <c r="B136" s="34"/>
      <c r="D136" s="143" t="s">
        <v>186</v>
      </c>
      <c r="F136" s="144" t="s">
        <v>226</v>
      </c>
      <c r="I136" s="145"/>
      <c r="L136" s="34"/>
      <c r="M136" s="146"/>
      <c r="T136" s="55"/>
      <c r="AT136" s="18" t="s">
        <v>186</v>
      </c>
      <c r="AU136" s="18" t="s">
        <v>93</v>
      </c>
    </row>
    <row r="137" spans="2:65" s="1" customFormat="1" ht="37.9" customHeight="1">
      <c r="B137" s="34"/>
      <c r="C137" s="130" t="s">
        <v>227</v>
      </c>
      <c r="D137" s="130" t="s">
        <v>179</v>
      </c>
      <c r="E137" s="131" t="s">
        <v>228</v>
      </c>
      <c r="F137" s="132" t="s">
        <v>229</v>
      </c>
      <c r="G137" s="133" t="s">
        <v>200</v>
      </c>
      <c r="H137" s="134">
        <v>12.013999999999999</v>
      </c>
      <c r="I137" s="135"/>
      <c r="J137" s="136">
        <f>ROUND(I137*H137,2)</f>
        <v>0</v>
      </c>
      <c r="K137" s="132" t="s">
        <v>183</v>
      </c>
      <c r="L137" s="34"/>
      <c r="M137" s="137" t="s">
        <v>81</v>
      </c>
      <c r="N137" s="138" t="s">
        <v>53</v>
      </c>
      <c r="P137" s="139">
        <f>O137*H137</f>
        <v>0</v>
      </c>
      <c r="Q137" s="139">
        <v>0</v>
      </c>
      <c r="R137" s="139">
        <f>Q137*H137</f>
        <v>0</v>
      </c>
      <c r="S137" s="139">
        <v>0</v>
      </c>
      <c r="T137" s="140">
        <f>S137*H137</f>
        <v>0</v>
      </c>
      <c r="AR137" s="141" t="s">
        <v>184</v>
      </c>
      <c r="AT137" s="141" t="s">
        <v>179</v>
      </c>
      <c r="AU137" s="141" t="s">
        <v>93</v>
      </c>
      <c r="AY137" s="18" t="s">
        <v>177</v>
      </c>
      <c r="BE137" s="142">
        <f>IF(N137="základní",J137,0)</f>
        <v>0</v>
      </c>
      <c r="BF137" s="142">
        <f>IF(N137="snížená",J137,0)</f>
        <v>0</v>
      </c>
      <c r="BG137" s="142">
        <f>IF(N137="zákl. přenesená",J137,0)</f>
        <v>0</v>
      </c>
      <c r="BH137" s="142">
        <f>IF(N137="sníž. přenesená",J137,0)</f>
        <v>0</v>
      </c>
      <c r="BI137" s="142">
        <f>IF(N137="nulová",J137,0)</f>
        <v>0</v>
      </c>
      <c r="BJ137" s="18" t="s">
        <v>91</v>
      </c>
      <c r="BK137" s="142">
        <f>ROUND(I137*H137,2)</f>
        <v>0</v>
      </c>
      <c r="BL137" s="18" t="s">
        <v>184</v>
      </c>
      <c r="BM137" s="141" t="s">
        <v>230</v>
      </c>
    </row>
    <row r="138" spans="2:65" s="1" customFormat="1" ht="11.25">
      <c r="B138" s="34"/>
      <c r="D138" s="143" t="s">
        <v>186</v>
      </c>
      <c r="F138" s="144" t="s">
        <v>231</v>
      </c>
      <c r="I138" s="145"/>
      <c r="L138" s="34"/>
      <c r="M138" s="146"/>
      <c r="T138" s="55"/>
      <c r="AT138" s="18" t="s">
        <v>186</v>
      </c>
      <c r="AU138" s="18" t="s">
        <v>93</v>
      </c>
    </row>
    <row r="139" spans="2:65" s="12" customFormat="1" ht="11.25">
      <c r="B139" s="147"/>
      <c r="D139" s="148" t="s">
        <v>188</v>
      </c>
      <c r="E139" s="149" t="s">
        <v>81</v>
      </c>
      <c r="F139" s="150" t="s">
        <v>221</v>
      </c>
      <c r="H139" s="151">
        <v>12.013999999999999</v>
      </c>
      <c r="I139" s="152"/>
      <c r="L139" s="147"/>
      <c r="M139" s="153"/>
      <c r="T139" s="154"/>
      <c r="AT139" s="149" t="s">
        <v>188</v>
      </c>
      <c r="AU139" s="149" t="s">
        <v>93</v>
      </c>
      <c r="AV139" s="12" t="s">
        <v>93</v>
      </c>
      <c r="AW139" s="12" t="s">
        <v>42</v>
      </c>
      <c r="AX139" s="12" t="s">
        <v>91</v>
      </c>
      <c r="AY139" s="149" t="s">
        <v>177</v>
      </c>
    </row>
    <row r="140" spans="2:65" s="1" customFormat="1" ht="37.9" customHeight="1">
      <c r="B140" s="34"/>
      <c r="C140" s="130" t="s">
        <v>232</v>
      </c>
      <c r="D140" s="130" t="s">
        <v>179</v>
      </c>
      <c r="E140" s="131" t="s">
        <v>233</v>
      </c>
      <c r="F140" s="132" t="s">
        <v>234</v>
      </c>
      <c r="G140" s="133" t="s">
        <v>200</v>
      </c>
      <c r="H140" s="134">
        <v>120.14</v>
      </c>
      <c r="I140" s="135"/>
      <c r="J140" s="136">
        <f>ROUND(I140*H140,2)</f>
        <v>0</v>
      </c>
      <c r="K140" s="132" t="s">
        <v>183</v>
      </c>
      <c r="L140" s="34"/>
      <c r="M140" s="137" t="s">
        <v>81</v>
      </c>
      <c r="N140" s="138" t="s">
        <v>53</v>
      </c>
      <c r="P140" s="139">
        <f>O140*H140</f>
        <v>0</v>
      </c>
      <c r="Q140" s="139">
        <v>0</v>
      </c>
      <c r="R140" s="139">
        <f>Q140*H140</f>
        <v>0</v>
      </c>
      <c r="S140" s="139">
        <v>0</v>
      </c>
      <c r="T140" s="140">
        <f>S140*H140</f>
        <v>0</v>
      </c>
      <c r="AR140" s="141" t="s">
        <v>184</v>
      </c>
      <c r="AT140" s="141" t="s">
        <v>179</v>
      </c>
      <c r="AU140" s="141" t="s">
        <v>93</v>
      </c>
      <c r="AY140" s="18" t="s">
        <v>177</v>
      </c>
      <c r="BE140" s="142">
        <f>IF(N140="základní",J140,0)</f>
        <v>0</v>
      </c>
      <c r="BF140" s="142">
        <f>IF(N140="snížená",J140,0)</f>
        <v>0</v>
      </c>
      <c r="BG140" s="142">
        <f>IF(N140="zákl. přenesená",J140,0)</f>
        <v>0</v>
      </c>
      <c r="BH140" s="142">
        <f>IF(N140="sníž. přenesená",J140,0)</f>
        <v>0</v>
      </c>
      <c r="BI140" s="142">
        <f>IF(N140="nulová",J140,0)</f>
        <v>0</v>
      </c>
      <c r="BJ140" s="18" t="s">
        <v>91</v>
      </c>
      <c r="BK140" s="142">
        <f>ROUND(I140*H140,2)</f>
        <v>0</v>
      </c>
      <c r="BL140" s="18" t="s">
        <v>184</v>
      </c>
      <c r="BM140" s="141" t="s">
        <v>235</v>
      </c>
    </row>
    <row r="141" spans="2:65" s="1" customFormat="1" ht="11.25">
      <c r="B141" s="34"/>
      <c r="D141" s="143" t="s">
        <v>186</v>
      </c>
      <c r="F141" s="144" t="s">
        <v>236</v>
      </c>
      <c r="I141" s="145"/>
      <c r="L141" s="34"/>
      <c r="M141" s="146"/>
      <c r="T141" s="55"/>
      <c r="AT141" s="18" t="s">
        <v>186</v>
      </c>
      <c r="AU141" s="18" t="s">
        <v>93</v>
      </c>
    </row>
    <row r="142" spans="2:65" s="12" customFormat="1" ht="11.25">
      <c r="B142" s="147"/>
      <c r="D142" s="148" t="s">
        <v>188</v>
      </c>
      <c r="E142" s="149" t="s">
        <v>81</v>
      </c>
      <c r="F142" s="150" t="s">
        <v>237</v>
      </c>
      <c r="H142" s="151">
        <v>120.14</v>
      </c>
      <c r="I142" s="152"/>
      <c r="L142" s="147"/>
      <c r="M142" s="153"/>
      <c r="T142" s="154"/>
      <c r="AT142" s="149" t="s">
        <v>188</v>
      </c>
      <c r="AU142" s="149" t="s">
        <v>93</v>
      </c>
      <c r="AV142" s="12" t="s">
        <v>93</v>
      </c>
      <c r="AW142" s="12" t="s">
        <v>42</v>
      </c>
      <c r="AX142" s="12" t="s">
        <v>91</v>
      </c>
      <c r="AY142" s="149" t="s">
        <v>177</v>
      </c>
    </row>
    <row r="143" spans="2:65" s="1" customFormat="1" ht="33" customHeight="1">
      <c r="B143" s="34"/>
      <c r="C143" s="130" t="s">
        <v>238</v>
      </c>
      <c r="D143" s="130" t="s">
        <v>179</v>
      </c>
      <c r="E143" s="131" t="s">
        <v>239</v>
      </c>
      <c r="F143" s="132" t="s">
        <v>240</v>
      </c>
      <c r="G143" s="133" t="s">
        <v>241</v>
      </c>
      <c r="H143" s="134">
        <v>24.027999999999999</v>
      </c>
      <c r="I143" s="135"/>
      <c r="J143" s="136">
        <f>ROUND(I143*H143,2)</f>
        <v>0</v>
      </c>
      <c r="K143" s="132" t="s">
        <v>183</v>
      </c>
      <c r="L143" s="34"/>
      <c r="M143" s="137" t="s">
        <v>81</v>
      </c>
      <c r="N143" s="138" t="s">
        <v>53</v>
      </c>
      <c r="P143" s="139">
        <f>O143*H143</f>
        <v>0</v>
      </c>
      <c r="Q143" s="139">
        <v>0</v>
      </c>
      <c r="R143" s="139">
        <f>Q143*H143</f>
        <v>0</v>
      </c>
      <c r="S143" s="139">
        <v>0</v>
      </c>
      <c r="T143" s="140">
        <f>S143*H143</f>
        <v>0</v>
      </c>
      <c r="AR143" s="141" t="s">
        <v>184</v>
      </c>
      <c r="AT143" s="141" t="s">
        <v>179</v>
      </c>
      <c r="AU143" s="141" t="s">
        <v>93</v>
      </c>
      <c r="AY143" s="18" t="s">
        <v>177</v>
      </c>
      <c r="BE143" s="142">
        <f>IF(N143="základní",J143,0)</f>
        <v>0</v>
      </c>
      <c r="BF143" s="142">
        <f>IF(N143="snížená",J143,0)</f>
        <v>0</v>
      </c>
      <c r="BG143" s="142">
        <f>IF(N143="zákl. přenesená",J143,0)</f>
        <v>0</v>
      </c>
      <c r="BH143" s="142">
        <f>IF(N143="sníž. přenesená",J143,0)</f>
        <v>0</v>
      </c>
      <c r="BI143" s="142">
        <f>IF(N143="nulová",J143,0)</f>
        <v>0</v>
      </c>
      <c r="BJ143" s="18" t="s">
        <v>91</v>
      </c>
      <c r="BK143" s="142">
        <f>ROUND(I143*H143,2)</f>
        <v>0</v>
      </c>
      <c r="BL143" s="18" t="s">
        <v>184</v>
      </c>
      <c r="BM143" s="141" t="s">
        <v>242</v>
      </c>
    </row>
    <row r="144" spans="2:65" s="1" customFormat="1" ht="11.25">
      <c r="B144" s="34"/>
      <c r="D144" s="143" t="s">
        <v>186</v>
      </c>
      <c r="F144" s="144" t="s">
        <v>243</v>
      </c>
      <c r="I144" s="145"/>
      <c r="L144" s="34"/>
      <c r="M144" s="146"/>
      <c r="T144" s="55"/>
      <c r="AT144" s="18" t="s">
        <v>186</v>
      </c>
      <c r="AU144" s="18" t="s">
        <v>93</v>
      </c>
    </row>
    <row r="145" spans="2:65" s="12" customFormat="1" ht="11.25">
      <c r="B145" s="147"/>
      <c r="D145" s="148" t="s">
        <v>188</v>
      </c>
      <c r="E145" s="149" t="s">
        <v>81</v>
      </c>
      <c r="F145" s="150" t="s">
        <v>244</v>
      </c>
      <c r="H145" s="151">
        <v>24.027999999999999</v>
      </c>
      <c r="I145" s="152"/>
      <c r="L145" s="147"/>
      <c r="M145" s="153"/>
      <c r="T145" s="154"/>
      <c r="AT145" s="149" t="s">
        <v>188</v>
      </c>
      <c r="AU145" s="149" t="s">
        <v>93</v>
      </c>
      <c r="AV145" s="12" t="s">
        <v>93</v>
      </c>
      <c r="AW145" s="12" t="s">
        <v>42</v>
      </c>
      <c r="AX145" s="12" t="s">
        <v>91</v>
      </c>
      <c r="AY145" s="149" t="s">
        <v>177</v>
      </c>
    </row>
    <row r="146" spans="2:65" s="1" customFormat="1" ht="24.2" customHeight="1">
      <c r="B146" s="34"/>
      <c r="C146" s="130" t="s">
        <v>245</v>
      </c>
      <c r="D146" s="130" t="s">
        <v>179</v>
      </c>
      <c r="E146" s="131" t="s">
        <v>246</v>
      </c>
      <c r="F146" s="132" t="s">
        <v>247</v>
      </c>
      <c r="G146" s="133" t="s">
        <v>200</v>
      </c>
      <c r="H146" s="134">
        <v>28.032</v>
      </c>
      <c r="I146" s="135"/>
      <c r="J146" s="136">
        <f>ROUND(I146*H146,2)</f>
        <v>0</v>
      </c>
      <c r="K146" s="132" t="s">
        <v>183</v>
      </c>
      <c r="L146" s="34"/>
      <c r="M146" s="137" t="s">
        <v>81</v>
      </c>
      <c r="N146" s="138" t="s">
        <v>53</v>
      </c>
      <c r="P146" s="139">
        <f>O146*H146</f>
        <v>0</v>
      </c>
      <c r="Q146" s="139">
        <v>0</v>
      </c>
      <c r="R146" s="139">
        <f>Q146*H146</f>
        <v>0</v>
      </c>
      <c r="S146" s="139">
        <v>0</v>
      </c>
      <c r="T146" s="140">
        <f>S146*H146</f>
        <v>0</v>
      </c>
      <c r="AR146" s="141" t="s">
        <v>184</v>
      </c>
      <c r="AT146" s="141" t="s">
        <v>179</v>
      </c>
      <c r="AU146" s="141" t="s">
        <v>93</v>
      </c>
      <c r="AY146" s="18" t="s">
        <v>177</v>
      </c>
      <c r="BE146" s="142">
        <f>IF(N146="základní",J146,0)</f>
        <v>0</v>
      </c>
      <c r="BF146" s="142">
        <f>IF(N146="snížená",J146,0)</f>
        <v>0</v>
      </c>
      <c r="BG146" s="142">
        <f>IF(N146="zákl. přenesená",J146,0)</f>
        <v>0</v>
      </c>
      <c r="BH146" s="142">
        <f>IF(N146="sníž. přenesená",J146,0)</f>
        <v>0</v>
      </c>
      <c r="BI146" s="142">
        <f>IF(N146="nulová",J146,0)</f>
        <v>0</v>
      </c>
      <c r="BJ146" s="18" t="s">
        <v>91</v>
      </c>
      <c r="BK146" s="142">
        <f>ROUND(I146*H146,2)</f>
        <v>0</v>
      </c>
      <c r="BL146" s="18" t="s">
        <v>184</v>
      </c>
      <c r="BM146" s="141" t="s">
        <v>248</v>
      </c>
    </row>
    <row r="147" spans="2:65" s="1" customFormat="1" ht="11.25">
      <c r="B147" s="34"/>
      <c r="D147" s="143" t="s">
        <v>186</v>
      </c>
      <c r="F147" s="144" t="s">
        <v>249</v>
      </c>
      <c r="I147" s="145"/>
      <c r="L147" s="34"/>
      <c r="M147" s="146"/>
      <c r="T147" s="55"/>
      <c r="AT147" s="18" t="s">
        <v>186</v>
      </c>
      <c r="AU147" s="18" t="s">
        <v>93</v>
      </c>
    </row>
    <row r="148" spans="2:65" s="12" customFormat="1" ht="11.25">
      <c r="B148" s="147"/>
      <c r="D148" s="148" t="s">
        <v>188</v>
      </c>
      <c r="E148" s="149" t="s">
        <v>81</v>
      </c>
      <c r="F148" s="150" t="s">
        <v>250</v>
      </c>
      <c r="H148" s="151">
        <v>28.032</v>
      </c>
      <c r="I148" s="152"/>
      <c r="L148" s="147"/>
      <c r="M148" s="153"/>
      <c r="T148" s="154"/>
      <c r="AT148" s="149" t="s">
        <v>188</v>
      </c>
      <c r="AU148" s="149" t="s">
        <v>93</v>
      </c>
      <c r="AV148" s="12" t="s">
        <v>93</v>
      </c>
      <c r="AW148" s="12" t="s">
        <v>42</v>
      </c>
      <c r="AX148" s="12" t="s">
        <v>91</v>
      </c>
      <c r="AY148" s="149" t="s">
        <v>177</v>
      </c>
    </row>
    <row r="149" spans="2:65" s="1" customFormat="1" ht="16.5" customHeight="1">
      <c r="B149" s="34"/>
      <c r="C149" s="130" t="s">
        <v>8</v>
      </c>
      <c r="D149" s="130" t="s">
        <v>179</v>
      </c>
      <c r="E149" s="131" t="s">
        <v>251</v>
      </c>
      <c r="F149" s="132" t="s">
        <v>252</v>
      </c>
      <c r="G149" s="133" t="s">
        <v>200</v>
      </c>
      <c r="H149" s="134">
        <v>12.013999999999999</v>
      </c>
      <c r="I149" s="135"/>
      <c r="J149" s="136">
        <f>ROUND(I149*H149,2)</f>
        <v>0</v>
      </c>
      <c r="K149" s="132" t="s">
        <v>183</v>
      </c>
      <c r="L149" s="34"/>
      <c r="M149" s="137" t="s">
        <v>81</v>
      </c>
      <c r="N149" s="138" t="s">
        <v>53</v>
      </c>
      <c r="P149" s="139">
        <f>O149*H149</f>
        <v>0</v>
      </c>
      <c r="Q149" s="139">
        <v>0</v>
      </c>
      <c r="R149" s="139">
        <f>Q149*H149</f>
        <v>0</v>
      </c>
      <c r="S149" s="139">
        <v>0</v>
      </c>
      <c r="T149" s="140">
        <f>S149*H149</f>
        <v>0</v>
      </c>
      <c r="AR149" s="141" t="s">
        <v>184</v>
      </c>
      <c r="AT149" s="141" t="s">
        <v>179</v>
      </c>
      <c r="AU149" s="141" t="s">
        <v>93</v>
      </c>
      <c r="AY149" s="18" t="s">
        <v>177</v>
      </c>
      <c r="BE149" s="142">
        <f>IF(N149="základní",J149,0)</f>
        <v>0</v>
      </c>
      <c r="BF149" s="142">
        <f>IF(N149="snížená",J149,0)</f>
        <v>0</v>
      </c>
      <c r="BG149" s="142">
        <f>IF(N149="zákl. přenesená",J149,0)</f>
        <v>0</v>
      </c>
      <c r="BH149" s="142">
        <f>IF(N149="sníž. přenesená",J149,0)</f>
        <v>0</v>
      </c>
      <c r="BI149" s="142">
        <f>IF(N149="nulová",J149,0)</f>
        <v>0</v>
      </c>
      <c r="BJ149" s="18" t="s">
        <v>91</v>
      </c>
      <c r="BK149" s="142">
        <f>ROUND(I149*H149,2)</f>
        <v>0</v>
      </c>
      <c r="BL149" s="18" t="s">
        <v>184</v>
      </c>
      <c r="BM149" s="141" t="s">
        <v>253</v>
      </c>
    </row>
    <row r="150" spans="2:65" s="1" customFormat="1" ht="11.25">
      <c r="B150" s="34"/>
      <c r="D150" s="143" t="s">
        <v>186</v>
      </c>
      <c r="F150" s="144" t="s">
        <v>254</v>
      </c>
      <c r="I150" s="145"/>
      <c r="L150" s="34"/>
      <c r="M150" s="146"/>
      <c r="T150" s="55"/>
      <c r="AT150" s="18" t="s">
        <v>186</v>
      </c>
      <c r="AU150" s="18" t="s">
        <v>93</v>
      </c>
    </row>
    <row r="151" spans="2:65" s="1" customFormat="1" ht="24.2" customHeight="1">
      <c r="B151" s="34"/>
      <c r="C151" s="130" t="s">
        <v>255</v>
      </c>
      <c r="D151" s="130" t="s">
        <v>179</v>
      </c>
      <c r="E151" s="131" t="s">
        <v>256</v>
      </c>
      <c r="F151" s="132" t="s">
        <v>257</v>
      </c>
      <c r="G151" s="133" t="s">
        <v>200</v>
      </c>
      <c r="H151" s="134">
        <v>3.24</v>
      </c>
      <c r="I151" s="135"/>
      <c r="J151" s="136">
        <f>ROUND(I151*H151,2)</f>
        <v>0</v>
      </c>
      <c r="K151" s="132" t="s">
        <v>183</v>
      </c>
      <c r="L151" s="34"/>
      <c r="M151" s="137" t="s">
        <v>81</v>
      </c>
      <c r="N151" s="138" t="s">
        <v>53</v>
      </c>
      <c r="P151" s="139">
        <f>O151*H151</f>
        <v>0</v>
      </c>
      <c r="Q151" s="139">
        <v>0</v>
      </c>
      <c r="R151" s="139">
        <f>Q151*H151</f>
        <v>0</v>
      </c>
      <c r="S151" s="139">
        <v>0</v>
      </c>
      <c r="T151" s="140">
        <f>S151*H151</f>
        <v>0</v>
      </c>
      <c r="AR151" s="141" t="s">
        <v>184</v>
      </c>
      <c r="AT151" s="141" t="s">
        <v>179</v>
      </c>
      <c r="AU151" s="141" t="s">
        <v>93</v>
      </c>
      <c r="AY151" s="18" t="s">
        <v>177</v>
      </c>
      <c r="BE151" s="142">
        <f>IF(N151="základní",J151,0)</f>
        <v>0</v>
      </c>
      <c r="BF151" s="142">
        <f>IF(N151="snížená",J151,0)</f>
        <v>0</v>
      </c>
      <c r="BG151" s="142">
        <f>IF(N151="zákl. přenesená",J151,0)</f>
        <v>0</v>
      </c>
      <c r="BH151" s="142">
        <f>IF(N151="sníž. přenesená",J151,0)</f>
        <v>0</v>
      </c>
      <c r="BI151" s="142">
        <f>IF(N151="nulová",J151,0)</f>
        <v>0</v>
      </c>
      <c r="BJ151" s="18" t="s">
        <v>91</v>
      </c>
      <c r="BK151" s="142">
        <f>ROUND(I151*H151,2)</f>
        <v>0</v>
      </c>
      <c r="BL151" s="18" t="s">
        <v>184</v>
      </c>
      <c r="BM151" s="141" t="s">
        <v>258</v>
      </c>
    </row>
    <row r="152" spans="2:65" s="1" customFormat="1" ht="11.25">
      <c r="B152" s="34"/>
      <c r="D152" s="143" t="s">
        <v>186</v>
      </c>
      <c r="F152" s="144" t="s">
        <v>259</v>
      </c>
      <c r="I152" s="145"/>
      <c r="L152" s="34"/>
      <c r="M152" s="146"/>
      <c r="T152" s="55"/>
      <c r="AT152" s="18" t="s">
        <v>186</v>
      </c>
      <c r="AU152" s="18" t="s">
        <v>93</v>
      </c>
    </row>
    <row r="153" spans="2:65" s="12" customFormat="1" ht="11.25">
      <c r="B153" s="147"/>
      <c r="D153" s="148" t="s">
        <v>188</v>
      </c>
      <c r="E153" s="149" t="s">
        <v>81</v>
      </c>
      <c r="F153" s="150" t="s">
        <v>260</v>
      </c>
      <c r="H153" s="151">
        <v>3.24</v>
      </c>
      <c r="I153" s="152"/>
      <c r="L153" s="147"/>
      <c r="M153" s="153"/>
      <c r="T153" s="154"/>
      <c r="AT153" s="149" t="s">
        <v>188</v>
      </c>
      <c r="AU153" s="149" t="s">
        <v>93</v>
      </c>
      <c r="AV153" s="12" t="s">
        <v>93</v>
      </c>
      <c r="AW153" s="12" t="s">
        <v>42</v>
      </c>
      <c r="AX153" s="12" t="s">
        <v>91</v>
      </c>
      <c r="AY153" s="149" t="s">
        <v>177</v>
      </c>
    </row>
    <row r="154" spans="2:65" s="1" customFormat="1" ht="24.2" customHeight="1">
      <c r="B154" s="34"/>
      <c r="C154" s="130" t="s">
        <v>261</v>
      </c>
      <c r="D154" s="130" t="s">
        <v>179</v>
      </c>
      <c r="E154" s="131" t="s">
        <v>262</v>
      </c>
      <c r="F154" s="132" t="s">
        <v>263</v>
      </c>
      <c r="G154" s="133" t="s">
        <v>200</v>
      </c>
      <c r="H154" s="134">
        <v>9.718</v>
      </c>
      <c r="I154" s="135"/>
      <c r="J154" s="136">
        <f>ROUND(I154*H154,2)</f>
        <v>0</v>
      </c>
      <c r="K154" s="132" t="s">
        <v>183</v>
      </c>
      <c r="L154" s="34"/>
      <c r="M154" s="137" t="s">
        <v>81</v>
      </c>
      <c r="N154" s="138" t="s">
        <v>53</v>
      </c>
      <c r="P154" s="139">
        <f>O154*H154</f>
        <v>0</v>
      </c>
      <c r="Q154" s="139">
        <v>0</v>
      </c>
      <c r="R154" s="139">
        <f>Q154*H154</f>
        <v>0</v>
      </c>
      <c r="S154" s="139">
        <v>0</v>
      </c>
      <c r="T154" s="140">
        <f>S154*H154</f>
        <v>0</v>
      </c>
      <c r="AR154" s="141" t="s">
        <v>184</v>
      </c>
      <c r="AT154" s="141" t="s">
        <v>179</v>
      </c>
      <c r="AU154" s="141" t="s">
        <v>93</v>
      </c>
      <c r="AY154" s="18" t="s">
        <v>177</v>
      </c>
      <c r="BE154" s="142">
        <f>IF(N154="základní",J154,0)</f>
        <v>0</v>
      </c>
      <c r="BF154" s="142">
        <f>IF(N154="snížená",J154,0)</f>
        <v>0</v>
      </c>
      <c r="BG154" s="142">
        <f>IF(N154="zákl. přenesená",J154,0)</f>
        <v>0</v>
      </c>
      <c r="BH154" s="142">
        <f>IF(N154="sníž. přenesená",J154,0)</f>
        <v>0</v>
      </c>
      <c r="BI154" s="142">
        <f>IF(N154="nulová",J154,0)</f>
        <v>0</v>
      </c>
      <c r="BJ154" s="18" t="s">
        <v>91</v>
      </c>
      <c r="BK154" s="142">
        <f>ROUND(I154*H154,2)</f>
        <v>0</v>
      </c>
      <c r="BL154" s="18" t="s">
        <v>184</v>
      </c>
      <c r="BM154" s="141" t="s">
        <v>264</v>
      </c>
    </row>
    <row r="155" spans="2:65" s="1" customFormat="1" ht="11.25">
      <c r="B155" s="34"/>
      <c r="D155" s="143" t="s">
        <v>186</v>
      </c>
      <c r="F155" s="144" t="s">
        <v>265</v>
      </c>
      <c r="I155" s="145"/>
      <c r="L155" s="34"/>
      <c r="M155" s="146"/>
      <c r="T155" s="55"/>
      <c r="AT155" s="18" t="s">
        <v>186</v>
      </c>
      <c r="AU155" s="18" t="s">
        <v>93</v>
      </c>
    </row>
    <row r="156" spans="2:65" s="12" customFormat="1" ht="11.25">
      <c r="B156" s="147"/>
      <c r="D156" s="148" t="s">
        <v>188</v>
      </c>
      <c r="E156" s="149" t="s">
        <v>81</v>
      </c>
      <c r="F156" s="150" t="s">
        <v>266</v>
      </c>
      <c r="H156" s="151">
        <v>35.548000000000002</v>
      </c>
      <c r="I156" s="152"/>
      <c r="L156" s="147"/>
      <c r="M156" s="153"/>
      <c r="T156" s="154"/>
      <c r="AT156" s="149" t="s">
        <v>188</v>
      </c>
      <c r="AU156" s="149" t="s">
        <v>93</v>
      </c>
      <c r="AV156" s="12" t="s">
        <v>93</v>
      </c>
      <c r="AW156" s="12" t="s">
        <v>42</v>
      </c>
      <c r="AX156" s="12" t="s">
        <v>83</v>
      </c>
      <c r="AY156" s="149" t="s">
        <v>177</v>
      </c>
    </row>
    <row r="157" spans="2:65" s="12" customFormat="1" ht="11.25">
      <c r="B157" s="147"/>
      <c r="D157" s="148" t="s">
        <v>188</v>
      </c>
      <c r="E157" s="149" t="s">
        <v>81</v>
      </c>
      <c r="F157" s="150" t="s">
        <v>267</v>
      </c>
      <c r="H157" s="151">
        <v>-19.187999999999999</v>
      </c>
      <c r="I157" s="152"/>
      <c r="L157" s="147"/>
      <c r="M157" s="153"/>
      <c r="T157" s="154"/>
      <c r="AT157" s="149" t="s">
        <v>188</v>
      </c>
      <c r="AU157" s="149" t="s">
        <v>93</v>
      </c>
      <c r="AV157" s="12" t="s">
        <v>93</v>
      </c>
      <c r="AW157" s="12" t="s">
        <v>42</v>
      </c>
      <c r="AX157" s="12" t="s">
        <v>83</v>
      </c>
      <c r="AY157" s="149" t="s">
        <v>177</v>
      </c>
    </row>
    <row r="158" spans="2:65" s="12" customFormat="1" ht="11.25">
      <c r="B158" s="147"/>
      <c r="D158" s="148" t="s">
        <v>188</v>
      </c>
      <c r="E158" s="149" t="s">
        <v>81</v>
      </c>
      <c r="F158" s="150" t="s">
        <v>268</v>
      </c>
      <c r="H158" s="151">
        <v>-3.4020000000000001</v>
      </c>
      <c r="I158" s="152"/>
      <c r="L158" s="147"/>
      <c r="M158" s="153"/>
      <c r="T158" s="154"/>
      <c r="AT158" s="149" t="s">
        <v>188</v>
      </c>
      <c r="AU158" s="149" t="s">
        <v>93</v>
      </c>
      <c r="AV158" s="12" t="s">
        <v>93</v>
      </c>
      <c r="AW158" s="12" t="s">
        <v>42</v>
      </c>
      <c r="AX158" s="12" t="s">
        <v>83</v>
      </c>
      <c r="AY158" s="149" t="s">
        <v>177</v>
      </c>
    </row>
    <row r="159" spans="2:65" s="14" customFormat="1" ht="11.25">
      <c r="B159" s="162"/>
      <c r="D159" s="148" t="s">
        <v>188</v>
      </c>
      <c r="E159" s="163" t="s">
        <v>81</v>
      </c>
      <c r="F159" s="164" t="s">
        <v>269</v>
      </c>
      <c r="H159" s="165">
        <v>12.958</v>
      </c>
      <c r="I159" s="166"/>
      <c r="L159" s="162"/>
      <c r="M159" s="167"/>
      <c r="T159" s="168"/>
      <c r="AT159" s="163" t="s">
        <v>188</v>
      </c>
      <c r="AU159" s="163" t="s">
        <v>93</v>
      </c>
      <c r="AV159" s="14" t="s">
        <v>197</v>
      </c>
      <c r="AW159" s="14" t="s">
        <v>42</v>
      </c>
      <c r="AX159" s="14" t="s">
        <v>83</v>
      </c>
      <c r="AY159" s="163" t="s">
        <v>177</v>
      </c>
    </row>
    <row r="160" spans="2:65" s="12" customFormat="1" ht="11.25">
      <c r="B160" s="147"/>
      <c r="D160" s="148" t="s">
        <v>188</v>
      </c>
      <c r="E160" s="149" t="s">
        <v>81</v>
      </c>
      <c r="F160" s="150" t="s">
        <v>270</v>
      </c>
      <c r="H160" s="151">
        <v>-3.24</v>
      </c>
      <c r="I160" s="152"/>
      <c r="L160" s="147"/>
      <c r="M160" s="153"/>
      <c r="T160" s="154"/>
      <c r="AT160" s="149" t="s">
        <v>188</v>
      </c>
      <c r="AU160" s="149" t="s">
        <v>93</v>
      </c>
      <c r="AV160" s="12" t="s">
        <v>93</v>
      </c>
      <c r="AW160" s="12" t="s">
        <v>42</v>
      </c>
      <c r="AX160" s="12" t="s">
        <v>83</v>
      </c>
      <c r="AY160" s="149" t="s">
        <v>177</v>
      </c>
    </row>
    <row r="161" spans="2:65" s="13" customFormat="1" ht="11.25">
      <c r="B161" s="155"/>
      <c r="D161" s="148" t="s">
        <v>188</v>
      </c>
      <c r="E161" s="156" t="s">
        <v>81</v>
      </c>
      <c r="F161" s="157" t="s">
        <v>192</v>
      </c>
      <c r="H161" s="158">
        <v>9.718</v>
      </c>
      <c r="I161" s="159"/>
      <c r="L161" s="155"/>
      <c r="M161" s="160"/>
      <c r="T161" s="161"/>
      <c r="AT161" s="156" t="s">
        <v>188</v>
      </c>
      <c r="AU161" s="156" t="s">
        <v>93</v>
      </c>
      <c r="AV161" s="13" t="s">
        <v>184</v>
      </c>
      <c r="AW161" s="13" t="s">
        <v>42</v>
      </c>
      <c r="AX161" s="13" t="s">
        <v>91</v>
      </c>
      <c r="AY161" s="156" t="s">
        <v>177</v>
      </c>
    </row>
    <row r="162" spans="2:65" s="1" customFormat="1" ht="24.2" customHeight="1">
      <c r="B162" s="34"/>
      <c r="C162" s="130" t="s">
        <v>271</v>
      </c>
      <c r="D162" s="130" t="s">
        <v>179</v>
      </c>
      <c r="E162" s="131" t="s">
        <v>272</v>
      </c>
      <c r="F162" s="132" t="s">
        <v>273</v>
      </c>
      <c r="G162" s="133" t="s">
        <v>200</v>
      </c>
      <c r="H162" s="134">
        <v>0.72</v>
      </c>
      <c r="I162" s="135"/>
      <c r="J162" s="136">
        <f>ROUND(I162*H162,2)</f>
        <v>0</v>
      </c>
      <c r="K162" s="132" t="s">
        <v>183</v>
      </c>
      <c r="L162" s="34"/>
      <c r="M162" s="137" t="s">
        <v>81</v>
      </c>
      <c r="N162" s="138" t="s">
        <v>53</v>
      </c>
      <c r="P162" s="139">
        <f>O162*H162</f>
        <v>0</v>
      </c>
      <c r="Q162" s="139">
        <v>0</v>
      </c>
      <c r="R162" s="139">
        <f>Q162*H162</f>
        <v>0</v>
      </c>
      <c r="S162" s="139">
        <v>0</v>
      </c>
      <c r="T162" s="140">
        <f>S162*H162</f>
        <v>0</v>
      </c>
      <c r="AR162" s="141" t="s">
        <v>184</v>
      </c>
      <c r="AT162" s="141" t="s">
        <v>179</v>
      </c>
      <c r="AU162" s="141" t="s">
        <v>93</v>
      </c>
      <c r="AY162" s="18" t="s">
        <v>177</v>
      </c>
      <c r="BE162" s="142">
        <f>IF(N162="základní",J162,0)</f>
        <v>0</v>
      </c>
      <c r="BF162" s="142">
        <f>IF(N162="snížená",J162,0)</f>
        <v>0</v>
      </c>
      <c r="BG162" s="142">
        <f>IF(N162="zákl. přenesená",J162,0)</f>
        <v>0</v>
      </c>
      <c r="BH162" s="142">
        <f>IF(N162="sníž. přenesená",J162,0)</f>
        <v>0</v>
      </c>
      <c r="BI162" s="142">
        <f>IF(N162="nulová",J162,0)</f>
        <v>0</v>
      </c>
      <c r="BJ162" s="18" t="s">
        <v>91</v>
      </c>
      <c r="BK162" s="142">
        <f>ROUND(I162*H162,2)</f>
        <v>0</v>
      </c>
      <c r="BL162" s="18" t="s">
        <v>184</v>
      </c>
      <c r="BM162" s="141" t="s">
        <v>274</v>
      </c>
    </row>
    <row r="163" spans="2:65" s="1" customFormat="1" ht="11.25">
      <c r="B163" s="34"/>
      <c r="D163" s="143" t="s">
        <v>186</v>
      </c>
      <c r="F163" s="144" t="s">
        <v>275</v>
      </c>
      <c r="I163" s="145"/>
      <c r="L163" s="34"/>
      <c r="M163" s="146"/>
      <c r="T163" s="55"/>
      <c r="AT163" s="18" t="s">
        <v>186</v>
      </c>
      <c r="AU163" s="18" t="s">
        <v>93</v>
      </c>
    </row>
    <row r="164" spans="2:65" s="12" customFormat="1" ht="11.25">
      <c r="B164" s="147"/>
      <c r="D164" s="148" t="s">
        <v>188</v>
      </c>
      <c r="E164" s="149" t="s">
        <v>81</v>
      </c>
      <c r="F164" s="150" t="s">
        <v>276</v>
      </c>
      <c r="H164" s="151">
        <v>0.72</v>
      </c>
      <c r="I164" s="152"/>
      <c r="L164" s="147"/>
      <c r="M164" s="153"/>
      <c r="T164" s="154"/>
      <c r="AT164" s="149" t="s">
        <v>188</v>
      </c>
      <c r="AU164" s="149" t="s">
        <v>93</v>
      </c>
      <c r="AV164" s="12" t="s">
        <v>93</v>
      </c>
      <c r="AW164" s="12" t="s">
        <v>42</v>
      </c>
      <c r="AX164" s="12" t="s">
        <v>91</v>
      </c>
      <c r="AY164" s="149" t="s">
        <v>177</v>
      </c>
    </row>
    <row r="165" spans="2:65" s="1" customFormat="1" ht="16.5" customHeight="1">
      <c r="B165" s="34"/>
      <c r="C165" s="169" t="s">
        <v>277</v>
      </c>
      <c r="D165" s="169" t="s">
        <v>278</v>
      </c>
      <c r="E165" s="170" t="s">
        <v>279</v>
      </c>
      <c r="F165" s="171" t="s">
        <v>280</v>
      </c>
      <c r="G165" s="172" t="s">
        <v>241</v>
      </c>
      <c r="H165" s="173">
        <v>1.44</v>
      </c>
      <c r="I165" s="174"/>
      <c r="J165" s="175">
        <f>ROUND(I165*H165,2)</f>
        <v>0</v>
      </c>
      <c r="K165" s="171" t="s">
        <v>183</v>
      </c>
      <c r="L165" s="176"/>
      <c r="M165" s="177" t="s">
        <v>81</v>
      </c>
      <c r="N165" s="178" t="s">
        <v>53</v>
      </c>
      <c r="P165" s="139">
        <f>O165*H165</f>
        <v>0</v>
      </c>
      <c r="Q165" s="139">
        <v>1</v>
      </c>
      <c r="R165" s="139">
        <f>Q165*H165</f>
        <v>1.44</v>
      </c>
      <c r="S165" s="139">
        <v>0</v>
      </c>
      <c r="T165" s="140">
        <f>S165*H165</f>
        <v>0</v>
      </c>
      <c r="AR165" s="141" t="s">
        <v>227</v>
      </c>
      <c r="AT165" s="141" t="s">
        <v>278</v>
      </c>
      <c r="AU165" s="141" t="s">
        <v>93</v>
      </c>
      <c r="AY165" s="18" t="s">
        <v>177</v>
      </c>
      <c r="BE165" s="142">
        <f>IF(N165="základní",J165,0)</f>
        <v>0</v>
      </c>
      <c r="BF165" s="142">
        <f>IF(N165="snížená",J165,0)</f>
        <v>0</v>
      </c>
      <c r="BG165" s="142">
        <f>IF(N165="zákl. přenesená",J165,0)</f>
        <v>0</v>
      </c>
      <c r="BH165" s="142">
        <f>IF(N165="sníž. přenesená",J165,0)</f>
        <v>0</v>
      </c>
      <c r="BI165" s="142">
        <f>IF(N165="nulová",J165,0)</f>
        <v>0</v>
      </c>
      <c r="BJ165" s="18" t="s">
        <v>91</v>
      </c>
      <c r="BK165" s="142">
        <f>ROUND(I165*H165,2)</f>
        <v>0</v>
      </c>
      <c r="BL165" s="18" t="s">
        <v>184</v>
      </c>
      <c r="BM165" s="141" t="s">
        <v>281</v>
      </c>
    </row>
    <row r="166" spans="2:65" s="12" customFormat="1" ht="11.25">
      <c r="B166" s="147"/>
      <c r="D166" s="148" t="s">
        <v>188</v>
      </c>
      <c r="F166" s="150" t="s">
        <v>282</v>
      </c>
      <c r="H166" s="151">
        <v>1.44</v>
      </c>
      <c r="I166" s="152"/>
      <c r="L166" s="147"/>
      <c r="M166" s="153"/>
      <c r="T166" s="154"/>
      <c r="AT166" s="149" t="s">
        <v>188</v>
      </c>
      <c r="AU166" s="149" t="s">
        <v>93</v>
      </c>
      <c r="AV166" s="12" t="s">
        <v>93</v>
      </c>
      <c r="AW166" s="12" t="s">
        <v>4</v>
      </c>
      <c r="AX166" s="12" t="s">
        <v>91</v>
      </c>
      <c r="AY166" s="149" t="s">
        <v>177</v>
      </c>
    </row>
    <row r="167" spans="2:65" s="1" customFormat="1" ht="24.2" customHeight="1">
      <c r="B167" s="34"/>
      <c r="C167" s="130" t="s">
        <v>283</v>
      </c>
      <c r="D167" s="130" t="s">
        <v>179</v>
      </c>
      <c r="E167" s="131" t="s">
        <v>284</v>
      </c>
      <c r="F167" s="132" t="s">
        <v>285</v>
      </c>
      <c r="G167" s="133" t="s">
        <v>120</v>
      </c>
      <c r="H167" s="134">
        <v>32.76</v>
      </c>
      <c r="I167" s="135"/>
      <c r="J167" s="136">
        <f>ROUND(I167*H167,2)</f>
        <v>0</v>
      </c>
      <c r="K167" s="132" t="s">
        <v>183</v>
      </c>
      <c r="L167" s="34"/>
      <c r="M167" s="137" t="s">
        <v>81</v>
      </c>
      <c r="N167" s="138" t="s">
        <v>53</v>
      </c>
      <c r="P167" s="139">
        <f>O167*H167</f>
        <v>0</v>
      </c>
      <c r="Q167" s="139">
        <v>0</v>
      </c>
      <c r="R167" s="139">
        <f>Q167*H167</f>
        <v>0</v>
      </c>
      <c r="S167" s="139">
        <v>0</v>
      </c>
      <c r="T167" s="140">
        <f>S167*H167</f>
        <v>0</v>
      </c>
      <c r="AR167" s="141" t="s">
        <v>184</v>
      </c>
      <c r="AT167" s="141" t="s">
        <v>179</v>
      </c>
      <c r="AU167" s="141" t="s">
        <v>93</v>
      </c>
      <c r="AY167" s="18" t="s">
        <v>177</v>
      </c>
      <c r="BE167" s="142">
        <f>IF(N167="základní",J167,0)</f>
        <v>0</v>
      </c>
      <c r="BF167" s="142">
        <f>IF(N167="snížená",J167,0)</f>
        <v>0</v>
      </c>
      <c r="BG167" s="142">
        <f>IF(N167="zákl. přenesená",J167,0)</f>
        <v>0</v>
      </c>
      <c r="BH167" s="142">
        <f>IF(N167="sníž. přenesená",J167,0)</f>
        <v>0</v>
      </c>
      <c r="BI167" s="142">
        <f>IF(N167="nulová",J167,0)</f>
        <v>0</v>
      </c>
      <c r="BJ167" s="18" t="s">
        <v>91</v>
      </c>
      <c r="BK167" s="142">
        <f>ROUND(I167*H167,2)</f>
        <v>0</v>
      </c>
      <c r="BL167" s="18" t="s">
        <v>184</v>
      </c>
      <c r="BM167" s="141" t="s">
        <v>286</v>
      </c>
    </row>
    <row r="168" spans="2:65" s="1" customFormat="1" ht="11.25">
      <c r="B168" s="34"/>
      <c r="D168" s="143" t="s">
        <v>186</v>
      </c>
      <c r="F168" s="144" t="s">
        <v>287</v>
      </c>
      <c r="I168" s="145"/>
      <c r="L168" s="34"/>
      <c r="M168" s="146"/>
      <c r="T168" s="55"/>
      <c r="AT168" s="18" t="s">
        <v>186</v>
      </c>
      <c r="AU168" s="18" t="s">
        <v>93</v>
      </c>
    </row>
    <row r="169" spans="2:65" s="12" customFormat="1" ht="11.25">
      <c r="B169" s="147"/>
      <c r="D169" s="148" t="s">
        <v>188</v>
      </c>
      <c r="E169" s="149" t="s">
        <v>81</v>
      </c>
      <c r="F169" s="150" t="s">
        <v>288</v>
      </c>
      <c r="H169" s="151">
        <v>14.76</v>
      </c>
      <c r="I169" s="152"/>
      <c r="L169" s="147"/>
      <c r="M169" s="153"/>
      <c r="T169" s="154"/>
      <c r="AT169" s="149" t="s">
        <v>188</v>
      </c>
      <c r="AU169" s="149" t="s">
        <v>93</v>
      </c>
      <c r="AV169" s="12" t="s">
        <v>93</v>
      </c>
      <c r="AW169" s="12" t="s">
        <v>42</v>
      </c>
      <c r="AX169" s="12" t="s">
        <v>83</v>
      </c>
      <c r="AY169" s="149" t="s">
        <v>177</v>
      </c>
    </row>
    <row r="170" spans="2:65" s="12" customFormat="1" ht="11.25">
      <c r="B170" s="147"/>
      <c r="D170" s="148" t="s">
        <v>188</v>
      </c>
      <c r="E170" s="149" t="s">
        <v>81</v>
      </c>
      <c r="F170" s="150" t="s">
        <v>289</v>
      </c>
      <c r="H170" s="151">
        <v>18</v>
      </c>
      <c r="I170" s="152"/>
      <c r="L170" s="147"/>
      <c r="M170" s="153"/>
      <c r="T170" s="154"/>
      <c r="AT170" s="149" t="s">
        <v>188</v>
      </c>
      <c r="AU170" s="149" t="s">
        <v>93</v>
      </c>
      <c r="AV170" s="12" t="s">
        <v>93</v>
      </c>
      <c r="AW170" s="12" t="s">
        <v>42</v>
      </c>
      <c r="AX170" s="12" t="s">
        <v>83</v>
      </c>
      <c r="AY170" s="149" t="s">
        <v>177</v>
      </c>
    </row>
    <row r="171" spans="2:65" s="13" customFormat="1" ht="11.25">
      <c r="B171" s="155"/>
      <c r="D171" s="148" t="s">
        <v>188</v>
      </c>
      <c r="E171" s="156" t="s">
        <v>81</v>
      </c>
      <c r="F171" s="157" t="s">
        <v>192</v>
      </c>
      <c r="H171" s="158">
        <v>32.76</v>
      </c>
      <c r="I171" s="159"/>
      <c r="L171" s="155"/>
      <c r="M171" s="160"/>
      <c r="T171" s="161"/>
      <c r="AT171" s="156" t="s">
        <v>188</v>
      </c>
      <c r="AU171" s="156" t="s">
        <v>93</v>
      </c>
      <c r="AV171" s="13" t="s">
        <v>184</v>
      </c>
      <c r="AW171" s="13" t="s">
        <v>42</v>
      </c>
      <c r="AX171" s="13" t="s">
        <v>91</v>
      </c>
      <c r="AY171" s="156" t="s">
        <v>177</v>
      </c>
    </row>
    <row r="172" spans="2:65" s="11" customFormat="1" ht="22.9" customHeight="1">
      <c r="B172" s="118"/>
      <c r="D172" s="119" t="s">
        <v>82</v>
      </c>
      <c r="E172" s="128" t="s">
        <v>93</v>
      </c>
      <c r="F172" s="128" t="s">
        <v>290</v>
      </c>
      <c r="I172" s="121"/>
      <c r="J172" s="129">
        <f>BK172</f>
        <v>0</v>
      </c>
      <c r="L172" s="118"/>
      <c r="M172" s="123"/>
      <c r="P172" s="124">
        <f>SUM(P173:P229)</f>
        <v>0</v>
      </c>
      <c r="R172" s="124">
        <f>SUM(R173:R229)</f>
        <v>44.383141879999982</v>
      </c>
      <c r="T172" s="125">
        <f>SUM(T173:T229)</f>
        <v>0</v>
      </c>
      <c r="AR172" s="119" t="s">
        <v>91</v>
      </c>
      <c r="AT172" s="126" t="s">
        <v>82</v>
      </c>
      <c r="AU172" s="126" t="s">
        <v>91</v>
      </c>
      <c r="AY172" s="119" t="s">
        <v>177</v>
      </c>
      <c r="BK172" s="127">
        <f>SUM(BK173:BK229)</f>
        <v>0</v>
      </c>
    </row>
    <row r="173" spans="2:65" s="1" customFormat="1" ht="24.2" customHeight="1">
      <c r="B173" s="34"/>
      <c r="C173" s="130" t="s">
        <v>291</v>
      </c>
      <c r="D173" s="130" t="s">
        <v>179</v>
      </c>
      <c r="E173" s="131" t="s">
        <v>292</v>
      </c>
      <c r="F173" s="132" t="s">
        <v>293</v>
      </c>
      <c r="G173" s="133" t="s">
        <v>200</v>
      </c>
      <c r="H173" s="134">
        <v>2.214</v>
      </c>
      <c r="I173" s="135"/>
      <c r="J173" s="136">
        <f>ROUND(I173*H173,2)</f>
        <v>0</v>
      </c>
      <c r="K173" s="132" t="s">
        <v>183</v>
      </c>
      <c r="L173" s="34"/>
      <c r="M173" s="137" t="s">
        <v>81</v>
      </c>
      <c r="N173" s="138" t="s">
        <v>53</v>
      </c>
      <c r="P173" s="139">
        <f>O173*H173</f>
        <v>0</v>
      </c>
      <c r="Q173" s="139">
        <v>2.16</v>
      </c>
      <c r="R173" s="139">
        <f>Q173*H173</f>
        <v>4.7822399999999998</v>
      </c>
      <c r="S173" s="139">
        <v>0</v>
      </c>
      <c r="T173" s="140">
        <f>S173*H173</f>
        <v>0</v>
      </c>
      <c r="AR173" s="141" t="s">
        <v>184</v>
      </c>
      <c r="AT173" s="141" t="s">
        <v>179</v>
      </c>
      <c r="AU173" s="141" t="s">
        <v>93</v>
      </c>
      <c r="AY173" s="18" t="s">
        <v>177</v>
      </c>
      <c r="BE173" s="142">
        <f>IF(N173="základní",J173,0)</f>
        <v>0</v>
      </c>
      <c r="BF173" s="142">
        <f>IF(N173="snížená",J173,0)</f>
        <v>0</v>
      </c>
      <c r="BG173" s="142">
        <f>IF(N173="zákl. přenesená",J173,0)</f>
        <v>0</v>
      </c>
      <c r="BH173" s="142">
        <f>IF(N173="sníž. přenesená",J173,0)</f>
        <v>0</v>
      </c>
      <c r="BI173" s="142">
        <f>IF(N173="nulová",J173,0)</f>
        <v>0</v>
      </c>
      <c r="BJ173" s="18" t="s">
        <v>91</v>
      </c>
      <c r="BK173" s="142">
        <f>ROUND(I173*H173,2)</f>
        <v>0</v>
      </c>
      <c r="BL173" s="18" t="s">
        <v>184</v>
      </c>
      <c r="BM173" s="141" t="s">
        <v>294</v>
      </c>
    </row>
    <row r="174" spans="2:65" s="1" customFormat="1" ht="11.25">
      <c r="B174" s="34"/>
      <c r="D174" s="143" t="s">
        <v>186</v>
      </c>
      <c r="F174" s="144" t="s">
        <v>295</v>
      </c>
      <c r="I174" s="145"/>
      <c r="L174" s="34"/>
      <c r="M174" s="146"/>
      <c r="T174" s="55"/>
      <c r="AT174" s="18" t="s">
        <v>186</v>
      </c>
      <c r="AU174" s="18" t="s">
        <v>93</v>
      </c>
    </row>
    <row r="175" spans="2:65" s="12" customFormat="1" ht="11.25">
      <c r="B175" s="147"/>
      <c r="D175" s="148" t="s">
        <v>188</v>
      </c>
      <c r="E175" s="149" t="s">
        <v>81</v>
      </c>
      <c r="F175" s="150" t="s">
        <v>296</v>
      </c>
      <c r="H175" s="151">
        <v>2.214</v>
      </c>
      <c r="I175" s="152"/>
      <c r="L175" s="147"/>
      <c r="M175" s="153"/>
      <c r="T175" s="154"/>
      <c r="AT175" s="149" t="s">
        <v>188</v>
      </c>
      <c r="AU175" s="149" t="s">
        <v>93</v>
      </c>
      <c r="AV175" s="12" t="s">
        <v>93</v>
      </c>
      <c r="AW175" s="12" t="s">
        <v>42</v>
      </c>
      <c r="AX175" s="12" t="s">
        <v>91</v>
      </c>
      <c r="AY175" s="149" t="s">
        <v>177</v>
      </c>
    </row>
    <row r="176" spans="2:65" s="1" customFormat="1" ht="16.5" customHeight="1">
      <c r="B176" s="34"/>
      <c r="C176" s="130" t="s">
        <v>297</v>
      </c>
      <c r="D176" s="130" t="s">
        <v>179</v>
      </c>
      <c r="E176" s="131" t="s">
        <v>298</v>
      </c>
      <c r="F176" s="132" t="s">
        <v>299</v>
      </c>
      <c r="G176" s="133" t="s">
        <v>200</v>
      </c>
      <c r="H176" s="134">
        <v>2.82</v>
      </c>
      <c r="I176" s="135"/>
      <c r="J176" s="136">
        <f>ROUND(I176*H176,2)</f>
        <v>0</v>
      </c>
      <c r="K176" s="132" t="s">
        <v>183</v>
      </c>
      <c r="L176" s="34"/>
      <c r="M176" s="137" t="s">
        <v>81</v>
      </c>
      <c r="N176" s="138" t="s">
        <v>53</v>
      </c>
      <c r="P176" s="139">
        <f>O176*H176</f>
        <v>0</v>
      </c>
      <c r="Q176" s="139">
        <v>2.5018699999999998</v>
      </c>
      <c r="R176" s="139">
        <f>Q176*H176</f>
        <v>7.055273399999999</v>
      </c>
      <c r="S176" s="139">
        <v>0</v>
      </c>
      <c r="T176" s="140">
        <f>S176*H176</f>
        <v>0</v>
      </c>
      <c r="AR176" s="141" t="s">
        <v>184</v>
      </c>
      <c r="AT176" s="141" t="s">
        <v>179</v>
      </c>
      <c r="AU176" s="141" t="s">
        <v>93</v>
      </c>
      <c r="AY176" s="18" t="s">
        <v>177</v>
      </c>
      <c r="BE176" s="142">
        <f>IF(N176="základní",J176,0)</f>
        <v>0</v>
      </c>
      <c r="BF176" s="142">
        <f>IF(N176="snížená",J176,0)</f>
        <v>0</v>
      </c>
      <c r="BG176" s="142">
        <f>IF(N176="zákl. přenesená",J176,0)</f>
        <v>0</v>
      </c>
      <c r="BH176" s="142">
        <f>IF(N176="sníž. přenesená",J176,0)</f>
        <v>0</v>
      </c>
      <c r="BI176" s="142">
        <f>IF(N176="nulová",J176,0)</f>
        <v>0</v>
      </c>
      <c r="BJ176" s="18" t="s">
        <v>91</v>
      </c>
      <c r="BK176" s="142">
        <f>ROUND(I176*H176,2)</f>
        <v>0</v>
      </c>
      <c r="BL176" s="18" t="s">
        <v>184</v>
      </c>
      <c r="BM176" s="141" t="s">
        <v>300</v>
      </c>
    </row>
    <row r="177" spans="2:65" s="1" customFormat="1" ht="11.25">
      <c r="B177" s="34"/>
      <c r="D177" s="143" t="s">
        <v>186</v>
      </c>
      <c r="F177" s="144" t="s">
        <v>301</v>
      </c>
      <c r="I177" s="145"/>
      <c r="L177" s="34"/>
      <c r="M177" s="146"/>
      <c r="T177" s="55"/>
      <c r="AT177" s="18" t="s">
        <v>186</v>
      </c>
      <c r="AU177" s="18" t="s">
        <v>93</v>
      </c>
    </row>
    <row r="178" spans="2:65" s="15" customFormat="1" ht="11.25">
      <c r="B178" s="179"/>
      <c r="D178" s="148" t="s">
        <v>188</v>
      </c>
      <c r="E178" s="180" t="s">
        <v>81</v>
      </c>
      <c r="F178" s="181" t="s">
        <v>302</v>
      </c>
      <c r="H178" s="180" t="s">
        <v>81</v>
      </c>
      <c r="I178" s="182"/>
      <c r="L178" s="179"/>
      <c r="M178" s="183"/>
      <c r="T178" s="184"/>
      <c r="AT178" s="180" t="s">
        <v>188</v>
      </c>
      <c r="AU178" s="180" t="s">
        <v>93</v>
      </c>
      <c r="AV178" s="15" t="s">
        <v>91</v>
      </c>
      <c r="AW178" s="15" t="s">
        <v>42</v>
      </c>
      <c r="AX178" s="15" t="s">
        <v>83</v>
      </c>
      <c r="AY178" s="180" t="s">
        <v>177</v>
      </c>
    </row>
    <row r="179" spans="2:65" s="12" customFormat="1" ht="11.25">
      <c r="B179" s="147"/>
      <c r="D179" s="148" t="s">
        <v>188</v>
      </c>
      <c r="E179" s="149" t="s">
        <v>81</v>
      </c>
      <c r="F179" s="150" t="s">
        <v>303</v>
      </c>
      <c r="H179" s="151">
        <v>1.476</v>
      </c>
      <c r="I179" s="152"/>
      <c r="L179" s="147"/>
      <c r="M179" s="153"/>
      <c r="T179" s="154"/>
      <c r="AT179" s="149" t="s">
        <v>188</v>
      </c>
      <c r="AU179" s="149" t="s">
        <v>93</v>
      </c>
      <c r="AV179" s="12" t="s">
        <v>93</v>
      </c>
      <c r="AW179" s="12" t="s">
        <v>42</v>
      </c>
      <c r="AX179" s="12" t="s">
        <v>83</v>
      </c>
      <c r="AY179" s="149" t="s">
        <v>177</v>
      </c>
    </row>
    <row r="180" spans="2:65" s="12" customFormat="1" ht="11.25">
      <c r="B180" s="147"/>
      <c r="D180" s="148" t="s">
        <v>188</v>
      </c>
      <c r="E180" s="149" t="s">
        <v>81</v>
      </c>
      <c r="F180" s="150" t="s">
        <v>304</v>
      </c>
      <c r="H180" s="151">
        <v>1.3440000000000001</v>
      </c>
      <c r="I180" s="152"/>
      <c r="L180" s="147"/>
      <c r="M180" s="153"/>
      <c r="T180" s="154"/>
      <c r="AT180" s="149" t="s">
        <v>188</v>
      </c>
      <c r="AU180" s="149" t="s">
        <v>93</v>
      </c>
      <c r="AV180" s="12" t="s">
        <v>93</v>
      </c>
      <c r="AW180" s="12" t="s">
        <v>42</v>
      </c>
      <c r="AX180" s="12" t="s">
        <v>83</v>
      </c>
      <c r="AY180" s="149" t="s">
        <v>177</v>
      </c>
    </row>
    <row r="181" spans="2:65" s="13" customFormat="1" ht="11.25">
      <c r="B181" s="155"/>
      <c r="D181" s="148" t="s">
        <v>188</v>
      </c>
      <c r="E181" s="156" t="s">
        <v>81</v>
      </c>
      <c r="F181" s="157" t="s">
        <v>192</v>
      </c>
      <c r="H181" s="158">
        <v>2.82</v>
      </c>
      <c r="I181" s="159"/>
      <c r="L181" s="155"/>
      <c r="M181" s="160"/>
      <c r="T181" s="161"/>
      <c r="AT181" s="156" t="s">
        <v>188</v>
      </c>
      <c r="AU181" s="156" t="s">
        <v>93</v>
      </c>
      <c r="AV181" s="13" t="s">
        <v>184</v>
      </c>
      <c r="AW181" s="13" t="s">
        <v>42</v>
      </c>
      <c r="AX181" s="13" t="s">
        <v>91</v>
      </c>
      <c r="AY181" s="156" t="s">
        <v>177</v>
      </c>
    </row>
    <row r="182" spans="2:65" s="1" customFormat="1" ht="24.2" customHeight="1">
      <c r="B182" s="34"/>
      <c r="C182" s="130" t="s">
        <v>305</v>
      </c>
      <c r="D182" s="130" t="s">
        <v>179</v>
      </c>
      <c r="E182" s="131" t="s">
        <v>306</v>
      </c>
      <c r="F182" s="132" t="s">
        <v>307</v>
      </c>
      <c r="G182" s="133" t="s">
        <v>200</v>
      </c>
      <c r="H182" s="134">
        <v>5.3769999999999998</v>
      </c>
      <c r="I182" s="135"/>
      <c r="J182" s="136">
        <f>ROUND(I182*H182,2)</f>
        <v>0</v>
      </c>
      <c r="K182" s="132" t="s">
        <v>183</v>
      </c>
      <c r="L182" s="34"/>
      <c r="M182" s="137" t="s">
        <v>81</v>
      </c>
      <c r="N182" s="138" t="s">
        <v>53</v>
      </c>
      <c r="P182" s="139">
        <f>O182*H182</f>
        <v>0</v>
      </c>
      <c r="Q182" s="139">
        <v>2.5018699999999998</v>
      </c>
      <c r="R182" s="139">
        <f>Q182*H182</f>
        <v>13.452554989999998</v>
      </c>
      <c r="S182" s="139">
        <v>0</v>
      </c>
      <c r="T182" s="140">
        <f>S182*H182</f>
        <v>0</v>
      </c>
      <c r="AR182" s="141" t="s">
        <v>184</v>
      </c>
      <c r="AT182" s="141" t="s">
        <v>179</v>
      </c>
      <c r="AU182" s="141" t="s">
        <v>93</v>
      </c>
      <c r="AY182" s="18" t="s">
        <v>177</v>
      </c>
      <c r="BE182" s="142">
        <f>IF(N182="základní",J182,0)</f>
        <v>0</v>
      </c>
      <c r="BF182" s="142">
        <f>IF(N182="snížená",J182,0)</f>
        <v>0</v>
      </c>
      <c r="BG182" s="142">
        <f>IF(N182="zákl. přenesená",J182,0)</f>
        <v>0</v>
      </c>
      <c r="BH182" s="142">
        <f>IF(N182="sníž. přenesená",J182,0)</f>
        <v>0</v>
      </c>
      <c r="BI182" s="142">
        <f>IF(N182="nulová",J182,0)</f>
        <v>0</v>
      </c>
      <c r="BJ182" s="18" t="s">
        <v>91</v>
      </c>
      <c r="BK182" s="142">
        <f>ROUND(I182*H182,2)</f>
        <v>0</v>
      </c>
      <c r="BL182" s="18" t="s">
        <v>184</v>
      </c>
      <c r="BM182" s="141" t="s">
        <v>308</v>
      </c>
    </row>
    <row r="183" spans="2:65" s="1" customFormat="1" ht="11.25">
      <c r="B183" s="34"/>
      <c r="D183" s="143" t="s">
        <v>186</v>
      </c>
      <c r="F183" s="144" t="s">
        <v>309</v>
      </c>
      <c r="I183" s="145"/>
      <c r="L183" s="34"/>
      <c r="M183" s="146"/>
      <c r="T183" s="55"/>
      <c r="AT183" s="18" t="s">
        <v>186</v>
      </c>
      <c r="AU183" s="18" t="s">
        <v>93</v>
      </c>
    </row>
    <row r="184" spans="2:65" s="15" customFormat="1" ht="11.25">
      <c r="B184" s="179"/>
      <c r="D184" s="148" t="s">
        <v>188</v>
      </c>
      <c r="E184" s="180" t="s">
        <v>81</v>
      </c>
      <c r="F184" s="181" t="s">
        <v>302</v>
      </c>
      <c r="H184" s="180" t="s">
        <v>81</v>
      </c>
      <c r="I184" s="182"/>
      <c r="L184" s="179"/>
      <c r="M184" s="183"/>
      <c r="T184" s="184"/>
      <c r="AT184" s="180" t="s">
        <v>188</v>
      </c>
      <c r="AU184" s="180" t="s">
        <v>93</v>
      </c>
      <c r="AV184" s="15" t="s">
        <v>91</v>
      </c>
      <c r="AW184" s="15" t="s">
        <v>42</v>
      </c>
      <c r="AX184" s="15" t="s">
        <v>83</v>
      </c>
      <c r="AY184" s="180" t="s">
        <v>177</v>
      </c>
    </row>
    <row r="185" spans="2:65" s="12" customFormat="1" ht="11.25">
      <c r="B185" s="147"/>
      <c r="D185" s="148" t="s">
        <v>188</v>
      </c>
      <c r="E185" s="149" t="s">
        <v>81</v>
      </c>
      <c r="F185" s="150" t="s">
        <v>310</v>
      </c>
      <c r="H185" s="151">
        <v>2.952</v>
      </c>
      <c r="I185" s="152"/>
      <c r="L185" s="147"/>
      <c r="M185" s="153"/>
      <c r="T185" s="154"/>
      <c r="AT185" s="149" t="s">
        <v>188</v>
      </c>
      <c r="AU185" s="149" t="s">
        <v>93</v>
      </c>
      <c r="AV185" s="12" t="s">
        <v>93</v>
      </c>
      <c r="AW185" s="12" t="s">
        <v>42</v>
      </c>
      <c r="AX185" s="12" t="s">
        <v>83</v>
      </c>
      <c r="AY185" s="149" t="s">
        <v>177</v>
      </c>
    </row>
    <row r="186" spans="2:65" s="12" customFormat="1" ht="11.25">
      <c r="B186" s="147"/>
      <c r="D186" s="148" t="s">
        <v>188</v>
      </c>
      <c r="E186" s="149" t="s">
        <v>81</v>
      </c>
      <c r="F186" s="150" t="s">
        <v>311</v>
      </c>
      <c r="H186" s="151">
        <v>2.4249999999999998</v>
      </c>
      <c r="I186" s="152"/>
      <c r="L186" s="147"/>
      <c r="M186" s="153"/>
      <c r="T186" s="154"/>
      <c r="AT186" s="149" t="s">
        <v>188</v>
      </c>
      <c r="AU186" s="149" t="s">
        <v>93</v>
      </c>
      <c r="AV186" s="12" t="s">
        <v>93</v>
      </c>
      <c r="AW186" s="12" t="s">
        <v>42</v>
      </c>
      <c r="AX186" s="12" t="s">
        <v>83</v>
      </c>
      <c r="AY186" s="149" t="s">
        <v>177</v>
      </c>
    </row>
    <row r="187" spans="2:65" s="13" customFormat="1" ht="11.25">
      <c r="B187" s="155"/>
      <c r="D187" s="148" t="s">
        <v>188</v>
      </c>
      <c r="E187" s="156" t="s">
        <v>81</v>
      </c>
      <c r="F187" s="157" t="s">
        <v>192</v>
      </c>
      <c r="H187" s="158">
        <v>5.3769999999999998</v>
      </c>
      <c r="I187" s="159"/>
      <c r="L187" s="155"/>
      <c r="M187" s="160"/>
      <c r="T187" s="161"/>
      <c r="AT187" s="156" t="s">
        <v>188</v>
      </c>
      <c r="AU187" s="156" t="s">
        <v>93</v>
      </c>
      <c r="AV187" s="13" t="s">
        <v>184</v>
      </c>
      <c r="AW187" s="13" t="s">
        <v>42</v>
      </c>
      <c r="AX187" s="13" t="s">
        <v>91</v>
      </c>
      <c r="AY187" s="156" t="s">
        <v>177</v>
      </c>
    </row>
    <row r="188" spans="2:65" s="1" customFormat="1" ht="16.5" customHeight="1">
      <c r="B188" s="34"/>
      <c r="C188" s="130" t="s">
        <v>7</v>
      </c>
      <c r="D188" s="130" t="s">
        <v>179</v>
      </c>
      <c r="E188" s="131" t="s">
        <v>312</v>
      </c>
      <c r="F188" s="132" t="s">
        <v>313</v>
      </c>
      <c r="G188" s="133" t="s">
        <v>120</v>
      </c>
      <c r="H188" s="134">
        <v>5.6369999999999996</v>
      </c>
      <c r="I188" s="135"/>
      <c r="J188" s="136">
        <f>ROUND(I188*H188,2)</f>
        <v>0</v>
      </c>
      <c r="K188" s="132" t="s">
        <v>183</v>
      </c>
      <c r="L188" s="34"/>
      <c r="M188" s="137" t="s">
        <v>81</v>
      </c>
      <c r="N188" s="138" t="s">
        <v>53</v>
      </c>
      <c r="P188" s="139">
        <f>O188*H188</f>
        <v>0</v>
      </c>
      <c r="Q188" s="139">
        <v>2.9399999999999999E-3</v>
      </c>
      <c r="R188" s="139">
        <f>Q188*H188</f>
        <v>1.6572779999999999E-2</v>
      </c>
      <c r="S188" s="139">
        <v>0</v>
      </c>
      <c r="T188" s="140">
        <f>S188*H188</f>
        <v>0</v>
      </c>
      <c r="AR188" s="141" t="s">
        <v>184</v>
      </c>
      <c r="AT188" s="141" t="s">
        <v>179</v>
      </c>
      <c r="AU188" s="141" t="s">
        <v>93</v>
      </c>
      <c r="AY188" s="18" t="s">
        <v>177</v>
      </c>
      <c r="BE188" s="142">
        <f>IF(N188="základní",J188,0)</f>
        <v>0</v>
      </c>
      <c r="BF188" s="142">
        <f>IF(N188="snížená",J188,0)</f>
        <v>0</v>
      </c>
      <c r="BG188" s="142">
        <f>IF(N188="zákl. přenesená",J188,0)</f>
        <v>0</v>
      </c>
      <c r="BH188" s="142">
        <f>IF(N188="sníž. přenesená",J188,0)</f>
        <v>0</v>
      </c>
      <c r="BI188" s="142">
        <f>IF(N188="nulová",J188,0)</f>
        <v>0</v>
      </c>
      <c r="BJ188" s="18" t="s">
        <v>91</v>
      </c>
      <c r="BK188" s="142">
        <f>ROUND(I188*H188,2)</f>
        <v>0</v>
      </c>
      <c r="BL188" s="18" t="s">
        <v>184</v>
      </c>
      <c r="BM188" s="141" t="s">
        <v>314</v>
      </c>
    </row>
    <row r="189" spans="2:65" s="1" customFormat="1" ht="11.25">
      <c r="B189" s="34"/>
      <c r="D189" s="143" t="s">
        <v>186</v>
      </c>
      <c r="F189" s="144" t="s">
        <v>315</v>
      </c>
      <c r="I189" s="145"/>
      <c r="L189" s="34"/>
      <c r="M189" s="146"/>
      <c r="T189" s="55"/>
      <c r="AT189" s="18" t="s">
        <v>186</v>
      </c>
      <c r="AU189" s="18" t="s">
        <v>93</v>
      </c>
    </row>
    <row r="190" spans="2:65" s="15" customFormat="1" ht="11.25">
      <c r="B190" s="179"/>
      <c r="D190" s="148" t="s">
        <v>188</v>
      </c>
      <c r="E190" s="180" t="s">
        <v>81</v>
      </c>
      <c r="F190" s="181" t="s">
        <v>302</v>
      </c>
      <c r="H190" s="180" t="s">
        <v>81</v>
      </c>
      <c r="I190" s="182"/>
      <c r="L190" s="179"/>
      <c r="M190" s="183"/>
      <c r="T190" s="184"/>
      <c r="AT190" s="180" t="s">
        <v>188</v>
      </c>
      <c r="AU190" s="180" t="s">
        <v>93</v>
      </c>
      <c r="AV190" s="15" t="s">
        <v>91</v>
      </c>
      <c r="AW190" s="15" t="s">
        <v>42</v>
      </c>
      <c r="AX190" s="15" t="s">
        <v>83</v>
      </c>
      <c r="AY190" s="180" t="s">
        <v>177</v>
      </c>
    </row>
    <row r="191" spans="2:65" s="12" customFormat="1" ht="11.25">
      <c r="B191" s="147"/>
      <c r="D191" s="148" t="s">
        <v>188</v>
      </c>
      <c r="E191" s="149" t="s">
        <v>81</v>
      </c>
      <c r="F191" s="150" t="s">
        <v>316</v>
      </c>
      <c r="H191" s="151">
        <v>3.08</v>
      </c>
      <c r="I191" s="152"/>
      <c r="L191" s="147"/>
      <c r="M191" s="153"/>
      <c r="T191" s="154"/>
      <c r="AT191" s="149" t="s">
        <v>188</v>
      </c>
      <c r="AU191" s="149" t="s">
        <v>93</v>
      </c>
      <c r="AV191" s="12" t="s">
        <v>93</v>
      </c>
      <c r="AW191" s="12" t="s">
        <v>42</v>
      </c>
      <c r="AX191" s="12" t="s">
        <v>83</v>
      </c>
      <c r="AY191" s="149" t="s">
        <v>177</v>
      </c>
    </row>
    <row r="192" spans="2:65" s="12" customFormat="1" ht="11.25">
      <c r="B192" s="147"/>
      <c r="D192" s="148" t="s">
        <v>188</v>
      </c>
      <c r="E192" s="149" t="s">
        <v>81</v>
      </c>
      <c r="F192" s="150" t="s">
        <v>317</v>
      </c>
      <c r="H192" s="151">
        <v>2.5569999999999999</v>
      </c>
      <c r="I192" s="152"/>
      <c r="L192" s="147"/>
      <c r="M192" s="153"/>
      <c r="T192" s="154"/>
      <c r="AT192" s="149" t="s">
        <v>188</v>
      </c>
      <c r="AU192" s="149" t="s">
        <v>93</v>
      </c>
      <c r="AV192" s="12" t="s">
        <v>93</v>
      </c>
      <c r="AW192" s="12" t="s">
        <v>42</v>
      </c>
      <c r="AX192" s="12" t="s">
        <v>83</v>
      </c>
      <c r="AY192" s="149" t="s">
        <v>177</v>
      </c>
    </row>
    <row r="193" spans="2:65" s="13" customFormat="1" ht="11.25">
      <c r="B193" s="155"/>
      <c r="D193" s="148" t="s">
        <v>188</v>
      </c>
      <c r="E193" s="156" t="s">
        <v>81</v>
      </c>
      <c r="F193" s="157" t="s">
        <v>192</v>
      </c>
      <c r="H193" s="158">
        <v>5.6369999999999996</v>
      </c>
      <c r="I193" s="159"/>
      <c r="L193" s="155"/>
      <c r="M193" s="160"/>
      <c r="T193" s="161"/>
      <c r="AT193" s="156" t="s">
        <v>188</v>
      </c>
      <c r="AU193" s="156" t="s">
        <v>93</v>
      </c>
      <c r="AV193" s="13" t="s">
        <v>184</v>
      </c>
      <c r="AW193" s="13" t="s">
        <v>42</v>
      </c>
      <c r="AX193" s="13" t="s">
        <v>91</v>
      </c>
      <c r="AY193" s="156" t="s">
        <v>177</v>
      </c>
    </row>
    <row r="194" spans="2:65" s="1" customFormat="1" ht="16.5" customHeight="1">
      <c r="B194" s="34"/>
      <c r="C194" s="130" t="s">
        <v>318</v>
      </c>
      <c r="D194" s="130" t="s">
        <v>179</v>
      </c>
      <c r="E194" s="131" t="s">
        <v>319</v>
      </c>
      <c r="F194" s="132" t="s">
        <v>320</v>
      </c>
      <c r="G194" s="133" t="s">
        <v>120</v>
      </c>
      <c r="H194" s="134">
        <v>5.6369999999999996</v>
      </c>
      <c r="I194" s="135"/>
      <c r="J194" s="136">
        <f>ROUND(I194*H194,2)</f>
        <v>0</v>
      </c>
      <c r="K194" s="132" t="s">
        <v>183</v>
      </c>
      <c r="L194" s="34"/>
      <c r="M194" s="137" t="s">
        <v>81</v>
      </c>
      <c r="N194" s="138" t="s">
        <v>53</v>
      </c>
      <c r="P194" s="139">
        <f>O194*H194</f>
        <v>0</v>
      </c>
      <c r="Q194" s="139">
        <v>0</v>
      </c>
      <c r="R194" s="139">
        <f>Q194*H194</f>
        <v>0</v>
      </c>
      <c r="S194" s="139">
        <v>0</v>
      </c>
      <c r="T194" s="140">
        <f>S194*H194</f>
        <v>0</v>
      </c>
      <c r="AR194" s="141" t="s">
        <v>184</v>
      </c>
      <c r="AT194" s="141" t="s">
        <v>179</v>
      </c>
      <c r="AU194" s="141" t="s">
        <v>93</v>
      </c>
      <c r="AY194" s="18" t="s">
        <v>177</v>
      </c>
      <c r="BE194" s="142">
        <f>IF(N194="základní",J194,0)</f>
        <v>0</v>
      </c>
      <c r="BF194" s="142">
        <f>IF(N194="snížená",J194,0)</f>
        <v>0</v>
      </c>
      <c r="BG194" s="142">
        <f>IF(N194="zákl. přenesená",J194,0)</f>
        <v>0</v>
      </c>
      <c r="BH194" s="142">
        <f>IF(N194="sníž. přenesená",J194,0)</f>
        <v>0</v>
      </c>
      <c r="BI194" s="142">
        <f>IF(N194="nulová",J194,0)</f>
        <v>0</v>
      </c>
      <c r="BJ194" s="18" t="s">
        <v>91</v>
      </c>
      <c r="BK194" s="142">
        <f>ROUND(I194*H194,2)</f>
        <v>0</v>
      </c>
      <c r="BL194" s="18" t="s">
        <v>184</v>
      </c>
      <c r="BM194" s="141" t="s">
        <v>321</v>
      </c>
    </row>
    <row r="195" spans="2:65" s="1" customFormat="1" ht="11.25">
      <c r="B195" s="34"/>
      <c r="D195" s="143" t="s">
        <v>186</v>
      </c>
      <c r="F195" s="144" t="s">
        <v>322</v>
      </c>
      <c r="I195" s="145"/>
      <c r="L195" s="34"/>
      <c r="M195" s="146"/>
      <c r="T195" s="55"/>
      <c r="AT195" s="18" t="s">
        <v>186</v>
      </c>
      <c r="AU195" s="18" t="s">
        <v>93</v>
      </c>
    </row>
    <row r="196" spans="2:65" s="1" customFormat="1" ht="24.2" customHeight="1">
      <c r="B196" s="34"/>
      <c r="C196" s="130" t="s">
        <v>323</v>
      </c>
      <c r="D196" s="130" t="s">
        <v>179</v>
      </c>
      <c r="E196" s="131" t="s">
        <v>324</v>
      </c>
      <c r="F196" s="132" t="s">
        <v>325</v>
      </c>
      <c r="G196" s="133" t="s">
        <v>326</v>
      </c>
      <c r="H196" s="134">
        <v>5</v>
      </c>
      <c r="I196" s="135"/>
      <c r="J196" s="136">
        <f>ROUND(I196*H196,2)</f>
        <v>0</v>
      </c>
      <c r="K196" s="132" t="s">
        <v>183</v>
      </c>
      <c r="L196" s="34"/>
      <c r="M196" s="137" t="s">
        <v>81</v>
      </c>
      <c r="N196" s="138" t="s">
        <v>53</v>
      </c>
      <c r="P196" s="139">
        <f>O196*H196</f>
        <v>0</v>
      </c>
      <c r="Q196" s="139">
        <v>1.15E-3</v>
      </c>
      <c r="R196" s="139">
        <f>Q196*H196</f>
        <v>5.7499999999999999E-3</v>
      </c>
      <c r="S196" s="139">
        <v>0</v>
      </c>
      <c r="T196" s="140">
        <f>S196*H196</f>
        <v>0</v>
      </c>
      <c r="AR196" s="141" t="s">
        <v>184</v>
      </c>
      <c r="AT196" s="141" t="s">
        <v>179</v>
      </c>
      <c r="AU196" s="141" t="s">
        <v>93</v>
      </c>
      <c r="AY196" s="18" t="s">
        <v>177</v>
      </c>
      <c r="BE196" s="142">
        <f>IF(N196="základní",J196,0)</f>
        <v>0</v>
      </c>
      <c r="BF196" s="142">
        <f>IF(N196="snížená",J196,0)</f>
        <v>0</v>
      </c>
      <c r="BG196" s="142">
        <f>IF(N196="zákl. přenesená",J196,0)</f>
        <v>0</v>
      </c>
      <c r="BH196" s="142">
        <f>IF(N196="sníž. přenesená",J196,0)</f>
        <v>0</v>
      </c>
      <c r="BI196" s="142">
        <f>IF(N196="nulová",J196,0)</f>
        <v>0</v>
      </c>
      <c r="BJ196" s="18" t="s">
        <v>91</v>
      </c>
      <c r="BK196" s="142">
        <f>ROUND(I196*H196,2)</f>
        <v>0</v>
      </c>
      <c r="BL196" s="18" t="s">
        <v>184</v>
      </c>
      <c r="BM196" s="141" t="s">
        <v>327</v>
      </c>
    </row>
    <row r="197" spans="2:65" s="1" customFormat="1" ht="11.25">
      <c r="B197" s="34"/>
      <c r="D197" s="143" t="s">
        <v>186</v>
      </c>
      <c r="F197" s="144" t="s">
        <v>328</v>
      </c>
      <c r="I197" s="145"/>
      <c r="L197" s="34"/>
      <c r="M197" s="146"/>
      <c r="T197" s="55"/>
      <c r="AT197" s="18" t="s">
        <v>186</v>
      </c>
      <c r="AU197" s="18" t="s">
        <v>93</v>
      </c>
    </row>
    <row r="198" spans="2:65" s="12" customFormat="1" ht="11.25">
      <c r="B198" s="147"/>
      <c r="D198" s="148" t="s">
        <v>188</v>
      </c>
      <c r="E198" s="149" t="s">
        <v>81</v>
      </c>
      <c r="F198" s="150" t="s">
        <v>329</v>
      </c>
      <c r="H198" s="151">
        <v>5</v>
      </c>
      <c r="I198" s="152"/>
      <c r="L198" s="147"/>
      <c r="M198" s="153"/>
      <c r="T198" s="154"/>
      <c r="AT198" s="149" t="s">
        <v>188</v>
      </c>
      <c r="AU198" s="149" t="s">
        <v>93</v>
      </c>
      <c r="AV198" s="12" t="s">
        <v>93</v>
      </c>
      <c r="AW198" s="12" t="s">
        <v>42</v>
      </c>
      <c r="AX198" s="12" t="s">
        <v>91</v>
      </c>
      <c r="AY198" s="149" t="s">
        <v>177</v>
      </c>
    </row>
    <row r="199" spans="2:65" s="1" customFormat="1" ht="24.2" customHeight="1">
      <c r="B199" s="34"/>
      <c r="C199" s="130" t="s">
        <v>330</v>
      </c>
      <c r="D199" s="130" t="s">
        <v>179</v>
      </c>
      <c r="E199" s="131" t="s">
        <v>331</v>
      </c>
      <c r="F199" s="132" t="s">
        <v>332</v>
      </c>
      <c r="G199" s="133" t="s">
        <v>200</v>
      </c>
      <c r="H199" s="134">
        <v>4.9409999999999998</v>
      </c>
      <c r="I199" s="135"/>
      <c r="J199" s="136">
        <f>ROUND(I199*H199,2)</f>
        <v>0</v>
      </c>
      <c r="K199" s="132" t="s">
        <v>183</v>
      </c>
      <c r="L199" s="34"/>
      <c r="M199" s="137" t="s">
        <v>81</v>
      </c>
      <c r="N199" s="138" t="s">
        <v>53</v>
      </c>
      <c r="P199" s="139">
        <f>O199*H199</f>
        <v>0</v>
      </c>
      <c r="Q199" s="139">
        <v>2.5018699999999998</v>
      </c>
      <c r="R199" s="139">
        <f>Q199*H199</f>
        <v>12.361739669999999</v>
      </c>
      <c r="S199" s="139">
        <v>0</v>
      </c>
      <c r="T199" s="140">
        <f>S199*H199</f>
        <v>0</v>
      </c>
      <c r="AR199" s="141" t="s">
        <v>184</v>
      </c>
      <c r="AT199" s="141" t="s">
        <v>179</v>
      </c>
      <c r="AU199" s="141" t="s">
        <v>93</v>
      </c>
      <c r="AY199" s="18" t="s">
        <v>177</v>
      </c>
      <c r="BE199" s="142">
        <f>IF(N199="základní",J199,0)</f>
        <v>0</v>
      </c>
      <c r="BF199" s="142">
        <f>IF(N199="snížená",J199,0)</f>
        <v>0</v>
      </c>
      <c r="BG199" s="142">
        <f>IF(N199="zákl. přenesená",J199,0)</f>
        <v>0</v>
      </c>
      <c r="BH199" s="142">
        <f>IF(N199="sníž. přenesená",J199,0)</f>
        <v>0</v>
      </c>
      <c r="BI199" s="142">
        <f>IF(N199="nulová",J199,0)</f>
        <v>0</v>
      </c>
      <c r="BJ199" s="18" t="s">
        <v>91</v>
      </c>
      <c r="BK199" s="142">
        <f>ROUND(I199*H199,2)</f>
        <v>0</v>
      </c>
      <c r="BL199" s="18" t="s">
        <v>184</v>
      </c>
      <c r="BM199" s="141" t="s">
        <v>333</v>
      </c>
    </row>
    <row r="200" spans="2:65" s="1" customFormat="1" ht="11.25">
      <c r="B200" s="34"/>
      <c r="D200" s="143" t="s">
        <v>186</v>
      </c>
      <c r="F200" s="144" t="s">
        <v>334</v>
      </c>
      <c r="I200" s="145"/>
      <c r="L200" s="34"/>
      <c r="M200" s="146"/>
      <c r="T200" s="55"/>
      <c r="AT200" s="18" t="s">
        <v>186</v>
      </c>
      <c r="AU200" s="18" t="s">
        <v>93</v>
      </c>
    </row>
    <row r="201" spans="2:65" s="15" customFormat="1" ht="11.25">
      <c r="B201" s="179"/>
      <c r="D201" s="148" t="s">
        <v>188</v>
      </c>
      <c r="E201" s="180" t="s">
        <v>81</v>
      </c>
      <c r="F201" s="181" t="s">
        <v>302</v>
      </c>
      <c r="H201" s="180" t="s">
        <v>81</v>
      </c>
      <c r="I201" s="182"/>
      <c r="L201" s="179"/>
      <c r="M201" s="183"/>
      <c r="T201" s="184"/>
      <c r="AT201" s="180" t="s">
        <v>188</v>
      </c>
      <c r="AU201" s="180" t="s">
        <v>93</v>
      </c>
      <c r="AV201" s="15" t="s">
        <v>91</v>
      </c>
      <c r="AW201" s="15" t="s">
        <v>42</v>
      </c>
      <c r="AX201" s="15" t="s">
        <v>83</v>
      </c>
      <c r="AY201" s="180" t="s">
        <v>177</v>
      </c>
    </row>
    <row r="202" spans="2:65" s="12" customFormat="1" ht="11.25">
      <c r="B202" s="147"/>
      <c r="D202" s="148" t="s">
        <v>188</v>
      </c>
      <c r="E202" s="149" t="s">
        <v>81</v>
      </c>
      <c r="F202" s="150" t="s">
        <v>335</v>
      </c>
      <c r="H202" s="151">
        <v>4.4909999999999997</v>
      </c>
      <c r="I202" s="152"/>
      <c r="L202" s="147"/>
      <c r="M202" s="153"/>
      <c r="T202" s="154"/>
      <c r="AT202" s="149" t="s">
        <v>188</v>
      </c>
      <c r="AU202" s="149" t="s">
        <v>93</v>
      </c>
      <c r="AV202" s="12" t="s">
        <v>93</v>
      </c>
      <c r="AW202" s="12" t="s">
        <v>42</v>
      </c>
      <c r="AX202" s="12" t="s">
        <v>83</v>
      </c>
      <c r="AY202" s="149" t="s">
        <v>177</v>
      </c>
    </row>
    <row r="203" spans="2:65" s="12" customFormat="1" ht="11.25">
      <c r="B203" s="147"/>
      <c r="D203" s="148" t="s">
        <v>188</v>
      </c>
      <c r="E203" s="149" t="s">
        <v>81</v>
      </c>
      <c r="F203" s="150" t="s">
        <v>336</v>
      </c>
      <c r="H203" s="151">
        <v>0.45</v>
      </c>
      <c r="I203" s="152"/>
      <c r="L203" s="147"/>
      <c r="M203" s="153"/>
      <c r="T203" s="154"/>
      <c r="AT203" s="149" t="s">
        <v>188</v>
      </c>
      <c r="AU203" s="149" t="s">
        <v>93</v>
      </c>
      <c r="AV203" s="12" t="s">
        <v>93</v>
      </c>
      <c r="AW203" s="12" t="s">
        <v>42</v>
      </c>
      <c r="AX203" s="12" t="s">
        <v>83</v>
      </c>
      <c r="AY203" s="149" t="s">
        <v>177</v>
      </c>
    </row>
    <row r="204" spans="2:65" s="13" customFormat="1" ht="11.25">
      <c r="B204" s="155"/>
      <c r="D204" s="148" t="s">
        <v>188</v>
      </c>
      <c r="E204" s="156" t="s">
        <v>81</v>
      </c>
      <c r="F204" s="157" t="s">
        <v>192</v>
      </c>
      <c r="H204" s="158">
        <v>4.9409999999999998</v>
      </c>
      <c r="I204" s="159"/>
      <c r="L204" s="155"/>
      <c r="M204" s="160"/>
      <c r="T204" s="161"/>
      <c r="AT204" s="156" t="s">
        <v>188</v>
      </c>
      <c r="AU204" s="156" t="s">
        <v>93</v>
      </c>
      <c r="AV204" s="13" t="s">
        <v>184</v>
      </c>
      <c r="AW204" s="13" t="s">
        <v>42</v>
      </c>
      <c r="AX204" s="13" t="s">
        <v>91</v>
      </c>
      <c r="AY204" s="156" t="s">
        <v>177</v>
      </c>
    </row>
    <row r="205" spans="2:65" s="1" customFormat="1" ht="21.75" customHeight="1">
      <c r="B205" s="34"/>
      <c r="C205" s="130" t="s">
        <v>337</v>
      </c>
      <c r="D205" s="130" t="s">
        <v>179</v>
      </c>
      <c r="E205" s="131" t="s">
        <v>338</v>
      </c>
      <c r="F205" s="132" t="s">
        <v>339</v>
      </c>
      <c r="G205" s="133" t="s">
        <v>241</v>
      </c>
      <c r="H205" s="134">
        <v>0.216</v>
      </c>
      <c r="I205" s="135"/>
      <c r="J205" s="136">
        <f>ROUND(I205*H205,2)</f>
        <v>0</v>
      </c>
      <c r="K205" s="132" t="s">
        <v>183</v>
      </c>
      <c r="L205" s="34"/>
      <c r="M205" s="137" t="s">
        <v>81</v>
      </c>
      <c r="N205" s="138" t="s">
        <v>53</v>
      </c>
      <c r="P205" s="139">
        <f>O205*H205</f>
        <v>0</v>
      </c>
      <c r="Q205" s="139">
        <v>1.0606199999999999</v>
      </c>
      <c r="R205" s="139">
        <f>Q205*H205</f>
        <v>0.22909391999999998</v>
      </c>
      <c r="S205" s="139">
        <v>0</v>
      </c>
      <c r="T205" s="140">
        <f>S205*H205</f>
        <v>0</v>
      </c>
      <c r="AR205" s="141" t="s">
        <v>184</v>
      </c>
      <c r="AT205" s="141" t="s">
        <v>179</v>
      </c>
      <c r="AU205" s="141" t="s">
        <v>93</v>
      </c>
      <c r="AY205" s="18" t="s">
        <v>177</v>
      </c>
      <c r="BE205" s="142">
        <f>IF(N205="základní",J205,0)</f>
        <v>0</v>
      </c>
      <c r="BF205" s="142">
        <f>IF(N205="snížená",J205,0)</f>
        <v>0</v>
      </c>
      <c r="BG205" s="142">
        <f>IF(N205="zákl. přenesená",J205,0)</f>
        <v>0</v>
      </c>
      <c r="BH205" s="142">
        <f>IF(N205="sníž. přenesená",J205,0)</f>
        <v>0</v>
      </c>
      <c r="BI205" s="142">
        <f>IF(N205="nulová",J205,0)</f>
        <v>0</v>
      </c>
      <c r="BJ205" s="18" t="s">
        <v>91</v>
      </c>
      <c r="BK205" s="142">
        <f>ROUND(I205*H205,2)</f>
        <v>0</v>
      </c>
      <c r="BL205" s="18" t="s">
        <v>184</v>
      </c>
      <c r="BM205" s="141" t="s">
        <v>340</v>
      </c>
    </row>
    <row r="206" spans="2:65" s="1" customFormat="1" ht="11.25">
      <c r="B206" s="34"/>
      <c r="D206" s="143" t="s">
        <v>186</v>
      </c>
      <c r="F206" s="144" t="s">
        <v>341</v>
      </c>
      <c r="I206" s="145"/>
      <c r="L206" s="34"/>
      <c r="M206" s="146"/>
      <c r="T206" s="55"/>
      <c r="AT206" s="18" t="s">
        <v>186</v>
      </c>
      <c r="AU206" s="18" t="s">
        <v>93</v>
      </c>
    </row>
    <row r="207" spans="2:65" s="15" customFormat="1" ht="11.25">
      <c r="B207" s="179"/>
      <c r="D207" s="148" t="s">
        <v>188</v>
      </c>
      <c r="E207" s="180" t="s">
        <v>81</v>
      </c>
      <c r="F207" s="181" t="s">
        <v>342</v>
      </c>
      <c r="H207" s="180" t="s">
        <v>81</v>
      </c>
      <c r="I207" s="182"/>
      <c r="L207" s="179"/>
      <c r="M207" s="183"/>
      <c r="T207" s="184"/>
      <c r="AT207" s="180" t="s">
        <v>188</v>
      </c>
      <c r="AU207" s="180" t="s">
        <v>93</v>
      </c>
      <c r="AV207" s="15" t="s">
        <v>91</v>
      </c>
      <c r="AW207" s="15" t="s">
        <v>42</v>
      </c>
      <c r="AX207" s="15" t="s">
        <v>83</v>
      </c>
      <c r="AY207" s="180" t="s">
        <v>177</v>
      </c>
    </row>
    <row r="208" spans="2:65" s="12" customFormat="1" ht="11.25">
      <c r="B208" s="147"/>
      <c r="D208" s="148" t="s">
        <v>188</v>
      </c>
      <c r="E208" s="149" t="s">
        <v>81</v>
      </c>
      <c r="F208" s="150" t="s">
        <v>343</v>
      </c>
      <c r="H208" s="151">
        <v>0.216</v>
      </c>
      <c r="I208" s="152"/>
      <c r="L208" s="147"/>
      <c r="M208" s="153"/>
      <c r="T208" s="154"/>
      <c r="AT208" s="149" t="s">
        <v>188</v>
      </c>
      <c r="AU208" s="149" t="s">
        <v>93</v>
      </c>
      <c r="AV208" s="12" t="s">
        <v>93</v>
      </c>
      <c r="AW208" s="12" t="s">
        <v>42</v>
      </c>
      <c r="AX208" s="12" t="s">
        <v>91</v>
      </c>
      <c r="AY208" s="149" t="s">
        <v>177</v>
      </c>
    </row>
    <row r="209" spans="2:65" s="1" customFormat="1" ht="16.5" customHeight="1">
      <c r="B209" s="34"/>
      <c r="C209" s="130" t="s">
        <v>344</v>
      </c>
      <c r="D209" s="130" t="s">
        <v>179</v>
      </c>
      <c r="E209" s="131" t="s">
        <v>345</v>
      </c>
      <c r="F209" s="132" t="s">
        <v>346</v>
      </c>
      <c r="G209" s="133" t="s">
        <v>200</v>
      </c>
      <c r="H209" s="134">
        <v>1.43</v>
      </c>
      <c r="I209" s="135"/>
      <c r="J209" s="136">
        <f>ROUND(I209*H209,2)</f>
        <v>0</v>
      </c>
      <c r="K209" s="132" t="s">
        <v>183</v>
      </c>
      <c r="L209" s="34"/>
      <c r="M209" s="137" t="s">
        <v>81</v>
      </c>
      <c r="N209" s="138" t="s">
        <v>53</v>
      </c>
      <c r="P209" s="139">
        <f>O209*H209</f>
        <v>0</v>
      </c>
      <c r="Q209" s="139">
        <v>2.5018699999999998</v>
      </c>
      <c r="R209" s="139">
        <f>Q209*H209</f>
        <v>3.5776740999999994</v>
      </c>
      <c r="S209" s="139">
        <v>0</v>
      </c>
      <c r="T209" s="140">
        <f>S209*H209</f>
        <v>0</v>
      </c>
      <c r="AR209" s="141" t="s">
        <v>184</v>
      </c>
      <c r="AT209" s="141" t="s">
        <v>179</v>
      </c>
      <c r="AU209" s="141" t="s">
        <v>93</v>
      </c>
      <c r="AY209" s="18" t="s">
        <v>177</v>
      </c>
      <c r="BE209" s="142">
        <f>IF(N209="základní",J209,0)</f>
        <v>0</v>
      </c>
      <c r="BF209" s="142">
        <f>IF(N209="snížená",J209,0)</f>
        <v>0</v>
      </c>
      <c r="BG209" s="142">
        <f>IF(N209="zákl. přenesená",J209,0)</f>
        <v>0</v>
      </c>
      <c r="BH209" s="142">
        <f>IF(N209="sníž. přenesená",J209,0)</f>
        <v>0</v>
      </c>
      <c r="BI209" s="142">
        <f>IF(N209="nulová",J209,0)</f>
        <v>0</v>
      </c>
      <c r="BJ209" s="18" t="s">
        <v>91</v>
      </c>
      <c r="BK209" s="142">
        <f>ROUND(I209*H209,2)</f>
        <v>0</v>
      </c>
      <c r="BL209" s="18" t="s">
        <v>184</v>
      </c>
      <c r="BM209" s="141" t="s">
        <v>347</v>
      </c>
    </row>
    <row r="210" spans="2:65" s="1" customFormat="1" ht="11.25">
      <c r="B210" s="34"/>
      <c r="D210" s="143" t="s">
        <v>186</v>
      </c>
      <c r="F210" s="144" t="s">
        <v>348</v>
      </c>
      <c r="I210" s="145"/>
      <c r="L210" s="34"/>
      <c r="M210" s="146"/>
      <c r="T210" s="55"/>
      <c r="AT210" s="18" t="s">
        <v>186</v>
      </c>
      <c r="AU210" s="18" t="s">
        <v>93</v>
      </c>
    </row>
    <row r="211" spans="2:65" s="15" customFormat="1" ht="11.25">
      <c r="B211" s="179"/>
      <c r="D211" s="148" t="s">
        <v>188</v>
      </c>
      <c r="E211" s="180" t="s">
        <v>81</v>
      </c>
      <c r="F211" s="181" t="s">
        <v>302</v>
      </c>
      <c r="H211" s="180" t="s">
        <v>81</v>
      </c>
      <c r="I211" s="182"/>
      <c r="L211" s="179"/>
      <c r="M211" s="183"/>
      <c r="T211" s="184"/>
      <c r="AT211" s="180" t="s">
        <v>188</v>
      </c>
      <c r="AU211" s="180" t="s">
        <v>93</v>
      </c>
      <c r="AV211" s="15" t="s">
        <v>91</v>
      </c>
      <c r="AW211" s="15" t="s">
        <v>42</v>
      </c>
      <c r="AX211" s="15" t="s">
        <v>83</v>
      </c>
      <c r="AY211" s="180" t="s">
        <v>177</v>
      </c>
    </row>
    <row r="212" spans="2:65" s="12" customFormat="1" ht="11.25">
      <c r="B212" s="147"/>
      <c r="D212" s="148" t="s">
        <v>188</v>
      </c>
      <c r="E212" s="149" t="s">
        <v>81</v>
      </c>
      <c r="F212" s="150" t="s">
        <v>349</v>
      </c>
      <c r="H212" s="151">
        <v>1</v>
      </c>
      <c r="I212" s="152"/>
      <c r="L212" s="147"/>
      <c r="M212" s="153"/>
      <c r="T212" s="154"/>
      <c r="AT212" s="149" t="s">
        <v>188</v>
      </c>
      <c r="AU212" s="149" t="s">
        <v>93</v>
      </c>
      <c r="AV212" s="12" t="s">
        <v>93</v>
      </c>
      <c r="AW212" s="12" t="s">
        <v>42</v>
      </c>
      <c r="AX212" s="12" t="s">
        <v>83</v>
      </c>
      <c r="AY212" s="149" t="s">
        <v>177</v>
      </c>
    </row>
    <row r="213" spans="2:65" s="12" customFormat="1" ht="11.25">
      <c r="B213" s="147"/>
      <c r="D213" s="148" t="s">
        <v>188</v>
      </c>
      <c r="E213" s="149" t="s">
        <v>81</v>
      </c>
      <c r="F213" s="150" t="s">
        <v>350</v>
      </c>
      <c r="H213" s="151">
        <v>0.3</v>
      </c>
      <c r="I213" s="152"/>
      <c r="L213" s="147"/>
      <c r="M213" s="153"/>
      <c r="T213" s="154"/>
      <c r="AT213" s="149" t="s">
        <v>188</v>
      </c>
      <c r="AU213" s="149" t="s">
        <v>93</v>
      </c>
      <c r="AV213" s="12" t="s">
        <v>93</v>
      </c>
      <c r="AW213" s="12" t="s">
        <v>42</v>
      </c>
      <c r="AX213" s="12" t="s">
        <v>83</v>
      </c>
      <c r="AY213" s="149" t="s">
        <v>177</v>
      </c>
    </row>
    <row r="214" spans="2:65" s="14" customFormat="1" ht="11.25">
      <c r="B214" s="162"/>
      <c r="D214" s="148" t="s">
        <v>188</v>
      </c>
      <c r="E214" s="163" t="s">
        <v>81</v>
      </c>
      <c r="F214" s="164" t="s">
        <v>269</v>
      </c>
      <c r="H214" s="165">
        <v>1.3</v>
      </c>
      <c r="I214" s="166"/>
      <c r="L214" s="162"/>
      <c r="M214" s="167"/>
      <c r="T214" s="168"/>
      <c r="AT214" s="163" t="s">
        <v>188</v>
      </c>
      <c r="AU214" s="163" t="s">
        <v>93</v>
      </c>
      <c r="AV214" s="14" t="s">
        <v>197</v>
      </c>
      <c r="AW214" s="14" t="s">
        <v>42</v>
      </c>
      <c r="AX214" s="14" t="s">
        <v>83</v>
      </c>
      <c r="AY214" s="163" t="s">
        <v>177</v>
      </c>
    </row>
    <row r="215" spans="2:65" s="12" customFormat="1" ht="11.25">
      <c r="B215" s="147"/>
      <c r="D215" s="148" t="s">
        <v>188</v>
      </c>
      <c r="E215" s="149" t="s">
        <v>81</v>
      </c>
      <c r="F215" s="150" t="s">
        <v>351</v>
      </c>
      <c r="H215" s="151">
        <v>0.13</v>
      </c>
      <c r="I215" s="152"/>
      <c r="L215" s="147"/>
      <c r="M215" s="153"/>
      <c r="T215" s="154"/>
      <c r="AT215" s="149" t="s">
        <v>188</v>
      </c>
      <c r="AU215" s="149" t="s">
        <v>93</v>
      </c>
      <c r="AV215" s="12" t="s">
        <v>93</v>
      </c>
      <c r="AW215" s="12" t="s">
        <v>42</v>
      </c>
      <c r="AX215" s="12" t="s">
        <v>83</v>
      </c>
      <c r="AY215" s="149" t="s">
        <v>177</v>
      </c>
    </row>
    <row r="216" spans="2:65" s="13" customFormat="1" ht="11.25">
      <c r="B216" s="155"/>
      <c r="D216" s="148" t="s">
        <v>188</v>
      </c>
      <c r="E216" s="156" t="s">
        <v>81</v>
      </c>
      <c r="F216" s="157" t="s">
        <v>192</v>
      </c>
      <c r="H216" s="158">
        <v>1.43</v>
      </c>
      <c r="I216" s="159"/>
      <c r="L216" s="155"/>
      <c r="M216" s="160"/>
      <c r="T216" s="161"/>
      <c r="AT216" s="156" t="s">
        <v>188</v>
      </c>
      <c r="AU216" s="156" t="s">
        <v>93</v>
      </c>
      <c r="AV216" s="13" t="s">
        <v>184</v>
      </c>
      <c r="AW216" s="13" t="s">
        <v>42</v>
      </c>
      <c r="AX216" s="13" t="s">
        <v>91</v>
      </c>
      <c r="AY216" s="156" t="s">
        <v>177</v>
      </c>
    </row>
    <row r="217" spans="2:65" s="1" customFormat="1" ht="33" customHeight="1">
      <c r="B217" s="34"/>
      <c r="C217" s="130" t="s">
        <v>352</v>
      </c>
      <c r="D217" s="130" t="s">
        <v>179</v>
      </c>
      <c r="E217" s="131" t="s">
        <v>353</v>
      </c>
      <c r="F217" s="132" t="s">
        <v>354</v>
      </c>
      <c r="G217" s="133" t="s">
        <v>120</v>
      </c>
      <c r="H217" s="134">
        <v>5.6180000000000003</v>
      </c>
      <c r="I217" s="135"/>
      <c r="J217" s="136">
        <f>ROUND(I217*H217,2)</f>
        <v>0</v>
      </c>
      <c r="K217" s="132" t="s">
        <v>183</v>
      </c>
      <c r="L217" s="34"/>
      <c r="M217" s="137" t="s">
        <v>81</v>
      </c>
      <c r="N217" s="138" t="s">
        <v>53</v>
      </c>
      <c r="P217" s="139">
        <f>O217*H217</f>
        <v>0</v>
      </c>
      <c r="Q217" s="139">
        <v>0.49689</v>
      </c>
      <c r="R217" s="139">
        <f>Q217*H217</f>
        <v>2.7915280200000003</v>
      </c>
      <c r="S217" s="139">
        <v>0</v>
      </c>
      <c r="T217" s="140">
        <f>S217*H217</f>
        <v>0</v>
      </c>
      <c r="AR217" s="141" t="s">
        <v>184</v>
      </c>
      <c r="AT217" s="141" t="s">
        <v>179</v>
      </c>
      <c r="AU217" s="141" t="s">
        <v>93</v>
      </c>
      <c r="AY217" s="18" t="s">
        <v>177</v>
      </c>
      <c r="BE217" s="142">
        <f>IF(N217="základní",J217,0)</f>
        <v>0</v>
      </c>
      <c r="BF217" s="142">
        <f>IF(N217="snížená",J217,0)</f>
        <v>0</v>
      </c>
      <c r="BG217" s="142">
        <f>IF(N217="zákl. přenesená",J217,0)</f>
        <v>0</v>
      </c>
      <c r="BH217" s="142">
        <f>IF(N217="sníž. přenesená",J217,0)</f>
        <v>0</v>
      </c>
      <c r="BI217" s="142">
        <f>IF(N217="nulová",J217,0)</f>
        <v>0</v>
      </c>
      <c r="BJ217" s="18" t="s">
        <v>91</v>
      </c>
      <c r="BK217" s="142">
        <f>ROUND(I217*H217,2)</f>
        <v>0</v>
      </c>
      <c r="BL217" s="18" t="s">
        <v>184</v>
      </c>
      <c r="BM217" s="141" t="s">
        <v>355</v>
      </c>
    </row>
    <row r="218" spans="2:65" s="1" customFormat="1" ht="11.25">
      <c r="B218" s="34"/>
      <c r="D218" s="143" t="s">
        <v>186</v>
      </c>
      <c r="F218" s="144" t="s">
        <v>356</v>
      </c>
      <c r="I218" s="145"/>
      <c r="L218" s="34"/>
      <c r="M218" s="146"/>
      <c r="T218" s="55"/>
      <c r="AT218" s="18" t="s">
        <v>186</v>
      </c>
      <c r="AU218" s="18" t="s">
        <v>93</v>
      </c>
    </row>
    <row r="219" spans="2:65" s="15" customFormat="1" ht="11.25">
      <c r="B219" s="179"/>
      <c r="D219" s="148" t="s">
        <v>188</v>
      </c>
      <c r="E219" s="180" t="s">
        <v>81</v>
      </c>
      <c r="F219" s="181" t="s">
        <v>302</v>
      </c>
      <c r="H219" s="180" t="s">
        <v>81</v>
      </c>
      <c r="I219" s="182"/>
      <c r="L219" s="179"/>
      <c r="M219" s="183"/>
      <c r="T219" s="184"/>
      <c r="AT219" s="180" t="s">
        <v>188</v>
      </c>
      <c r="AU219" s="180" t="s">
        <v>93</v>
      </c>
      <c r="AV219" s="15" t="s">
        <v>91</v>
      </c>
      <c r="AW219" s="15" t="s">
        <v>42</v>
      </c>
      <c r="AX219" s="15" t="s">
        <v>83</v>
      </c>
      <c r="AY219" s="180" t="s">
        <v>177</v>
      </c>
    </row>
    <row r="220" spans="2:65" s="12" customFormat="1" ht="11.25">
      <c r="B220" s="147"/>
      <c r="D220" s="148" t="s">
        <v>188</v>
      </c>
      <c r="E220" s="149" t="s">
        <v>81</v>
      </c>
      <c r="F220" s="150" t="s">
        <v>357</v>
      </c>
      <c r="H220" s="151">
        <v>5.6180000000000003</v>
      </c>
      <c r="I220" s="152"/>
      <c r="L220" s="147"/>
      <c r="M220" s="153"/>
      <c r="T220" s="154"/>
      <c r="AT220" s="149" t="s">
        <v>188</v>
      </c>
      <c r="AU220" s="149" t="s">
        <v>93</v>
      </c>
      <c r="AV220" s="12" t="s">
        <v>93</v>
      </c>
      <c r="AW220" s="12" t="s">
        <v>42</v>
      </c>
      <c r="AX220" s="12" t="s">
        <v>91</v>
      </c>
      <c r="AY220" s="149" t="s">
        <v>177</v>
      </c>
    </row>
    <row r="221" spans="2:65" s="1" customFormat="1" ht="16.5" customHeight="1">
      <c r="B221" s="34"/>
      <c r="C221" s="130" t="s">
        <v>358</v>
      </c>
      <c r="D221" s="130" t="s">
        <v>179</v>
      </c>
      <c r="E221" s="131" t="s">
        <v>359</v>
      </c>
      <c r="F221" s="132" t="s">
        <v>360</v>
      </c>
      <c r="G221" s="133" t="s">
        <v>120</v>
      </c>
      <c r="H221" s="134">
        <v>40.26</v>
      </c>
      <c r="I221" s="135"/>
      <c r="J221" s="136">
        <f>ROUND(I221*H221,2)</f>
        <v>0</v>
      </c>
      <c r="K221" s="132" t="s">
        <v>183</v>
      </c>
      <c r="L221" s="34"/>
      <c r="M221" s="137" t="s">
        <v>81</v>
      </c>
      <c r="N221" s="138" t="s">
        <v>53</v>
      </c>
      <c r="P221" s="139">
        <f>O221*H221</f>
        <v>0</v>
      </c>
      <c r="Q221" s="139">
        <v>2.7499999999999998E-3</v>
      </c>
      <c r="R221" s="139">
        <f>Q221*H221</f>
        <v>0.11071499999999999</v>
      </c>
      <c r="S221" s="139">
        <v>0</v>
      </c>
      <c r="T221" s="140">
        <f>S221*H221</f>
        <v>0</v>
      </c>
      <c r="AR221" s="141" t="s">
        <v>184</v>
      </c>
      <c r="AT221" s="141" t="s">
        <v>179</v>
      </c>
      <c r="AU221" s="141" t="s">
        <v>93</v>
      </c>
      <c r="AY221" s="18" t="s">
        <v>177</v>
      </c>
      <c r="BE221" s="142">
        <f>IF(N221="základní",J221,0)</f>
        <v>0</v>
      </c>
      <c r="BF221" s="142">
        <f>IF(N221="snížená",J221,0)</f>
        <v>0</v>
      </c>
      <c r="BG221" s="142">
        <f>IF(N221="zákl. přenesená",J221,0)</f>
        <v>0</v>
      </c>
      <c r="BH221" s="142">
        <f>IF(N221="sníž. přenesená",J221,0)</f>
        <v>0</v>
      </c>
      <c r="BI221" s="142">
        <f>IF(N221="nulová",J221,0)</f>
        <v>0</v>
      </c>
      <c r="BJ221" s="18" t="s">
        <v>91</v>
      </c>
      <c r="BK221" s="142">
        <f>ROUND(I221*H221,2)</f>
        <v>0</v>
      </c>
      <c r="BL221" s="18" t="s">
        <v>184</v>
      </c>
      <c r="BM221" s="141" t="s">
        <v>361</v>
      </c>
    </row>
    <row r="222" spans="2:65" s="1" customFormat="1" ht="11.25">
      <c r="B222" s="34"/>
      <c r="D222" s="143" t="s">
        <v>186</v>
      </c>
      <c r="F222" s="144" t="s">
        <v>362</v>
      </c>
      <c r="I222" s="145"/>
      <c r="L222" s="34"/>
      <c r="M222" s="146"/>
      <c r="T222" s="55"/>
      <c r="AT222" s="18" t="s">
        <v>186</v>
      </c>
      <c r="AU222" s="18" t="s">
        <v>93</v>
      </c>
    </row>
    <row r="223" spans="2:65" s="15" customFormat="1" ht="11.25">
      <c r="B223" s="179"/>
      <c r="D223" s="148" t="s">
        <v>188</v>
      </c>
      <c r="E223" s="180" t="s">
        <v>81</v>
      </c>
      <c r="F223" s="181" t="s">
        <v>302</v>
      </c>
      <c r="H223" s="180" t="s">
        <v>81</v>
      </c>
      <c r="I223" s="182"/>
      <c r="L223" s="179"/>
      <c r="M223" s="183"/>
      <c r="T223" s="184"/>
      <c r="AT223" s="180" t="s">
        <v>188</v>
      </c>
      <c r="AU223" s="180" t="s">
        <v>93</v>
      </c>
      <c r="AV223" s="15" t="s">
        <v>91</v>
      </c>
      <c r="AW223" s="15" t="s">
        <v>42</v>
      </c>
      <c r="AX223" s="15" t="s">
        <v>83</v>
      </c>
      <c r="AY223" s="180" t="s">
        <v>177</v>
      </c>
    </row>
    <row r="224" spans="2:65" s="15" customFormat="1" ht="11.25">
      <c r="B224" s="179"/>
      <c r="D224" s="148" t="s">
        <v>188</v>
      </c>
      <c r="E224" s="180" t="s">
        <v>81</v>
      </c>
      <c r="F224" s="181" t="s">
        <v>363</v>
      </c>
      <c r="H224" s="180" t="s">
        <v>81</v>
      </c>
      <c r="I224" s="182"/>
      <c r="L224" s="179"/>
      <c r="M224" s="183"/>
      <c r="T224" s="184"/>
      <c r="AT224" s="180" t="s">
        <v>188</v>
      </c>
      <c r="AU224" s="180" t="s">
        <v>93</v>
      </c>
      <c r="AV224" s="15" t="s">
        <v>91</v>
      </c>
      <c r="AW224" s="15" t="s">
        <v>42</v>
      </c>
      <c r="AX224" s="15" t="s">
        <v>83</v>
      </c>
      <c r="AY224" s="180" t="s">
        <v>177</v>
      </c>
    </row>
    <row r="225" spans="2:65" s="12" customFormat="1" ht="11.25">
      <c r="B225" s="147"/>
      <c r="D225" s="148" t="s">
        <v>188</v>
      </c>
      <c r="E225" s="149" t="s">
        <v>81</v>
      </c>
      <c r="F225" s="150" t="s">
        <v>364</v>
      </c>
      <c r="H225" s="151">
        <v>16.103999999999999</v>
      </c>
      <c r="I225" s="152"/>
      <c r="L225" s="147"/>
      <c r="M225" s="153"/>
      <c r="T225" s="154"/>
      <c r="AT225" s="149" t="s">
        <v>188</v>
      </c>
      <c r="AU225" s="149" t="s">
        <v>93</v>
      </c>
      <c r="AV225" s="12" t="s">
        <v>93</v>
      </c>
      <c r="AW225" s="12" t="s">
        <v>42</v>
      </c>
      <c r="AX225" s="12" t="s">
        <v>83</v>
      </c>
      <c r="AY225" s="149" t="s">
        <v>177</v>
      </c>
    </row>
    <row r="226" spans="2:65" s="12" customFormat="1" ht="11.25">
      <c r="B226" s="147"/>
      <c r="D226" s="148" t="s">
        <v>188</v>
      </c>
      <c r="E226" s="149" t="s">
        <v>81</v>
      </c>
      <c r="F226" s="150" t="s">
        <v>365</v>
      </c>
      <c r="H226" s="151">
        <v>24.155999999999999</v>
      </c>
      <c r="I226" s="152"/>
      <c r="L226" s="147"/>
      <c r="M226" s="153"/>
      <c r="T226" s="154"/>
      <c r="AT226" s="149" t="s">
        <v>188</v>
      </c>
      <c r="AU226" s="149" t="s">
        <v>93</v>
      </c>
      <c r="AV226" s="12" t="s">
        <v>93</v>
      </c>
      <c r="AW226" s="12" t="s">
        <v>42</v>
      </c>
      <c r="AX226" s="12" t="s">
        <v>83</v>
      </c>
      <c r="AY226" s="149" t="s">
        <v>177</v>
      </c>
    </row>
    <row r="227" spans="2:65" s="13" customFormat="1" ht="11.25">
      <c r="B227" s="155"/>
      <c r="D227" s="148" t="s">
        <v>188</v>
      </c>
      <c r="E227" s="156" t="s">
        <v>81</v>
      </c>
      <c r="F227" s="157" t="s">
        <v>192</v>
      </c>
      <c r="H227" s="158">
        <v>40.26</v>
      </c>
      <c r="I227" s="159"/>
      <c r="L227" s="155"/>
      <c r="M227" s="160"/>
      <c r="T227" s="161"/>
      <c r="AT227" s="156" t="s">
        <v>188</v>
      </c>
      <c r="AU227" s="156" t="s">
        <v>93</v>
      </c>
      <c r="AV227" s="13" t="s">
        <v>184</v>
      </c>
      <c r="AW227" s="13" t="s">
        <v>42</v>
      </c>
      <c r="AX227" s="13" t="s">
        <v>91</v>
      </c>
      <c r="AY227" s="156" t="s">
        <v>177</v>
      </c>
    </row>
    <row r="228" spans="2:65" s="1" customFormat="1" ht="21.75" customHeight="1">
      <c r="B228" s="34"/>
      <c r="C228" s="130" t="s">
        <v>366</v>
      </c>
      <c r="D228" s="130" t="s">
        <v>179</v>
      </c>
      <c r="E228" s="131" t="s">
        <v>367</v>
      </c>
      <c r="F228" s="132" t="s">
        <v>368</v>
      </c>
      <c r="G228" s="133" t="s">
        <v>120</v>
      </c>
      <c r="H228" s="134">
        <v>40.26</v>
      </c>
      <c r="I228" s="135"/>
      <c r="J228" s="136">
        <f>ROUND(I228*H228,2)</f>
        <v>0</v>
      </c>
      <c r="K228" s="132" t="s">
        <v>183</v>
      </c>
      <c r="L228" s="34"/>
      <c r="M228" s="137" t="s">
        <v>81</v>
      </c>
      <c r="N228" s="138" t="s">
        <v>53</v>
      </c>
      <c r="P228" s="139">
        <f>O228*H228</f>
        <v>0</v>
      </c>
      <c r="Q228" s="139">
        <v>0</v>
      </c>
      <c r="R228" s="139">
        <f>Q228*H228</f>
        <v>0</v>
      </c>
      <c r="S228" s="139">
        <v>0</v>
      </c>
      <c r="T228" s="140">
        <f>S228*H228</f>
        <v>0</v>
      </c>
      <c r="AR228" s="141" t="s">
        <v>184</v>
      </c>
      <c r="AT228" s="141" t="s">
        <v>179</v>
      </c>
      <c r="AU228" s="141" t="s">
        <v>93</v>
      </c>
      <c r="AY228" s="18" t="s">
        <v>177</v>
      </c>
      <c r="BE228" s="142">
        <f>IF(N228="základní",J228,0)</f>
        <v>0</v>
      </c>
      <c r="BF228" s="142">
        <f>IF(N228="snížená",J228,0)</f>
        <v>0</v>
      </c>
      <c r="BG228" s="142">
        <f>IF(N228="zákl. přenesená",J228,0)</f>
        <v>0</v>
      </c>
      <c r="BH228" s="142">
        <f>IF(N228="sníž. přenesená",J228,0)</f>
        <v>0</v>
      </c>
      <c r="BI228" s="142">
        <f>IF(N228="nulová",J228,0)</f>
        <v>0</v>
      </c>
      <c r="BJ228" s="18" t="s">
        <v>91</v>
      </c>
      <c r="BK228" s="142">
        <f>ROUND(I228*H228,2)</f>
        <v>0</v>
      </c>
      <c r="BL228" s="18" t="s">
        <v>184</v>
      </c>
      <c r="BM228" s="141" t="s">
        <v>369</v>
      </c>
    </row>
    <row r="229" spans="2:65" s="1" customFormat="1" ht="11.25">
      <c r="B229" s="34"/>
      <c r="D229" s="143" t="s">
        <v>186</v>
      </c>
      <c r="F229" s="144" t="s">
        <v>370</v>
      </c>
      <c r="I229" s="145"/>
      <c r="L229" s="34"/>
      <c r="M229" s="146"/>
      <c r="T229" s="55"/>
      <c r="AT229" s="18" t="s">
        <v>186</v>
      </c>
      <c r="AU229" s="18" t="s">
        <v>93</v>
      </c>
    </row>
    <row r="230" spans="2:65" s="11" customFormat="1" ht="22.9" customHeight="1">
      <c r="B230" s="118"/>
      <c r="D230" s="119" t="s">
        <v>82</v>
      </c>
      <c r="E230" s="128" t="s">
        <v>197</v>
      </c>
      <c r="F230" s="128" t="s">
        <v>371</v>
      </c>
      <c r="I230" s="121"/>
      <c r="J230" s="129">
        <f>BK230</f>
        <v>0</v>
      </c>
      <c r="L230" s="118"/>
      <c r="M230" s="123"/>
      <c r="P230" s="124">
        <f>SUM(P231:P271)</f>
        <v>0</v>
      </c>
      <c r="R230" s="124">
        <f>SUM(R231:R271)</f>
        <v>115.30638414000001</v>
      </c>
      <c r="T230" s="125">
        <f>SUM(T231:T271)</f>
        <v>0</v>
      </c>
      <c r="AR230" s="119" t="s">
        <v>91</v>
      </c>
      <c r="AT230" s="126" t="s">
        <v>82</v>
      </c>
      <c r="AU230" s="126" t="s">
        <v>91</v>
      </c>
      <c r="AY230" s="119" t="s">
        <v>177</v>
      </c>
      <c r="BK230" s="127">
        <f>SUM(BK231:BK271)</f>
        <v>0</v>
      </c>
    </row>
    <row r="231" spans="2:65" s="1" customFormat="1" ht="37.9" customHeight="1">
      <c r="B231" s="34"/>
      <c r="C231" s="130" t="s">
        <v>372</v>
      </c>
      <c r="D231" s="130" t="s">
        <v>179</v>
      </c>
      <c r="E231" s="131" t="s">
        <v>373</v>
      </c>
      <c r="F231" s="132" t="s">
        <v>374</v>
      </c>
      <c r="G231" s="133" t="s">
        <v>120</v>
      </c>
      <c r="H231" s="134">
        <v>10.34</v>
      </c>
      <c r="I231" s="135"/>
      <c r="J231" s="136">
        <f>ROUND(I231*H231,2)</f>
        <v>0</v>
      </c>
      <c r="K231" s="132" t="s">
        <v>183</v>
      </c>
      <c r="L231" s="34"/>
      <c r="M231" s="137" t="s">
        <v>81</v>
      </c>
      <c r="N231" s="138" t="s">
        <v>53</v>
      </c>
      <c r="P231" s="139">
        <f>O231*H231</f>
        <v>0</v>
      </c>
      <c r="Q231" s="139">
        <v>0.37678</v>
      </c>
      <c r="R231" s="139">
        <f>Q231*H231</f>
        <v>3.8959052000000001</v>
      </c>
      <c r="S231" s="139">
        <v>0</v>
      </c>
      <c r="T231" s="140">
        <f>S231*H231</f>
        <v>0</v>
      </c>
      <c r="AR231" s="141" t="s">
        <v>184</v>
      </c>
      <c r="AT231" s="141" t="s">
        <v>179</v>
      </c>
      <c r="AU231" s="141" t="s">
        <v>93</v>
      </c>
      <c r="AY231" s="18" t="s">
        <v>177</v>
      </c>
      <c r="BE231" s="142">
        <f>IF(N231="základní",J231,0)</f>
        <v>0</v>
      </c>
      <c r="BF231" s="142">
        <f>IF(N231="snížená",J231,0)</f>
        <v>0</v>
      </c>
      <c r="BG231" s="142">
        <f>IF(N231="zákl. přenesená",J231,0)</f>
        <v>0</v>
      </c>
      <c r="BH231" s="142">
        <f>IF(N231="sníž. přenesená",J231,0)</f>
        <v>0</v>
      </c>
      <c r="BI231" s="142">
        <f>IF(N231="nulová",J231,0)</f>
        <v>0</v>
      </c>
      <c r="BJ231" s="18" t="s">
        <v>91</v>
      </c>
      <c r="BK231" s="142">
        <f>ROUND(I231*H231,2)</f>
        <v>0</v>
      </c>
      <c r="BL231" s="18" t="s">
        <v>184</v>
      </c>
      <c r="BM231" s="141" t="s">
        <v>375</v>
      </c>
    </row>
    <row r="232" spans="2:65" s="1" customFormat="1" ht="11.25">
      <c r="B232" s="34"/>
      <c r="D232" s="143" t="s">
        <v>186</v>
      </c>
      <c r="F232" s="144" t="s">
        <v>376</v>
      </c>
      <c r="I232" s="145"/>
      <c r="L232" s="34"/>
      <c r="M232" s="146"/>
      <c r="T232" s="55"/>
      <c r="AT232" s="18" t="s">
        <v>186</v>
      </c>
      <c r="AU232" s="18" t="s">
        <v>93</v>
      </c>
    </row>
    <row r="233" spans="2:65" s="15" customFormat="1" ht="11.25">
      <c r="B233" s="179"/>
      <c r="D233" s="148" t="s">
        <v>188</v>
      </c>
      <c r="E233" s="180" t="s">
        <v>81</v>
      </c>
      <c r="F233" s="181" t="s">
        <v>377</v>
      </c>
      <c r="H233" s="180" t="s">
        <v>81</v>
      </c>
      <c r="I233" s="182"/>
      <c r="L233" s="179"/>
      <c r="M233" s="183"/>
      <c r="T233" s="184"/>
      <c r="AT233" s="180" t="s">
        <v>188</v>
      </c>
      <c r="AU233" s="180" t="s">
        <v>93</v>
      </c>
      <c r="AV233" s="15" t="s">
        <v>91</v>
      </c>
      <c r="AW233" s="15" t="s">
        <v>42</v>
      </c>
      <c r="AX233" s="15" t="s">
        <v>83</v>
      </c>
      <c r="AY233" s="180" t="s">
        <v>177</v>
      </c>
    </row>
    <row r="234" spans="2:65" s="12" customFormat="1" ht="11.25">
      <c r="B234" s="147"/>
      <c r="D234" s="148" t="s">
        <v>188</v>
      </c>
      <c r="E234" s="149" t="s">
        <v>81</v>
      </c>
      <c r="F234" s="150" t="s">
        <v>378</v>
      </c>
      <c r="H234" s="151">
        <v>10.34</v>
      </c>
      <c r="I234" s="152"/>
      <c r="L234" s="147"/>
      <c r="M234" s="153"/>
      <c r="T234" s="154"/>
      <c r="AT234" s="149" t="s">
        <v>188</v>
      </c>
      <c r="AU234" s="149" t="s">
        <v>93</v>
      </c>
      <c r="AV234" s="12" t="s">
        <v>93</v>
      </c>
      <c r="AW234" s="12" t="s">
        <v>42</v>
      </c>
      <c r="AX234" s="12" t="s">
        <v>91</v>
      </c>
      <c r="AY234" s="149" t="s">
        <v>177</v>
      </c>
    </row>
    <row r="235" spans="2:65" s="1" customFormat="1" ht="37.9" customHeight="1">
      <c r="B235" s="34"/>
      <c r="C235" s="130" t="s">
        <v>379</v>
      </c>
      <c r="D235" s="130" t="s">
        <v>179</v>
      </c>
      <c r="E235" s="131" t="s">
        <v>380</v>
      </c>
      <c r="F235" s="132" t="s">
        <v>381</v>
      </c>
      <c r="G235" s="133" t="s">
        <v>120</v>
      </c>
      <c r="H235" s="134">
        <v>168.774</v>
      </c>
      <c r="I235" s="135"/>
      <c r="J235" s="136">
        <f>ROUND(I235*H235,2)</f>
        <v>0</v>
      </c>
      <c r="K235" s="132" t="s">
        <v>183</v>
      </c>
      <c r="L235" s="34"/>
      <c r="M235" s="137" t="s">
        <v>81</v>
      </c>
      <c r="N235" s="138" t="s">
        <v>53</v>
      </c>
      <c r="P235" s="139">
        <f>O235*H235</f>
        <v>0</v>
      </c>
      <c r="Q235" s="139">
        <v>0.49689</v>
      </c>
      <c r="R235" s="139">
        <f>Q235*H235</f>
        <v>83.862112859999996</v>
      </c>
      <c r="S235" s="139">
        <v>0</v>
      </c>
      <c r="T235" s="140">
        <f>S235*H235</f>
        <v>0</v>
      </c>
      <c r="AR235" s="141" t="s">
        <v>184</v>
      </c>
      <c r="AT235" s="141" t="s">
        <v>179</v>
      </c>
      <c r="AU235" s="141" t="s">
        <v>93</v>
      </c>
      <c r="AY235" s="18" t="s">
        <v>177</v>
      </c>
      <c r="BE235" s="142">
        <f>IF(N235="základní",J235,0)</f>
        <v>0</v>
      </c>
      <c r="BF235" s="142">
        <f>IF(N235="snížená",J235,0)</f>
        <v>0</v>
      </c>
      <c r="BG235" s="142">
        <f>IF(N235="zákl. přenesená",J235,0)</f>
        <v>0</v>
      </c>
      <c r="BH235" s="142">
        <f>IF(N235="sníž. přenesená",J235,0)</f>
        <v>0</v>
      </c>
      <c r="BI235" s="142">
        <f>IF(N235="nulová",J235,0)</f>
        <v>0</v>
      </c>
      <c r="BJ235" s="18" t="s">
        <v>91</v>
      </c>
      <c r="BK235" s="142">
        <f>ROUND(I235*H235,2)</f>
        <v>0</v>
      </c>
      <c r="BL235" s="18" t="s">
        <v>184</v>
      </c>
      <c r="BM235" s="141" t="s">
        <v>382</v>
      </c>
    </row>
    <row r="236" spans="2:65" s="1" customFormat="1" ht="11.25">
      <c r="B236" s="34"/>
      <c r="D236" s="143" t="s">
        <v>186</v>
      </c>
      <c r="F236" s="144" t="s">
        <v>383</v>
      </c>
      <c r="I236" s="145"/>
      <c r="L236" s="34"/>
      <c r="M236" s="146"/>
      <c r="T236" s="55"/>
      <c r="AT236" s="18" t="s">
        <v>186</v>
      </c>
      <c r="AU236" s="18" t="s">
        <v>93</v>
      </c>
    </row>
    <row r="237" spans="2:65" s="15" customFormat="1" ht="11.25">
      <c r="B237" s="179"/>
      <c r="D237" s="148" t="s">
        <v>188</v>
      </c>
      <c r="E237" s="180" t="s">
        <v>81</v>
      </c>
      <c r="F237" s="181" t="s">
        <v>384</v>
      </c>
      <c r="H237" s="180" t="s">
        <v>81</v>
      </c>
      <c r="I237" s="182"/>
      <c r="L237" s="179"/>
      <c r="M237" s="183"/>
      <c r="T237" s="184"/>
      <c r="AT237" s="180" t="s">
        <v>188</v>
      </c>
      <c r="AU237" s="180" t="s">
        <v>93</v>
      </c>
      <c r="AV237" s="15" t="s">
        <v>91</v>
      </c>
      <c r="AW237" s="15" t="s">
        <v>42</v>
      </c>
      <c r="AX237" s="15" t="s">
        <v>83</v>
      </c>
      <c r="AY237" s="180" t="s">
        <v>177</v>
      </c>
    </row>
    <row r="238" spans="2:65" s="12" customFormat="1" ht="11.25">
      <c r="B238" s="147"/>
      <c r="D238" s="148" t="s">
        <v>188</v>
      </c>
      <c r="E238" s="149" t="s">
        <v>81</v>
      </c>
      <c r="F238" s="150" t="s">
        <v>385</v>
      </c>
      <c r="H238" s="151">
        <v>11.696</v>
      </c>
      <c r="I238" s="152"/>
      <c r="L238" s="147"/>
      <c r="M238" s="153"/>
      <c r="T238" s="154"/>
      <c r="AT238" s="149" t="s">
        <v>188</v>
      </c>
      <c r="AU238" s="149" t="s">
        <v>93</v>
      </c>
      <c r="AV238" s="12" t="s">
        <v>93</v>
      </c>
      <c r="AW238" s="12" t="s">
        <v>42</v>
      </c>
      <c r="AX238" s="12" t="s">
        <v>83</v>
      </c>
      <c r="AY238" s="149" t="s">
        <v>177</v>
      </c>
    </row>
    <row r="239" spans="2:65" s="12" customFormat="1" ht="11.25">
      <c r="B239" s="147"/>
      <c r="D239" s="148" t="s">
        <v>188</v>
      </c>
      <c r="E239" s="149" t="s">
        <v>81</v>
      </c>
      <c r="F239" s="150" t="s">
        <v>386</v>
      </c>
      <c r="H239" s="151">
        <v>41.91</v>
      </c>
      <c r="I239" s="152"/>
      <c r="L239" s="147"/>
      <c r="M239" s="153"/>
      <c r="T239" s="154"/>
      <c r="AT239" s="149" t="s">
        <v>188</v>
      </c>
      <c r="AU239" s="149" t="s">
        <v>93</v>
      </c>
      <c r="AV239" s="12" t="s">
        <v>93</v>
      </c>
      <c r="AW239" s="12" t="s">
        <v>42</v>
      </c>
      <c r="AX239" s="12" t="s">
        <v>83</v>
      </c>
      <c r="AY239" s="149" t="s">
        <v>177</v>
      </c>
    </row>
    <row r="240" spans="2:65" s="12" customFormat="1" ht="11.25">
      <c r="B240" s="147"/>
      <c r="D240" s="148" t="s">
        <v>188</v>
      </c>
      <c r="E240" s="149" t="s">
        <v>81</v>
      </c>
      <c r="F240" s="150" t="s">
        <v>387</v>
      </c>
      <c r="H240" s="151">
        <v>14.426</v>
      </c>
      <c r="I240" s="152"/>
      <c r="L240" s="147"/>
      <c r="M240" s="153"/>
      <c r="T240" s="154"/>
      <c r="AT240" s="149" t="s">
        <v>188</v>
      </c>
      <c r="AU240" s="149" t="s">
        <v>93</v>
      </c>
      <c r="AV240" s="12" t="s">
        <v>93</v>
      </c>
      <c r="AW240" s="12" t="s">
        <v>42</v>
      </c>
      <c r="AX240" s="12" t="s">
        <v>83</v>
      </c>
      <c r="AY240" s="149" t="s">
        <v>177</v>
      </c>
    </row>
    <row r="241" spans="2:65" s="12" customFormat="1" ht="11.25">
      <c r="B241" s="147"/>
      <c r="D241" s="148" t="s">
        <v>188</v>
      </c>
      <c r="E241" s="149" t="s">
        <v>81</v>
      </c>
      <c r="F241" s="150" t="s">
        <v>388</v>
      </c>
      <c r="H241" s="151">
        <v>33.51</v>
      </c>
      <c r="I241" s="152"/>
      <c r="L241" s="147"/>
      <c r="M241" s="153"/>
      <c r="T241" s="154"/>
      <c r="AT241" s="149" t="s">
        <v>188</v>
      </c>
      <c r="AU241" s="149" t="s">
        <v>93</v>
      </c>
      <c r="AV241" s="12" t="s">
        <v>93</v>
      </c>
      <c r="AW241" s="12" t="s">
        <v>42</v>
      </c>
      <c r="AX241" s="12" t="s">
        <v>83</v>
      </c>
      <c r="AY241" s="149" t="s">
        <v>177</v>
      </c>
    </row>
    <row r="242" spans="2:65" s="12" customFormat="1" ht="11.25">
      <c r="B242" s="147"/>
      <c r="D242" s="148" t="s">
        <v>188</v>
      </c>
      <c r="E242" s="149" t="s">
        <v>81</v>
      </c>
      <c r="F242" s="150" t="s">
        <v>389</v>
      </c>
      <c r="H242" s="151">
        <v>14.426</v>
      </c>
      <c r="I242" s="152"/>
      <c r="L242" s="147"/>
      <c r="M242" s="153"/>
      <c r="T242" s="154"/>
      <c r="AT242" s="149" t="s">
        <v>188</v>
      </c>
      <c r="AU242" s="149" t="s">
        <v>93</v>
      </c>
      <c r="AV242" s="12" t="s">
        <v>93</v>
      </c>
      <c r="AW242" s="12" t="s">
        <v>42</v>
      </c>
      <c r="AX242" s="12" t="s">
        <v>83</v>
      </c>
      <c r="AY242" s="149" t="s">
        <v>177</v>
      </c>
    </row>
    <row r="243" spans="2:65" s="12" customFormat="1" ht="11.25">
      <c r="B243" s="147"/>
      <c r="D243" s="148" t="s">
        <v>188</v>
      </c>
      <c r="E243" s="149" t="s">
        <v>81</v>
      </c>
      <c r="F243" s="150" t="s">
        <v>390</v>
      </c>
      <c r="H243" s="151">
        <v>11.91</v>
      </c>
      <c r="I243" s="152"/>
      <c r="L243" s="147"/>
      <c r="M243" s="153"/>
      <c r="T243" s="154"/>
      <c r="AT243" s="149" t="s">
        <v>188</v>
      </c>
      <c r="AU243" s="149" t="s">
        <v>93</v>
      </c>
      <c r="AV243" s="12" t="s">
        <v>93</v>
      </c>
      <c r="AW243" s="12" t="s">
        <v>42</v>
      </c>
      <c r="AX243" s="12" t="s">
        <v>83</v>
      </c>
      <c r="AY243" s="149" t="s">
        <v>177</v>
      </c>
    </row>
    <row r="244" spans="2:65" s="12" customFormat="1" ht="11.25">
      <c r="B244" s="147"/>
      <c r="D244" s="148" t="s">
        <v>188</v>
      </c>
      <c r="E244" s="149" t="s">
        <v>81</v>
      </c>
      <c r="F244" s="150" t="s">
        <v>391</v>
      </c>
      <c r="H244" s="151">
        <v>18.826000000000001</v>
      </c>
      <c r="I244" s="152"/>
      <c r="L244" s="147"/>
      <c r="M244" s="153"/>
      <c r="T244" s="154"/>
      <c r="AT244" s="149" t="s">
        <v>188</v>
      </c>
      <c r="AU244" s="149" t="s">
        <v>93</v>
      </c>
      <c r="AV244" s="12" t="s">
        <v>93</v>
      </c>
      <c r="AW244" s="12" t="s">
        <v>42</v>
      </c>
      <c r="AX244" s="12" t="s">
        <v>83</v>
      </c>
      <c r="AY244" s="149" t="s">
        <v>177</v>
      </c>
    </row>
    <row r="245" spans="2:65" s="12" customFormat="1" ht="11.25">
      <c r="B245" s="147"/>
      <c r="D245" s="148" t="s">
        <v>188</v>
      </c>
      <c r="E245" s="149" t="s">
        <v>81</v>
      </c>
      <c r="F245" s="150" t="s">
        <v>392</v>
      </c>
      <c r="H245" s="151">
        <v>22.07</v>
      </c>
      <c r="I245" s="152"/>
      <c r="L245" s="147"/>
      <c r="M245" s="153"/>
      <c r="T245" s="154"/>
      <c r="AT245" s="149" t="s">
        <v>188</v>
      </c>
      <c r="AU245" s="149" t="s">
        <v>93</v>
      </c>
      <c r="AV245" s="12" t="s">
        <v>93</v>
      </c>
      <c r="AW245" s="12" t="s">
        <v>42</v>
      </c>
      <c r="AX245" s="12" t="s">
        <v>83</v>
      </c>
      <c r="AY245" s="149" t="s">
        <v>177</v>
      </c>
    </row>
    <row r="246" spans="2:65" s="13" customFormat="1" ht="11.25">
      <c r="B246" s="155"/>
      <c r="D246" s="148" t="s">
        <v>188</v>
      </c>
      <c r="E246" s="156" t="s">
        <v>81</v>
      </c>
      <c r="F246" s="157" t="s">
        <v>192</v>
      </c>
      <c r="H246" s="158">
        <v>168.774</v>
      </c>
      <c r="I246" s="159"/>
      <c r="L246" s="155"/>
      <c r="M246" s="160"/>
      <c r="T246" s="161"/>
      <c r="AT246" s="156" t="s">
        <v>188</v>
      </c>
      <c r="AU246" s="156" t="s">
        <v>93</v>
      </c>
      <c r="AV246" s="13" t="s">
        <v>184</v>
      </c>
      <c r="AW246" s="13" t="s">
        <v>42</v>
      </c>
      <c r="AX246" s="13" t="s">
        <v>91</v>
      </c>
      <c r="AY246" s="156" t="s">
        <v>177</v>
      </c>
    </row>
    <row r="247" spans="2:65" s="1" customFormat="1" ht="24.2" customHeight="1">
      <c r="B247" s="34"/>
      <c r="C247" s="130" t="s">
        <v>393</v>
      </c>
      <c r="D247" s="130" t="s">
        <v>179</v>
      </c>
      <c r="E247" s="131" t="s">
        <v>394</v>
      </c>
      <c r="F247" s="132" t="s">
        <v>395</v>
      </c>
      <c r="G247" s="133" t="s">
        <v>200</v>
      </c>
      <c r="H247" s="134">
        <v>6.3280000000000003</v>
      </c>
      <c r="I247" s="135"/>
      <c r="J247" s="136">
        <f>ROUND(I247*H247,2)</f>
        <v>0</v>
      </c>
      <c r="K247" s="132" t="s">
        <v>183</v>
      </c>
      <c r="L247" s="34"/>
      <c r="M247" s="137" t="s">
        <v>81</v>
      </c>
      <c r="N247" s="138" t="s">
        <v>53</v>
      </c>
      <c r="P247" s="139">
        <f>O247*H247</f>
        <v>0</v>
      </c>
      <c r="Q247" s="139">
        <v>1.7863599999999999</v>
      </c>
      <c r="R247" s="139">
        <f>Q247*H247</f>
        <v>11.304086079999999</v>
      </c>
      <c r="S247" s="139">
        <v>0</v>
      </c>
      <c r="T247" s="140">
        <f>S247*H247</f>
        <v>0</v>
      </c>
      <c r="AR247" s="141" t="s">
        <v>184</v>
      </c>
      <c r="AT247" s="141" t="s">
        <v>179</v>
      </c>
      <c r="AU247" s="141" t="s">
        <v>93</v>
      </c>
      <c r="AY247" s="18" t="s">
        <v>177</v>
      </c>
      <c r="BE247" s="142">
        <f>IF(N247="základní",J247,0)</f>
        <v>0</v>
      </c>
      <c r="BF247" s="142">
        <f>IF(N247="snížená",J247,0)</f>
        <v>0</v>
      </c>
      <c r="BG247" s="142">
        <f>IF(N247="zákl. přenesená",J247,0)</f>
        <v>0</v>
      </c>
      <c r="BH247" s="142">
        <f>IF(N247="sníž. přenesená",J247,0)</f>
        <v>0</v>
      </c>
      <c r="BI247" s="142">
        <f>IF(N247="nulová",J247,0)</f>
        <v>0</v>
      </c>
      <c r="BJ247" s="18" t="s">
        <v>91</v>
      </c>
      <c r="BK247" s="142">
        <f>ROUND(I247*H247,2)</f>
        <v>0</v>
      </c>
      <c r="BL247" s="18" t="s">
        <v>184</v>
      </c>
      <c r="BM247" s="141" t="s">
        <v>396</v>
      </c>
    </row>
    <row r="248" spans="2:65" s="1" customFormat="1" ht="11.25">
      <c r="B248" s="34"/>
      <c r="D248" s="143" t="s">
        <v>186</v>
      </c>
      <c r="F248" s="144" t="s">
        <v>397</v>
      </c>
      <c r="I248" s="145"/>
      <c r="L248" s="34"/>
      <c r="M248" s="146"/>
      <c r="T248" s="55"/>
      <c r="AT248" s="18" t="s">
        <v>186</v>
      </c>
      <c r="AU248" s="18" t="s">
        <v>93</v>
      </c>
    </row>
    <row r="249" spans="2:65" s="15" customFormat="1" ht="11.25">
      <c r="B249" s="179"/>
      <c r="D249" s="148" t="s">
        <v>188</v>
      </c>
      <c r="E249" s="180" t="s">
        <v>81</v>
      </c>
      <c r="F249" s="181" t="s">
        <v>384</v>
      </c>
      <c r="H249" s="180" t="s">
        <v>81</v>
      </c>
      <c r="I249" s="182"/>
      <c r="L249" s="179"/>
      <c r="M249" s="183"/>
      <c r="T249" s="184"/>
      <c r="AT249" s="180" t="s">
        <v>188</v>
      </c>
      <c r="AU249" s="180" t="s">
        <v>93</v>
      </c>
      <c r="AV249" s="15" t="s">
        <v>91</v>
      </c>
      <c r="AW249" s="15" t="s">
        <v>42</v>
      </c>
      <c r="AX249" s="15" t="s">
        <v>83</v>
      </c>
      <c r="AY249" s="180" t="s">
        <v>177</v>
      </c>
    </row>
    <row r="250" spans="2:65" s="12" customFormat="1" ht="11.25">
      <c r="B250" s="147"/>
      <c r="D250" s="148" t="s">
        <v>188</v>
      </c>
      <c r="E250" s="149" t="s">
        <v>81</v>
      </c>
      <c r="F250" s="150" t="s">
        <v>398</v>
      </c>
      <c r="H250" s="151">
        <v>6.3280000000000003</v>
      </c>
      <c r="I250" s="152"/>
      <c r="L250" s="147"/>
      <c r="M250" s="153"/>
      <c r="T250" s="154"/>
      <c r="AT250" s="149" t="s">
        <v>188</v>
      </c>
      <c r="AU250" s="149" t="s">
        <v>93</v>
      </c>
      <c r="AV250" s="12" t="s">
        <v>93</v>
      </c>
      <c r="AW250" s="12" t="s">
        <v>42</v>
      </c>
      <c r="AX250" s="12" t="s">
        <v>91</v>
      </c>
      <c r="AY250" s="149" t="s">
        <v>177</v>
      </c>
    </row>
    <row r="251" spans="2:65" s="1" customFormat="1" ht="16.5" customHeight="1">
      <c r="B251" s="34"/>
      <c r="C251" s="130" t="s">
        <v>399</v>
      </c>
      <c r="D251" s="130" t="s">
        <v>179</v>
      </c>
      <c r="E251" s="131" t="s">
        <v>400</v>
      </c>
      <c r="F251" s="132" t="s">
        <v>401</v>
      </c>
      <c r="G251" s="133" t="s">
        <v>200</v>
      </c>
      <c r="H251" s="134">
        <v>4.0259999999999998</v>
      </c>
      <c r="I251" s="135"/>
      <c r="J251" s="136">
        <f>ROUND(I251*H251,2)</f>
        <v>0</v>
      </c>
      <c r="K251" s="132" t="s">
        <v>183</v>
      </c>
      <c r="L251" s="34"/>
      <c r="M251" s="137" t="s">
        <v>81</v>
      </c>
      <c r="N251" s="138" t="s">
        <v>53</v>
      </c>
      <c r="P251" s="139">
        <f>O251*H251</f>
        <v>0</v>
      </c>
      <c r="Q251" s="139">
        <v>2.5018699999999998</v>
      </c>
      <c r="R251" s="139">
        <f>Q251*H251</f>
        <v>10.072528619999998</v>
      </c>
      <c r="S251" s="139">
        <v>0</v>
      </c>
      <c r="T251" s="140">
        <f>S251*H251</f>
        <v>0</v>
      </c>
      <c r="AR251" s="141" t="s">
        <v>184</v>
      </c>
      <c r="AT251" s="141" t="s">
        <v>179</v>
      </c>
      <c r="AU251" s="141" t="s">
        <v>93</v>
      </c>
      <c r="AY251" s="18" t="s">
        <v>177</v>
      </c>
      <c r="BE251" s="142">
        <f>IF(N251="základní",J251,0)</f>
        <v>0</v>
      </c>
      <c r="BF251" s="142">
        <f>IF(N251="snížená",J251,0)</f>
        <v>0</v>
      </c>
      <c r="BG251" s="142">
        <f>IF(N251="zákl. přenesená",J251,0)</f>
        <v>0</v>
      </c>
      <c r="BH251" s="142">
        <f>IF(N251="sníž. přenesená",J251,0)</f>
        <v>0</v>
      </c>
      <c r="BI251" s="142">
        <f>IF(N251="nulová",J251,0)</f>
        <v>0</v>
      </c>
      <c r="BJ251" s="18" t="s">
        <v>91</v>
      </c>
      <c r="BK251" s="142">
        <f>ROUND(I251*H251,2)</f>
        <v>0</v>
      </c>
      <c r="BL251" s="18" t="s">
        <v>184</v>
      </c>
      <c r="BM251" s="141" t="s">
        <v>402</v>
      </c>
    </row>
    <row r="252" spans="2:65" s="1" customFormat="1" ht="11.25">
      <c r="B252" s="34"/>
      <c r="D252" s="143" t="s">
        <v>186</v>
      </c>
      <c r="F252" s="144" t="s">
        <v>403</v>
      </c>
      <c r="I252" s="145"/>
      <c r="L252" s="34"/>
      <c r="M252" s="146"/>
      <c r="T252" s="55"/>
      <c r="AT252" s="18" t="s">
        <v>186</v>
      </c>
      <c r="AU252" s="18" t="s">
        <v>93</v>
      </c>
    </row>
    <row r="253" spans="2:65" s="15" customFormat="1" ht="11.25">
      <c r="B253" s="179"/>
      <c r="D253" s="148" t="s">
        <v>188</v>
      </c>
      <c r="E253" s="180" t="s">
        <v>81</v>
      </c>
      <c r="F253" s="181" t="s">
        <v>302</v>
      </c>
      <c r="H253" s="180" t="s">
        <v>81</v>
      </c>
      <c r="I253" s="182"/>
      <c r="L253" s="179"/>
      <c r="M253" s="183"/>
      <c r="T253" s="184"/>
      <c r="AT253" s="180" t="s">
        <v>188</v>
      </c>
      <c r="AU253" s="180" t="s">
        <v>93</v>
      </c>
      <c r="AV253" s="15" t="s">
        <v>91</v>
      </c>
      <c r="AW253" s="15" t="s">
        <v>42</v>
      </c>
      <c r="AX253" s="15" t="s">
        <v>83</v>
      </c>
      <c r="AY253" s="180" t="s">
        <v>177</v>
      </c>
    </row>
    <row r="254" spans="2:65" s="15" customFormat="1" ht="11.25">
      <c r="B254" s="179"/>
      <c r="D254" s="148" t="s">
        <v>188</v>
      </c>
      <c r="E254" s="180" t="s">
        <v>81</v>
      </c>
      <c r="F254" s="181" t="s">
        <v>363</v>
      </c>
      <c r="H254" s="180" t="s">
        <v>81</v>
      </c>
      <c r="I254" s="182"/>
      <c r="L254" s="179"/>
      <c r="M254" s="183"/>
      <c r="T254" s="184"/>
      <c r="AT254" s="180" t="s">
        <v>188</v>
      </c>
      <c r="AU254" s="180" t="s">
        <v>93</v>
      </c>
      <c r="AV254" s="15" t="s">
        <v>91</v>
      </c>
      <c r="AW254" s="15" t="s">
        <v>42</v>
      </c>
      <c r="AX254" s="15" t="s">
        <v>83</v>
      </c>
      <c r="AY254" s="180" t="s">
        <v>177</v>
      </c>
    </row>
    <row r="255" spans="2:65" s="12" customFormat="1" ht="11.25">
      <c r="B255" s="147"/>
      <c r="D255" s="148" t="s">
        <v>188</v>
      </c>
      <c r="E255" s="149" t="s">
        <v>81</v>
      </c>
      <c r="F255" s="150" t="s">
        <v>404</v>
      </c>
      <c r="H255" s="151">
        <v>1.61</v>
      </c>
      <c r="I255" s="152"/>
      <c r="L255" s="147"/>
      <c r="M255" s="153"/>
      <c r="T255" s="154"/>
      <c r="AT255" s="149" t="s">
        <v>188</v>
      </c>
      <c r="AU255" s="149" t="s">
        <v>93</v>
      </c>
      <c r="AV255" s="12" t="s">
        <v>93</v>
      </c>
      <c r="AW255" s="12" t="s">
        <v>42</v>
      </c>
      <c r="AX255" s="12" t="s">
        <v>83</v>
      </c>
      <c r="AY255" s="149" t="s">
        <v>177</v>
      </c>
    </row>
    <row r="256" spans="2:65" s="12" customFormat="1" ht="11.25">
      <c r="B256" s="147"/>
      <c r="D256" s="148" t="s">
        <v>188</v>
      </c>
      <c r="E256" s="149" t="s">
        <v>81</v>
      </c>
      <c r="F256" s="150" t="s">
        <v>405</v>
      </c>
      <c r="H256" s="151">
        <v>2.4159999999999999</v>
      </c>
      <c r="I256" s="152"/>
      <c r="L256" s="147"/>
      <c r="M256" s="153"/>
      <c r="T256" s="154"/>
      <c r="AT256" s="149" t="s">
        <v>188</v>
      </c>
      <c r="AU256" s="149" t="s">
        <v>93</v>
      </c>
      <c r="AV256" s="12" t="s">
        <v>93</v>
      </c>
      <c r="AW256" s="12" t="s">
        <v>42</v>
      </c>
      <c r="AX256" s="12" t="s">
        <v>83</v>
      </c>
      <c r="AY256" s="149" t="s">
        <v>177</v>
      </c>
    </row>
    <row r="257" spans="2:65" s="13" customFormat="1" ht="11.25">
      <c r="B257" s="155"/>
      <c r="D257" s="148" t="s">
        <v>188</v>
      </c>
      <c r="E257" s="156" t="s">
        <v>81</v>
      </c>
      <c r="F257" s="157" t="s">
        <v>192</v>
      </c>
      <c r="H257" s="158">
        <v>4.0259999999999998</v>
      </c>
      <c r="I257" s="159"/>
      <c r="L257" s="155"/>
      <c r="M257" s="160"/>
      <c r="T257" s="161"/>
      <c r="AT257" s="156" t="s">
        <v>188</v>
      </c>
      <c r="AU257" s="156" t="s">
        <v>93</v>
      </c>
      <c r="AV257" s="13" t="s">
        <v>184</v>
      </c>
      <c r="AW257" s="13" t="s">
        <v>42</v>
      </c>
      <c r="AX257" s="13" t="s">
        <v>91</v>
      </c>
      <c r="AY257" s="156" t="s">
        <v>177</v>
      </c>
    </row>
    <row r="258" spans="2:65" s="1" customFormat="1" ht="16.5" customHeight="1">
      <c r="B258" s="34"/>
      <c r="C258" s="130" t="s">
        <v>406</v>
      </c>
      <c r="D258" s="130" t="s">
        <v>179</v>
      </c>
      <c r="E258" s="131" t="s">
        <v>407</v>
      </c>
      <c r="F258" s="132" t="s">
        <v>408</v>
      </c>
      <c r="G258" s="133" t="s">
        <v>241</v>
      </c>
      <c r="H258" s="134">
        <v>5.0289999999999999</v>
      </c>
      <c r="I258" s="135"/>
      <c r="J258" s="136">
        <f>ROUND(I258*H258,2)</f>
        <v>0</v>
      </c>
      <c r="K258" s="132" t="s">
        <v>183</v>
      </c>
      <c r="L258" s="34"/>
      <c r="M258" s="137" t="s">
        <v>81</v>
      </c>
      <c r="N258" s="138" t="s">
        <v>53</v>
      </c>
      <c r="P258" s="139">
        <f>O258*H258</f>
        <v>0</v>
      </c>
      <c r="Q258" s="139">
        <v>1.04922</v>
      </c>
      <c r="R258" s="139">
        <f>Q258*H258</f>
        <v>5.2765273800000001</v>
      </c>
      <c r="S258" s="139">
        <v>0</v>
      </c>
      <c r="T258" s="140">
        <f>S258*H258</f>
        <v>0</v>
      </c>
      <c r="AR258" s="141" t="s">
        <v>184</v>
      </c>
      <c r="AT258" s="141" t="s">
        <v>179</v>
      </c>
      <c r="AU258" s="141" t="s">
        <v>93</v>
      </c>
      <c r="AY258" s="18" t="s">
        <v>177</v>
      </c>
      <c r="BE258" s="142">
        <f>IF(N258="základní",J258,0)</f>
        <v>0</v>
      </c>
      <c r="BF258" s="142">
        <f>IF(N258="snížená",J258,0)</f>
        <v>0</v>
      </c>
      <c r="BG258" s="142">
        <f>IF(N258="zákl. přenesená",J258,0)</f>
        <v>0</v>
      </c>
      <c r="BH258" s="142">
        <f>IF(N258="sníž. přenesená",J258,0)</f>
        <v>0</v>
      </c>
      <c r="BI258" s="142">
        <f>IF(N258="nulová",J258,0)</f>
        <v>0</v>
      </c>
      <c r="BJ258" s="18" t="s">
        <v>91</v>
      </c>
      <c r="BK258" s="142">
        <f>ROUND(I258*H258,2)</f>
        <v>0</v>
      </c>
      <c r="BL258" s="18" t="s">
        <v>184</v>
      </c>
      <c r="BM258" s="141" t="s">
        <v>409</v>
      </c>
    </row>
    <row r="259" spans="2:65" s="1" customFormat="1" ht="11.25">
      <c r="B259" s="34"/>
      <c r="D259" s="143" t="s">
        <v>186</v>
      </c>
      <c r="F259" s="144" t="s">
        <v>410</v>
      </c>
      <c r="I259" s="145"/>
      <c r="L259" s="34"/>
      <c r="M259" s="146"/>
      <c r="T259" s="55"/>
      <c r="AT259" s="18" t="s">
        <v>186</v>
      </c>
      <c r="AU259" s="18" t="s">
        <v>93</v>
      </c>
    </row>
    <row r="260" spans="2:65" s="15" customFormat="1" ht="22.5">
      <c r="B260" s="179"/>
      <c r="D260" s="148" t="s">
        <v>188</v>
      </c>
      <c r="E260" s="180" t="s">
        <v>81</v>
      </c>
      <c r="F260" s="181" t="s">
        <v>411</v>
      </c>
      <c r="H260" s="180" t="s">
        <v>81</v>
      </c>
      <c r="I260" s="182"/>
      <c r="L260" s="179"/>
      <c r="M260" s="183"/>
      <c r="T260" s="184"/>
      <c r="AT260" s="180" t="s">
        <v>188</v>
      </c>
      <c r="AU260" s="180" t="s">
        <v>93</v>
      </c>
      <c r="AV260" s="15" t="s">
        <v>91</v>
      </c>
      <c r="AW260" s="15" t="s">
        <v>42</v>
      </c>
      <c r="AX260" s="15" t="s">
        <v>83</v>
      </c>
      <c r="AY260" s="180" t="s">
        <v>177</v>
      </c>
    </row>
    <row r="261" spans="2:65" s="12" customFormat="1" ht="11.25">
      <c r="B261" s="147"/>
      <c r="D261" s="148" t="s">
        <v>188</v>
      </c>
      <c r="E261" s="149" t="s">
        <v>81</v>
      </c>
      <c r="F261" s="150" t="s">
        <v>412</v>
      </c>
      <c r="H261" s="151">
        <v>1.2529999999999999</v>
      </c>
      <c r="I261" s="152"/>
      <c r="L261" s="147"/>
      <c r="M261" s="153"/>
      <c r="T261" s="154"/>
      <c r="AT261" s="149" t="s">
        <v>188</v>
      </c>
      <c r="AU261" s="149" t="s">
        <v>93</v>
      </c>
      <c r="AV261" s="12" t="s">
        <v>93</v>
      </c>
      <c r="AW261" s="12" t="s">
        <v>42</v>
      </c>
      <c r="AX261" s="12" t="s">
        <v>83</v>
      </c>
      <c r="AY261" s="149" t="s">
        <v>177</v>
      </c>
    </row>
    <row r="262" spans="2:65" s="12" customFormat="1" ht="11.25">
      <c r="B262" s="147"/>
      <c r="D262" s="148" t="s">
        <v>188</v>
      </c>
      <c r="E262" s="149" t="s">
        <v>81</v>
      </c>
      <c r="F262" s="150" t="s">
        <v>413</v>
      </c>
      <c r="H262" s="151">
        <v>8.0000000000000002E-3</v>
      </c>
      <c r="I262" s="152"/>
      <c r="L262" s="147"/>
      <c r="M262" s="153"/>
      <c r="T262" s="154"/>
      <c r="AT262" s="149" t="s">
        <v>188</v>
      </c>
      <c r="AU262" s="149" t="s">
        <v>93</v>
      </c>
      <c r="AV262" s="12" t="s">
        <v>93</v>
      </c>
      <c r="AW262" s="12" t="s">
        <v>42</v>
      </c>
      <c r="AX262" s="12" t="s">
        <v>83</v>
      </c>
      <c r="AY262" s="149" t="s">
        <v>177</v>
      </c>
    </row>
    <row r="263" spans="2:65" s="15" customFormat="1" ht="11.25">
      <c r="B263" s="179"/>
      <c r="D263" s="148" t="s">
        <v>188</v>
      </c>
      <c r="E263" s="180" t="s">
        <v>81</v>
      </c>
      <c r="F263" s="181" t="s">
        <v>414</v>
      </c>
      <c r="H263" s="180" t="s">
        <v>81</v>
      </c>
      <c r="I263" s="182"/>
      <c r="L263" s="179"/>
      <c r="M263" s="183"/>
      <c r="T263" s="184"/>
      <c r="AT263" s="180" t="s">
        <v>188</v>
      </c>
      <c r="AU263" s="180" t="s">
        <v>93</v>
      </c>
      <c r="AV263" s="15" t="s">
        <v>91</v>
      </c>
      <c r="AW263" s="15" t="s">
        <v>42</v>
      </c>
      <c r="AX263" s="15" t="s">
        <v>83</v>
      </c>
      <c r="AY263" s="180" t="s">
        <v>177</v>
      </c>
    </row>
    <row r="264" spans="2:65" s="12" customFormat="1" ht="11.25">
      <c r="B264" s="147"/>
      <c r="D264" s="148" t="s">
        <v>188</v>
      </c>
      <c r="E264" s="149" t="s">
        <v>81</v>
      </c>
      <c r="F264" s="150" t="s">
        <v>415</v>
      </c>
      <c r="H264" s="151">
        <v>0.02</v>
      </c>
      <c r="I264" s="152"/>
      <c r="L264" s="147"/>
      <c r="M264" s="153"/>
      <c r="T264" s="154"/>
      <c r="AT264" s="149" t="s">
        <v>188</v>
      </c>
      <c r="AU264" s="149" t="s">
        <v>93</v>
      </c>
      <c r="AV264" s="12" t="s">
        <v>93</v>
      </c>
      <c r="AW264" s="12" t="s">
        <v>42</v>
      </c>
      <c r="AX264" s="12" t="s">
        <v>83</v>
      </c>
      <c r="AY264" s="149" t="s">
        <v>177</v>
      </c>
    </row>
    <row r="265" spans="2:65" s="15" customFormat="1" ht="11.25">
      <c r="B265" s="179"/>
      <c r="D265" s="148" t="s">
        <v>188</v>
      </c>
      <c r="E265" s="180" t="s">
        <v>81</v>
      </c>
      <c r="F265" s="181" t="s">
        <v>416</v>
      </c>
      <c r="H265" s="180" t="s">
        <v>81</v>
      </c>
      <c r="I265" s="182"/>
      <c r="L265" s="179"/>
      <c r="M265" s="183"/>
      <c r="T265" s="184"/>
      <c r="AT265" s="180" t="s">
        <v>188</v>
      </c>
      <c r="AU265" s="180" t="s">
        <v>93</v>
      </c>
      <c r="AV265" s="15" t="s">
        <v>91</v>
      </c>
      <c r="AW265" s="15" t="s">
        <v>42</v>
      </c>
      <c r="AX265" s="15" t="s">
        <v>83</v>
      </c>
      <c r="AY265" s="180" t="s">
        <v>177</v>
      </c>
    </row>
    <row r="266" spans="2:65" s="12" customFormat="1" ht="11.25">
      <c r="B266" s="147"/>
      <c r="D266" s="148" t="s">
        <v>188</v>
      </c>
      <c r="E266" s="149" t="s">
        <v>81</v>
      </c>
      <c r="F266" s="150" t="s">
        <v>417</v>
      </c>
      <c r="H266" s="151">
        <v>3.7480000000000002</v>
      </c>
      <c r="I266" s="152"/>
      <c r="L266" s="147"/>
      <c r="M266" s="153"/>
      <c r="T266" s="154"/>
      <c r="AT266" s="149" t="s">
        <v>188</v>
      </c>
      <c r="AU266" s="149" t="s">
        <v>93</v>
      </c>
      <c r="AV266" s="12" t="s">
        <v>93</v>
      </c>
      <c r="AW266" s="12" t="s">
        <v>42</v>
      </c>
      <c r="AX266" s="12" t="s">
        <v>83</v>
      </c>
      <c r="AY266" s="149" t="s">
        <v>177</v>
      </c>
    </row>
    <row r="267" spans="2:65" s="13" customFormat="1" ht="11.25">
      <c r="B267" s="155"/>
      <c r="D267" s="148" t="s">
        <v>188</v>
      </c>
      <c r="E267" s="156" t="s">
        <v>81</v>
      </c>
      <c r="F267" s="157" t="s">
        <v>192</v>
      </c>
      <c r="H267" s="158">
        <v>5.0289999999999999</v>
      </c>
      <c r="I267" s="159"/>
      <c r="L267" s="155"/>
      <c r="M267" s="160"/>
      <c r="T267" s="161"/>
      <c r="AT267" s="156" t="s">
        <v>188</v>
      </c>
      <c r="AU267" s="156" t="s">
        <v>93</v>
      </c>
      <c r="AV267" s="13" t="s">
        <v>184</v>
      </c>
      <c r="AW267" s="13" t="s">
        <v>42</v>
      </c>
      <c r="AX267" s="13" t="s">
        <v>91</v>
      </c>
      <c r="AY267" s="156" t="s">
        <v>177</v>
      </c>
    </row>
    <row r="268" spans="2:65" s="1" customFormat="1" ht="24.2" customHeight="1">
      <c r="B268" s="34"/>
      <c r="C268" s="130" t="s">
        <v>418</v>
      </c>
      <c r="D268" s="130" t="s">
        <v>179</v>
      </c>
      <c r="E268" s="131" t="s">
        <v>419</v>
      </c>
      <c r="F268" s="132" t="s">
        <v>420</v>
      </c>
      <c r="G268" s="133" t="s">
        <v>120</v>
      </c>
      <c r="H268" s="134">
        <v>3.3</v>
      </c>
      <c r="I268" s="135"/>
      <c r="J268" s="136">
        <f>ROUND(I268*H268,2)</f>
        <v>0</v>
      </c>
      <c r="K268" s="132" t="s">
        <v>183</v>
      </c>
      <c r="L268" s="34"/>
      <c r="M268" s="137" t="s">
        <v>81</v>
      </c>
      <c r="N268" s="138" t="s">
        <v>53</v>
      </c>
      <c r="P268" s="139">
        <f>O268*H268</f>
        <v>0</v>
      </c>
      <c r="Q268" s="139">
        <v>0.27128000000000002</v>
      </c>
      <c r="R268" s="139">
        <f>Q268*H268</f>
        <v>0.89522400000000002</v>
      </c>
      <c r="S268" s="139">
        <v>0</v>
      </c>
      <c r="T268" s="140">
        <f>S268*H268</f>
        <v>0</v>
      </c>
      <c r="AR268" s="141" t="s">
        <v>184</v>
      </c>
      <c r="AT268" s="141" t="s">
        <v>179</v>
      </c>
      <c r="AU268" s="141" t="s">
        <v>93</v>
      </c>
      <c r="AY268" s="18" t="s">
        <v>177</v>
      </c>
      <c r="BE268" s="142">
        <f>IF(N268="základní",J268,0)</f>
        <v>0</v>
      </c>
      <c r="BF268" s="142">
        <f>IF(N268="snížená",J268,0)</f>
        <v>0</v>
      </c>
      <c r="BG268" s="142">
        <f>IF(N268="zákl. přenesená",J268,0)</f>
        <v>0</v>
      </c>
      <c r="BH268" s="142">
        <f>IF(N268="sníž. přenesená",J268,0)</f>
        <v>0</v>
      </c>
      <c r="BI268" s="142">
        <f>IF(N268="nulová",J268,0)</f>
        <v>0</v>
      </c>
      <c r="BJ268" s="18" t="s">
        <v>91</v>
      </c>
      <c r="BK268" s="142">
        <f>ROUND(I268*H268,2)</f>
        <v>0</v>
      </c>
      <c r="BL268" s="18" t="s">
        <v>184</v>
      </c>
      <c r="BM268" s="141" t="s">
        <v>421</v>
      </c>
    </row>
    <row r="269" spans="2:65" s="1" customFormat="1" ht="11.25">
      <c r="B269" s="34"/>
      <c r="D269" s="143" t="s">
        <v>186</v>
      </c>
      <c r="F269" s="144" t="s">
        <v>422</v>
      </c>
      <c r="I269" s="145"/>
      <c r="L269" s="34"/>
      <c r="M269" s="146"/>
      <c r="T269" s="55"/>
      <c r="AT269" s="18" t="s">
        <v>186</v>
      </c>
      <c r="AU269" s="18" t="s">
        <v>93</v>
      </c>
    </row>
    <row r="270" spans="2:65" s="15" customFormat="1" ht="11.25">
      <c r="B270" s="179"/>
      <c r="D270" s="148" t="s">
        <v>188</v>
      </c>
      <c r="E270" s="180" t="s">
        <v>81</v>
      </c>
      <c r="F270" s="181" t="s">
        <v>384</v>
      </c>
      <c r="H270" s="180" t="s">
        <v>81</v>
      </c>
      <c r="I270" s="182"/>
      <c r="L270" s="179"/>
      <c r="M270" s="183"/>
      <c r="T270" s="184"/>
      <c r="AT270" s="180" t="s">
        <v>188</v>
      </c>
      <c r="AU270" s="180" t="s">
        <v>93</v>
      </c>
      <c r="AV270" s="15" t="s">
        <v>91</v>
      </c>
      <c r="AW270" s="15" t="s">
        <v>42</v>
      </c>
      <c r="AX270" s="15" t="s">
        <v>83</v>
      </c>
      <c r="AY270" s="180" t="s">
        <v>177</v>
      </c>
    </row>
    <row r="271" spans="2:65" s="12" customFormat="1" ht="11.25">
      <c r="B271" s="147"/>
      <c r="D271" s="148" t="s">
        <v>188</v>
      </c>
      <c r="E271" s="149" t="s">
        <v>81</v>
      </c>
      <c r="F271" s="150" t="s">
        <v>423</v>
      </c>
      <c r="H271" s="151">
        <v>3.3</v>
      </c>
      <c r="I271" s="152"/>
      <c r="L271" s="147"/>
      <c r="M271" s="153"/>
      <c r="T271" s="154"/>
      <c r="AT271" s="149" t="s">
        <v>188</v>
      </c>
      <c r="AU271" s="149" t="s">
        <v>93</v>
      </c>
      <c r="AV271" s="12" t="s">
        <v>93</v>
      </c>
      <c r="AW271" s="12" t="s">
        <v>42</v>
      </c>
      <c r="AX271" s="12" t="s">
        <v>91</v>
      </c>
      <c r="AY271" s="149" t="s">
        <v>177</v>
      </c>
    </row>
    <row r="272" spans="2:65" s="11" customFormat="1" ht="22.9" customHeight="1">
      <c r="B272" s="118"/>
      <c r="D272" s="119" t="s">
        <v>82</v>
      </c>
      <c r="E272" s="128" t="s">
        <v>184</v>
      </c>
      <c r="F272" s="128" t="s">
        <v>424</v>
      </c>
      <c r="I272" s="121"/>
      <c r="J272" s="129">
        <f>BK272</f>
        <v>0</v>
      </c>
      <c r="L272" s="118"/>
      <c r="M272" s="123"/>
      <c r="P272" s="124">
        <f>SUM(P273:P353)</f>
        <v>0</v>
      </c>
      <c r="R272" s="124">
        <f>SUM(R273:R353)</f>
        <v>38.018465730000003</v>
      </c>
      <c r="T272" s="125">
        <f>SUM(T273:T353)</f>
        <v>0</v>
      </c>
      <c r="AR272" s="119" t="s">
        <v>91</v>
      </c>
      <c r="AT272" s="126" t="s">
        <v>82</v>
      </c>
      <c r="AU272" s="126" t="s">
        <v>91</v>
      </c>
      <c r="AY272" s="119" t="s">
        <v>177</v>
      </c>
      <c r="BK272" s="127">
        <f>SUM(BK273:BK353)</f>
        <v>0</v>
      </c>
    </row>
    <row r="273" spans="2:65" s="1" customFormat="1" ht="16.5" customHeight="1">
      <c r="B273" s="34"/>
      <c r="C273" s="130" t="s">
        <v>425</v>
      </c>
      <c r="D273" s="130" t="s">
        <v>179</v>
      </c>
      <c r="E273" s="131" t="s">
        <v>426</v>
      </c>
      <c r="F273" s="132" t="s">
        <v>427</v>
      </c>
      <c r="G273" s="133" t="s">
        <v>200</v>
      </c>
      <c r="H273" s="134">
        <v>13.355</v>
      </c>
      <c r="I273" s="135"/>
      <c r="J273" s="136">
        <f>ROUND(I273*H273,2)</f>
        <v>0</v>
      </c>
      <c r="K273" s="132" t="s">
        <v>183</v>
      </c>
      <c r="L273" s="34"/>
      <c r="M273" s="137" t="s">
        <v>81</v>
      </c>
      <c r="N273" s="138" t="s">
        <v>53</v>
      </c>
      <c r="P273" s="139">
        <f>O273*H273</f>
        <v>0</v>
      </c>
      <c r="Q273" s="139">
        <v>2.5020099999999998</v>
      </c>
      <c r="R273" s="139">
        <f>Q273*H273</f>
        <v>33.414343549999998</v>
      </c>
      <c r="S273" s="139">
        <v>0</v>
      </c>
      <c r="T273" s="140">
        <f>S273*H273</f>
        <v>0</v>
      </c>
      <c r="AR273" s="141" t="s">
        <v>184</v>
      </c>
      <c r="AT273" s="141" t="s">
        <v>179</v>
      </c>
      <c r="AU273" s="141" t="s">
        <v>93</v>
      </c>
      <c r="AY273" s="18" t="s">
        <v>177</v>
      </c>
      <c r="BE273" s="142">
        <f>IF(N273="základní",J273,0)</f>
        <v>0</v>
      </c>
      <c r="BF273" s="142">
        <f>IF(N273="snížená",J273,0)</f>
        <v>0</v>
      </c>
      <c r="BG273" s="142">
        <f>IF(N273="zákl. přenesená",J273,0)</f>
        <v>0</v>
      </c>
      <c r="BH273" s="142">
        <f>IF(N273="sníž. přenesená",J273,0)</f>
        <v>0</v>
      </c>
      <c r="BI273" s="142">
        <f>IF(N273="nulová",J273,0)</f>
        <v>0</v>
      </c>
      <c r="BJ273" s="18" t="s">
        <v>91</v>
      </c>
      <c r="BK273" s="142">
        <f>ROUND(I273*H273,2)</f>
        <v>0</v>
      </c>
      <c r="BL273" s="18" t="s">
        <v>184</v>
      </c>
      <c r="BM273" s="141" t="s">
        <v>428</v>
      </c>
    </row>
    <row r="274" spans="2:65" s="1" customFormat="1" ht="11.25">
      <c r="B274" s="34"/>
      <c r="D274" s="143" t="s">
        <v>186</v>
      </c>
      <c r="F274" s="144" t="s">
        <v>429</v>
      </c>
      <c r="I274" s="145"/>
      <c r="L274" s="34"/>
      <c r="M274" s="146"/>
      <c r="T274" s="55"/>
      <c r="AT274" s="18" t="s">
        <v>186</v>
      </c>
      <c r="AU274" s="18" t="s">
        <v>93</v>
      </c>
    </row>
    <row r="275" spans="2:65" s="15" customFormat="1" ht="11.25">
      <c r="B275" s="179"/>
      <c r="D275" s="148" t="s">
        <v>188</v>
      </c>
      <c r="E275" s="180" t="s">
        <v>81</v>
      </c>
      <c r="F275" s="181" t="s">
        <v>377</v>
      </c>
      <c r="H275" s="180" t="s">
        <v>81</v>
      </c>
      <c r="I275" s="182"/>
      <c r="L275" s="179"/>
      <c r="M275" s="183"/>
      <c r="T275" s="184"/>
      <c r="AT275" s="180" t="s">
        <v>188</v>
      </c>
      <c r="AU275" s="180" t="s">
        <v>93</v>
      </c>
      <c r="AV275" s="15" t="s">
        <v>91</v>
      </c>
      <c r="AW275" s="15" t="s">
        <v>42</v>
      </c>
      <c r="AX275" s="15" t="s">
        <v>83</v>
      </c>
      <c r="AY275" s="180" t="s">
        <v>177</v>
      </c>
    </row>
    <row r="276" spans="2:65" s="12" customFormat="1" ht="11.25">
      <c r="B276" s="147"/>
      <c r="D276" s="148" t="s">
        <v>188</v>
      </c>
      <c r="E276" s="149" t="s">
        <v>81</v>
      </c>
      <c r="F276" s="150" t="s">
        <v>430</v>
      </c>
      <c r="H276" s="151">
        <v>2.96</v>
      </c>
      <c r="I276" s="152"/>
      <c r="L276" s="147"/>
      <c r="M276" s="153"/>
      <c r="T276" s="154"/>
      <c r="AT276" s="149" t="s">
        <v>188</v>
      </c>
      <c r="AU276" s="149" t="s">
        <v>93</v>
      </c>
      <c r="AV276" s="12" t="s">
        <v>93</v>
      </c>
      <c r="AW276" s="12" t="s">
        <v>42</v>
      </c>
      <c r="AX276" s="12" t="s">
        <v>83</v>
      </c>
      <c r="AY276" s="149" t="s">
        <v>177</v>
      </c>
    </row>
    <row r="277" spans="2:65" s="12" customFormat="1" ht="11.25">
      <c r="B277" s="147"/>
      <c r="D277" s="148" t="s">
        <v>188</v>
      </c>
      <c r="E277" s="149" t="s">
        <v>81</v>
      </c>
      <c r="F277" s="150" t="s">
        <v>431</v>
      </c>
      <c r="H277" s="151">
        <v>5.92</v>
      </c>
      <c r="I277" s="152"/>
      <c r="L277" s="147"/>
      <c r="M277" s="153"/>
      <c r="T277" s="154"/>
      <c r="AT277" s="149" t="s">
        <v>188</v>
      </c>
      <c r="AU277" s="149" t="s">
        <v>93</v>
      </c>
      <c r="AV277" s="12" t="s">
        <v>93</v>
      </c>
      <c r="AW277" s="12" t="s">
        <v>42</v>
      </c>
      <c r="AX277" s="12" t="s">
        <v>83</v>
      </c>
      <c r="AY277" s="149" t="s">
        <v>177</v>
      </c>
    </row>
    <row r="278" spans="2:65" s="12" customFormat="1" ht="11.25">
      <c r="B278" s="147"/>
      <c r="D278" s="148" t="s">
        <v>188</v>
      </c>
      <c r="E278" s="149" t="s">
        <v>81</v>
      </c>
      <c r="F278" s="150" t="s">
        <v>432</v>
      </c>
      <c r="H278" s="151">
        <v>4.4749999999999996</v>
      </c>
      <c r="I278" s="152"/>
      <c r="L278" s="147"/>
      <c r="M278" s="153"/>
      <c r="T278" s="154"/>
      <c r="AT278" s="149" t="s">
        <v>188</v>
      </c>
      <c r="AU278" s="149" t="s">
        <v>93</v>
      </c>
      <c r="AV278" s="12" t="s">
        <v>93</v>
      </c>
      <c r="AW278" s="12" t="s">
        <v>42</v>
      </c>
      <c r="AX278" s="12" t="s">
        <v>83</v>
      </c>
      <c r="AY278" s="149" t="s">
        <v>177</v>
      </c>
    </row>
    <row r="279" spans="2:65" s="13" customFormat="1" ht="11.25">
      <c r="B279" s="155"/>
      <c r="D279" s="148" t="s">
        <v>188</v>
      </c>
      <c r="E279" s="156" t="s">
        <v>81</v>
      </c>
      <c r="F279" s="157" t="s">
        <v>192</v>
      </c>
      <c r="H279" s="158">
        <v>13.355</v>
      </c>
      <c r="I279" s="159"/>
      <c r="L279" s="155"/>
      <c r="M279" s="160"/>
      <c r="T279" s="161"/>
      <c r="AT279" s="156" t="s">
        <v>188</v>
      </c>
      <c r="AU279" s="156" t="s">
        <v>93</v>
      </c>
      <c r="AV279" s="13" t="s">
        <v>184</v>
      </c>
      <c r="AW279" s="13" t="s">
        <v>42</v>
      </c>
      <c r="AX279" s="13" t="s">
        <v>91</v>
      </c>
      <c r="AY279" s="156" t="s">
        <v>177</v>
      </c>
    </row>
    <row r="280" spans="2:65" s="1" customFormat="1" ht="24.2" customHeight="1">
      <c r="B280" s="34"/>
      <c r="C280" s="130" t="s">
        <v>433</v>
      </c>
      <c r="D280" s="130" t="s">
        <v>179</v>
      </c>
      <c r="E280" s="131" t="s">
        <v>434</v>
      </c>
      <c r="F280" s="132" t="s">
        <v>435</v>
      </c>
      <c r="G280" s="133" t="s">
        <v>120</v>
      </c>
      <c r="H280" s="134">
        <v>177.751</v>
      </c>
      <c r="I280" s="135"/>
      <c r="J280" s="136">
        <f>ROUND(I280*H280,2)</f>
        <v>0</v>
      </c>
      <c r="K280" s="132" t="s">
        <v>183</v>
      </c>
      <c r="L280" s="34"/>
      <c r="M280" s="137" t="s">
        <v>81</v>
      </c>
      <c r="N280" s="138" t="s">
        <v>53</v>
      </c>
      <c r="P280" s="139">
        <f>O280*H280</f>
        <v>0</v>
      </c>
      <c r="Q280" s="139">
        <v>5.3299999999999997E-3</v>
      </c>
      <c r="R280" s="139">
        <f>Q280*H280</f>
        <v>0.94741282999999998</v>
      </c>
      <c r="S280" s="139">
        <v>0</v>
      </c>
      <c r="T280" s="140">
        <f>S280*H280</f>
        <v>0</v>
      </c>
      <c r="AR280" s="141" t="s">
        <v>184</v>
      </c>
      <c r="AT280" s="141" t="s">
        <v>179</v>
      </c>
      <c r="AU280" s="141" t="s">
        <v>93</v>
      </c>
      <c r="AY280" s="18" t="s">
        <v>177</v>
      </c>
      <c r="BE280" s="142">
        <f>IF(N280="základní",J280,0)</f>
        <v>0</v>
      </c>
      <c r="BF280" s="142">
        <f>IF(N280="snížená",J280,0)</f>
        <v>0</v>
      </c>
      <c r="BG280" s="142">
        <f>IF(N280="zákl. přenesená",J280,0)</f>
        <v>0</v>
      </c>
      <c r="BH280" s="142">
        <f>IF(N280="sníž. přenesená",J280,0)</f>
        <v>0</v>
      </c>
      <c r="BI280" s="142">
        <f>IF(N280="nulová",J280,0)</f>
        <v>0</v>
      </c>
      <c r="BJ280" s="18" t="s">
        <v>91</v>
      </c>
      <c r="BK280" s="142">
        <f>ROUND(I280*H280,2)</f>
        <v>0</v>
      </c>
      <c r="BL280" s="18" t="s">
        <v>184</v>
      </c>
      <c r="BM280" s="141" t="s">
        <v>436</v>
      </c>
    </row>
    <row r="281" spans="2:65" s="1" customFormat="1" ht="11.25">
      <c r="B281" s="34"/>
      <c r="D281" s="143" t="s">
        <v>186</v>
      </c>
      <c r="F281" s="144" t="s">
        <v>437</v>
      </c>
      <c r="I281" s="145"/>
      <c r="L281" s="34"/>
      <c r="M281" s="146"/>
      <c r="T281" s="55"/>
      <c r="AT281" s="18" t="s">
        <v>186</v>
      </c>
      <c r="AU281" s="18" t="s">
        <v>93</v>
      </c>
    </row>
    <row r="282" spans="2:65" s="15" customFormat="1" ht="11.25">
      <c r="B282" s="179"/>
      <c r="D282" s="148" t="s">
        <v>188</v>
      </c>
      <c r="E282" s="180" t="s">
        <v>81</v>
      </c>
      <c r="F282" s="181" t="s">
        <v>377</v>
      </c>
      <c r="H282" s="180" t="s">
        <v>81</v>
      </c>
      <c r="I282" s="182"/>
      <c r="L282" s="179"/>
      <c r="M282" s="183"/>
      <c r="T282" s="184"/>
      <c r="AT282" s="180" t="s">
        <v>188</v>
      </c>
      <c r="AU282" s="180" t="s">
        <v>93</v>
      </c>
      <c r="AV282" s="15" t="s">
        <v>91</v>
      </c>
      <c r="AW282" s="15" t="s">
        <v>42</v>
      </c>
      <c r="AX282" s="15" t="s">
        <v>83</v>
      </c>
      <c r="AY282" s="180" t="s">
        <v>177</v>
      </c>
    </row>
    <row r="283" spans="2:65" s="12" customFormat="1" ht="11.25">
      <c r="B283" s="147"/>
      <c r="D283" s="148" t="s">
        <v>188</v>
      </c>
      <c r="E283" s="149" t="s">
        <v>81</v>
      </c>
      <c r="F283" s="150" t="s">
        <v>438</v>
      </c>
      <c r="H283" s="151">
        <v>42.813000000000002</v>
      </c>
      <c r="I283" s="152"/>
      <c r="L283" s="147"/>
      <c r="M283" s="153"/>
      <c r="T283" s="154"/>
      <c r="AT283" s="149" t="s">
        <v>188</v>
      </c>
      <c r="AU283" s="149" t="s">
        <v>93</v>
      </c>
      <c r="AV283" s="12" t="s">
        <v>93</v>
      </c>
      <c r="AW283" s="12" t="s">
        <v>42</v>
      </c>
      <c r="AX283" s="12" t="s">
        <v>83</v>
      </c>
      <c r="AY283" s="149" t="s">
        <v>177</v>
      </c>
    </row>
    <row r="284" spans="2:65" s="12" customFormat="1" ht="11.25">
      <c r="B284" s="147"/>
      <c r="D284" s="148" t="s">
        <v>188</v>
      </c>
      <c r="E284" s="149" t="s">
        <v>81</v>
      </c>
      <c r="F284" s="150" t="s">
        <v>439</v>
      </c>
      <c r="H284" s="151">
        <v>7.3520000000000003</v>
      </c>
      <c r="I284" s="152"/>
      <c r="L284" s="147"/>
      <c r="M284" s="153"/>
      <c r="T284" s="154"/>
      <c r="AT284" s="149" t="s">
        <v>188</v>
      </c>
      <c r="AU284" s="149" t="s">
        <v>93</v>
      </c>
      <c r="AV284" s="12" t="s">
        <v>93</v>
      </c>
      <c r="AW284" s="12" t="s">
        <v>42</v>
      </c>
      <c r="AX284" s="12" t="s">
        <v>83</v>
      </c>
      <c r="AY284" s="149" t="s">
        <v>177</v>
      </c>
    </row>
    <row r="285" spans="2:65" s="12" customFormat="1" ht="11.25">
      <c r="B285" s="147"/>
      <c r="D285" s="148" t="s">
        <v>188</v>
      </c>
      <c r="E285" s="149" t="s">
        <v>81</v>
      </c>
      <c r="F285" s="150" t="s">
        <v>440</v>
      </c>
      <c r="H285" s="151">
        <v>100.33</v>
      </c>
      <c r="I285" s="152"/>
      <c r="L285" s="147"/>
      <c r="M285" s="153"/>
      <c r="T285" s="154"/>
      <c r="AT285" s="149" t="s">
        <v>188</v>
      </c>
      <c r="AU285" s="149" t="s">
        <v>93</v>
      </c>
      <c r="AV285" s="12" t="s">
        <v>93</v>
      </c>
      <c r="AW285" s="12" t="s">
        <v>42</v>
      </c>
      <c r="AX285" s="12" t="s">
        <v>83</v>
      </c>
      <c r="AY285" s="149" t="s">
        <v>177</v>
      </c>
    </row>
    <row r="286" spans="2:65" s="12" customFormat="1" ht="11.25">
      <c r="B286" s="147"/>
      <c r="D286" s="148" t="s">
        <v>188</v>
      </c>
      <c r="E286" s="149" t="s">
        <v>81</v>
      </c>
      <c r="F286" s="150" t="s">
        <v>441</v>
      </c>
      <c r="H286" s="151">
        <v>24.18</v>
      </c>
      <c r="I286" s="152"/>
      <c r="L286" s="147"/>
      <c r="M286" s="153"/>
      <c r="T286" s="154"/>
      <c r="AT286" s="149" t="s">
        <v>188</v>
      </c>
      <c r="AU286" s="149" t="s">
        <v>93</v>
      </c>
      <c r="AV286" s="12" t="s">
        <v>93</v>
      </c>
      <c r="AW286" s="12" t="s">
        <v>42</v>
      </c>
      <c r="AX286" s="12" t="s">
        <v>83</v>
      </c>
      <c r="AY286" s="149" t="s">
        <v>177</v>
      </c>
    </row>
    <row r="287" spans="2:65" s="12" customFormat="1" ht="11.25">
      <c r="B287" s="147"/>
      <c r="D287" s="148" t="s">
        <v>188</v>
      </c>
      <c r="E287" s="149" t="s">
        <v>81</v>
      </c>
      <c r="F287" s="150" t="s">
        <v>442</v>
      </c>
      <c r="H287" s="151">
        <v>3.0760000000000001</v>
      </c>
      <c r="I287" s="152"/>
      <c r="L287" s="147"/>
      <c r="M287" s="153"/>
      <c r="T287" s="154"/>
      <c r="AT287" s="149" t="s">
        <v>188</v>
      </c>
      <c r="AU287" s="149" t="s">
        <v>93</v>
      </c>
      <c r="AV287" s="12" t="s">
        <v>93</v>
      </c>
      <c r="AW287" s="12" t="s">
        <v>42</v>
      </c>
      <c r="AX287" s="12" t="s">
        <v>83</v>
      </c>
      <c r="AY287" s="149" t="s">
        <v>177</v>
      </c>
    </row>
    <row r="288" spans="2:65" s="13" customFormat="1" ht="11.25">
      <c r="B288" s="155"/>
      <c r="D288" s="148" t="s">
        <v>188</v>
      </c>
      <c r="E288" s="156" t="s">
        <v>81</v>
      </c>
      <c r="F288" s="157" t="s">
        <v>192</v>
      </c>
      <c r="H288" s="158">
        <v>177.751</v>
      </c>
      <c r="I288" s="159"/>
      <c r="L288" s="155"/>
      <c r="M288" s="160"/>
      <c r="T288" s="161"/>
      <c r="AT288" s="156" t="s">
        <v>188</v>
      </c>
      <c r="AU288" s="156" t="s">
        <v>93</v>
      </c>
      <c r="AV288" s="13" t="s">
        <v>184</v>
      </c>
      <c r="AW288" s="13" t="s">
        <v>42</v>
      </c>
      <c r="AX288" s="13" t="s">
        <v>91</v>
      </c>
      <c r="AY288" s="156" t="s">
        <v>177</v>
      </c>
    </row>
    <row r="289" spans="2:65" s="1" customFormat="1" ht="24.2" customHeight="1">
      <c r="B289" s="34"/>
      <c r="C289" s="130" t="s">
        <v>443</v>
      </c>
      <c r="D289" s="130" t="s">
        <v>179</v>
      </c>
      <c r="E289" s="131" t="s">
        <v>444</v>
      </c>
      <c r="F289" s="132" t="s">
        <v>445</v>
      </c>
      <c r="G289" s="133" t="s">
        <v>120</v>
      </c>
      <c r="H289" s="134">
        <v>177.751</v>
      </c>
      <c r="I289" s="135"/>
      <c r="J289" s="136">
        <f>ROUND(I289*H289,2)</f>
        <v>0</v>
      </c>
      <c r="K289" s="132" t="s">
        <v>183</v>
      </c>
      <c r="L289" s="34"/>
      <c r="M289" s="137" t="s">
        <v>81</v>
      </c>
      <c r="N289" s="138" t="s">
        <v>53</v>
      </c>
      <c r="P289" s="139">
        <f>O289*H289</f>
        <v>0</v>
      </c>
      <c r="Q289" s="139">
        <v>0</v>
      </c>
      <c r="R289" s="139">
        <f>Q289*H289</f>
        <v>0</v>
      </c>
      <c r="S289" s="139">
        <v>0</v>
      </c>
      <c r="T289" s="140">
        <f>S289*H289</f>
        <v>0</v>
      </c>
      <c r="AR289" s="141" t="s">
        <v>184</v>
      </c>
      <c r="AT289" s="141" t="s">
        <v>179</v>
      </c>
      <c r="AU289" s="141" t="s">
        <v>93</v>
      </c>
      <c r="AY289" s="18" t="s">
        <v>177</v>
      </c>
      <c r="BE289" s="142">
        <f>IF(N289="základní",J289,0)</f>
        <v>0</v>
      </c>
      <c r="BF289" s="142">
        <f>IF(N289="snížená",J289,0)</f>
        <v>0</v>
      </c>
      <c r="BG289" s="142">
        <f>IF(N289="zákl. přenesená",J289,0)</f>
        <v>0</v>
      </c>
      <c r="BH289" s="142">
        <f>IF(N289="sníž. přenesená",J289,0)</f>
        <v>0</v>
      </c>
      <c r="BI289" s="142">
        <f>IF(N289="nulová",J289,0)</f>
        <v>0</v>
      </c>
      <c r="BJ289" s="18" t="s">
        <v>91</v>
      </c>
      <c r="BK289" s="142">
        <f>ROUND(I289*H289,2)</f>
        <v>0</v>
      </c>
      <c r="BL289" s="18" t="s">
        <v>184</v>
      </c>
      <c r="BM289" s="141" t="s">
        <v>446</v>
      </c>
    </row>
    <row r="290" spans="2:65" s="1" customFormat="1" ht="11.25">
      <c r="B290" s="34"/>
      <c r="D290" s="143" t="s">
        <v>186</v>
      </c>
      <c r="F290" s="144" t="s">
        <v>447</v>
      </c>
      <c r="I290" s="145"/>
      <c r="L290" s="34"/>
      <c r="M290" s="146"/>
      <c r="T290" s="55"/>
      <c r="AT290" s="18" t="s">
        <v>186</v>
      </c>
      <c r="AU290" s="18" t="s">
        <v>93</v>
      </c>
    </row>
    <row r="291" spans="2:65" s="1" customFormat="1" ht="24.2" customHeight="1">
      <c r="B291" s="34"/>
      <c r="C291" s="130" t="s">
        <v>448</v>
      </c>
      <c r="D291" s="130" t="s">
        <v>179</v>
      </c>
      <c r="E291" s="131" t="s">
        <v>449</v>
      </c>
      <c r="F291" s="132" t="s">
        <v>450</v>
      </c>
      <c r="G291" s="133" t="s">
        <v>120</v>
      </c>
      <c r="H291" s="134">
        <v>167.32300000000001</v>
      </c>
      <c r="I291" s="135"/>
      <c r="J291" s="136">
        <f>ROUND(I291*H291,2)</f>
        <v>0</v>
      </c>
      <c r="K291" s="132" t="s">
        <v>183</v>
      </c>
      <c r="L291" s="34"/>
      <c r="M291" s="137" t="s">
        <v>81</v>
      </c>
      <c r="N291" s="138" t="s">
        <v>53</v>
      </c>
      <c r="P291" s="139">
        <f>O291*H291</f>
        <v>0</v>
      </c>
      <c r="Q291" s="139">
        <v>8.8000000000000003E-4</v>
      </c>
      <c r="R291" s="139">
        <f>Q291*H291</f>
        <v>0.14724424</v>
      </c>
      <c r="S291" s="139">
        <v>0</v>
      </c>
      <c r="T291" s="140">
        <f>S291*H291</f>
        <v>0</v>
      </c>
      <c r="AR291" s="141" t="s">
        <v>184</v>
      </c>
      <c r="AT291" s="141" t="s">
        <v>179</v>
      </c>
      <c r="AU291" s="141" t="s">
        <v>93</v>
      </c>
      <c r="AY291" s="18" t="s">
        <v>177</v>
      </c>
      <c r="BE291" s="142">
        <f>IF(N291="základní",J291,0)</f>
        <v>0</v>
      </c>
      <c r="BF291" s="142">
        <f>IF(N291="snížená",J291,0)</f>
        <v>0</v>
      </c>
      <c r="BG291" s="142">
        <f>IF(N291="zákl. přenesená",J291,0)</f>
        <v>0</v>
      </c>
      <c r="BH291" s="142">
        <f>IF(N291="sníž. přenesená",J291,0)</f>
        <v>0</v>
      </c>
      <c r="BI291" s="142">
        <f>IF(N291="nulová",J291,0)</f>
        <v>0</v>
      </c>
      <c r="BJ291" s="18" t="s">
        <v>91</v>
      </c>
      <c r="BK291" s="142">
        <f>ROUND(I291*H291,2)</f>
        <v>0</v>
      </c>
      <c r="BL291" s="18" t="s">
        <v>184</v>
      </c>
      <c r="BM291" s="141" t="s">
        <v>451</v>
      </c>
    </row>
    <row r="292" spans="2:65" s="1" customFormat="1" ht="11.25">
      <c r="B292" s="34"/>
      <c r="D292" s="143" t="s">
        <v>186</v>
      </c>
      <c r="F292" s="144" t="s">
        <v>452</v>
      </c>
      <c r="I292" s="145"/>
      <c r="L292" s="34"/>
      <c r="M292" s="146"/>
      <c r="T292" s="55"/>
      <c r="AT292" s="18" t="s">
        <v>186</v>
      </c>
      <c r="AU292" s="18" t="s">
        <v>93</v>
      </c>
    </row>
    <row r="293" spans="2:65" s="15" customFormat="1" ht="11.25">
      <c r="B293" s="179"/>
      <c r="D293" s="148" t="s">
        <v>188</v>
      </c>
      <c r="E293" s="180" t="s">
        <v>81</v>
      </c>
      <c r="F293" s="181" t="s">
        <v>377</v>
      </c>
      <c r="H293" s="180" t="s">
        <v>81</v>
      </c>
      <c r="I293" s="182"/>
      <c r="L293" s="179"/>
      <c r="M293" s="183"/>
      <c r="T293" s="184"/>
      <c r="AT293" s="180" t="s">
        <v>188</v>
      </c>
      <c r="AU293" s="180" t="s">
        <v>93</v>
      </c>
      <c r="AV293" s="15" t="s">
        <v>91</v>
      </c>
      <c r="AW293" s="15" t="s">
        <v>42</v>
      </c>
      <c r="AX293" s="15" t="s">
        <v>83</v>
      </c>
      <c r="AY293" s="180" t="s">
        <v>177</v>
      </c>
    </row>
    <row r="294" spans="2:65" s="12" customFormat="1" ht="11.25">
      <c r="B294" s="147"/>
      <c r="D294" s="148" t="s">
        <v>188</v>
      </c>
      <c r="E294" s="149" t="s">
        <v>81</v>
      </c>
      <c r="F294" s="150" t="s">
        <v>438</v>
      </c>
      <c r="H294" s="151">
        <v>42.813000000000002</v>
      </c>
      <c r="I294" s="152"/>
      <c r="L294" s="147"/>
      <c r="M294" s="153"/>
      <c r="T294" s="154"/>
      <c r="AT294" s="149" t="s">
        <v>188</v>
      </c>
      <c r="AU294" s="149" t="s">
        <v>93</v>
      </c>
      <c r="AV294" s="12" t="s">
        <v>93</v>
      </c>
      <c r="AW294" s="12" t="s">
        <v>42</v>
      </c>
      <c r="AX294" s="12" t="s">
        <v>83</v>
      </c>
      <c r="AY294" s="149" t="s">
        <v>177</v>
      </c>
    </row>
    <row r="295" spans="2:65" s="12" customFormat="1" ht="11.25">
      <c r="B295" s="147"/>
      <c r="D295" s="148" t="s">
        <v>188</v>
      </c>
      <c r="E295" s="149" t="s">
        <v>81</v>
      </c>
      <c r="F295" s="150" t="s">
        <v>440</v>
      </c>
      <c r="H295" s="151">
        <v>100.33</v>
      </c>
      <c r="I295" s="152"/>
      <c r="L295" s="147"/>
      <c r="M295" s="153"/>
      <c r="T295" s="154"/>
      <c r="AT295" s="149" t="s">
        <v>188</v>
      </c>
      <c r="AU295" s="149" t="s">
        <v>93</v>
      </c>
      <c r="AV295" s="12" t="s">
        <v>93</v>
      </c>
      <c r="AW295" s="12" t="s">
        <v>42</v>
      </c>
      <c r="AX295" s="12" t="s">
        <v>83</v>
      </c>
      <c r="AY295" s="149" t="s">
        <v>177</v>
      </c>
    </row>
    <row r="296" spans="2:65" s="12" customFormat="1" ht="11.25">
      <c r="B296" s="147"/>
      <c r="D296" s="148" t="s">
        <v>188</v>
      </c>
      <c r="E296" s="149" t="s">
        <v>81</v>
      </c>
      <c r="F296" s="150" t="s">
        <v>441</v>
      </c>
      <c r="H296" s="151">
        <v>24.18</v>
      </c>
      <c r="I296" s="152"/>
      <c r="L296" s="147"/>
      <c r="M296" s="153"/>
      <c r="T296" s="154"/>
      <c r="AT296" s="149" t="s">
        <v>188</v>
      </c>
      <c r="AU296" s="149" t="s">
        <v>93</v>
      </c>
      <c r="AV296" s="12" t="s">
        <v>93</v>
      </c>
      <c r="AW296" s="12" t="s">
        <v>42</v>
      </c>
      <c r="AX296" s="12" t="s">
        <v>83</v>
      </c>
      <c r="AY296" s="149" t="s">
        <v>177</v>
      </c>
    </row>
    <row r="297" spans="2:65" s="13" customFormat="1" ht="11.25">
      <c r="B297" s="155"/>
      <c r="D297" s="148" t="s">
        <v>188</v>
      </c>
      <c r="E297" s="156" t="s">
        <v>81</v>
      </c>
      <c r="F297" s="157" t="s">
        <v>192</v>
      </c>
      <c r="H297" s="158">
        <v>167.32300000000001</v>
      </c>
      <c r="I297" s="159"/>
      <c r="L297" s="155"/>
      <c r="M297" s="160"/>
      <c r="T297" s="161"/>
      <c r="AT297" s="156" t="s">
        <v>188</v>
      </c>
      <c r="AU297" s="156" t="s">
        <v>93</v>
      </c>
      <c r="AV297" s="13" t="s">
        <v>184</v>
      </c>
      <c r="AW297" s="13" t="s">
        <v>42</v>
      </c>
      <c r="AX297" s="13" t="s">
        <v>91</v>
      </c>
      <c r="AY297" s="156" t="s">
        <v>177</v>
      </c>
    </row>
    <row r="298" spans="2:65" s="1" customFormat="1" ht="24.2" customHeight="1">
      <c r="B298" s="34"/>
      <c r="C298" s="130" t="s">
        <v>453</v>
      </c>
      <c r="D298" s="130" t="s">
        <v>179</v>
      </c>
      <c r="E298" s="131" t="s">
        <v>454</v>
      </c>
      <c r="F298" s="132" t="s">
        <v>455</v>
      </c>
      <c r="G298" s="133" t="s">
        <v>120</v>
      </c>
      <c r="H298" s="134">
        <v>13.355</v>
      </c>
      <c r="I298" s="135"/>
      <c r="J298" s="136">
        <f>ROUND(I298*H298,2)</f>
        <v>0</v>
      </c>
      <c r="K298" s="132" t="s">
        <v>183</v>
      </c>
      <c r="L298" s="34"/>
      <c r="M298" s="137" t="s">
        <v>81</v>
      </c>
      <c r="N298" s="138" t="s">
        <v>53</v>
      </c>
      <c r="P298" s="139">
        <f>O298*H298</f>
        <v>0</v>
      </c>
      <c r="Q298" s="139">
        <v>0</v>
      </c>
      <c r="R298" s="139">
        <f>Q298*H298</f>
        <v>0</v>
      </c>
      <c r="S298" s="139">
        <v>0</v>
      </c>
      <c r="T298" s="140">
        <f>S298*H298</f>
        <v>0</v>
      </c>
      <c r="AR298" s="141" t="s">
        <v>184</v>
      </c>
      <c r="AT298" s="141" t="s">
        <v>179</v>
      </c>
      <c r="AU298" s="141" t="s">
        <v>93</v>
      </c>
      <c r="AY298" s="18" t="s">
        <v>177</v>
      </c>
      <c r="BE298" s="142">
        <f>IF(N298="základní",J298,0)</f>
        <v>0</v>
      </c>
      <c r="BF298" s="142">
        <f>IF(N298="snížená",J298,0)</f>
        <v>0</v>
      </c>
      <c r="BG298" s="142">
        <f>IF(N298="zákl. přenesená",J298,0)</f>
        <v>0</v>
      </c>
      <c r="BH298" s="142">
        <f>IF(N298="sníž. přenesená",J298,0)</f>
        <v>0</v>
      </c>
      <c r="BI298" s="142">
        <f>IF(N298="nulová",J298,0)</f>
        <v>0</v>
      </c>
      <c r="BJ298" s="18" t="s">
        <v>91</v>
      </c>
      <c r="BK298" s="142">
        <f>ROUND(I298*H298,2)</f>
        <v>0</v>
      </c>
      <c r="BL298" s="18" t="s">
        <v>184</v>
      </c>
      <c r="BM298" s="141" t="s">
        <v>456</v>
      </c>
    </row>
    <row r="299" spans="2:65" s="1" customFormat="1" ht="11.25">
      <c r="B299" s="34"/>
      <c r="D299" s="143" t="s">
        <v>186</v>
      </c>
      <c r="F299" s="144" t="s">
        <v>457</v>
      </c>
      <c r="I299" s="145"/>
      <c r="L299" s="34"/>
      <c r="M299" s="146"/>
      <c r="T299" s="55"/>
      <c r="AT299" s="18" t="s">
        <v>186</v>
      </c>
      <c r="AU299" s="18" t="s">
        <v>93</v>
      </c>
    </row>
    <row r="300" spans="2:65" s="1" customFormat="1" ht="16.5" customHeight="1">
      <c r="B300" s="34"/>
      <c r="C300" s="130" t="s">
        <v>458</v>
      </c>
      <c r="D300" s="130" t="s">
        <v>179</v>
      </c>
      <c r="E300" s="131" t="s">
        <v>459</v>
      </c>
      <c r="F300" s="132" t="s">
        <v>460</v>
      </c>
      <c r="G300" s="133" t="s">
        <v>241</v>
      </c>
      <c r="H300" s="134">
        <v>0.86</v>
      </c>
      <c r="I300" s="135"/>
      <c r="J300" s="136">
        <f>ROUND(I300*H300,2)</f>
        <v>0</v>
      </c>
      <c r="K300" s="132" t="s">
        <v>183</v>
      </c>
      <c r="L300" s="34"/>
      <c r="M300" s="137" t="s">
        <v>81</v>
      </c>
      <c r="N300" s="138" t="s">
        <v>53</v>
      </c>
      <c r="P300" s="139">
        <f>O300*H300</f>
        <v>0</v>
      </c>
      <c r="Q300" s="139">
        <v>1.05555</v>
      </c>
      <c r="R300" s="139">
        <f>Q300*H300</f>
        <v>0.90777299999999994</v>
      </c>
      <c r="S300" s="139">
        <v>0</v>
      </c>
      <c r="T300" s="140">
        <f>S300*H300</f>
        <v>0</v>
      </c>
      <c r="AR300" s="141" t="s">
        <v>184</v>
      </c>
      <c r="AT300" s="141" t="s">
        <v>179</v>
      </c>
      <c r="AU300" s="141" t="s">
        <v>93</v>
      </c>
      <c r="AY300" s="18" t="s">
        <v>177</v>
      </c>
      <c r="BE300" s="142">
        <f>IF(N300="základní",J300,0)</f>
        <v>0</v>
      </c>
      <c r="BF300" s="142">
        <f>IF(N300="snížená",J300,0)</f>
        <v>0</v>
      </c>
      <c r="BG300" s="142">
        <f>IF(N300="zákl. přenesená",J300,0)</f>
        <v>0</v>
      </c>
      <c r="BH300" s="142">
        <f>IF(N300="sníž. přenesená",J300,0)</f>
        <v>0</v>
      </c>
      <c r="BI300" s="142">
        <f>IF(N300="nulová",J300,0)</f>
        <v>0</v>
      </c>
      <c r="BJ300" s="18" t="s">
        <v>91</v>
      </c>
      <c r="BK300" s="142">
        <f>ROUND(I300*H300,2)</f>
        <v>0</v>
      </c>
      <c r="BL300" s="18" t="s">
        <v>184</v>
      </c>
      <c r="BM300" s="141" t="s">
        <v>461</v>
      </c>
    </row>
    <row r="301" spans="2:65" s="1" customFormat="1" ht="11.25">
      <c r="B301" s="34"/>
      <c r="D301" s="143" t="s">
        <v>186</v>
      </c>
      <c r="F301" s="144" t="s">
        <v>462</v>
      </c>
      <c r="I301" s="145"/>
      <c r="L301" s="34"/>
      <c r="M301" s="146"/>
      <c r="T301" s="55"/>
      <c r="AT301" s="18" t="s">
        <v>186</v>
      </c>
      <c r="AU301" s="18" t="s">
        <v>93</v>
      </c>
    </row>
    <row r="302" spans="2:65" s="15" customFormat="1" ht="11.25">
      <c r="B302" s="179"/>
      <c r="D302" s="148" t="s">
        <v>188</v>
      </c>
      <c r="E302" s="180" t="s">
        <v>81</v>
      </c>
      <c r="F302" s="181" t="s">
        <v>463</v>
      </c>
      <c r="H302" s="180" t="s">
        <v>81</v>
      </c>
      <c r="I302" s="182"/>
      <c r="L302" s="179"/>
      <c r="M302" s="183"/>
      <c r="T302" s="184"/>
      <c r="AT302" s="180" t="s">
        <v>188</v>
      </c>
      <c r="AU302" s="180" t="s">
        <v>93</v>
      </c>
      <c r="AV302" s="15" t="s">
        <v>91</v>
      </c>
      <c r="AW302" s="15" t="s">
        <v>42</v>
      </c>
      <c r="AX302" s="15" t="s">
        <v>83</v>
      </c>
      <c r="AY302" s="180" t="s">
        <v>177</v>
      </c>
    </row>
    <row r="303" spans="2:65" s="12" customFormat="1" ht="11.25">
      <c r="B303" s="147"/>
      <c r="D303" s="148" t="s">
        <v>188</v>
      </c>
      <c r="E303" s="149" t="s">
        <v>81</v>
      </c>
      <c r="F303" s="150" t="s">
        <v>464</v>
      </c>
      <c r="H303" s="151">
        <v>0.184</v>
      </c>
      <c r="I303" s="152"/>
      <c r="L303" s="147"/>
      <c r="M303" s="153"/>
      <c r="T303" s="154"/>
      <c r="AT303" s="149" t="s">
        <v>188</v>
      </c>
      <c r="AU303" s="149" t="s">
        <v>93</v>
      </c>
      <c r="AV303" s="12" t="s">
        <v>93</v>
      </c>
      <c r="AW303" s="12" t="s">
        <v>42</v>
      </c>
      <c r="AX303" s="12" t="s">
        <v>83</v>
      </c>
      <c r="AY303" s="149" t="s">
        <v>177</v>
      </c>
    </row>
    <row r="304" spans="2:65" s="12" customFormat="1" ht="11.25">
      <c r="B304" s="147"/>
      <c r="D304" s="148" t="s">
        <v>188</v>
      </c>
      <c r="E304" s="149" t="s">
        <v>81</v>
      </c>
      <c r="F304" s="150" t="s">
        <v>465</v>
      </c>
      <c r="H304" s="151">
        <v>1.7000000000000001E-2</v>
      </c>
      <c r="I304" s="152"/>
      <c r="L304" s="147"/>
      <c r="M304" s="153"/>
      <c r="T304" s="154"/>
      <c r="AT304" s="149" t="s">
        <v>188</v>
      </c>
      <c r="AU304" s="149" t="s">
        <v>93</v>
      </c>
      <c r="AV304" s="12" t="s">
        <v>93</v>
      </c>
      <c r="AW304" s="12" t="s">
        <v>42</v>
      </c>
      <c r="AX304" s="12" t="s">
        <v>83</v>
      </c>
      <c r="AY304" s="149" t="s">
        <v>177</v>
      </c>
    </row>
    <row r="305" spans="2:65" s="15" customFormat="1" ht="11.25">
      <c r="B305" s="179"/>
      <c r="D305" s="148" t="s">
        <v>188</v>
      </c>
      <c r="E305" s="180" t="s">
        <v>81</v>
      </c>
      <c r="F305" s="181" t="s">
        <v>466</v>
      </c>
      <c r="H305" s="180" t="s">
        <v>81</v>
      </c>
      <c r="I305" s="182"/>
      <c r="L305" s="179"/>
      <c r="M305" s="183"/>
      <c r="T305" s="184"/>
      <c r="AT305" s="180" t="s">
        <v>188</v>
      </c>
      <c r="AU305" s="180" t="s">
        <v>93</v>
      </c>
      <c r="AV305" s="15" t="s">
        <v>91</v>
      </c>
      <c r="AW305" s="15" t="s">
        <v>42</v>
      </c>
      <c r="AX305" s="15" t="s">
        <v>83</v>
      </c>
      <c r="AY305" s="180" t="s">
        <v>177</v>
      </c>
    </row>
    <row r="306" spans="2:65" s="12" customFormat="1" ht="11.25">
      <c r="B306" s="147"/>
      <c r="D306" s="148" t="s">
        <v>188</v>
      </c>
      <c r="E306" s="149" t="s">
        <v>81</v>
      </c>
      <c r="F306" s="150" t="s">
        <v>467</v>
      </c>
      <c r="H306" s="151">
        <v>0.184</v>
      </c>
      <c r="I306" s="152"/>
      <c r="L306" s="147"/>
      <c r="M306" s="153"/>
      <c r="T306" s="154"/>
      <c r="AT306" s="149" t="s">
        <v>188</v>
      </c>
      <c r="AU306" s="149" t="s">
        <v>93</v>
      </c>
      <c r="AV306" s="12" t="s">
        <v>93</v>
      </c>
      <c r="AW306" s="12" t="s">
        <v>42</v>
      </c>
      <c r="AX306" s="12" t="s">
        <v>83</v>
      </c>
      <c r="AY306" s="149" t="s">
        <v>177</v>
      </c>
    </row>
    <row r="307" spans="2:65" s="12" customFormat="1" ht="11.25">
      <c r="B307" s="147"/>
      <c r="D307" s="148" t="s">
        <v>188</v>
      </c>
      <c r="E307" s="149" t="s">
        <v>81</v>
      </c>
      <c r="F307" s="150" t="s">
        <v>468</v>
      </c>
      <c r="H307" s="151">
        <v>1.7000000000000001E-2</v>
      </c>
      <c r="I307" s="152"/>
      <c r="L307" s="147"/>
      <c r="M307" s="153"/>
      <c r="T307" s="154"/>
      <c r="AT307" s="149" t="s">
        <v>188</v>
      </c>
      <c r="AU307" s="149" t="s">
        <v>93</v>
      </c>
      <c r="AV307" s="12" t="s">
        <v>93</v>
      </c>
      <c r="AW307" s="12" t="s">
        <v>42</v>
      </c>
      <c r="AX307" s="12" t="s">
        <v>83</v>
      </c>
      <c r="AY307" s="149" t="s">
        <v>177</v>
      </c>
    </row>
    <row r="308" spans="2:65" s="15" customFormat="1" ht="11.25">
      <c r="B308" s="179"/>
      <c r="D308" s="148" t="s">
        <v>188</v>
      </c>
      <c r="E308" s="180" t="s">
        <v>81</v>
      </c>
      <c r="F308" s="181" t="s">
        <v>469</v>
      </c>
      <c r="H308" s="180" t="s">
        <v>81</v>
      </c>
      <c r="I308" s="182"/>
      <c r="L308" s="179"/>
      <c r="M308" s="183"/>
      <c r="T308" s="184"/>
      <c r="AT308" s="180" t="s">
        <v>188</v>
      </c>
      <c r="AU308" s="180" t="s">
        <v>93</v>
      </c>
      <c r="AV308" s="15" t="s">
        <v>91</v>
      </c>
      <c r="AW308" s="15" t="s">
        <v>42</v>
      </c>
      <c r="AX308" s="15" t="s">
        <v>83</v>
      </c>
      <c r="AY308" s="180" t="s">
        <v>177</v>
      </c>
    </row>
    <row r="309" spans="2:65" s="12" customFormat="1" ht="11.25">
      <c r="B309" s="147"/>
      <c r="D309" s="148" t="s">
        <v>188</v>
      </c>
      <c r="E309" s="149" t="s">
        <v>81</v>
      </c>
      <c r="F309" s="150" t="s">
        <v>470</v>
      </c>
      <c r="H309" s="151">
        <v>0.184</v>
      </c>
      <c r="I309" s="152"/>
      <c r="L309" s="147"/>
      <c r="M309" s="153"/>
      <c r="T309" s="154"/>
      <c r="AT309" s="149" t="s">
        <v>188</v>
      </c>
      <c r="AU309" s="149" t="s">
        <v>93</v>
      </c>
      <c r="AV309" s="12" t="s">
        <v>93</v>
      </c>
      <c r="AW309" s="12" t="s">
        <v>42</v>
      </c>
      <c r="AX309" s="12" t="s">
        <v>83</v>
      </c>
      <c r="AY309" s="149" t="s">
        <v>177</v>
      </c>
    </row>
    <row r="310" spans="2:65" s="12" customFormat="1" ht="11.25">
      <c r="B310" s="147"/>
      <c r="D310" s="148" t="s">
        <v>188</v>
      </c>
      <c r="E310" s="149" t="s">
        <v>81</v>
      </c>
      <c r="F310" s="150" t="s">
        <v>471</v>
      </c>
      <c r="H310" s="151">
        <v>1.7000000000000001E-2</v>
      </c>
      <c r="I310" s="152"/>
      <c r="L310" s="147"/>
      <c r="M310" s="153"/>
      <c r="T310" s="154"/>
      <c r="AT310" s="149" t="s">
        <v>188</v>
      </c>
      <c r="AU310" s="149" t="s">
        <v>93</v>
      </c>
      <c r="AV310" s="12" t="s">
        <v>93</v>
      </c>
      <c r="AW310" s="12" t="s">
        <v>42</v>
      </c>
      <c r="AX310" s="12" t="s">
        <v>83</v>
      </c>
      <c r="AY310" s="149" t="s">
        <v>177</v>
      </c>
    </row>
    <row r="311" spans="2:65" s="15" customFormat="1" ht="11.25">
      <c r="B311" s="179"/>
      <c r="D311" s="148" t="s">
        <v>188</v>
      </c>
      <c r="E311" s="180" t="s">
        <v>81</v>
      </c>
      <c r="F311" s="181" t="s">
        <v>472</v>
      </c>
      <c r="H311" s="180" t="s">
        <v>81</v>
      </c>
      <c r="I311" s="182"/>
      <c r="L311" s="179"/>
      <c r="M311" s="183"/>
      <c r="T311" s="184"/>
      <c r="AT311" s="180" t="s">
        <v>188</v>
      </c>
      <c r="AU311" s="180" t="s">
        <v>93</v>
      </c>
      <c r="AV311" s="15" t="s">
        <v>91</v>
      </c>
      <c r="AW311" s="15" t="s">
        <v>42</v>
      </c>
      <c r="AX311" s="15" t="s">
        <v>83</v>
      </c>
      <c r="AY311" s="180" t="s">
        <v>177</v>
      </c>
    </row>
    <row r="312" spans="2:65" s="12" customFormat="1" ht="11.25">
      <c r="B312" s="147"/>
      <c r="D312" s="148" t="s">
        <v>188</v>
      </c>
      <c r="E312" s="149" t="s">
        <v>81</v>
      </c>
      <c r="F312" s="150" t="s">
        <v>473</v>
      </c>
      <c r="H312" s="151">
        <v>0.24199999999999999</v>
      </c>
      <c r="I312" s="152"/>
      <c r="L312" s="147"/>
      <c r="M312" s="153"/>
      <c r="T312" s="154"/>
      <c r="AT312" s="149" t="s">
        <v>188</v>
      </c>
      <c r="AU312" s="149" t="s">
        <v>93</v>
      </c>
      <c r="AV312" s="12" t="s">
        <v>93</v>
      </c>
      <c r="AW312" s="12" t="s">
        <v>42</v>
      </c>
      <c r="AX312" s="12" t="s">
        <v>83</v>
      </c>
      <c r="AY312" s="149" t="s">
        <v>177</v>
      </c>
    </row>
    <row r="313" spans="2:65" s="12" customFormat="1" ht="11.25">
      <c r="B313" s="147"/>
      <c r="D313" s="148" t="s">
        <v>188</v>
      </c>
      <c r="E313" s="149" t="s">
        <v>81</v>
      </c>
      <c r="F313" s="150" t="s">
        <v>474</v>
      </c>
      <c r="H313" s="151">
        <v>1.4999999999999999E-2</v>
      </c>
      <c r="I313" s="152"/>
      <c r="L313" s="147"/>
      <c r="M313" s="153"/>
      <c r="T313" s="154"/>
      <c r="AT313" s="149" t="s">
        <v>188</v>
      </c>
      <c r="AU313" s="149" t="s">
        <v>93</v>
      </c>
      <c r="AV313" s="12" t="s">
        <v>93</v>
      </c>
      <c r="AW313" s="12" t="s">
        <v>42</v>
      </c>
      <c r="AX313" s="12" t="s">
        <v>83</v>
      </c>
      <c r="AY313" s="149" t="s">
        <v>177</v>
      </c>
    </row>
    <row r="314" spans="2:65" s="13" customFormat="1" ht="11.25">
      <c r="B314" s="155"/>
      <c r="D314" s="148" t="s">
        <v>188</v>
      </c>
      <c r="E314" s="156" t="s">
        <v>81</v>
      </c>
      <c r="F314" s="157" t="s">
        <v>192</v>
      </c>
      <c r="H314" s="158">
        <v>0.86</v>
      </c>
      <c r="I314" s="159"/>
      <c r="L314" s="155"/>
      <c r="M314" s="160"/>
      <c r="T314" s="161"/>
      <c r="AT314" s="156" t="s">
        <v>188</v>
      </c>
      <c r="AU314" s="156" t="s">
        <v>93</v>
      </c>
      <c r="AV314" s="13" t="s">
        <v>184</v>
      </c>
      <c r="AW314" s="13" t="s">
        <v>42</v>
      </c>
      <c r="AX314" s="13" t="s">
        <v>91</v>
      </c>
      <c r="AY314" s="156" t="s">
        <v>177</v>
      </c>
    </row>
    <row r="315" spans="2:65" s="1" customFormat="1" ht="16.5" customHeight="1">
      <c r="B315" s="34"/>
      <c r="C315" s="130" t="s">
        <v>475</v>
      </c>
      <c r="D315" s="130" t="s">
        <v>179</v>
      </c>
      <c r="E315" s="131" t="s">
        <v>476</v>
      </c>
      <c r="F315" s="132" t="s">
        <v>477</v>
      </c>
      <c r="G315" s="133" t="s">
        <v>241</v>
      </c>
      <c r="H315" s="134">
        <v>1.1559999999999999</v>
      </c>
      <c r="I315" s="135"/>
      <c r="J315" s="136">
        <f>ROUND(I315*H315,2)</f>
        <v>0</v>
      </c>
      <c r="K315" s="132" t="s">
        <v>183</v>
      </c>
      <c r="L315" s="34"/>
      <c r="M315" s="137" t="s">
        <v>81</v>
      </c>
      <c r="N315" s="138" t="s">
        <v>53</v>
      </c>
      <c r="P315" s="139">
        <f>O315*H315</f>
        <v>0</v>
      </c>
      <c r="Q315" s="139">
        <v>1.06277</v>
      </c>
      <c r="R315" s="139">
        <f>Q315*H315</f>
        <v>1.2285621199999999</v>
      </c>
      <c r="S315" s="139">
        <v>0</v>
      </c>
      <c r="T315" s="140">
        <f>S315*H315</f>
        <v>0</v>
      </c>
      <c r="AR315" s="141" t="s">
        <v>184</v>
      </c>
      <c r="AT315" s="141" t="s">
        <v>179</v>
      </c>
      <c r="AU315" s="141" t="s">
        <v>93</v>
      </c>
      <c r="AY315" s="18" t="s">
        <v>177</v>
      </c>
      <c r="BE315" s="142">
        <f>IF(N315="základní",J315,0)</f>
        <v>0</v>
      </c>
      <c r="BF315" s="142">
        <f>IF(N315="snížená",J315,0)</f>
        <v>0</v>
      </c>
      <c r="BG315" s="142">
        <f>IF(N315="zákl. přenesená",J315,0)</f>
        <v>0</v>
      </c>
      <c r="BH315" s="142">
        <f>IF(N315="sníž. přenesená",J315,0)</f>
        <v>0</v>
      </c>
      <c r="BI315" s="142">
        <f>IF(N315="nulová",J315,0)</f>
        <v>0</v>
      </c>
      <c r="BJ315" s="18" t="s">
        <v>91</v>
      </c>
      <c r="BK315" s="142">
        <f>ROUND(I315*H315,2)</f>
        <v>0</v>
      </c>
      <c r="BL315" s="18" t="s">
        <v>184</v>
      </c>
      <c r="BM315" s="141" t="s">
        <v>478</v>
      </c>
    </row>
    <row r="316" spans="2:65" s="1" customFormat="1" ht="11.25">
      <c r="B316" s="34"/>
      <c r="D316" s="143" t="s">
        <v>186</v>
      </c>
      <c r="F316" s="144" t="s">
        <v>479</v>
      </c>
      <c r="I316" s="145"/>
      <c r="L316" s="34"/>
      <c r="M316" s="146"/>
      <c r="T316" s="55"/>
      <c r="AT316" s="18" t="s">
        <v>186</v>
      </c>
      <c r="AU316" s="18" t="s">
        <v>93</v>
      </c>
    </row>
    <row r="317" spans="2:65" s="15" customFormat="1" ht="11.25">
      <c r="B317" s="179"/>
      <c r="D317" s="148" t="s">
        <v>188</v>
      </c>
      <c r="E317" s="180" t="s">
        <v>81</v>
      </c>
      <c r="F317" s="181" t="s">
        <v>480</v>
      </c>
      <c r="H317" s="180" t="s">
        <v>81</v>
      </c>
      <c r="I317" s="182"/>
      <c r="L317" s="179"/>
      <c r="M317" s="183"/>
      <c r="T317" s="184"/>
      <c r="AT317" s="180" t="s">
        <v>188</v>
      </c>
      <c r="AU317" s="180" t="s">
        <v>93</v>
      </c>
      <c r="AV317" s="15" t="s">
        <v>91</v>
      </c>
      <c r="AW317" s="15" t="s">
        <v>42</v>
      </c>
      <c r="AX317" s="15" t="s">
        <v>83</v>
      </c>
      <c r="AY317" s="180" t="s">
        <v>177</v>
      </c>
    </row>
    <row r="318" spans="2:65" s="12" customFormat="1" ht="11.25">
      <c r="B318" s="147"/>
      <c r="D318" s="148" t="s">
        <v>188</v>
      </c>
      <c r="E318" s="149" t="s">
        <v>81</v>
      </c>
      <c r="F318" s="150" t="s">
        <v>481</v>
      </c>
      <c r="H318" s="151">
        <v>0.23400000000000001</v>
      </c>
      <c r="I318" s="152"/>
      <c r="L318" s="147"/>
      <c r="M318" s="153"/>
      <c r="T318" s="154"/>
      <c r="AT318" s="149" t="s">
        <v>188</v>
      </c>
      <c r="AU318" s="149" t="s">
        <v>93</v>
      </c>
      <c r="AV318" s="12" t="s">
        <v>93</v>
      </c>
      <c r="AW318" s="12" t="s">
        <v>42</v>
      </c>
      <c r="AX318" s="12" t="s">
        <v>83</v>
      </c>
      <c r="AY318" s="149" t="s">
        <v>177</v>
      </c>
    </row>
    <row r="319" spans="2:65" s="15" customFormat="1" ht="11.25">
      <c r="B319" s="179"/>
      <c r="D319" s="148" t="s">
        <v>188</v>
      </c>
      <c r="E319" s="180" t="s">
        <v>81</v>
      </c>
      <c r="F319" s="181" t="s">
        <v>482</v>
      </c>
      <c r="H319" s="180" t="s">
        <v>81</v>
      </c>
      <c r="I319" s="182"/>
      <c r="L319" s="179"/>
      <c r="M319" s="183"/>
      <c r="T319" s="184"/>
      <c r="AT319" s="180" t="s">
        <v>188</v>
      </c>
      <c r="AU319" s="180" t="s">
        <v>93</v>
      </c>
      <c r="AV319" s="15" t="s">
        <v>91</v>
      </c>
      <c r="AW319" s="15" t="s">
        <v>42</v>
      </c>
      <c r="AX319" s="15" t="s">
        <v>83</v>
      </c>
      <c r="AY319" s="180" t="s">
        <v>177</v>
      </c>
    </row>
    <row r="320" spans="2:65" s="12" customFormat="1" ht="11.25">
      <c r="B320" s="147"/>
      <c r="D320" s="148" t="s">
        <v>188</v>
      </c>
      <c r="E320" s="149" t="s">
        <v>81</v>
      </c>
      <c r="F320" s="150" t="s">
        <v>483</v>
      </c>
      <c r="H320" s="151">
        <v>0.23400000000000001</v>
      </c>
      <c r="I320" s="152"/>
      <c r="L320" s="147"/>
      <c r="M320" s="153"/>
      <c r="T320" s="154"/>
      <c r="AT320" s="149" t="s">
        <v>188</v>
      </c>
      <c r="AU320" s="149" t="s">
        <v>93</v>
      </c>
      <c r="AV320" s="12" t="s">
        <v>93</v>
      </c>
      <c r="AW320" s="12" t="s">
        <v>42</v>
      </c>
      <c r="AX320" s="12" t="s">
        <v>83</v>
      </c>
      <c r="AY320" s="149" t="s">
        <v>177</v>
      </c>
    </row>
    <row r="321" spans="2:65" s="15" customFormat="1" ht="11.25">
      <c r="B321" s="179"/>
      <c r="D321" s="148" t="s">
        <v>188</v>
      </c>
      <c r="E321" s="180" t="s">
        <v>81</v>
      </c>
      <c r="F321" s="181" t="s">
        <v>484</v>
      </c>
      <c r="H321" s="180" t="s">
        <v>81</v>
      </c>
      <c r="I321" s="182"/>
      <c r="L321" s="179"/>
      <c r="M321" s="183"/>
      <c r="T321" s="184"/>
      <c r="AT321" s="180" t="s">
        <v>188</v>
      </c>
      <c r="AU321" s="180" t="s">
        <v>93</v>
      </c>
      <c r="AV321" s="15" t="s">
        <v>91</v>
      </c>
      <c r="AW321" s="15" t="s">
        <v>42</v>
      </c>
      <c r="AX321" s="15" t="s">
        <v>83</v>
      </c>
      <c r="AY321" s="180" t="s">
        <v>177</v>
      </c>
    </row>
    <row r="322" spans="2:65" s="12" customFormat="1" ht="11.25">
      <c r="B322" s="147"/>
      <c r="D322" s="148" t="s">
        <v>188</v>
      </c>
      <c r="E322" s="149" t="s">
        <v>81</v>
      </c>
      <c r="F322" s="150" t="s">
        <v>485</v>
      </c>
      <c r="H322" s="151">
        <v>0.23400000000000001</v>
      </c>
      <c r="I322" s="152"/>
      <c r="L322" s="147"/>
      <c r="M322" s="153"/>
      <c r="T322" s="154"/>
      <c r="AT322" s="149" t="s">
        <v>188</v>
      </c>
      <c r="AU322" s="149" t="s">
        <v>93</v>
      </c>
      <c r="AV322" s="12" t="s">
        <v>93</v>
      </c>
      <c r="AW322" s="12" t="s">
        <v>42</v>
      </c>
      <c r="AX322" s="12" t="s">
        <v>83</v>
      </c>
      <c r="AY322" s="149" t="s">
        <v>177</v>
      </c>
    </row>
    <row r="323" spans="2:65" s="15" customFormat="1" ht="11.25">
      <c r="B323" s="179"/>
      <c r="D323" s="148" t="s">
        <v>188</v>
      </c>
      <c r="E323" s="180" t="s">
        <v>81</v>
      </c>
      <c r="F323" s="181" t="s">
        <v>486</v>
      </c>
      <c r="H323" s="180" t="s">
        <v>81</v>
      </c>
      <c r="I323" s="182"/>
      <c r="L323" s="179"/>
      <c r="M323" s="183"/>
      <c r="T323" s="184"/>
      <c r="AT323" s="180" t="s">
        <v>188</v>
      </c>
      <c r="AU323" s="180" t="s">
        <v>93</v>
      </c>
      <c r="AV323" s="15" t="s">
        <v>91</v>
      </c>
      <c r="AW323" s="15" t="s">
        <v>42</v>
      </c>
      <c r="AX323" s="15" t="s">
        <v>83</v>
      </c>
      <c r="AY323" s="180" t="s">
        <v>177</v>
      </c>
    </row>
    <row r="324" spans="2:65" s="12" customFormat="1" ht="11.25">
      <c r="B324" s="147"/>
      <c r="D324" s="148" t="s">
        <v>188</v>
      </c>
      <c r="E324" s="149" t="s">
        <v>81</v>
      </c>
      <c r="F324" s="150" t="s">
        <v>487</v>
      </c>
      <c r="H324" s="151">
        <v>0.45400000000000001</v>
      </c>
      <c r="I324" s="152"/>
      <c r="L324" s="147"/>
      <c r="M324" s="153"/>
      <c r="T324" s="154"/>
      <c r="AT324" s="149" t="s">
        <v>188</v>
      </c>
      <c r="AU324" s="149" t="s">
        <v>93</v>
      </c>
      <c r="AV324" s="12" t="s">
        <v>93</v>
      </c>
      <c r="AW324" s="12" t="s">
        <v>42</v>
      </c>
      <c r="AX324" s="12" t="s">
        <v>83</v>
      </c>
      <c r="AY324" s="149" t="s">
        <v>177</v>
      </c>
    </row>
    <row r="325" spans="2:65" s="13" customFormat="1" ht="11.25">
      <c r="B325" s="155"/>
      <c r="D325" s="148" t="s">
        <v>188</v>
      </c>
      <c r="E325" s="156" t="s">
        <v>81</v>
      </c>
      <c r="F325" s="157" t="s">
        <v>192</v>
      </c>
      <c r="H325" s="158">
        <v>1.1559999999999999</v>
      </c>
      <c r="I325" s="159"/>
      <c r="L325" s="155"/>
      <c r="M325" s="160"/>
      <c r="T325" s="161"/>
      <c r="AT325" s="156" t="s">
        <v>188</v>
      </c>
      <c r="AU325" s="156" t="s">
        <v>93</v>
      </c>
      <c r="AV325" s="13" t="s">
        <v>184</v>
      </c>
      <c r="AW325" s="13" t="s">
        <v>42</v>
      </c>
      <c r="AX325" s="13" t="s">
        <v>91</v>
      </c>
      <c r="AY325" s="156" t="s">
        <v>177</v>
      </c>
    </row>
    <row r="326" spans="2:65" s="1" customFormat="1" ht="24.2" customHeight="1">
      <c r="B326" s="34"/>
      <c r="C326" s="130" t="s">
        <v>488</v>
      </c>
      <c r="D326" s="130" t="s">
        <v>179</v>
      </c>
      <c r="E326" s="131" t="s">
        <v>489</v>
      </c>
      <c r="F326" s="132" t="s">
        <v>490</v>
      </c>
      <c r="G326" s="133" t="s">
        <v>120</v>
      </c>
      <c r="H326" s="134">
        <v>3.76</v>
      </c>
      <c r="I326" s="135"/>
      <c r="J326" s="136">
        <f>ROUND(I326*H326,2)</f>
        <v>0</v>
      </c>
      <c r="K326" s="132" t="s">
        <v>183</v>
      </c>
      <c r="L326" s="34"/>
      <c r="M326" s="137" t="s">
        <v>81</v>
      </c>
      <c r="N326" s="138" t="s">
        <v>53</v>
      </c>
      <c r="P326" s="139">
        <f>O326*H326</f>
        <v>0</v>
      </c>
      <c r="Q326" s="139">
        <v>4.6499999999999996E-3</v>
      </c>
      <c r="R326" s="139">
        <f>Q326*H326</f>
        <v>1.7483999999999996E-2</v>
      </c>
      <c r="S326" s="139">
        <v>0</v>
      </c>
      <c r="T326" s="140">
        <f>S326*H326</f>
        <v>0</v>
      </c>
      <c r="AR326" s="141" t="s">
        <v>184</v>
      </c>
      <c r="AT326" s="141" t="s">
        <v>179</v>
      </c>
      <c r="AU326" s="141" t="s">
        <v>93</v>
      </c>
      <c r="AY326" s="18" t="s">
        <v>177</v>
      </c>
      <c r="BE326" s="142">
        <f>IF(N326="základní",J326,0)</f>
        <v>0</v>
      </c>
      <c r="BF326" s="142">
        <f>IF(N326="snížená",J326,0)</f>
        <v>0</v>
      </c>
      <c r="BG326" s="142">
        <f>IF(N326="zákl. přenesená",J326,0)</f>
        <v>0</v>
      </c>
      <c r="BH326" s="142">
        <f>IF(N326="sníž. přenesená",J326,0)</f>
        <v>0</v>
      </c>
      <c r="BI326" s="142">
        <f>IF(N326="nulová",J326,0)</f>
        <v>0</v>
      </c>
      <c r="BJ326" s="18" t="s">
        <v>91</v>
      </c>
      <c r="BK326" s="142">
        <f>ROUND(I326*H326,2)</f>
        <v>0</v>
      </c>
      <c r="BL326" s="18" t="s">
        <v>184</v>
      </c>
      <c r="BM326" s="141" t="s">
        <v>491</v>
      </c>
    </row>
    <row r="327" spans="2:65" s="1" customFormat="1" ht="11.25">
      <c r="B327" s="34"/>
      <c r="D327" s="143" t="s">
        <v>186</v>
      </c>
      <c r="F327" s="144" t="s">
        <v>492</v>
      </c>
      <c r="I327" s="145"/>
      <c r="L327" s="34"/>
      <c r="M327" s="146"/>
      <c r="T327" s="55"/>
      <c r="AT327" s="18" t="s">
        <v>186</v>
      </c>
      <c r="AU327" s="18" t="s">
        <v>93</v>
      </c>
    </row>
    <row r="328" spans="2:65" s="12" customFormat="1" ht="11.25">
      <c r="B328" s="147"/>
      <c r="D328" s="148" t="s">
        <v>188</v>
      </c>
      <c r="E328" s="149" t="s">
        <v>81</v>
      </c>
      <c r="F328" s="150" t="s">
        <v>493</v>
      </c>
      <c r="H328" s="151">
        <v>2.4</v>
      </c>
      <c r="I328" s="152"/>
      <c r="L328" s="147"/>
      <c r="M328" s="153"/>
      <c r="T328" s="154"/>
      <c r="AT328" s="149" t="s">
        <v>188</v>
      </c>
      <c r="AU328" s="149" t="s">
        <v>93</v>
      </c>
      <c r="AV328" s="12" t="s">
        <v>93</v>
      </c>
      <c r="AW328" s="12" t="s">
        <v>42</v>
      </c>
      <c r="AX328" s="12" t="s">
        <v>83</v>
      </c>
      <c r="AY328" s="149" t="s">
        <v>177</v>
      </c>
    </row>
    <row r="329" spans="2:65" s="12" customFormat="1" ht="11.25">
      <c r="B329" s="147"/>
      <c r="D329" s="148" t="s">
        <v>188</v>
      </c>
      <c r="E329" s="149" t="s">
        <v>81</v>
      </c>
      <c r="F329" s="150" t="s">
        <v>494</v>
      </c>
      <c r="H329" s="151">
        <v>1.36</v>
      </c>
      <c r="I329" s="152"/>
      <c r="L329" s="147"/>
      <c r="M329" s="153"/>
      <c r="T329" s="154"/>
      <c r="AT329" s="149" t="s">
        <v>188</v>
      </c>
      <c r="AU329" s="149" t="s">
        <v>93</v>
      </c>
      <c r="AV329" s="12" t="s">
        <v>93</v>
      </c>
      <c r="AW329" s="12" t="s">
        <v>42</v>
      </c>
      <c r="AX329" s="12" t="s">
        <v>83</v>
      </c>
      <c r="AY329" s="149" t="s">
        <v>177</v>
      </c>
    </row>
    <row r="330" spans="2:65" s="13" customFormat="1" ht="11.25">
      <c r="B330" s="155"/>
      <c r="D330" s="148" t="s">
        <v>188</v>
      </c>
      <c r="E330" s="156" t="s">
        <v>81</v>
      </c>
      <c r="F330" s="157" t="s">
        <v>192</v>
      </c>
      <c r="H330" s="158">
        <v>3.76</v>
      </c>
      <c r="I330" s="159"/>
      <c r="L330" s="155"/>
      <c r="M330" s="160"/>
      <c r="T330" s="161"/>
      <c r="AT330" s="156" t="s">
        <v>188</v>
      </c>
      <c r="AU330" s="156" t="s">
        <v>93</v>
      </c>
      <c r="AV330" s="13" t="s">
        <v>184</v>
      </c>
      <c r="AW330" s="13" t="s">
        <v>42</v>
      </c>
      <c r="AX330" s="13" t="s">
        <v>91</v>
      </c>
      <c r="AY330" s="156" t="s">
        <v>177</v>
      </c>
    </row>
    <row r="331" spans="2:65" s="1" customFormat="1" ht="24.2" customHeight="1">
      <c r="B331" s="34"/>
      <c r="C331" s="130" t="s">
        <v>495</v>
      </c>
      <c r="D331" s="130" t="s">
        <v>179</v>
      </c>
      <c r="E331" s="131" t="s">
        <v>496</v>
      </c>
      <c r="F331" s="132" t="s">
        <v>497</v>
      </c>
      <c r="G331" s="133" t="s">
        <v>120</v>
      </c>
      <c r="H331" s="134">
        <v>3.76</v>
      </c>
      <c r="I331" s="135"/>
      <c r="J331" s="136">
        <f>ROUND(I331*H331,2)</f>
        <v>0</v>
      </c>
      <c r="K331" s="132" t="s">
        <v>183</v>
      </c>
      <c r="L331" s="34"/>
      <c r="M331" s="137" t="s">
        <v>81</v>
      </c>
      <c r="N331" s="138" t="s">
        <v>53</v>
      </c>
      <c r="P331" s="139">
        <f>O331*H331</f>
        <v>0</v>
      </c>
      <c r="Q331" s="139">
        <v>0</v>
      </c>
      <c r="R331" s="139">
        <f>Q331*H331</f>
        <v>0</v>
      </c>
      <c r="S331" s="139">
        <v>0</v>
      </c>
      <c r="T331" s="140">
        <f>S331*H331</f>
        <v>0</v>
      </c>
      <c r="AR331" s="141" t="s">
        <v>184</v>
      </c>
      <c r="AT331" s="141" t="s">
        <v>179</v>
      </c>
      <c r="AU331" s="141" t="s">
        <v>93</v>
      </c>
      <c r="AY331" s="18" t="s">
        <v>177</v>
      </c>
      <c r="BE331" s="142">
        <f>IF(N331="základní",J331,0)</f>
        <v>0</v>
      </c>
      <c r="BF331" s="142">
        <f>IF(N331="snížená",J331,0)</f>
        <v>0</v>
      </c>
      <c r="BG331" s="142">
        <f>IF(N331="zákl. přenesená",J331,0)</f>
        <v>0</v>
      </c>
      <c r="BH331" s="142">
        <f>IF(N331="sníž. přenesená",J331,0)</f>
        <v>0</v>
      </c>
      <c r="BI331" s="142">
        <f>IF(N331="nulová",J331,0)</f>
        <v>0</v>
      </c>
      <c r="BJ331" s="18" t="s">
        <v>91</v>
      </c>
      <c r="BK331" s="142">
        <f>ROUND(I331*H331,2)</f>
        <v>0</v>
      </c>
      <c r="BL331" s="18" t="s">
        <v>184</v>
      </c>
      <c r="BM331" s="141" t="s">
        <v>498</v>
      </c>
    </row>
    <row r="332" spans="2:65" s="1" customFormat="1" ht="11.25">
      <c r="B332" s="34"/>
      <c r="D332" s="143" t="s">
        <v>186</v>
      </c>
      <c r="F332" s="144" t="s">
        <v>499</v>
      </c>
      <c r="I332" s="145"/>
      <c r="L332" s="34"/>
      <c r="M332" s="146"/>
      <c r="T332" s="55"/>
      <c r="AT332" s="18" t="s">
        <v>186</v>
      </c>
      <c r="AU332" s="18" t="s">
        <v>93</v>
      </c>
    </row>
    <row r="333" spans="2:65" s="1" customFormat="1" ht="33" customHeight="1">
      <c r="B333" s="34"/>
      <c r="C333" s="130" t="s">
        <v>500</v>
      </c>
      <c r="D333" s="130" t="s">
        <v>179</v>
      </c>
      <c r="E333" s="131" t="s">
        <v>501</v>
      </c>
      <c r="F333" s="132" t="s">
        <v>502</v>
      </c>
      <c r="G333" s="133" t="s">
        <v>120</v>
      </c>
      <c r="H333" s="134">
        <v>3.76</v>
      </c>
      <c r="I333" s="135"/>
      <c r="J333" s="136">
        <f>ROUND(I333*H333,2)</f>
        <v>0</v>
      </c>
      <c r="K333" s="132" t="s">
        <v>183</v>
      </c>
      <c r="L333" s="34"/>
      <c r="M333" s="137" t="s">
        <v>81</v>
      </c>
      <c r="N333" s="138" t="s">
        <v>53</v>
      </c>
      <c r="P333" s="139">
        <f>O333*H333</f>
        <v>0</v>
      </c>
      <c r="Q333" s="139">
        <v>1.6100000000000001E-3</v>
      </c>
      <c r="R333" s="139">
        <f>Q333*H333</f>
        <v>6.0536000000000001E-3</v>
      </c>
      <c r="S333" s="139">
        <v>0</v>
      </c>
      <c r="T333" s="140">
        <f>S333*H333</f>
        <v>0</v>
      </c>
      <c r="AR333" s="141" t="s">
        <v>184</v>
      </c>
      <c r="AT333" s="141" t="s">
        <v>179</v>
      </c>
      <c r="AU333" s="141" t="s">
        <v>93</v>
      </c>
      <c r="AY333" s="18" t="s">
        <v>177</v>
      </c>
      <c r="BE333" s="142">
        <f>IF(N333="základní",J333,0)</f>
        <v>0</v>
      </c>
      <c r="BF333" s="142">
        <f>IF(N333="snížená",J333,0)</f>
        <v>0</v>
      </c>
      <c r="BG333" s="142">
        <f>IF(N333="zákl. přenesená",J333,0)</f>
        <v>0</v>
      </c>
      <c r="BH333" s="142">
        <f>IF(N333="sníž. přenesená",J333,0)</f>
        <v>0</v>
      </c>
      <c r="BI333" s="142">
        <f>IF(N333="nulová",J333,0)</f>
        <v>0</v>
      </c>
      <c r="BJ333" s="18" t="s">
        <v>91</v>
      </c>
      <c r="BK333" s="142">
        <f>ROUND(I333*H333,2)</f>
        <v>0</v>
      </c>
      <c r="BL333" s="18" t="s">
        <v>184</v>
      </c>
      <c r="BM333" s="141" t="s">
        <v>503</v>
      </c>
    </row>
    <row r="334" spans="2:65" s="1" customFormat="1" ht="11.25">
      <c r="B334" s="34"/>
      <c r="D334" s="143" t="s">
        <v>186</v>
      </c>
      <c r="F334" s="144" t="s">
        <v>504</v>
      </c>
      <c r="I334" s="145"/>
      <c r="L334" s="34"/>
      <c r="M334" s="146"/>
      <c r="T334" s="55"/>
      <c r="AT334" s="18" t="s">
        <v>186</v>
      </c>
      <c r="AU334" s="18" t="s">
        <v>93</v>
      </c>
    </row>
    <row r="335" spans="2:65" s="1" customFormat="1" ht="33" customHeight="1">
      <c r="B335" s="34"/>
      <c r="C335" s="130" t="s">
        <v>505</v>
      </c>
      <c r="D335" s="130" t="s">
        <v>179</v>
      </c>
      <c r="E335" s="131" t="s">
        <v>506</v>
      </c>
      <c r="F335" s="132" t="s">
        <v>507</v>
      </c>
      <c r="G335" s="133" t="s">
        <v>120</v>
      </c>
      <c r="H335" s="134">
        <v>3.76</v>
      </c>
      <c r="I335" s="135"/>
      <c r="J335" s="136">
        <f>ROUND(I335*H335,2)</f>
        <v>0</v>
      </c>
      <c r="K335" s="132" t="s">
        <v>183</v>
      </c>
      <c r="L335" s="34"/>
      <c r="M335" s="137" t="s">
        <v>81</v>
      </c>
      <c r="N335" s="138" t="s">
        <v>53</v>
      </c>
      <c r="P335" s="139">
        <f>O335*H335</f>
        <v>0</v>
      </c>
      <c r="Q335" s="139">
        <v>0</v>
      </c>
      <c r="R335" s="139">
        <f>Q335*H335</f>
        <v>0</v>
      </c>
      <c r="S335" s="139">
        <v>0</v>
      </c>
      <c r="T335" s="140">
        <f>S335*H335</f>
        <v>0</v>
      </c>
      <c r="AR335" s="141" t="s">
        <v>184</v>
      </c>
      <c r="AT335" s="141" t="s">
        <v>179</v>
      </c>
      <c r="AU335" s="141" t="s">
        <v>93</v>
      </c>
      <c r="AY335" s="18" t="s">
        <v>177</v>
      </c>
      <c r="BE335" s="142">
        <f>IF(N335="základní",J335,0)</f>
        <v>0</v>
      </c>
      <c r="BF335" s="142">
        <f>IF(N335="snížená",J335,0)</f>
        <v>0</v>
      </c>
      <c r="BG335" s="142">
        <f>IF(N335="zákl. přenesená",J335,0)</f>
        <v>0</v>
      </c>
      <c r="BH335" s="142">
        <f>IF(N335="sníž. přenesená",J335,0)</f>
        <v>0</v>
      </c>
      <c r="BI335" s="142">
        <f>IF(N335="nulová",J335,0)</f>
        <v>0</v>
      </c>
      <c r="BJ335" s="18" t="s">
        <v>91</v>
      </c>
      <c r="BK335" s="142">
        <f>ROUND(I335*H335,2)</f>
        <v>0</v>
      </c>
      <c r="BL335" s="18" t="s">
        <v>184</v>
      </c>
      <c r="BM335" s="141" t="s">
        <v>508</v>
      </c>
    </row>
    <row r="336" spans="2:65" s="1" customFormat="1" ht="11.25">
      <c r="B336" s="34"/>
      <c r="D336" s="143" t="s">
        <v>186</v>
      </c>
      <c r="F336" s="144" t="s">
        <v>509</v>
      </c>
      <c r="I336" s="145"/>
      <c r="L336" s="34"/>
      <c r="M336" s="146"/>
      <c r="T336" s="55"/>
      <c r="AT336" s="18" t="s">
        <v>186</v>
      </c>
      <c r="AU336" s="18" t="s">
        <v>93</v>
      </c>
    </row>
    <row r="337" spans="2:65" s="1" customFormat="1" ht="16.5" customHeight="1">
      <c r="B337" s="34"/>
      <c r="C337" s="130" t="s">
        <v>510</v>
      </c>
      <c r="D337" s="130" t="s">
        <v>179</v>
      </c>
      <c r="E337" s="131" t="s">
        <v>511</v>
      </c>
      <c r="F337" s="132" t="s">
        <v>512</v>
      </c>
      <c r="G337" s="133" t="s">
        <v>200</v>
      </c>
      <c r="H337" s="134">
        <v>0.46500000000000002</v>
      </c>
      <c r="I337" s="135"/>
      <c r="J337" s="136">
        <f>ROUND(I337*H337,2)</f>
        <v>0</v>
      </c>
      <c r="K337" s="132" t="s">
        <v>183</v>
      </c>
      <c r="L337" s="34"/>
      <c r="M337" s="137" t="s">
        <v>81</v>
      </c>
      <c r="N337" s="138" t="s">
        <v>53</v>
      </c>
      <c r="P337" s="139">
        <f>O337*H337</f>
        <v>0</v>
      </c>
      <c r="Q337" s="139">
        <v>2.5019800000000001</v>
      </c>
      <c r="R337" s="139">
        <f>Q337*H337</f>
        <v>1.1634207000000001</v>
      </c>
      <c r="S337" s="139">
        <v>0</v>
      </c>
      <c r="T337" s="140">
        <f>S337*H337</f>
        <v>0</v>
      </c>
      <c r="AR337" s="141" t="s">
        <v>184</v>
      </c>
      <c r="AT337" s="141" t="s">
        <v>179</v>
      </c>
      <c r="AU337" s="141" t="s">
        <v>93</v>
      </c>
      <c r="AY337" s="18" t="s">
        <v>177</v>
      </c>
      <c r="BE337" s="142">
        <f>IF(N337="základní",J337,0)</f>
        <v>0</v>
      </c>
      <c r="BF337" s="142">
        <f>IF(N337="snížená",J337,0)</f>
        <v>0</v>
      </c>
      <c r="BG337" s="142">
        <f>IF(N337="zákl. přenesená",J337,0)</f>
        <v>0</v>
      </c>
      <c r="BH337" s="142">
        <f>IF(N337="sníž. přenesená",J337,0)</f>
        <v>0</v>
      </c>
      <c r="BI337" s="142">
        <f>IF(N337="nulová",J337,0)</f>
        <v>0</v>
      </c>
      <c r="BJ337" s="18" t="s">
        <v>91</v>
      </c>
      <c r="BK337" s="142">
        <f>ROUND(I337*H337,2)</f>
        <v>0</v>
      </c>
      <c r="BL337" s="18" t="s">
        <v>184</v>
      </c>
      <c r="BM337" s="141" t="s">
        <v>513</v>
      </c>
    </row>
    <row r="338" spans="2:65" s="1" customFormat="1" ht="11.25">
      <c r="B338" s="34"/>
      <c r="D338" s="143" t="s">
        <v>186</v>
      </c>
      <c r="F338" s="144" t="s">
        <v>514</v>
      </c>
      <c r="I338" s="145"/>
      <c r="L338" s="34"/>
      <c r="M338" s="146"/>
      <c r="T338" s="55"/>
      <c r="AT338" s="18" t="s">
        <v>186</v>
      </c>
      <c r="AU338" s="18" t="s">
        <v>93</v>
      </c>
    </row>
    <row r="339" spans="2:65" s="15" customFormat="1" ht="11.25">
      <c r="B339" s="179"/>
      <c r="D339" s="148" t="s">
        <v>188</v>
      </c>
      <c r="E339" s="180" t="s">
        <v>81</v>
      </c>
      <c r="F339" s="181" t="s">
        <v>377</v>
      </c>
      <c r="H339" s="180" t="s">
        <v>81</v>
      </c>
      <c r="I339" s="182"/>
      <c r="L339" s="179"/>
      <c r="M339" s="183"/>
      <c r="T339" s="184"/>
      <c r="AT339" s="180" t="s">
        <v>188</v>
      </c>
      <c r="AU339" s="180" t="s">
        <v>93</v>
      </c>
      <c r="AV339" s="15" t="s">
        <v>91</v>
      </c>
      <c r="AW339" s="15" t="s">
        <v>42</v>
      </c>
      <c r="AX339" s="15" t="s">
        <v>83</v>
      </c>
      <c r="AY339" s="180" t="s">
        <v>177</v>
      </c>
    </row>
    <row r="340" spans="2:65" s="12" customFormat="1" ht="11.25">
      <c r="B340" s="147"/>
      <c r="D340" s="148" t="s">
        <v>188</v>
      </c>
      <c r="E340" s="149" t="s">
        <v>81</v>
      </c>
      <c r="F340" s="150" t="s">
        <v>515</v>
      </c>
      <c r="H340" s="151">
        <v>0.46500000000000002</v>
      </c>
      <c r="I340" s="152"/>
      <c r="L340" s="147"/>
      <c r="M340" s="153"/>
      <c r="T340" s="154"/>
      <c r="AT340" s="149" t="s">
        <v>188</v>
      </c>
      <c r="AU340" s="149" t="s">
        <v>93</v>
      </c>
      <c r="AV340" s="12" t="s">
        <v>93</v>
      </c>
      <c r="AW340" s="12" t="s">
        <v>42</v>
      </c>
      <c r="AX340" s="12" t="s">
        <v>91</v>
      </c>
      <c r="AY340" s="149" t="s">
        <v>177</v>
      </c>
    </row>
    <row r="341" spans="2:65" s="1" customFormat="1" ht="16.5" customHeight="1">
      <c r="B341" s="34"/>
      <c r="C341" s="130" t="s">
        <v>516</v>
      </c>
      <c r="D341" s="130" t="s">
        <v>179</v>
      </c>
      <c r="E341" s="131" t="s">
        <v>517</v>
      </c>
      <c r="F341" s="132" t="s">
        <v>518</v>
      </c>
      <c r="G341" s="133" t="s">
        <v>120</v>
      </c>
      <c r="H341" s="134">
        <v>6.2039999999999997</v>
      </c>
      <c r="I341" s="135"/>
      <c r="J341" s="136">
        <f>ROUND(I341*H341,2)</f>
        <v>0</v>
      </c>
      <c r="K341" s="132" t="s">
        <v>183</v>
      </c>
      <c r="L341" s="34"/>
      <c r="M341" s="137" t="s">
        <v>81</v>
      </c>
      <c r="N341" s="138" t="s">
        <v>53</v>
      </c>
      <c r="P341" s="139">
        <f>O341*H341</f>
        <v>0</v>
      </c>
      <c r="Q341" s="139">
        <v>1.1169999999999999E-2</v>
      </c>
      <c r="R341" s="139">
        <f>Q341*H341</f>
        <v>6.9298679999999988E-2</v>
      </c>
      <c r="S341" s="139">
        <v>0</v>
      </c>
      <c r="T341" s="140">
        <f>S341*H341</f>
        <v>0</v>
      </c>
      <c r="AR341" s="141" t="s">
        <v>184</v>
      </c>
      <c r="AT341" s="141" t="s">
        <v>179</v>
      </c>
      <c r="AU341" s="141" t="s">
        <v>93</v>
      </c>
      <c r="AY341" s="18" t="s">
        <v>177</v>
      </c>
      <c r="BE341" s="142">
        <f>IF(N341="základní",J341,0)</f>
        <v>0</v>
      </c>
      <c r="BF341" s="142">
        <f>IF(N341="snížená",J341,0)</f>
        <v>0</v>
      </c>
      <c r="BG341" s="142">
        <f>IF(N341="zákl. přenesená",J341,0)</f>
        <v>0</v>
      </c>
      <c r="BH341" s="142">
        <f>IF(N341="sníž. přenesená",J341,0)</f>
        <v>0</v>
      </c>
      <c r="BI341" s="142">
        <f>IF(N341="nulová",J341,0)</f>
        <v>0</v>
      </c>
      <c r="BJ341" s="18" t="s">
        <v>91</v>
      </c>
      <c r="BK341" s="142">
        <f>ROUND(I341*H341,2)</f>
        <v>0</v>
      </c>
      <c r="BL341" s="18" t="s">
        <v>184</v>
      </c>
      <c r="BM341" s="141" t="s">
        <v>519</v>
      </c>
    </row>
    <row r="342" spans="2:65" s="1" customFormat="1" ht="11.25">
      <c r="B342" s="34"/>
      <c r="D342" s="143" t="s">
        <v>186</v>
      </c>
      <c r="F342" s="144" t="s">
        <v>520</v>
      </c>
      <c r="I342" s="145"/>
      <c r="L342" s="34"/>
      <c r="M342" s="146"/>
      <c r="T342" s="55"/>
      <c r="AT342" s="18" t="s">
        <v>186</v>
      </c>
      <c r="AU342" s="18" t="s">
        <v>93</v>
      </c>
    </row>
    <row r="343" spans="2:65" s="15" customFormat="1" ht="11.25">
      <c r="B343" s="179"/>
      <c r="D343" s="148" t="s">
        <v>188</v>
      </c>
      <c r="E343" s="180" t="s">
        <v>81</v>
      </c>
      <c r="F343" s="181" t="s">
        <v>377</v>
      </c>
      <c r="H343" s="180" t="s">
        <v>81</v>
      </c>
      <c r="I343" s="182"/>
      <c r="L343" s="179"/>
      <c r="M343" s="183"/>
      <c r="T343" s="184"/>
      <c r="AT343" s="180" t="s">
        <v>188</v>
      </c>
      <c r="AU343" s="180" t="s">
        <v>93</v>
      </c>
      <c r="AV343" s="15" t="s">
        <v>91</v>
      </c>
      <c r="AW343" s="15" t="s">
        <v>42</v>
      </c>
      <c r="AX343" s="15" t="s">
        <v>83</v>
      </c>
      <c r="AY343" s="180" t="s">
        <v>177</v>
      </c>
    </row>
    <row r="344" spans="2:65" s="12" customFormat="1" ht="11.25">
      <c r="B344" s="147"/>
      <c r="D344" s="148" t="s">
        <v>188</v>
      </c>
      <c r="E344" s="149" t="s">
        <v>81</v>
      </c>
      <c r="F344" s="150" t="s">
        <v>521</v>
      </c>
      <c r="H344" s="151">
        <v>6.2039999999999997</v>
      </c>
      <c r="I344" s="152"/>
      <c r="L344" s="147"/>
      <c r="M344" s="153"/>
      <c r="T344" s="154"/>
      <c r="AT344" s="149" t="s">
        <v>188</v>
      </c>
      <c r="AU344" s="149" t="s">
        <v>93</v>
      </c>
      <c r="AV344" s="12" t="s">
        <v>93</v>
      </c>
      <c r="AW344" s="12" t="s">
        <v>42</v>
      </c>
      <c r="AX344" s="12" t="s">
        <v>91</v>
      </c>
      <c r="AY344" s="149" t="s">
        <v>177</v>
      </c>
    </row>
    <row r="345" spans="2:65" s="1" customFormat="1" ht="16.5" customHeight="1">
      <c r="B345" s="34"/>
      <c r="C345" s="130" t="s">
        <v>522</v>
      </c>
      <c r="D345" s="130" t="s">
        <v>179</v>
      </c>
      <c r="E345" s="131" t="s">
        <v>523</v>
      </c>
      <c r="F345" s="132" t="s">
        <v>524</v>
      </c>
      <c r="G345" s="133" t="s">
        <v>120</v>
      </c>
      <c r="H345" s="134">
        <v>6.2039999999999997</v>
      </c>
      <c r="I345" s="135"/>
      <c r="J345" s="136">
        <f>ROUND(I345*H345,2)</f>
        <v>0</v>
      </c>
      <c r="K345" s="132" t="s">
        <v>183</v>
      </c>
      <c r="L345" s="34"/>
      <c r="M345" s="137" t="s">
        <v>81</v>
      </c>
      <c r="N345" s="138" t="s">
        <v>53</v>
      </c>
      <c r="P345" s="139">
        <f>O345*H345</f>
        <v>0</v>
      </c>
      <c r="Q345" s="139">
        <v>0</v>
      </c>
      <c r="R345" s="139">
        <f>Q345*H345</f>
        <v>0</v>
      </c>
      <c r="S345" s="139">
        <v>0</v>
      </c>
      <c r="T345" s="140">
        <f>S345*H345</f>
        <v>0</v>
      </c>
      <c r="AR345" s="141" t="s">
        <v>184</v>
      </c>
      <c r="AT345" s="141" t="s">
        <v>179</v>
      </c>
      <c r="AU345" s="141" t="s">
        <v>93</v>
      </c>
      <c r="AY345" s="18" t="s">
        <v>177</v>
      </c>
      <c r="BE345" s="142">
        <f>IF(N345="základní",J345,0)</f>
        <v>0</v>
      </c>
      <c r="BF345" s="142">
        <f>IF(N345="snížená",J345,0)</f>
        <v>0</v>
      </c>
      <c r="BG345" s="142">
        <f>IF(N345="zákl. přenesená",J345,0)</f>
        <v>0</v>
      </c>
      <c r="BH345" s="142">
        <f>IF(N345="sníž. přenesená",J345,0)</f>
        <v>0</v>
      </c>
      <c r="BI345" s="142">
        <f>IF(N345="nulová",J345,0)</f>
        <v>0</v>
      </c>
      <c r="BJ345" s="18" t="s">
        <v>91</v>
      </c>
      <c r="BK345" s="142">
        <f>ROUND(I345*H345,2)</f>
        <v>0</v>
      </c>
      <c r="BL345" s="18" t="s">
        <v>184</v>
      </c>
      <c r="BM345" s="141" t="s">
        <v>525</v>
      </c>
    </row>
    <row r="346" spans="2:65" s="1" customFormat="1" ht="11.25">
      <c r="B346" s="34"/>
      <c r="D346" s="143" t="s">
        <v>186</v>
      </c>
      <c r="F346" s="144" t="s">
        <v>526</v>
      </c>
      <c r="I346" s="145"/>
      <c r="L346" s="34"/>
      <c r="M346" s="146"/>
      <c r="T346" s="55"/>
      <c r="AT346" s="18" t="s">
        <v>186</v>
      </c>
      <c r="AU346" s="18" t="s">
        <v>93</v>
      </c>
    </row>
    <row r="347" spans="2:65" s="1" customFormat="1" ht="24.2" customHeight="1">
      <c r="B347" s="34"/>
      <c r="C347" s="130" t="s">
        <v>527</v>
      </c>
      <c r="D347" s="130" t="s">
        <v>179</v>
      </c>
      <c r="E347" s="131" t="s">
        <v>528</v>
      </c>
      <c r="F347" s="132" t="s">
        <v>529</v>
      </c>
      <c r="G347" s="133" t="s">
        <v>241</v>
      </c>
      <c r="H347" s="134">
        <v>0.111</v>
      </c>
      <c r="I347" s="135"/>
      <c r="J347" s="136">
        <f>ROUND(I347*H347,2)</f>
        <v>0</v>
      </c>
      <c r="K347" s="132" t="s">
        <v>183</v>
      </c>
      <c r="L347" s="34"/>
      <c r="M347" s="137" t="s">
        <v>81</v>
      </c>
      <c r="N347" s="138" t="s">
        <v>53</v>
      </c>
      <c r="P347" s="139">
        <f>O347*H347</f>
        <v>0</v>
      </c>
      <c r="Q347" s="139">
        <v>1.05291</v>
      </c>
      <c r="R347" s="139">
        <f>Q347*H347</f>
        <v>0.11687301</v>
      </c>
      <c r="S347" s="139">
        <v>0</v>
      </c>
      <c r="T347" s="140">
        <f>S347*H347</f>
        <v>0</v>
      </c>
      <c r="AR347" s="141" t="s">
        <v>184</v>
      </c>
      <c r="AT347" s="141" t="s">
        <v>179</v>
      </c>
      <c r="AU347" s="141" t="s">
        <v>93</v>
      </c>
      <c r="AY347" s="18" t="s">
        <v>177</v>
      </c>
      <c r="BE347" s="142">
        <f>IF(N347="základní",J347,0)</f>
        <v>0</v>
      </c>
      <c r="BF347" s="142">
        <f>IF(N347="snížená",J347,0)</f>
        <v>0</v>
      </c>
      <c r="BG347" s="142">
        <f>IF(N347="zákl. přenesená",J347,0)</f>
        <v>0</v>
      </c>
      <c r="BH347" s="142">
        <f>IF(N347="sníž. přenesená",J347,0)</f>
        <v>0</v>
      </c>
      <c r="BI347" s="142">
        <f>IF(N347="nulová",J347,0)</f>
        <v>0</v>
      </c>
      <c r="BJ347" s="18" t="s">
        <v>91</v>
      </c>
      <c r="BK347" s="142">
        <f>ROUND(I347*H347,2)</f>
        <v>0</v>
      </c>
      <c r="BL347" s="18" t="s">
        <v>184</v>
      </c>
      <c r="BM347" s="141" t="s">
        <v>530</v>
      </c>
    </row>
    <row r="348" spans="2:65" s="1" customFormat="1" ht="11.25">
      <c r="B348" s="34"/>
      <c r="D348" s="143" t="s">
        <v>186</v>
      </c>
      <c r="F348" s="144" t="s">
        <v>531</v>
      </c>
      <c r="I348" s="145"/>
      <c r="L348" s="34"/>
      <c r="M348" s="146"/>
      <c r="T348" s="55"/>
      <c r="AT348" s="18" t="s">
        <v>186</v>
      </c>
      <c r="AU348" s="18" t="s">
        <v>93</v>
      </c>
    </row>
    <row r="349" spans="2:65" s="15" customFormat="1" ht="11.25">
      <c r="B349" s="179"/>
      <c r="D349" s="148" t="s">
        <v>188</v>
      </c>
      <c r="E349" s="180" t="s">
        <v>81</v>
      </c>
      <c r="F349" s="181" t="s">
        <v>532</v>
      </c>
      <c r="H349" s="180" t="s">
        <v>81</v>
      </c>
      <c r="I349" s="182"/>
      <c r="L349" s="179"/>
      <c r="M349" s="183"/>
      <c r="T349" s="184"/>
      <c r="AT349" s="180" t="s">
        <v>188</v>
      </c>
      <c r="AU349" s="180" t="s">
        <v>93</v>
      </c>
      <c r="AV349" s="15" t="s">
        <v>91</v>
      </c>
      <c r="AW349" s="15" t="s">
        <v>42</v>
      </c>
      <c r="AX349" s="15" t="s">
        <v>83</v>
      </c>
      <c r="AY349" s="180" t="s">
        <v>177</v>
      </c>
    </row>
    <row r="350" spans="2:65" s="12" customFormat="1" ht="11.25">
      <c r="B350" s="147"/>
      <c r="D350" s="148" t="s">
        <v>188</v>
      </c>
      <c r="E350" s="149" t="s">
        <v>81</v>
      </c>
      <c r="F350" s="150" t="s">
        <v>533</v>
      </c>
      <c r="H350" s="151">
        <v>0.111</v>
      </c>
      <c r="I350" s="152"/>
      <c r="L350" s="147"/>
      <c r="M350" s="153"/>
      <c r="T350" s="154"/>
      <c r="AT350" s="149" t="s">
        <v>188</v>
      </c>
      <c r="AU350" s="149" t="s">
        <v>93</v>
      </c>
      <c r="AV350" s="12" t="s">
        <v>93</v>
      </c>
      <c r="AW350" s="12" t="s">
        <v>42</v>
      </c>
      <c r="AX350" s="12" t="s">
        <v>91</v>
      </c>
      <c r="AY350" s="149" t="s">
        <v>177</v>
      </c>
    </row>
    <row r="351" spans="2:65" s="1" customFormat="1" ht="24.2" customHeight="1">
      <c r="B351" s="34"/>
      <c r="C351" s="130" t="s">
        <v>534</v>
      </c>
      <c r="D351" s="130" t="s">
        <v>179</v>
      </c>
      <c r="E351" s="131" t="s">
        <v>535</v>
      </c>
      <c r="F351" s="132" t="s">
        <v>536</v>
      </c>
      <c r="G351" s="133" t="s">
        <v>200</v>
      </c>
      <c r="H351" s="134">
        <v>0.27</v>
      </c>
      <c r="I351" s="135"/>
      <c r="J351" s="136">
        <f>ROUND(I351*H351,2)</f>
        <v>0</v>
      </c>
      <c r="K351" s="132" t="s">
        <v>183</v>
      </c>
      <c r="L351" s="34"/>
      <c r="M351" s="137" t="s">
        <v>81</v>
      </c>
      <c r="N351" s="138" t="s">
        <v>53</v>
      </c>
      <c r="P351" s="139">
        <f>O351*H351</f>
        <v>0</v>
      </c>
      <c r="Q351" s="139">
        <v>0</v>
      </c>
      <c r="R351" s="139">
        <f>Q351*H351</f>
        <v>0</v>
      </c>
      <c r="S351" s="139">
        <v>0</v>
      </c>
      <c r="T351" s="140">
        <f>S351*H351</f>
        <v>0</v>
      </c>
      <c r="AR351" s="141" t="s">
        <v>184</v>
      </c>
      <c r="AT351" s="141" t="s">
        <v>179</v>
      </c>
      <c r="AU351" s="141" t="s">
        <v>93</v>
      </c>
      <c r="AY351" s="18" t="s">
        <v>177</v>
      </c>
      <c r="BE351" s="142">
        <f>IF(N351="základní",J351,0)</f>
        <v>0</v>
      </c>
      <c r="BF351" s="142">
        <f>IF(N351="snížená",J351,0)</f>
        <v>0</v>
      </c>
      <c r="BG351" s="142">
        <f>IF(N351="zákl. přenesená",J351,0)</f>
        <v>0</v>
      </c>
      <c r="BH351" s="142">
        <f>IF(N351="sníž. přenesená",J351,0)</f>
        <v>0</v>
      </c>
      <c r="BI351" s="142">
        <f>IF(N351="nulová",J351,0)</f>
        <v>0</v>
      </c>
      <c r="BJ351" s="18" t="s">
        <v>91</v>
      </c>
      <c r="BK351" s="142">
        <f>ROUND(I351*H351,2)</f>
        <v>0</v>
      </c>
      <c r="BL351" s="18" t="s">
        <v>184</v>
      </c>
      <c r="BM351" s="141" t="s">
        <v>537</v>
      </c>
    </row>
    <row r="352" spans="2:65" s="1" customFormat="1" ht="11.25">
      <c r="B352" s="34"/>
      <c r="D352" s="143" t="s">
        <v>186</v>
      </c>
      <c r="F352" s="144" t="s">
        <v>538</v>
      </c>
      <c r="I352" s="145"/>
      <c r="L352" s="34"/>
      <c r="M352" s="146"/>
      <c r="T352" s="55"/>
      <c r="AT352" s="18" t="s">
        <v>186</v>
      </c>
      <c r="AU352" s="18" t="s">
        <v>93</v>
      </c>
    </row>
    <row r="353" spans="2:65" s="12" customFormat="1" ht="11.25">
      <c r="B353" s="147"/>
      <c r="D353" s="148" t="s">
        <v>188</v>
      </c>
      <c r="E353" s="149" t="s">
        <v>81</v>
      </c>
      <c r="F353" s="150" t="s">
        <v>539</v>
      </c>
      <c r="H353" s="151">
        <v>0.27</v>
      </c>
      <c r="I353" s="152"/>
      <c r="L353" s="147"/>
      <c r="M353" s="153"/>
      <c r="T353" s="154"/>
      <c r="AT353" s="149" t="s">
        <v>188</v>
      </c>
      <c r="AU353" s="149" t="s">
        <v>93</v>
      </c>
      <c r="AV353" s="12" t="s">
        <v>93</v>
      </c>
      <c r="AW353" s="12" t="s">
        <v>42</v>
      </c>
      <c r="AX353" s="12" t="s">
        <v>91</v>
      </c>
      <c r="AY353" s="149" t="s">
        <v>177</v>
      </c>
    </row>
    <row r="354" spans="2:65" s="11" customFormat="1" ht="22.9" customHeight="1">
      <c r="B354" s="118"/>
      <c r="D354" s="119" t="s">
        <v>82</v>
      </c>
      <c r="E354" s="128" t="s">
        <v>210</v>
      </c>
      <c r="F354" s="128" t="s">
        <v>540</v>
      </c>
      <c r="I354" s="121"/>
      <c r="J354" s="129">
        <f>BK354</f>
        <v>0</v>
      </c>
      <c r="L354" s="118"/>
      <c r="M354" s="123"/>
      <c r="P354" s="124">
        <f>SUM(P355:P363)</f>
        <v>0</v>
      </c>
      <c r="R354" s="124">
        <f>SUM(R355:R363)</f>
        <v>3.7009799999999995</v>
      </c>
      <c r="T354" s="125">
        <f>SUM(T355:T363)</f>
        <v>0</v>
      </c>
      <c r="AR354" s="119" t="s">
        <v>91</v>
      </c>
      <c r="AT354" s="126" t="s">
        <v>82</v>
      </c>
      <c r="AU354" s="126" t="s">
        <v>91</v>
      </c>
      <c r="AY354" s="119" t="s">
        <v>177</v>
      </c>
      <c r="BK354" s="127">
        <f>SUM(BK355:BK363)</f>
        <v>0</v>
      </c>
    </row>
    <row r="355" spans="2:65" s="1" customFormat="1" ht="24.2" customHeight="1">
      <c r="B355" s="34"/>
      <c r="C355" s="130" t="s">
        <v>541</v>
      </c>
      <c r="D355" s="130" t="s">
        <v>179</v>
      </c>
      <c r="E355" s="131" t="s">
        <v>542</v>
      </c>
      <c r="F355" s="132" t="s">
        <v>543</v>
      </c>
      <c r="G355" s="133" t="s">
        <v>120</v>
      </c>
      <c r="H355" s="134">
        <v>18</v>
      </c>
      <c r="I355" s="135"/>
      <c r="J355" s="136">
        <f>ROUND(I355*H355,2)</f>
        <v>0</v>
      </c>
      <c r="K355" s="132" t="s">
        <v>183</v>
      </c>
      <c r="L355" s="34"/>
      <c r="M355" s="137" t="s">
        <v>81</v>
      </c>
      <c r="N355" s="138" t="s">
        <v>53</v>
      </c>
      <c r="P355" s="139">
        <f>O355*H355</f>
        <v>0</v>
      </c>
      <c r="Q355" s="139">
        <v>0</v>
      </c>
      <c r="R355" s="139">
        <f>Q355*H355</f>
        <v>0</v>
      </c>
      <c r="S355" s="139">
        <v>0</v>
      </c>
      <c r="T355" s="140">
        <f>S355*H355</f>
        <v>0</v>
      </c>
      <c r="AR355" s="141" t="s">
        <v>184</v>
      </c>
      <c r="AT355" s="141" t="s">
        <v>179</v>
      </c>
      <c r="AU355" s="141" t="s">
        <v>93</v>
      </c>
      <c r="AY355" s="18" t="s">
        <v>177</v>
      </c>
      <c r="BE355" s="142">
        <f>IF(N355="základní",J355,0)</f>
        <v>0</v>
      </c>
      <c r="BF355" s="142">
        <f>IF(N355="snížená",J355,0)</f>
        <v>0</v>
      </c>
      <c r="BG355" s="142">
        <f>IF(N355="zákl. přenesená",J355,0)</f>
        <v>0</v>
      </c>
      <c r="BH355" s="142">
        <f>IF(N355="sníž. přenesená",J355,0)</f>
        <v>0</v>
      </c>
      <c r="BI355" s="142">
        <f>IF(N355="nulová",J355,0)</f>
        <v>0</v>
      </c>
      <c r="BJ355" s="18" t="s">
        <v>91</v>
      </c>
      <c r="BK355" s="142">
        <f>ROUND(I355*H355,2)</f>
        <v>0</v>
      </c>
      <c r="BL355" s="18" t="s">
        <v>184</v>
      </c>
      <c r="BM355" s="141" t="s">
        <v>544</v>
      </c>
    </row>
    <row r="356" spans="2:65" s="1" customFormat="1" ht="11.25">
      <c r="B356" s="34"/>
      <c r="D356" s="143" t="s">
        <v>186</v>
      </c>
      <c r="F356" s="144" t="s">
        <v>545</v>
      </c>
      <c r="I356" s="145"/>
      <c r="L356" s="34"/>
      <c r="M356" s="146"/>
      <c r="T356" s="55"/>
      <c r="AT356" s="18" t="s">
        <v>186</v>
      </c>
      <c r="AU356" s="18" t="s">
        <v>93</v>
      </c>
    </row>
    <row r="357" spans="2:65" s="1" customFormat="1" ht="24.2" customHeight="1">
      <c r="B357" s="34"/>
      <c r="C357" s="130" t="s">
        <v>546</v>
      </c>
      <c r="D357" s="130" t="s">
        <v>179</v>
      </c>
      <c r="E357" s="131" t="s">
        <v>547</v>
      </c>
      <c r="F357" s="132" t="s">
        <v>548</v>
      </c>
      <c r="G357" s="133" t="s">
        <v>120</v>
      </c>
      <c r="H357" s="134">
        <v>18</v>
      </c>
      <c r="I357" s="135"/>
      <c r="J357" s="136">
        <f>ROUND(I357*H357,2)</f>
        <v>0</v>
      </c>
      <c r="K357" s="132" t="s">
        <v>183</v>
      </c>
      <c r="L357" s="34"/>
      <c r="M357" s="137" t="s">
        <v>81</v>
      </c>
      <c r="N357" s="138" t="s">
        <v>53</v>
      </c>
      <c r="P357" s="139">
        <f>O357*H357</f>
        <v>0</v>
      </c>
      <c r="Q357" s="139">
        <v>0</v>
      </c>
      <c r="R357" s="139">
        <f>Q357*H357</f>
        <v>0</v>
      </c>
      <c r="S357" s="139">
        <v>0</v>
      </c>
      <c r="T357" s="140">
        <f>S357*H357</f>
        <v>0</v>
      </c>
      <c r="AR357" s="141" t="s">
        <v>184</v>
      </c>
      <c r="AT357" s="141" t="s">
        <v>179</v>
      </c>
      <c r="AU357" s="141" t="s">
        <v>93</v>
      </c>
      <c r="AY357" s="18" t="s">
        <v>177</v>
      </c>
      <c r="BE357" s="142">
        <f>IF(N357="základní",J357,0)</f>
        <v>0</v>
      </c>
      <c r="BF357" s="142">
        <f>IF(N357="snížená",J357,0)</f>
        <v>0</v>
      </c>
      <c r="BG357" s="142">
        <f>IF(N357="zákl. přenesená",J357,0)</f>
        <v>0</v>
      </c>
      <c r="BH357" s="142">
        <f>IF(N357="sníž. přenesená",J357,0)</f>
        <v>0</v>
      </c>
      <c r="BI357" s="142">
        <f>IF(N357="nulová",J357,0)</f>
        <v>0</v>
      </c>
      <c r="BJ357" s="18" t="s">
        <v>91</v>
      </c>
      <c r="BK357" s="142">
        <f>ROUND(I357*H357,2)</f>
        <v>0</v>
      </c>
      <c r="BL357" s="18" t="s">
        <v>184</v>
      </c>
      <c r="BM357" s="141" t="s">
        <v>549</v>
      </c>
    </row>
    <row r="358" spans="2:65" s="1" customFormat="1" ht="11.25">
      <c r="B358" s="34"/>
      <c r="D358" s="143" t="s">
        <v>186</v>
      </c>
      <c r="F358" s="144" t="s">
        <v>550</v>
      </c>
      <c r="I358" s="145"/>
      <c r="L358" s="34"/>
      <c r="M358" s="146"/>
      <c r="T358" s="55"/>
      <c r="AT358" s="18" t="s">
        <v>186</v>
      </c>
      <c r="AU358" s="18" t="s">
        <v>93</v>
      </c>
    </row>
    <row r="359" spans="2:65" s="1" customFormat="1" ht="24.2" customHeight="1">
      <c r="B359" s="34"/>
      <c r="C359" s="130" t="s">
        <v>551</v>
      </c>
      <c r="D359" s="130" t="s">
        <v>179</v>
      </c>
      <c r="E359" s="131" t="s">
        <v>552</v>
      </c>
      <c r="F359" s="132" t="s">
        <v>553</v>
      </c>
      <c r="G359" s="133" t="s">
        <v>120</v>
      </c>
      <c r="H359" s="134">
        <v>18</v>
      </c>
      <c r="I359" s="135"/>
      <c r="J359" s="136">
        <f>ROUND(I359*H359,2)</f>
        <v>0</v>
      </c>
      <c r="K359" s="132" t="s">
        <v>183</v>
      </c>
      <c r="L359" s="34"/>
      <c r="M359" s="137" t="s">
        <v>81</v>
      </c>
      <c r="N359" s="138" t="s">
        <v>53</v>
      </c>
      <c r="P359" s="139">
        <f>O359*H359</f>
        <v>0</v>
      </c>
      <c r="Q359" s="139">
        <v>8.9219999999999994E-2</v>
      </c>
      <c r="R359" s="139">
        <f>Q359*H359</f>
        <v>1.6059599999999998</v>
      </c>
      <c r="S359" s="139">
        <v>0</v>
      </c>
      <c r="T359" s="140">
        <f>S359*H359</f>
        <v>0</v>
      </c>
      <c r="AR359" s="141" t="s">
        <v>184</v>
      </c>
      <c r="AT359" s="141" t="s">
        <v>179</v>
      </c>
      <c r="AU359" s="141" t="s">
        <v>93</v>
      </c>
      <c r="AY359" s="18" t="s">
        <v>177</v>
      </c>
      <c r="BE359" s="142">
        <f>IF(N359="základní",J359,0)</f>
        <v>0</v>
      </c>
      <c r="BF359" s="142">
        <f>IF(N359="snížená",J359,0)</f>
        <v>0</v>
      </c>
      <c r="BG359" s="142">
        <f>IF(N359="zákl. přenesená",J359,0)</f>
        <v>0</v>
      </c>
      <c r="BH359" s="142">
        <f>IF(N359="sníž. přenesená",J359,0)</f>
        <v>0</v>
      </c>
      <c r="BI359" s="142">
        <f>IF(N359="nulová",J359,0)</f>
        <v>0</v>
      </c>
      <c r="BJ359" s="18" t="s">
        <v>91</v>
      </c>
      <c r="BK359" s="142">
        <f>ROUND(I359*H359,2)</f>
        <v>0</v>
      </c>
      <c r="BL359" s="18" t="s">
        <v>184</v>
      </c>
      <c r="BM359" s="141" t="s">
        <v>554</v>
      </c>
    </row>
    <row r="360" spans="2:65" s="1" customFormat="1" ht="11.25">
      <c r="B360" s="34"/>
      <c r="D360" s="143" t="s">
        <v>186</v>
      </c>
      <c r="F360" s="144" t="s">
        <v>555</v>
      </c>
      <c r="I360" s="145"/>
      <c r="L360" s="34"/>
      <c r="M360" s="146"/>
      <c r="T360" s="55"/>
      <c r="AT360" s="18" t="s">
        <v>186</v>
      </c>
      <c r="AU360" s="18" t="s">
        <v>93</v>
      </c>
    </row>
    <row r="361" spans="2:65" s="1" customFormat="1" ht="24.2" customHeight="1">
      <c r="B361" s="34"/>
      <c r="C361" s="169" t="s">
        <v>556</v>
      </c>
      <c r="D361" s="169" t="s">
        <v>278</v>
      </c>
      <c r="E361" s="170" t="s">
        <v>557</v>
      </c>
      <c r="F361" s="171" t="s">
        <v>558</v>
      </c>
      <c r="G361" s="172" t="s">
        <v>120</v>
      </c>
      <c r="H361" s="173">
        <v>18.54</v>
      </c>
      <c r="I361" s="174"/>
      <c r="J361" s="175">
        <f>ROUND(I361*H361,2)</f>
        <v>0</v>
      </c>
      <c r="K361" s="171" t="s">
        <v>183</v>
      </c>
      <c r="L361" s="176"/>
      <c r="M361" s="177" t="s">
        <v>81</v>
      </c>
      <c r="N361" s="178" t="s">
        <v>53</v>
      </c>
      <c r="P361" s="139">
        <f>O361*H361</f>
        <v>0</v>
      </c>
      <c r="Q361" s="139">
        <v>0.113</v>
      </c>
      <c r="R361" s="139">
        <f>Q361*H361</f>
        <v>2.0950199999999999</v>
      </c>
      <c r="S361" s="139">
        <v>0</v>
      </c>
      <c r="T361" s="140">
        <f>S361*H361</f>
        <v>0</v>
      </c>
      <c r="AR361" s="141" t="s">
        <v>227</v>
      </c>
      <c r="AT361" s="141" t="s">
        <v>278</v>
      </c>
      <c r="AU361" s="141" t="s">
        <v>93</v>
      </c>
      <c r="AY361" s="18" t="s">
        <v>177</v>
      </c>
      <c r="BE361" s="142">
        <f>IF(N361="základní",J361,0)</f>
        <v>0</v>
      </c>
      <c r="BF361" s="142">
        <f>IF(N361="snížená",J361,0)</f>
        <v>0</v>
      </c>
      <c r="BG361" s="142">
        <f>IF(N361="zákl. přenesená",J361,0)</f>
        <v>0</v>
      </c>
      <c r="BH361" s="142">
        <f>IF(N361="sníž. přenesená",J361,0)</f>
        <v>0</v>
      </c>
      <c r="BI361" s="142">
        <f>IF(N361="nulová",J361,0)</f>
        <v>0</v>
      </c>
      <c r="BJ361" s="18" t="s">
        <v>91</v>
      </c>
      <c r="BK361" s="142">
        <f>ROUND(I361*H361,2)</f>
        <v>0</v>
      </c>
      <c r="BL361" s="18" t="s">
        <v>184</v>
      </c>
      <c r="BM361" s="141" t="s">
        <v>559</v>
      </c>
    </row>
    <row r="362" spans="2:65" s="12" customFormat="1" ht="11.25">
      <c r="B362" s="147"/>
      <c r="D362" s="148" t="s">
        <v>188</v>
      </c>
      <c r="E362" s="149" t="s">
        <v>81</v>
      </c>
      <c r="F362" s="150" t="s">
        <v>560</v>
      </c>
      <c r="H362" s="151">
        <v>18</v>
      </c>
      <c r="I362" s="152"/>
      <c r="L362" s="147"/>
      <c r="M362" s="153"/>
      <c r="T362" s="154"/>
      <c r="AT362" s="149" t="s">
        <v>188</v>
      </c>
      <c r="AU362" s="149" t="s">
        <v>93</v>
      </c>
      <c r="AV362" s="12" t="s">
        <v>93</v>
      </c>
      <c r="AW362" s="12" t="s">
        <v>42</v>
      </c>
      <c r="AX362" s="12" t="s">
        <v>91</v>
      </c>
      <c r="AY362" s="149" t="s">
        <v>177</v>
      </c>
    </row>
    <row r="363" spans="2:65" s="12" customFormat="1" ht="11.25">
      <c r="B363" s="147"/>
      <c r="D363" s="148" t="s">
        <v>188</v>
      </c>
      <c r="F363" s="150" t="s">
        <v>561</v>
      </c>
      <c r="H363" s="151">
        <v>18.54</v>
      </c>
      <c r="I363" s="152"/>
      <c r="L363" s="147"/>
      <c r="M363" s="153"/>
      <c r="T363" s="154"/>
      <c r="AT363" s="149" t="s">
        <v>188</v>
      </c>
      <c r="AU363" s="149" t="s">
        <v>93</v>
      </c>
      <c r="AV363" s="12" t="s">
        <v>93</v>
      </c>
      <c r="AW363" s="12" t="s">
        <v>4</v>
      </c>
      <c r="AX363" s="12" t="s">
        <v>91</v>
      </c>
      <c r="AY363" s="149" t="s">
        <v>177</v>
      </c>
    </row>
    <row r="364" spans="2:65" s="11" customFormat="1" ht="22.9" customHeight="1">
      <c r="B364" s="118"/>
      <c r="D364" s="119" t="s">
        <v>82</v>
      </c>
      <c r="E364" s="128" t="s">
        <v>216</v>
      </c>
      <c r="F364" s="128" t="s">
        <v>562</v>
      </c>
      <c r="I364" s="121"/>
      <c r="J364" s="129">
        <f>BK364</f>
        <v>0</v>
      </c>
      <c r="L364" s="118"/>
      <c r="M364" s="123"/>
      <c r="P364" s="124">
        <f>SUM(P365:P539)</f>
        <v>0</v>
      </c>
      <c r="R364" s="124">
        <f>SUM(R365:R539)</f>
        <v>44.234937770000002</v>
      </c>
      <c r="T364" s="125">
        <f>SUM(T365:T539)</f>
        <v>2.0720999999999999E-3</v>
      </c>
      <c r="AR364" s="119" t="s">
        <v>91</v>
      </c>
      <c r="AT364" s="126" t="s">
        <v>82</v>
      </c>
      <c r="AU364" s="126" t="s">
        <v>91</v>
      </c>
      <c r="AY364" s="119" t="s">
        <v>177</v>
      </c>
      <c r="BK364" s="127">
        <f>SUM(BK365:BK539)</f>
        <v>0</v>
      </c>
    </row>
    <row r="365" spans="2:65" s="1" customFormat="1" ht="24.2" customHeight="1">
      <c r="B365" s="34"/>
      <c r="C365" s="130" t="s">
        <v>563</v>
      </c>
      <c r="D365" s="130" t="s">
        <v>179</v>
      </c>
      <c r="E365" s="131" t="s">
        <v>564</v>
      </c>
      <c r="F365" s="132" t="s">
        <v>565</v>
      </c>
      <c r="G365" s="133" t="s">
        <v>120</v>
      </c>
      <c r="H365" s="134">
        <v>360.06400000000002</v>
      </c>
      <c r="I365" s="135"/>
      <c r="J365" s="136">
        <f>ROUND(I365*H365,2)</f>
        <v>0</v>
      </c>
      <c r="K365" s="132" t="s">
        <v>183</v>
      </c>
      <c r="L365" s="34"/>
      <c r="M365" s="137" t="s">
        <v>81</v>
      </c>
      <c r="N365" s="138" t="s">
        <v>53</v>
      </c>
      <c r="P365" s="139">
        <f>O365*H365</f>
        <v>0</v>
      </c>
      <c r="Q365" s="139">
        <v>7.3499999999999998E-3</v>
      </c>
      <c r="R365" s="139">
        <f>Q365*H365</f>
        <v>2.6464704000000001</v>
      </c>
      <c r="S365" s="139">
        <v>0</v>
      </c>
      <c r="T365" s="140">
        <f>S365*H365</f>
        <v>0</v>
      </c>
      <c r="AR365" s="141" t="s">
        <v>184</v>
      </c>
      <c r="AT365" s="141" t="s">
        <v>179</v>
      </c>
      <c r="AU365" s="141" t="s">
        <v>93</v>
      </c>
      <c r="AY365" s="18" t="s">
        <v>177</v>
      </c>
      <c r="BE365" s="142">
        <f>IF(N365="základní",J365,0)</f>
        <v>0</v>
      </c>
      <c r="BF365" s="142">
        <f>IF(N365="snížená",J365,0)</f>
        <v>0</v>
      </c>
      <c r="BG365" s="142">
        <f>IF(N365="zákl. přenesená",J365,0)</f>
        <v>0</v>
      </c>
      <c r="BH365" s="142">
        <f>IF(N365="sníž. přenesená",J365,0)</f>
        <v>0</v>
      </c>
      <c r="BI365" s="142">
        <f>IF(N365="nulová",J365,0)</f>
        <v>0</v>
      </c>
      <c r="BJ365" s="18" t="s">
        <v>91</v>
      </c>
      <c r="BK365" s="142">
        <f>ROUND(I365*H365,2)</f>
        <v>0</v>
      </c>
      <c r="BL365" s="18" t="s">
        <v>184</v>
      </c>
      <c r="BM365" s="141" t="s">
        <v>566</v>
      </c>
    </row>
    <row r="366" spans="2:65" s="1" customFormat="1" ht="11.25">
      <c r="B366" s="34"/>
      <c r="D366" s="143" t="s">
        <v>186</v>
      </c>
      <c r="F366" s="144" t="s">
        <v>567</v>
      </c>
      <c r="I366" s="145"/>
      <c r="L366" s="34"/>
      <c r="M366" s="146"/>
      <c r="T366" s="55"/>
      <c r="AT366" s="18" t="s">
        <v>186</v>
      </c>
      <c r="AU366" s="18" t="s">
        <v>93</v>
      </c>
    </row>
    <row r="367" spans="2:65" s="1" customFormat="1" ht="24.2" customHeight="1">
      <c r="B367" s="34"/>
      <c r="C367" s="130" t="s">
        <v>568</v>
      </c>
      <c r="D367" s="130" t="s">
        <v>179</v>
      </c>
      <c r="E367" s="131" t="s">
        <v>569</v>
      </c>
      <c r="F367" s="132" t="s">
        <v>570</v>
      </c>
      <c r="G367" s="133" t="s">
        <v>120</v>
      </c>
      <c r="H367" s="134">
        <v>360.06400000000002</v>
      </c>
      <c r="I367" s="135"/>
      <c r="J367" s="136">
        <f>ROUND(I367*H367,2)</f>
        <v>0</v>
      </c>
      <c r="K367" s="132" t="s">
        <v>183</v>
      </c>
      <c r="L367" s="34"/>
      <c r="M367" s="137" t="s">
        <v>81</v>
      </c>
      <c r="N367" s="138" t="s">
        <v>53</v>
      </c>
      <c r="P367" s="139">
        <f>O367*H367</f>
        <v>0</v>
      </c>
      <c r="Q367" s="139">
        <v>1.8380000000000001E-2</v>
      </c>
      <c r="R367" s="139">
        <f>Q367*H367</f>
        <v>6.6179763200000004</v>
      </c>
      <c r="S367" s="139">
        <v>0</v>
      </c>
      <c r="T367" s="140">
        <f>S367*H367</f>
        <v>0</v>
      </c>
      <c r="AR367" s="141" t="s">
        <v>184</v>
      </c>
      <c r="AT367" s="141" t="s">
        <v>179</v>
      </c>
      <c r="AU367" s="141" t="s">
        <v>93</v>
      </c>
      <c r="AY367" s="18" t="s">
        <v>177</v>
      </c>
      <c r="BE367" s="142">
        <f>IF(N367="základní",J367,0)</f>
        <v>0</v>
      </c>
      <c r="BF367" s="142">
        <f>IF(N367="snížená",J367,0)</f>
        <v>0</v>
      </c>
      <c r="BG367" s="142">
        <f>IF(N367="zákl. přenesená",J367,0)</f>
        <v>0</v>
      </c>
      <c r="BH367" s="142">
        <f>IF(N367="sníž. přenesená",J367,0)</f>
        <v>0</v>
      </c>
      <c r="BI367" s="142">
        <f>IF(N367="nulová",J367,0)</f>
        <v>0</v>
      </c>
      <c r="BJ367" s="18" t="s">
        <v>91</v>
      </c>
      <c r="BK367" s="142">
        <f>ROUND(I367*H367,2)</f>
        <v>0</v>
      </c>
      <c r="BL367" s="18" t="s">
        <v>184</v>
      </c>
      <c r="BM367" s="141" t="s">
        <v>571</v>
      </c>
    </row>
    <row r="368" spans="2:65" s="1" customFormat="1" ht="11.25">
      <c r="B368" s="34"/>
      <c r="D368" s="143" t="s">
        <v>186</v>
      </c>
      <c r="F368" s="144" t="s">
        <v>572</v>
      </c>
      <c r="I368" s="145"/>
      <c r="L368" s="34"/>
      <c r="M368" s="146"/>
      <c r="T368" s="55"/>
      <c r="AT368" s="18" t="s">
        <v>186</v>
      </c>
      <c r="AU368" s="18" t="s">
        <v>93</v>
      </c>
    </row>
    <row r="369" spans="2:51" s="15" customFormat="1" ht="11.25">
      <c r="B369" s="179"/>
      <c r="D369" s="148" t="s">
        <v>188</v>
      </c>
      <c r="E369" s="180" t="s">
        <v>81</v>
      </c>
      <c r="F369" s="181" t="s">
        <v>573</v>
      </c>
      <c r="H369" s="180" t="s">
        <v>81</v>
      </c>
      <c r="I369" s="182"/>
      <c r="L369" s="179"/>
      <c r="M369" s="183"/>
      <c r="T369" s="184"/>
      <c r="AT369" s="180" t="s">
        <v>188</v>
      </c>
      <c r="AU369" s="180" t="s">
        <v>93</v>
      </c>
      <c r="AV369" s="15" t="s">
        <v>91</v>
      </c>
      <c r="AW369" s="15" t="s">
        <v>42</v>
      </c>
      <c r="AX369" s="15" t="s">
        <v>83</v>
      </c>
      <c r="AY369" s="180" t="s">
        <v>177</v>
      </c>
    </row>
    <row r="370" spans="2:51" s="12" customFormat="1" ht="11.25">
      <c r="B370" s="147"/>
      <c r="D370" s="148" t="s">
        <v>188</v>
      </c>
      <c r="E370" s="149" t="s">
        <v>81</v>
      </c>
      <c r="F370" s="150" t="s">
        <v>574</v>
      </c>
      <c r="H370" s="151">
        <v>66.84</v>
      </c>
      <c r="I370" s="152"/>
      <c r="L370" s="147"/>
      <c r="M370" s="153"/>
      <c r="T370" s="154"/>
      <c r="AT370" s="149" t="s">
        <v>188</v>
      </c>
      <c r="AU370" s="149" t="s">
        <v>93</v>
      </c>
      <c r="AV370" s="12" t="s">
        <v>93</v>
      </c>
      <c r="AW370" s="12" t="s">
        <v>42</v>
      </c>
      <c r="AX370" s="12" t="s">
        <v>83</v>
      </c>
      <c r="AY370" s="149" t="s">
        <v>177</v>
      </c>
    </row>
    <row r="371" spans="2:51" s="12" customFormat="1" ht="11.25">
      <c r="B371" s="147"/>
      <c r="D371" s="148" t="s">
        <v>188</v>
      </c>
      <c r="E371" s="149" t="s">
        <v>81</v>
      </c>
      <c r="F371" s="150" t="s">
        <v>575</v>
      </c>
      <c r="H371" s="151">
        <v>-10.012</v>
      </c>
      <c r="I371" s="152"/>
      <c r="L371" s="147"/>
      <c r="M371" s="153"/>
      <c r="T371" s="154"/>
      <c r="AT371" s="149" t="s">
        <v>188</v>
      </c>
      <c r="AU371" s="149" t="s">
        <v>93</v>
      </c>
      <c r="AV371" s="12" t="s">
        <v>93</v>
      </c>
      <c r="AW371" s="12" t="s">
        <v>42</v>
      </c>
      <c r="AX371" s="12" t="s">
        <v>83</v>
      </c>
      <c r="AY371" s="149" t="s">
        <v>177</v>
      </c>
    </row>
    <row r="372" spans="2:51" s="12" customFormat="1" ht="11.25">
      <c r="B372" s="147"/>
      <c r="D372" s="148" t="s">
        <v>188</v>
      </c>
      <c r="E372" s="149" t="s">
        <v>81</v>
      </c>
      <c r="F372" s="150" t="s">
        <v>576</v>
      </c>
      <c r="H372" s="151">
        <v>-1.78</v>
      </c>
      <c r="I372" s="152"/>
      <c r="L372" s="147"/>
      <c r="M372" s="153"/>
      <c r="T372" s="154"/>
      <c r="AT372" s="149" t="s">
        <v>188</v>
      </c>
      <c r="AU372" s="149" t="s">
        <v>93</v>
      </c>
      <c r="AV372" s="12" t="s">
        <v>93</v>
      </c>
      <c r="AW372" s="12" t="s">
        <v>42</v>
      </c>
      <c r="AX372" s="12" t="s">
        <v>83</v>
      </c>
      <c r="AY372" s="149" t="s">
        <v>177</v>
      </c>
    </row>
    <row r="373" spans="2:51" s="12" customFormat="1" ht="11.25">
      <c r="B373" s="147"/>
      <c r="D373" s="148" t="s">
        <v>188</v>
      </c>
      <c r="E373" s="149" t="s">
        <v>81</v>
      </c>
      <c r="F373" s="150" t="s">
        <v>577</v>
      </c>
      <c r="H373" s="151">
        <v>-2.73</v>
      </c>
      <c r="I373" s="152"/>
      <c r="L373" s="147"/>
      <c r="M373" s="153"/>
      <c r="T373" s="154"/>
      <c r="AT373" s="149" t="s">
        <v>188</v>
      </c>
      <c r="AU373" s="149" t="s">
        <v>93</v>
      </c>
      <c r="AV373" s="12" t="s">
        <v>93</v>
      </c>
      <c r="AW373" s="12" t="s">
        <v>42</v>
      </c>
      <c r="AX373" s="12" t="s">
        <v>83</v>
      </c>
      <c r="AY373" s="149" t="s">
        <v>177</v>
      </c>
    </row>
    <row r="374" spans="2:51" s="12" customFormat="1" ht="11.25">
      <c r="B374" s="147"/>
      <c r="D374" s="148" t="s">
        <v>188</v>
      </c>
      <c r="E374" s="149" t="s">
        <v>81</v>
      </c>
      <c r="F374" s="150" t="s">
        <v>578</v>
      </c>
      <c r="H374" s="151">
        <v>3</v>
      </c>
      <c r="I374" s="152"/>
      <c r="L374" s="147"/>
      <c r="M374" s="153"/>
      <c r="T374" s="154"/>
      <c r="AT374" s="149" t="s">
        <v>188</v>
      </c>
      <c r="AU374" s="149" t="s">
        <v>93</v>
      </c>
      <c r="AV374" s="12" t="s">
        <v>93</v>
      </c>
      <c r="AW374" s="12" t="s">
        <v>42</v>
      </c>
      <c r="AX374" s="12" t="s">
        <v>83</v>
      </c>
      <c r="AY374" s="149" t="s">
        <v>177</v>
      </c>
    </row>
    <row r="375" spans="2:51" s="12" customFormat="1" ht="11.25">
      <c r="B375" s="147"/>
      <c r="D375" s="148" t="s">
        <v>188</v>
      </c>
      <c r="E375" s="149" t="s">
        <v>81</v>
      </c>
      <c r="F375" s="150" t="s">
        <v>579</v>
      </c>
      <c r="H375" s="151">
        <v>8.4</v>
      </c>
      <c r="I375" s="152"/>
      <c r="L375" s="147"/>
      <c r="M375" s="153"/>
      <c r="T375" s="154"/>
      <c r="AT375" s="149" t="s">
        <v>188</v>
      </c>
      <c r="AU375" s="149" t="s">
        <v>93</v>
      </c>
      <c r="AV375" s="12" t="s">
        <v>93</v>
      </c>
      <c r="AW375" s="12" t="s">
        <v>42</v>
      </c>
      <c r="AX375" s="12" t="s">
        <v>83</v>
      </c>
      <c r="AY375" s="149" t="s">
        <v>177</v>
      </c>
    </row>
    <row r="376" spans="2:51" s="14" customFormat="1" ht="11.25">
      <c r="B376" s="162"/>
      <c r="D376" s="148" t="s">
        <v>188</v>
      </c>
      <c r="E376" s="163" t="s">
        <v>81</v>
      </c>
      <c r="F376" s="164" t="s">
        <v>269</v>
      </c>
      <c r="H376" s="165">
        <v>63.718000000000004</v>
      </c>
      <c r="I376" s="166"/>
      <c r="L376" s="162"/>
      <c r="M376" s="167"/>
      <c r="T376" s="168"/>
      <c r="AT376" s="163" t="s">
        <v>188</v>
      </c>
      <c r="AU376" s="163" t="s">
        <v>93</v>
      </c>
      <c r="AV376" s="14" t="s">
        <v>197</v>
      </c>
      <c r="AW376" s="14" t="s">
        <v>42</v>
      </c>
      <c r="AX376" s="14" t="s">
        <v>83</v>
      </c>
      <c r="AY376" s="163" t="s">
        <v>177</v>
      </c>
    </row>
    <row r="377" spans="2:51" s="15" customFormat="1" ht="11.25">
      <c r="B377" s="179"/>
      <c r="D377" s="148" t="s">
        <v>188</v>
      </c>
      <c r="E377" s="180" t="s">
        <v>81</v>
      </c>
      <c r="F377" s="181" t="s">
        <v>580</v>
      </c>
      <c r="H377" s="180" t="s">
        <v>81</v>
      </c>
      <c r="I377" s="182"/>
      <c r="L377" s="179"/>
      <c r="M377" s="183"/>
      <c r="T377" s="184"/>
      <c r="AT377" s="180" t="s">
        <v>188</v>
      </c>
      <c r="AU377" s="180" t="s">
        <v>93</v>
      </c>
      <c r="AV377" s="15" t="s">
        <v>91</v>
      </c>
      <c r="AW377" s="15" t="s">
        <v>42</v>
      </c>
      <c r="AX377" s="15" t="s">
        <v>83</v>
      </c>
      <c r="AY377" s="180" t="s">
        <v>177</v>
      </c>
    </row>
    <row r="378" spans="2:51" s="12" customFormat="1" ht="11.25">
      <c r="B378" s="147"/>
      <c r="D378" s="148" t="s">
        <v>188</v>
      </c>
      <c r="E378" s="149" t="s">
        <v>81</v>
      </c>
      <c r="F378" s="150" t="s">
        <v>581</v>
      </c>
      <c r="H378" s="151">
        <v>51.84</v>
      </c>
      <c r="I378" s="152"/>
      <c r="L378" s="147"/>
      <c r="M378" s="153"/>
      <c r="T378" s="154"/>
      <c r="AT378" s="149" t="s">
        <v>188</v>
      </c>
      <c r="AU378" s="149" t="s">
        <v>93</v>
      </c>
      <c r="AV378" s="12" t="s">
        <v>93</v>
      </c>
      <c r="AW378" s="12" t="s">
        <v>42</v>
      </c>
      <c r="AX378" s="12" t="s">
        <v>83</v>
      </c>
      <c r="AY378" s="149" t="s">
        <v>177</v>
      </c>
    </row>
    <row r="379" spans="2:51" s="12" customFormat="1" ht="11.25">
      <c r="B379" s="147"/>
      <c r="D379" s="148" t="s">
        <v>188</v>
      </c>
      <c r="E379" s="149" t="s">
        <v>81</v>
      </c>
      <c r="F379" s="150" t="s">
        <v>582</v>
      </c>
      <c r="H379" s="151">
        <v>-1.78</v>
      </c>
      <c r="I379" s="152"/>
      <c r="L379" s="147"/>
      <c r="M379" s="153"/>
      <c r="T379" s="154"/>
      <c r="AT379" s="149" t="s">
        <v>188</v>
      </c>
      <c r="AU379" s="149" t="s">
        <v>93</v>
      </c>
      <c r="AV379" s="12" t="s">
        <v>93</v>
      </c>
      <c r="AW379" s="12" t="s">
        <v>42</v>
      </c>
      <c r="AX379" s="12" t="s">
        <v>83</v>
      </c>
      <c r="AY379" s="149" t="s">
        <v>177</v>
      </c>
    </row>
    <row r="380" spans="2:51" s="12" customFormat="1" ht="11.25">
      <c r="B380" s="147"/>
      <c r="D380" s="148" t="s">
        <v>188</v>
      </c>
      <c r="E380" s="149" t="s">
        <v>81</v>
      </c>
      <c r="F380" s="150" t="s">
        <v>583</v>
      </c>
      <c r="H380" s="151">
        <v>-7.54</v>
      </c>
      <c r="I380" s="152"/>
      <c r="L380" s="147"/>
      <c r="M380" s="153"/>
      <c r="T380" s="154"/>
      <c r="AT380" s="149" t="s">
        <v>188</v>
      </c>
      <c r="AU380" s="149" t="s">
        <v>93</v>
      </c>
      <c r="AV380" s="12" t="s">
        <v>93</v>
      </c>
      <c r="AW380" s="12" t="s">
        <v>42</v>
      </c>
      <c r="AX380" s="12" t="s">
        <v>83</v>
      </c>
      <c r="AY380" s="149" t="s">
        <v>177</v>
      </c>
    </row>
    <row r="381" spans="2:51" s="14" customFormat="1" ht="11.25">
      <c r="B381" s="162"/>
      <c r="D381" s="148" t="s">
        <v>188</v>
      </c>
      <c r="E381" s="163" t="s">
        <v>81</v>
      </c>
      <c r="F381" s="164" t="s">
        <v>269</v>
      </c>
      <c r="H381" s="165">
        <v>42.52</v>
      </c>
      <c r="I381" s="166"/>
      <c r="L381" s="162"/>
      <c r="M381" s="167"/>
      <c r="T381" s="168"/>
      <c r="AT381" s="163" t="s">
        <v>188</v>
      </c>
      <c r="AU381" s="163" t="s">
        <v>93</v>
      </c>
      <c r="AV381" s="14" t="s">
        <v>197</v>
      </c>
      <c r="AW381" s="14" t="s">
        <v>42</v>
      </c>
      <c r="AX381" s="14" t="s">
        <v>83</v>
      </c>
      <c r="AY381" s="163" t="s">
        <v>177</v>
      </c>
    </row>
    <row r="382" spans="2:51" s="15" customFormat="1" ht="11.25">
      <c r="B382" s="179"/>
      <c r="D382" s="148" t="s">
        <v>188</v>
      </c>
      <c r="E382" s="180" t="s">
        <v>81</v>
      </c>
      <c r="F382" s="181" t="s">
        <v>584</v>
      </c>
      <c r="H382" s="180" t="s">
        <v>81</v>
      </c>
      <c r="I382" s="182"/>
      <c r="L382" s="179"/>
      <c r="M382" s="183"/>
      <c r="T382" s="184"/>
      <c r="AT382" s="180" t="s">
        <v>188</v>
      </c>
      <c r="AU382" s="180" t="s">
        <v>93</v>
      </c>
      <c r="AV382" s="15" t="s">
        <v>91</v>
      </c>
      <c r="AW382" s="15" t="s">
        <v>42</v>
      </c>
      <c r="AX382" s="15" t="s">
        <v>83</v>
      </c>
      <c r="AY382" s="180" t="s">
        <v>177</v>
      </c>
    </row>
    <row r="383" spans="2:51" s="12" customFormat="1" ht="11.25">
      <c r="B383" s="147"/>
      <c r="D383" s="148" t="s">
        <v>188</v>
      </c>
      <c r="E383" s="149" t="s">
        <v>81</v>
      </c>
      <c r="F383" s="150" t="s">
        <v>581</v>
      </c>
      <c r="H383" s="151">
        <v>51.84</v>
      </c>
      <c r="I383" s="152"/>
      <c r="L383" s="147"/>
      <c r="M383" s="153"/>
      <c r="T383" s="154"/>
      <c r="AT383" s="149" t="s">
        <v>188</v>
      </c>
      <c r="AU383" s="149" t="s">
        <v>93</v>
      </c>
      <c r="AV383" s="12" t="s">
        <v>93</v>
      </c>
      <c r="AW383" s="12" t="s">
        <v>42</v>
      </c>
      <c r="AX383" s="12" t="s">
        <v>83</v>
      </c>
      <c r="AY383" s="149" t="s">
        <v>177</v>
      </c>
    </row>
    <row r="384" spans="2:51" s="12" customFormat="1" ht="11.25">
      <c r="B384" s="147"/>
      <c r="D384" s="148" t="s">
        <v>188</v>
      </c>
      <c r="E384" s="149" t="s">
        <v>81</v>
      </c>
      <c r="F384" s="150" t="s">
        <v>582</v>
      </c>
      <c r="H384" s="151">
        <v>-1.78</v>
      </c>
      <c r="I384" s="152"/>
      <c r="L384" s="147"/>
      <c r="M384" s="153"/>
      <c r="T384" s="154"/>
      <c r="AT384" s="149" t="s">
        <v>188</v>
      </c>
      <c r="AU384" s="149" t="s">
        <v>93</v>
      </c>
      <c r="AV384" s="12" t="s">
        <v>93</v>
      </c>
      <c r="AW384" s="12" t="s">
        <v>42</v>
      </c>
      <c r="AX384" s="12" t="s">
        <v>83</v>
      </c>
      <c r="AY384" s="149" t="s">
        <v>177</v>
      </c>
    </row>
    <row r="385" spans="2:65" s="12" customFormat="1" ht="11.25">
      <c r="B385" s="147"/>
      <c r="D385" s="148" t="s">
        <v>188</v>
      </c>
      <c r="E385" s="149" t="s">
        <v>81</v>
      </c>
      <c r="F385" s="150" t="s">
        <v>583</v>
      </c>
      <c r="H385" s="151">
        <v>-7.54</v>
      </c>
      <c r="I385" s="152"/>
      <c r="L385" s="147"/>
      <c r="M385" s="153"/>
      <c r="T385" s="154"/>
      <c r="AT385" s="149" t="s">
        <v>188</v>
      </c>
      <c r="AU385" s="149" t="s">
        <v>93</v>
      </c>
      <c r="AV385" s="12" t="s">
        <v>93</v>
      </c>
      <c r="AW385" s="12" t="s">
        <v>42</v>
      </c>
      <c r="AX385" s="12" t="s">
        <v>83</v>
      </c>
      <c r="AY385" s="149" t="s">
        <v>177</v>
      </c>
    </row>
    <row r="386" spans="2:65" s="14" customFormat="1" ht="11.25">
      <c r="B386" s="162"/>
      <c r="D386" s="148" t="s">
        <v>188</v>
      </c>
      <c r="E386" s="163" t="s">
        <v>81</v>
      </c>
      <c r="F386" s="164" t="s">
        <v>269</v>
      </c>
      <c r="H386" s="165">
        <v>42.52</v>
      </c>
      <c r="I386" s="166"/>
      <c r="L386" s="162"/>
      <c r="M386" s="167"/>
      <c r="T386" s="168"/>
      <c r="AT386" s="163" t="s">
        <v>188</v>
      </c>
      <c r="AU386" s="163" t="s">
        <v>93</v>
      </c>
      <c r="AV386" s="14" t="s">
        <v>197</v>
      </c>
      <c r="AW386" s="14" t="s">
        <v>42</v>
      </c>
      <c r="AX386" s="14" t="s">
        <v>83</v>
      </c>
      <c r="AY386" s="163" t="s">
        <v>177</v>
      </c>
    </row>
    <row r="387" spans="2:65" s="15" customFormat="1" ht="11.25">
      <c r="B387" s="179"/>
      <c r="D387" s="148" t="s">
        <v>188</v>
      </c>
      <c r="E387" s="180" t="s">
        <v>81</v>
      </c>
      <c r="F387" s="181" t="s">
        <v>585</v>
      </c>
      <c r="H387" s="180" t="s">
        <v>81</v>
      </c>
      <c r="I387" s="182"/>
      <c r="L387" s="179"/>
      <c r="M387" s="183"/>
      <c r="T387" s="184"/>
      <c r="AT387" s="180" t="s">
        <v>188</v>
      </c>
      <c r="AU387" s="180" t="s">
        <v>93</v>
      </c>
      <c r="AV387" s="15" t="s">
        <v>91</v>
      </c>
      <c r="AW387" s="15" t="s">
        <v>42</v>
      </c>
      <c r="AX387" s="15" t="s">
        <v>83</v>
      </c>
      <c r="AY387" s="180" t="s">
        <v>177</v>
      </c>
    </row>
    <row r="388" spans="2:65" s="12" customFormat="1" ht="11.25">
      <c r="B388" s="147"/>
      <c r="D388" s="148" t="s">
        <v>188</v>
      </c>
      <c r="E388" s="149" t="s">
        <v>81</v>
      </c>
      <c r="F388" s="150" t="s">
        <v>586</v>
      </c>
      <c r="H388" s="151">
        <v>70.847999999999999</v>
      </c>
      <c r="I388" s="152"/>
      <c r="L388" s="147"/>
      <c r="M388" s="153"/>
      <c r="T388" s="154"/>
      <c r="AT388" s="149" t="s">
        <v>188</v>
      </c>
      <c r="AU388" s="149" t="s">
        <v>93</v>
      </c>
      <c r="AV388" s="12" t="s">
        <v>93</v>
      </c>
      <c r="AW388" s="12" t="s">
        <v>42</v>
      </c>
      <c r="AX388" s="12" t="s">
        <v>83</v>
      </c>
      <c r="AY388" s="149" t="s">
        <v>177</v>
      </c>
    </row>
    <row r="389" spans="2:65" s="12" customFormat="1" ht="11.25">
      <c r="B389" s="147"/>
      <c r="D389" s="148" t="s">
        <v>188</v>
      </c>
      <c r="E389" s="149" t="s">
        <v>81</v>
      </c>
      <c r="F389" s="150" t="s">
        <v>582</v>
      </c>
      <c r="H389" s="151">
        <v>-1.78</v>
      </c>
      <c r="I389" s="152"/>
      <c r="L389" s="147"/>
      <c r="M389" s="153"/>
      <c r="T389" s="154"/>
      <c r="AT389" s="149" t="s">
        <v>188</v>
      </c>
      <c r="AU389" s="149" t="s">
        <v>93</v>
      </c>
      <c r="AV389" s="12" t="s">
        <v>93</v>
      </c>
      <c r="AW389" s="12" t="s">
        <v>42</v>
      </c>
      <c r="AX389" s="12" t="s">
        <v>83</v>
      </c>
      <c r="AY389" s="149" t="s">
        <v>177</v>
      </c>
    </row>
    <row r="390" spans="2:65" s="12" customFormat="1" ht="11.25">
      <c r="B390" s="147"/>
      <c r="D390" s="148" t="s">
        <v>188</v>
      </c>
      <c r="E390" s="149" t="s">
        <v>81</v>
      </c>
      <c r="F390" s="150" t="s">
        <v>583</v>
      </c>
      <c r="H390" s="151">
        <v>-7.54</v>
      </c>
      <c r="I390" s="152"/>
      <c r="L390" s="147"/>
      <c r="M390" s="153"/>
      <c r="T390" s="154"/>
      <c r="AT390" s="149" t="s">
        <v>188</v>
      </c>
      <c r="AU390" s="149" t="s">
        <v>93</v>
      </c>
      <c r="AV390" s="12" t="s">
        <v>93</v>
      </c>
      <c r="AW390" s="12" t="s">
        <v>42</v>
      </c>
      <c r="AX390" s="12" t="s">
        <v>83</v>
      </c>
      <c r="AY390" s="149" t="s">
        <v>177</v>
      </c>
    </row>
    <row r="391" spans="2:65" s="12" customFormat="1" ht="11.25">
      <c r="B391" s="147"/>
      <c r="D391" s="148" t="s">
        <v>188</v>
      </c>
      <c r="E391" s="149" t="s">
        <v>81</v>
      </c>
      <c r="F391" s="150" t="s">
        <v>587</v>
      </c>
      <c r="H391" s="151">
        <v>193.52</v>
      </c>
      <c r="I391" s="152"/>
      <c r="L391" s="147"/>
      <c r="M391" s="153"/>
      <c r="T391" s="154"/>
      <c r="AT391" s="149" t="s">
        <v>188</v>
      </c>
      <c r="AU391" s="149" t="s">
        <v>93</v>
      </c>
      <c r="AV391" s="12" t="s">
        <v>93</v>
      </c>
      <c r="AW391" s="12" t="s">
        <v>42</v>
      </c>
      <c r="AX391" s="12" t="s">
        <v>83</v>
      </c>
      <c r="AY391" s="149" t="s">
        <v>177</v>
      </c>
    </row>
    <row r="392" spans="2:65" s="12" customFormat="1" ht="11.25">
      <c r="B392" s="147"/>
      <c r="D392" s="148" t="s">
        <v>188</v>
      </c>
      <c r="E392" s="149" t="s">
        <v>81</v>
      </c>
      <c r="F392" s="150" t="s">
        <v>588</v>
      </c>
      <c r="H392" s="151">
        <v>-9.24</v>
      </c>
      <c r="I392" s="152"/>
      <c r="L392" s="147"/>
      <c r="M392" s="153"/>
      <c r="T392" s="154"/>
      <c r="AT392" s="149" t="s">
        <v>188</v>
      </c>
      <c r="AU392" s="149" t="s">
        <v>93</v>
      </c>
      <c r="AV392" s="12" t="s">
        <v>93</v>
      </c>
      <c r="AW392" s="12" t="s">
        <v>42</v>
      </c>
      <c r="AX392" s="12" t="s">
        <v>83</v>
      </c>
      <c r="AY392" s="149" t="s">
        <v>177</v>
      </c>
    </row>
    <row r="393" spans="2:65" s="12" customFormat="1" ht="11.25">
      <c r="B393" s="147"/>
      <c r="D393" s="148" t="s">
        <v>188</v>
      </c>
      <c r="E393" s="149" t="s">
        <v>81</v>
      </c>
      <c r="F393" s="150" t="s">
        <v>589</v>
      </c>
      <c r="H393" s="151">
        <v>-34.502000000000002</v>
      </c>
      <c r="I393" s="152"/>
      <c r="L393" s="147"/>
      <c r="M393" s="153"/>
      <c r="T393" s="154"/>
      <c r="AT393" s="149" t="s">
        <v>188</v>
      </c>
      <c r="AU393" s="149" t="s">
        <v>93</v>
      </c>
      <c r="AV393" s="12" t="s">
        <v>93</v>
      </c>
      <c r="AW393" s="12" t="s">
        <v>42</v>
      </c>
      <c r="AX393" s="12" t="s">
        <v>83</v>
      </c>
      <c r="AY393" s="149" t="s">
        <v>177</v>
      </c>
    </row>
    <row r="394" spans="2:65" s="13" customFormat="1" ht="11.25">
      <c r="B394" s="155"/>
      <c r="D394" s="148" t="s">
        <v>188</v>
      </c>
      <c r="E394" s="156" t="s">
        <v>81</v>
      </c>
      <c r="F394" s="157" t="s">
        <v>192</v>
      </c>
      <c r="H394" s="158">
        <v>360.06400000000002</v>
      </c>
      <c r="I394" s="159"/>
      <c r="L394" s="155"/>
      <c r="M394" s="160"/>
      <c r="T394" s="161"/>
      <c r="AT394" s="156" t="s">
        <v>188</v>
      </c>
      <c r="AU394" s="156" t="s">
        <v>93</v>
      </c>
      <c r="AV394" s="13" t="s">
        <v>184</v>
      </c>
      <c r="AW394" s="13" t="s">
        <v>42</v>
      </c>
      <c r="AX394" s="13" t="s">
        <v>91</v>
      </c>
      <c r="AY394" s="156" t="s">
        <v>177</v>
      </c>
    </row>
    <row r="395" spans="2:65" s="1" customFormat="1" ht="24.2" customHeight="1">
      <c r="B395" s="34"/>
      <c r="C395" s="130" t="s">
        <v>590</v>
      </c>
      <c r="D395" s="130" t="s">
        <v>179</v>
      </c>
      <c r="E395" s="131" t="s">
        <v>591</v>
      </c>
      <c r="F395" s="132" t="s">
        <v>592</v>
      </c>
      <c r="G395" s="133" t="s">
        <v>120</v>
      </c>
      <c r="H395" s="134">
        <v>720.12800000000004</v>
      </c>
      <c r="I395" s="135"/>
      <c r="J395" s="136">
        <f>ROUND(I395*H395,2)</f>
        <v>0</v>
      </c>
      <c r="K395" s="132" t="s">
        <v>183</v>
      </c>
      <c r="L395" s="34"/>
      <c r="M395" s="137" t="s">
        <v>81</v>
      </c>
      <c r="N395" s="138" t="s">
        <v>53</v>
      </c>
      <c r="P395" s="139">
        <f>O395*H395</f>
        <v>0</v>
      </c>
      <c r="Q395" s="139">
        <v>7.9000000000000008E-3</v>
      </c>
      <c r="R395" s="139">
        <f>Q395*H395</f>
        <v>5.6890112000000013</v>
      </c>
      <c r="S395" s="139">
        <v>0</v>
      </c>
      <c r="T395" s="140">
        <f>S395*H395</f>
        <v>0</v>
      </c>
      <c r="AR395" s="141" t="s">
        <v>184</v>
      </c>
      <c r="AT395" s="141" t="s">
        <v>179</v>
      </c>
      <c r="AU395" s="141" t="s">
        <v>93</v>
      </c>
      <c r="AY395" s="18" t="s">
        <v>177</v>
      </c>
      <c r="BE395" s="142">
        <f>IF(N395="základní",J395,0)</f>
        <v>0</v>
      </c>
      <c r="BF395" s="142">
        <f>IF(N395="snížená",J395,0)</f>
        <v>0</v>
      </c>
      <c r="BG395" s="142">
        <f>IF(N395="zákl. přenesená",J395,0)</f>
        <v>0</v>
      </c>
      <c r="BH395" s="142">
        <f>IF(N395="sníž. přenesená",J395,0)</f>
        <v>0</v>
      </c>
      <c r="BI395" s="142">
        <f>IF(N395="nulová",J395,0)</f>
        <v>0</v>
      </c>
      <c r="BJ395" s="18" t="s">
        <v>91</v>
      </c>
      <c r="BK395" s="142">
        <f>ROUND(I395*H395,2)</f>
        <v>0</v>
      </c>
      <c r="BL395" s="18" t="s">
        <v>184</v>
      </c>
      <c r="BM395" s="141" t="s">
        <v>593</v>
      </c>
    </row>
    <row r="396" spans="2:65" s="1" customFormat="1" ht="11.25">
      <c r="B396" s="34"/>
      <c r="D396" s="143" t="s">
        <v>186</v>
      </c>
      <c r="F396" s="144" t="s">
        <v>594</v>
      </c>
      <c r="I396" s="145"/>
      <c r="L396" s="34"/>
      <c r="M396" s="146"/>
      <c r="T396" s="55"/>
      <c r="AT396" s="18" t="s">
        <v>186</v>
      </c>
      <c r="AU396" s="18" t="s">
        <v>93</v>
      </c>
    </row>
    <row r="397" spans="2:65" s="12" customFormat="1" ht="11.25">
      <c r="B397" s="147"/>
      <c r="D397" s="148" t="s">
        <v>188</v>
      </c>
      <c r="E397" s="149" t="s">
        <v>81</v>
      </c>
      <c r="F397" s="150" t="s">
        <v>595</v>
      </c>
      <c r="H397" s="151">
        <v>720.12800000000004</v>
      </c>
      <c r="I397" s="152"/>
      <c r="L397" s="147"/>
      <c r="M397" s="153"/>
      <c r="T397" s="154"/>
      <c r="AT397" s="149" t="s">
        <v>188</v>
      </c>
      <c r="AU397" s="149" t="s">
        <v>93</v>
      </c>
      <c r="AV397" s="12" t="s">
        <v>93</v>
      </c>
      <c r="AW397" s="12" t="s">
        <v>42</v>
      </c>
      <c r="AX397" s="12" t="s">
        <v>91</v>
      </c>
      <c r="AY397" s="149" t="s">
        <v>177</v>
      </c>
    </row>
    <row r="398" spans="2:65" s="1" customFormat="1" ht="24.2" customHeight="1">
      <c r="B398" s="34"/>
      <c r="C398" s="130" t="s">
        <v>596</v>
      </c>
      <c r="D398" s="130" t="s">
        <v>179</v>
      </c>
      <c r="E398" s="131" t="s">
        <v>597</v>
      </c>
      <c r="F398" s="132" t="s">
        <v>598</v>
      </c>
      <c r="G398" s="133" t="s">
        <v>120</v>
      </c>
      <c r="H398" s="134">
        <v>300</v>
      </c>
      <c r="I398" s="135"/>
      <c r="J398" s="136">
        <f>ROUND(I398*H398,2)</f>
        <v>0</v>
      </c>
      <c r="K398" s="132" t="s">
        <v>183</v>
      </c>
      <c r="L398" s="34"/>
      <c r="M398" s="137" t="s">
        <v>81</v>
      </c>
      <c r="N398" s="138" t="s">
        <v>53</v>
      </c>
      <c r="P398" s="139">
        <f>O398*H398</f>
        <v>0</v>
      </c>
      <c r="Q398" s="139">
        <v>1.7000000000000001E-2</v>
      </c>
      <c r="R398" s="139">
        <f>Q398*H398</f>
        <v>5.1000000000000005</v>
      </c>
      <c r="S398" s="139">
        <v>0</v>
      </c>
      <c r="T398" s="140">
        <f>S398*H398</f>
        <v>0</v>
      </c>
      <c r="AR398" s="141" t="s">
        <v>184</v>
      </c>
      <c r="AT398" s="141" t="s">
        <v>179</v>
      </c>
      <c r="AU398" s="141" t="s">
        <v>93</v>
      </c>
      <c r="AY398" s="18" t="s">
        <v>177</v>
      </c>
      <c r="BE398" s="142">
        <f>IF(N398="základní",J398,0)</f>
        <v>0</v>
      </c>
      <c r="BF398" s="142">
        <f>IF(N398="snížená",J398,0)</f>
        <v>0</v>
      </c>
      <c r="BG398" s="142">
        <f>IF(N398="zákl. přenesená",J398,0)</f>
        <v>0</v>
      </c>
      <c r="BH398" s="142">
        <f>IF(N398="sníž. přenesená",J398,0)</f>
        <v>0</v>
      </c>
      <c r="BI398" s="142">
        <f>IF(N398="nulová",J398,0)</f>
        <v>0</v>
      </c>
      <c r="BJ398" s="18" t="s">
        <v>91</v>
      </c>
      <c r="BK398" s="142">
        <f>ROUND(I398*H398,2)</f>
        <v>0</v>
      </c>
      <c r="BL398" s="18" t="s">
        <v>184</v>
      </c>
      <c r="BM398" s="141" t="s">
        <v>599</v>
      </c>
    </row>
    <row r="399" spans="2:65" s="1" customFormat="1" ht="11.25">
      <c r="B399" s="34"/>
      <c r="D399" s="143" t="s">
        <v>186</v>
      </c>
      <c r="F399" s="144" t="s">
        <v>600</v>
      </c>
      <c r="I399" s="145"/>
      <c r="L399" s="34"/>
      <c r="M399" s="146"/>
      <c r="T399" s="55"/>
      <c r="AT399" s="18" t="s">
        <v>186</v>
      </c>
      <c r="AU399" s="18" t="s">
        <v>93</v>
      </c>
    </row>
    <row r="400" spans="2:65" s="1" customFormat="1" ht="16.5" customHeight="1">
      <c r="B400" s="34"/>
      <c r="C400" s="130" t="s">
        <v>601</v>
      </c>
      <c r="D400" s="130" t="s">
        <v>179</v>
      </c>
      <c r="E400" s="131" t="s">
        <v>602</v>
      </c>
      <c r="F400" s="132" t="s">
        <v>603</v>
      </c>
      <c r="G400" s="133" t="s">
        <v>182</v>
      </c>
      <c r="H400" s="134">
        <v>142.38</v>
      </c>
      <c r="I400" s="135"/>
      <c r="J400" s="136">
        <f>ROUND(I400*H400,2)</f>
        <v>0</v>
      </c>
      <c r="K400" s="132" t="s">
        <v>183</v>
      </c>
      <c r="L400" s="34"/>
      <c r="M400" s="137" t="s">
        <v>81</v>
      </c>
      <c r="N400" s="138" t="s">
        <v>53</v>
      </c>
      <c r="P400" s="139">
        <f>O400*H400</f>
        <v>0</v>
      </c>
      <c r="Q400" s="139">
        <v>0</v>
      </c>
      <c r="R400" s="139">
        <f>Q400*H400</f>
        <v>0</v>
      </c>
      <c r="S400" s="139">
        <v>1.0000000000000001E-5</v>
      </c>
      <c r="T400" s="140">
        <f>S400*H400</f>
        <v>1.4238E-3</v>
      </c>
      <c r="AR400" s="141" t="s">
        <v>184</v>
      </c>
      <c r="AT400" s="141" t="s">
        <v>179</v>
      </c>
      <c r="AU400" s="141" t="s">
        <v>93</v>
      </c>
      <c r="AY400" s="18" t="s">
        <v>177</v>
      </c>
      <c r="BE400" s="142">
        <f>IF(N400="základní",J400,0)</f>
        <v>0</v>
      </c>
      <c r="BF400" s="142">
        <f>IF(N400="snížená",J400,0)</f>
        <v>0</v>
      </c>
      <c r="BG400" s="142">
        <f>IF(N400="zákl. přenesená",J400,0)</f>
        <v>0</v>
      </c>
      <c r="BH400" s="142">
        <f>IF(N400="sníž. přenesená",J400,0)</f>
        <v>0</v>
      </c>
      <c r="BI400" s="142">
        <f>IF(N400="nulová",J400,0)</f>
        <v>0</v>
      </c>
      <c r="BJ400" s="18" t="s">
        <v>91</v>
      </c>
      <c r="BK400" s="142">
        <f>ROUND(I400*H400,2)</f>
        <v>0</v>
      </c>
      <c r="BL400" s="18" t="s">
        <v>184</v>
      </c>
      <c r="BM400" s="141" t="s">
        <v>604</v>
      </c>
    </row>
    <row r="401" spans="2:51" s="1" customFormat="1" ht="11.25">
      <c r="B401" s="34"/>
      <c r="D401" s="143" t="s">
        <v>186</v>
      </c>
      <c r="F401" s="144" t="s">
        <v>605</v>
      </c>
      <c r="I401" s="145"/>
      <c r="L401" s="34"/>
      <c r="M401" s="146"/>
      <c r="T401" s="55"/>
      <c r="AT401" s="18" t="s">
        <v>186</v>
      </c>
      <c r="AU401" s="18" t="s">
        <v>93</v>
      </c>
    </row>
    <row r="402" spans="2:51" s="12" customFormat="1" ht="11.25">
      <c r="B402" s="147"/>
      <c r="D402" s="148" t="s">
        <v>188</v>
      </c>
      <c r="E402" s="149" t="s">
        <v>81</v>
      </c>
      <c r="F402" s="150" t="s">
        <v>606</v>
      </c>
      <c r="H402" s="151">
        <v>18.48</v>
      </c>
      <c r="I402" s="152"/>
      <c r="L402" s="147"/>
      <c r="M402" s="153"/>
      <c r="T402" s="154"/>
      <c r="AT402" s="149" t="s">
        <v>188</v>
      </c>
      <c r="AU402" s="149" t="s">
        <v>93</v>
      </c>
      <c r="AV402" s="12" t="s">
        <v>93</v>
      </c>
      <c r="AW402" s="12" t="s">
        <v>42</v>
      </c>
      <c r="AX402" s="12" t="s">
        <v>83</v>
      </c>
      <c r="AY402" s="149" t="s">
        <v>177</v>
      </c>
    </row>
    <row r="403" spans="2:51" s="12" customFormat="1" ht="11.25">
      <c r="B403" s="147"/>
      <c r="D403" s="148" t="s">
        <v>188</v>
      </c>
      <c r="E403" s="149" t="s">
        <v>81</v>
      </c>
      <c r="F403" s="150" t="s">
        <v>607</v>
      </c>
      <c r="H403" s="151">
        <v>6.1</v>
      </c>
      <c r="I403" s="152"/>
      <c r="L403" s="147"/>
      <c r="M403" s="153"/>
      <c r="T403" s="154"/>
      <c r="AT403" s="149" t="s">
        <v>188</v>
      </c>
      <c r="AU403" s="149" t="s">
        <v>93</v>
      </c>
      <c r="AV403" s="12" t="s">
        <v>93</v>
      </c>
      <c r="AW403" s="12" t="s">
        <v>42</v>
      </c>
      <c r="AX403" s="12" t="s">
        <v>83</v>
      </c>
      <c r="AY403" s="149" t="s">
        <v>177</v>
      </c>
    </row>
    <row r="404" spans="2:51" s="12" customFormat="1" ht="11.25">
      <c r="B404" s="147"/>
      <c r="D404" s="148" t="s">
        <v>188</v>
      </c>
      <c r="E404" s="149" t="s">
        <v>81</v>
      </c>
      <c r="F404" s="150" t="s">
        <v>608</v>
      </c>
      <c r="H404" s="151">
        <v>10.6</v>
      </c>
      <c r="I404" s="152"/>
      <c r="L404" s="147"/>
      <c r="M404" s="153"/>
      <c r="T404" s="154"/>
      <c r="AT404" s="149" t="s">
        <v>188</v>
      </c>
      <c r="AU404" s="149" t="s">
        <v>93</v>
      </c>
      <c r="AV404" s="12" t="s">
        <v>93</v>
      </c>
      <c r="AW404" s="12" t="s">
        <v>42</v>
      </c>
      <c r="AX404" s="12" t="s">
        <v>83</v>
      </c>
      <c r="AY404" s="149" t="s">
        <v>177</v>
      </c>
    </row>
    <row r="405" spans="2:51" s="14" customFormat="1" ht="11.25">
      <c r="B405" s="162"/>
      <c r="D405" s="148" t="s">
        <v>188</v>
      </c>
      <c r="E405" s="163" t="s">
        <v>81</v>
      </c>
      <c r="F405" s="164" t="s">
        <v>269</v>
      </c>
      <c r="H405" s="165">
        <v>35.18</v>
      </c>
      <c r="I405" s="166"/>
      <c r="L405" s="162"/>
      <c r="M405" s="167"/>
      <c r="T405" s="168"/>
      <c r="AT405" s="163" t="s">
        <v>188</v>
      </c>
      <c r="AU405" s="163" t="s">
        <v>93</v>
      </c>
      <c r="AV405" s="14" t="s">
        <v>197</v>
      </c>
      <c r="AW405" s="14" t="s">
        <v>42</v>
      </c>
      <c r="AX405" s="14" t="s">
        <v>83</v>
      </c>
      <c r="AY405" s="163" t="s">
        <v>177</v>
      </c>
    </row>
    <row r="406" spans="2:51" s="12" customFormat="1" ht="11.25">
      <c r="B406" s="147"/>
      <c r="D406" s="148" t="s">
        <v>188</v>
      </c>
      <c r="E406" s="149" t="s">
        <v>81</v>
      </c>
      <c r="F406" s="150" t="s">
        <v>609</v>
      </c>
      <c r="H406" s="151">
        <v>6</v>
      </c>
      <c r="I406" s="152"/>
      <c r="L406" s="147"/>
      <c r="M406" s="153"/>
      <c r="T406" s="154"/>
      <c r="AT406" s="149" t="s">
        <v>188</v>
      </c>
      <c r="AU406" s="149" t="s">
        <v>93</v>
      </c>
      <c r="AV406" s="12" t="s">
        <v>93</v>
      </c>
      <c r="AW406" s="12" t="s">
        <v>42</v>
      </c>
      <c r="AX406" s="12" t="s">
        <v>83</v>
      </c>
      <c r="AY406" s="149" t="s">
        <v>177</v>
      </c>
    </row>
    <row r="407" spans="2:51" s="12" customFormat="1" ht="11.25">
      <c r="B407" s="147"/>
      <c r="D407" s="148" t="s">
        <v>188</v>
      </c>
      <c r="E407" s="149" t="s">
        <v>81</v>
      </c>
      <c r="F407" s="150" t="s">
        <v>610</v>
      </c>
      <c r="H407" s="151">
        <v>8.6</v>
      </c>
      <c r="I407" s="152"/>
      <c r="L407" s="147"/>
      <c r="M407" s="153"/>
      <c r="T407" s="154"/>
      <c r="AT407" s="149" t="s">
        <v>188</v>
      </c>
      <c r="AU407" s="149" t="s">
        <v>93</v>
      </c>
      <c r="AV407" s="12" t="s">
        <v>93</v>
      </c>
      <c r="AW407" s="12" t="s">
        <v>42</v>
      </c>
      <c r="AX407" s="12" t="s">
        <v>83</v>
      </c>
      <c r="AY407" s="149" t="s">
        <v>177</v>
      </c>
    </row>
    <row r="408" spans="2:51" s="12" customFormat="1" ht="11.25">
      <c r="B408" s="147"/>
      <c r="D408" s="148" t="s">
        <v>188</v>
      </c>
      <c r="E408" s="149" t="s">
        <v>81</v>
      </c>
      <c r="F408" s="150" t="s">
        <v>611</v>
      </c>
      <c r="H408" s="151">
        <v>10.6</v>
      </c>
      <c r="I408" s="152"/>
      <c r="L408" s="147"/>
      <c r="M408" s="153"/>
      <c r="T408" s="154"/>
      <c r="AT408" s="149" t="s">
        <v>188</v>
      </c>
      <c r="AU408" s="149" t="s">
        <v>93</v>
      </c>
      <c r="AV408" s="12" t="s">
        <v>93</v>
      </c>
      <c r="AW408" s="12" t="s">
        <v>42</v>
      </c>
      <c r="AX408" s="12" t="s">
        <v>83</v>
      </c>
      <c r="AY408" s="149" t="s">
        <v>177</v>
      </c>
    </row>
    <row r="409" spans="2:51" s="14" customFormat="1" ht="11.25">
      <c r="B409" s="162"/>
      <c r="D409" s="148" t="s">
        <v>188</v>
      </c>
      <c r="E409" s="163" t="s">
        <v>81</v>
      </c>
      <c r="F409" s="164" t="s">
        <v>269</v>
      </c>
      <c r="H409" s="165">
        <v>25.2</v>
      </c>
      <c r="I409" s="166"/>
      <c r="L409" s="162"/>
      <c r="M409" s="167"/>
      <c r="T409" s="168"/>
      <c r="AT409" s="163" t="s">
        <v>188</v>
      </c>
      <c r="AU409" s="163" t="s">
        <v>93</v>
      </c>
      <c r="AV409" s="14" t="s">
        <v>197</v>
      </c>
      <c r="AW409" s="14" t="s">
        <v>42</v>
      </c>
      <c r="AX409" s="14" t="s">
        <v>83</v>
      </c>
      <c r="AY409" s="163" t="s">
        <v>177</v>
      </c>
    </row>
    <row r="410" spans="2:51" s="12" customFormat="1" ht="11.25">
      <c r="B410" s="147"/>
      <c r="D410" s="148" t="s">
        <v>188</v>
      </c>
      <c r="E410" s="149" t="s">
        <v>81</v>
      </c>
      <c r="F410" s="150" t="s">
        <v>612</v>
      </c>
      <c r="H410" s="151">
        <v>6</v>
      </c>
      <c r="I410" s="152"/>
      <c r="L410" s="147"/>
      <c r="M410" s="153"/>
      <c r="T410" s="154"/>
      <c r="AT410" s="149" t="s">
        <v>188</v>
      </c>
      <c r="AU410" s="149" t="s">
        <v>93</v>
      </c>
      <c r="AV410" s="12" t="s">
        <v>93</v>
      </c>
      <c r="AW410" s="12" t="s">
        <v>42</v>
      </c>
      <c r="AX410" s="12" t="s">
        <v>83</v>
      </c>
      <c r="AY410" s="149" t="s">
        <v>177</v>
      </c>
    </row>
    <row r="411" spans="2:51" s="12" customFormat="1" ht="11.25">
      <c r="B411" s="147"/>
      <c r="D411" s="148" t="s">
        <v>188</v>
      </c>
      <c r="E411" s="149" t="s">
        <v>81</v>
      </c>
      <c r="F411" s="150" t="s">
        <v>613</v>
      </c>
      <c r="H411" s="151">
        <v>6.6</v>
      </c>
      <c r="I411" s="152"/>
      <c r="L411" s="147"/>
      <c r="M411" s="153"/>
      <c r="T411" s="154"/>
      <c r="AT411" s="149" t="s">
        <v>188</v>
      </c>
      <c r="AU411" s="149" t="s">
        <v>93</v>
      </c>
      <c r="AV411" s="12" t="s">
        <v>93</v>
      </c>
      <c r="AW411" s="12" t="s">
        <v>42</v>
      </c>
      <c r="AX411" s="12" t="s">
        <v>83</v>
      </c>
      <c r="AY411" s="149" t="s">
        <v>177</v>
      </c>
    </row>
    <row r="412" spans="2:51" s="12" customFormat="1" ht="11.25">
      <c r="B412" s="147"/>
      <c r="D412" s="148" t="s">
        <v>188</v>
      </c>
      <c r="E412" s="149" t="s">
        <v>81</v>
      </c>
      <c r="F412" s="150" t="s">
        <v>611</v>
      </c>
      <c r="H412" s="151">
        <v>10.6</v>
      </c>
      <c r="I412" s="152"/>
      <c r="L412" s="147"/>
      <c r="M412" s="153"/>
      <c r="T412" s="154"/>
      <c r="AT412" s="149" t="s">
        <v>188</v>
      </c>
      <c r="AU412" s="149" t="s">
        <v>93</v>
      </c>
      <c r="AV412" s="12" t="s">
        <v>93</v>
      </c>
      <c r="AW412" s="12" t="s">
        <v>42</v>
      </c>
      <c r="AX412" s="12" t="s">
        <v>83</v>
      </c>
      <c r="AY412" s="149" t="s">
        <v>177</v>
      </c>
    </row>
    <row r="413" spans="2:51" s="14" customFormat="1" ht="11.25">
      <c r="B413" s="162"/>
      <c r="D413" s="148" t="s">
        <v>188</v>
      </c>
      <c r="E413" s="163" t="s">
        <v>81</v>
      </c>
      <c r="F413" s="164" t="s">
        <v>269</v>
      </c>
      <c r="H413" s="165">
        <v>23.2</v>
      </c>
      <c r="I413" s="166"/>
      <c r="L413" s="162"/>
      <c r="M413" s="167"/>
      <c r="T413" s="168"/>
      <c r="AT413" s="163" t="s">
        <v>188</v>
      </c>
      <c r="AU413" s="163" t="s">
        <v>93</v>
      </c>
      <c r="AV413" s="14" t="s">
        <v>197</v>
      </c>
      <c r="AW413" s="14" t="s">
        <v>42</v>
      </c>
      <c r="AX413" s="14" t="s">
        <v>83</v>
      </c>
      <c r="AY413" s="163" t="s">
        <v>177</v>
      </c>
    </row>
    <row r="414" spans="2:51" s="12" customFormat="1" ht="11.25">
      <c r="B414" s="147"/>
      <c r="D414" s="148" t="s">
        <v>188</v>
      </c>
      <c r="E414" s="149" t="s">
        <v>81</v>
      </c>
      <c r="F414" s="150" t="s">
        <v>614</v>
      </c>
      <c r="H414" s="151">
        <v>6</v>
      </c>
      <c r="I414" s="152"/>
      <c r="L414" s="147"/>
      <c r="M414" s="153"/>
      <c r="T414" s="154"/>
      <c r="AT414" s="149" t="s">
        <v>188</v>
      </c>
      <c r="AU414" s="149" t="s">
        <v>93</v>
      </c>
      <c r="AV414" s="12" t="s">
        <v>93</v>
      </c>
      <c r="AW414" s="12" t="s">
        <v>42</v>
      </c>
      <c r="AX414" s="12" t="s">
        <v>83</v>
      </c>
      <c r="AY414" s="149" t="s">
        <v>177</v>
      </c>
    </row>
    <row r="415" spans="2:51" s="12" customFormat="1" ht="11.25">
      <c r="B415" s="147"/>
      <c r="D415" s="148" t="s">
        <v>188</v>
      </c>
      <c r="E415" s="149" t="s">
        <v>81</v>
      </c>
      <c r="F415" s="150" t="s">
        <v>613</v>
      </c>
      <c r="H415" s="151">
        <v>6.6</v>
      </c>
      <c r="I415" s="152"/>
      <c r="L415" s="147"/>
      <c r="M415" s="153"/>
      <c r="T415" s="154"/>
      <c r="AT415" s="149" t="s">
        <v>188</v>
      </c>
      <c r="AU415" s="149" t="s">
        <v>93</v>
      </c>
      <c r="AV415" s="12" t="s">
        <v>93</v>
      </c>
      <c r="AW415" s="12" t="s">
        <v>42</v>
      </c>
      <c r="AX415" s="12" t="s">
        <v>83</v>
      </c>
      <c r="AY415" s="149" t="s">
        <v>177</v>
      </c>
    </row>
    <row r="416" spans="2:51" s="12" customFormat="1" ht="11.25">
      <c r="B416" s="147"/>
      <c r="D416" s="148" t="s">
        <v>188</v>
      </c>
      <c r="E416" s="149" t="s">
        <v>81</v>
      </c>
      <c r="F416" s="150" t="s">
        <v>611</v>
      </c>
      <c r="H416" s="151">
        <v>10.6</v>
      </c>
      <c r="I416" s="152"/>
      <c r="L416" s="147"/>
      <c r="M416" s="153"/>
      <c r="T416" s="154"/>
      <c r="AT416" s="149" t="s">
        <v>188</v>
      </c>
      <c r="AU416" s="149" t="s">
        <v>93</v>
      </c>
      <c r="AV416" s="12" t="s">
        <v>93</v>
      </c>
      <c r="AW416" s="12" t="s">
        <v>42</v>
      </c>
      <c r="AX416" s="12" t="s">
        <v>83</v>
      </c>
      <c r="AY416" s="149" t="s">
        <v>177</v>
      </c>
    </row>
    <row r="417" spans="2:65" s="14" customFormat="1" ht="11.25">
      <c r="B417" s="162"/>
      <c r="D417" s="148" t="s">
        <v>188</v>
      </c>
      <c r="E417" s="163" t="s">
        <v>81</v>
      </c>
      <c r="F417" s="164" t="s">
        <v>269</v>
      </c>
      <c r="H417" s="165">
        <v>23.2</v>
      </c>
      <c r="I417" s="166"/>
      <c r="L417" s="162"/>
      <c r="M417" s="167"/>
      <c r="T417" s="168"/>
      <c r="AT417" s="163" t="s">
        <v>188</v>
      </c>
      <c r="AU417" s="163" t="s">
        <v>93</v>
      </c>
      <c r="AV417" s="14" t="s">
        <v>197</v>
      </c>
      <c r="AW417" s="14" t="s">
        <v>42</v>
      </c>
      <c r="AX417" s="14" t="s">
        <v>83</v>
      </c>
      <c r="AY417" s="163" t="s">
        <v>177</v>
      </c>
    </row>
    <row r="418" spans="2:65" s="12" customFormat="1" ht="11.25">
      <c r="B418" s="147"/>
      <c r="D418" s="148" t="s">
        <v>188</v>
      </c>
      <c r="E418" s="149" t="s">
        <v>81</v>
      </c>
      <c r="F418" s="150" t="s">
        <v>615</v>
      </c>
      <c r="H418" s="151">
        <v>35.6</v>
      </c>
      <c r="I418" s="152"/>
      <c r="L418" s="147"/>
      <c r="M418" s="153"/>
      <c r="T418" s="154"/>
      <c r="AT418" s="149" t="s">
        <v>188</v>
      </c>
      <c r="AU418" s="149" t="s">
        <v>93</v>
      </c>
      <c r="AV418" s="12" t="s">
        <v>93</v>
      </c>
      <c r="AW418" s="12" t="s">
        <v>42</v>
      </c>
      <c r="AX418" s="12" t="s">
        <v>83</v>
      </c>
      <c r="AY418" s="149" t="s">
        <v>177</v>
      </c>
    </row>
    <row r="419" spans="2:65" s="13" customFormat="1" ht="11.25">
      <c r="B419" s="155"/>
      <c r="D419" s="148" t="s">
        <v>188</v>
      </c>
      <c r="E419" s="156" t="s">
        <v>81</v>
      </c>
      <c r="F419" s="157" t="s">
        <v>192</v>
      </c>
      <c r="H419" s="158">
        <v>142.38</v>
      </c>
      <c r="I419" s="159"/>
      <c r="L419" s="155"/>
      <c r="M419" s="160"/>
      <c r="T419" s="161"/>
      <c r="AT419" s="156" t="s">
        <v>188</v>
      </c>
      <c r="AU419" s="156" t="s">
        <v>93</v>
      </c>
      <c r="AV419" s="13" t="s">
        <v>184</v>
      </c>
      <c r="AW419" s="13" t="s">
        <v>42</v>
      </c>
      <c r="AX419" s="13" t="s">
        <v>91</v>
      </c>
      <c r="AY419" s="156" t="s">
        <v>177</v>
      </c>
    </row>
    <row r="420" spans="2:65" s="1" customFormat="1" ht="44.25" customHeight="1">
      <c r="B420" s="34"/>
      <c r="C420" s="130" t="s">
        <v>616</v>
      </c>
      <c r="D420" s="130" t="s">
        <v>179</v>
      </c>
      <c r="E420" s="131" t="s">
        <v>617</v>
      </c>
      <c r="F420" s="132" t="s">
        <v>618</v>
      </c>
      <c r="G420" s="133" t="s">
        <v>120</v>
      </c>
      <c r="H420" s="134">
        <v>12.96</v>
      </c>
      <c r="I420" s="135"/>
      <c r="J420" s="136">
        <f>ROUND(I420*H420,2)</f>
        <v>0</v>
      </c>
      <c r="K420" s="132" t="s">
        <v>183</v>
      </c>
      <c r="L420" s="34"/>
      <c r="M420" s="137" t="s">
        <v>81</v>
      </c>
      <c r="N420" s="138" t="s">
        <v>53</v>
      </c>
      <c r="P420" s="139">
        <f>O420*H420</f>
        <v>0</v>
      </c>
      <c r="Q420" s="139">
        <v>8.8000000000000005E-3</v>
      </c>
      <c r="R420" s="139">
        <f>Q420*H420</f>
        <v>0.11404800000000001</v>
      </c>
      <c r="S420" s="139">
        <v>0</v>
      </c>
      <c r="T420" s="140">
        <f>S420*H420</f>
        <v>0</v>
      </c>
      <c r="AR420" s="141" t="s">
        <v>184</v>
      </c>
      <c r="AT420" s="141" t="s">
        <v>179</v>
      </c>
      <c r="AU420" s="141" t="s">
        <v>93</v>
      </c>
      <c r="AY420" s="18" t="s">
        <v>177</v>
      </c>
      <c r="BE420" s="142">
        <f>IF(N420="základní",J420,0)</f>
        <v>0</v>
      </c>
      <c r="BF420" s="142">
        <f>IF(N420="snížená",J420,0)</f>
        <v>0</v>
      </c>
      <c r="BG420" s="142">
        <f>IF(N420="zákl. přenesená",J420,0)</f>
        <v>0</v>
      </c>
      <c r="BH420" s="142">
        <f>IF(N420="sníž. přenesená",J420,0)</f>
        <v>0</v>
      </c>
      <c r="BI420" s="142">
        <f>IF(N420="nulová",J420,0)</f>
        <v>0</v>
      </c>
      <c r="BJ420" s="18" t="s">
        <v>91</v>
      </c>
      <c r="BK420" s="142">
        <f>ROUND(I420*H420,2)</f>
        <v>0</v>
      </c>
      <c r="BL420" s="18" t="s">
        <v>184</v>
      </c>
      <c r="BM420" s="141" t="s">
        <v>619</v>
      </c>
    </row>
    <row r="421" spans="2:65" s="1" customFormat="1" ht="11.25">
      <c r="B421" s="34"/>
      <c r="D421" s="143" t="s">
        <v>186</v>
      </c>
      <c r="F421" s="144" t="s">
        <v>620</v>
      </c>
      <c r="I421" s="145"/>
      <c r="L421" s="34"/>
      <c r="M421" s="146"/>
      <c r="T421" s="55"/>
      <c r="AT421" s="18" t="s">
        <v>186</v>
      </c>
      <c r="AU421" s="18" t="s">
        <v>93</v>
      </c>
    </row>
    <row r="422" spans="2:65" s="1" customFormat="1" ht="24.2" customHeight="1">
      <c r="B422" s="34"/>
      <c r="C422" s="169" t="s">
        <v>621</v>
      </c>
      <c r="D422" s="169" t="s">
        <v>278</v>
      </c>
      <c r="E422" s="170" t="s">
        <v>622</v>
      </c>
      <c r="F422" s="171" t="s">
        <v>623</v>
      </c>
      <c r="G422" s="172" t="s">
        <v>120</v>
      </c>
      <c r="H422" s="173">
        <v>13.608000000000001</v>
      </c>
      <c r="I422" s="174"/>
      <c r="J422" s="175">
        <f>ROUND(I422*H422,2)</f>
        <v>0</v>
      </c>
      <c r="K422" s="171" t="s">
        <v>183</v>
      </c>
      <c r="L422" s="176"/>
      <c r="M422" s="177" t="s">
        <v>81</v>
      </c>
      <c r="N422" s="178" t="s">
        <v>53</v>
      </c>
      <c r="P422" s="139">
        <f>O422*H422</f>
        <v>0</v>
      </c>
      <c r="Q422" s="139">
        <v>6.0000000000000001E-3</v>
      </c>
      <c r="R422" s="139">
        <f>Q422*H422</f>
        <v>8.1647999999999998E-2</v>
      </c>
      <c r="S422" s="139">
        <v>0</v>
      </c>
      <c r="T422" s="140">
        <f>S422*H422</f>
        <v>0</v>
      </c>
      <c r="AR422" s="141" t="s">
        <v>227</v>
      </c>
      <c r="AT422" s="141" t="s">
        <v>278</v>
      </c>
      <c r="AU422" s="141" t="s">
        <v>93</v>
      </c>
      <c r="AY422" s="18" t="s">
        <v>177</v>
      </c>
      <c r="BE422" s="142">
        <f>IF(N422="základní",J422,0)</f>
        <v>0</v>
      </c>
      <c r="BF422" s="142">
        <f>IF(N422="snížená",J422,0)</f>
        <v>0</v>
      </c>
      <c r="BG422" s="142">
        <f>IF(N422="zákl. přenesená",J422,0)</f>
        <v>0</v>
      </c>
      <c r="BH422" s="142">
        <f>IF(N422="sníž. přenesená",J422,0)</f>
        <v>0</v>
      </c>
      <c r="BI422" s="142">
        <f>IF(N422="nulová",J422,0)</f>
        <v>0</v>
      </c>
      <c r="BJ422" s="18" t="s">
        <v>91</v>
      </c>
      <c r="BK422" s="142">
        <f>ROUND(I422*H422,2)</f>
        <v>0</v>
      </c>
      <c r="BL422" s="18" t="s">
        <v>184</v>
      </c>
      <c r="BM422" s="141" t="s">
        <v>624</v>
      </c>
    </row>
    <row r="423" spans="2:65" s="15" customFormat="1" ht="11.25">
      <c r="B423" s="179"/>
      <c r="D423" s="148" t="s">
        <v>188</v>
      </c>
      <c r="E423" s="180" t="s">
        <v>81</v>
      </c>
      <c r="F423" s="181" t="s">
        <v>625</v>
      </c>
      <c r="H423" s="180" t="s">
        <v>81</v>
      </c>
      <c r="I423" s="182"/>
      <c r="L423" s="179"/>
      <c r="M423" s="183"/>
      <c r="T423" s="184"/>
      <c r="AT423" s="180" t="s">
        <v>188</v>
      </c>
      <c r="AU423" s="180" t="s">
        <v>93</v>
      </c>
      <c r="AV423" s="15" t="s">
        <v>91</v>
      </c>
      <c r="AW423" s="15" t="s">
        <v>42</v>
      </c>
      <c r="AX423" s="15" t="s">
        <v>83</v>
      </c>
      <c r="AY423" s="180" t="s">
        <v>177</v>
      </c>
    </row>
    <row r="424" spans="2:65" s="12" customFormat="1" ht="11.25">
      <c r="B424" s="147"/>
      <c r="D424" s="148" t="s">
        <v>188</v>
      </c>
      <c r="E424" s="149" t="s">
        <v>81</v>
      </c>
      <c r="F424" s="150" t="s">
        <v>626</v>
      </c>
      <c r="H424" s="151">
        <v>12.96</v>
      </c>
      <c r="I424" s="152"/>
      <c r="L424" s="147"/>
      <c r="M424" s="153"/>
      <c r="T424" s="154"/>
      <c r="AT424" s="149" t="s">
        <v>188</v>
      </c>
      <c r="AU424" s="149" t="s">
        <v>93</v>
      </c>
      <c r="AV424" s="12" t="s">
        <v>93</v>
      </c>
      <c r="AW424" s="12" t="s">
        <v>42</v>
      </c>
      <c r="AX424" s="12" t="s">
        <v>91</v>
      </c>
      <c r="AY424" s="149" t="s">
        <v>177</v>
      </c>
    </row>
    <row r="425" spans="2:65" s="12" customFormat="1" ht="11.25">
      <c r="B425" s="147"/>
      <c r="D425" s="148" t="s">
        <v>188</v>
      </c>
      <c r="F425" s="150" t="s">
        <v>627</v>
      </c>
      <c r="H425" s="151">
        <v>13.608000000000001</v>
      </c>
      <c r="I425" s="152"/>
      <c r="L425" s="147"/>
      <c r="M425" s="153"/>
      <c r="T425" s="154"/>
      <c r="AT425" s="149" t="s">
        <v>188</v>
      </c>
      <c r="AU425" s="149" t="s">
        <v>93</v>
      </c>
      <c r="AV425" s="12" t="s">
        <v>93</v>
      </c>
      <c r="AW425" s="12" t="s">
        <v>4</v>
      </c>
      <c r="AX425" s="12" t="s">
        <v>91</v>
      </c>
      <c r="AY425" s="149" t="s">
        <v>177</v>
      </c>
    </row>
    <row r="426" spans="2:65" s="1" customFormat="1" ht="24.2" customHeight="1">
      <c r="B426" s="34"/>
      <c r="C426" s="130" t="s">
        <v>628</v>
      </c>
      <c r="D426" s="130" t="s">
        <v>179</v>
      </c>
      <c r="E426" s="131" t="s">
        <v>629</v>
      </c>
      <c r="F426" s="132" t="s">
        <v>630</v>
      </c>
      <c r="G426" s="133" t="s">
        <v>182</v>
      </c>
      <c r="H426" s="134">
        <v>62.9</v>
      </c>
      <c r="I426" s="135"/>
      <c r="J426" s="136">
        <f>ROUND(I426*H426,2)</f>
        <v>0</v>
      </c>
      <c r="K426" s="132" t="s">
        <v>183</v>
      </c>
      <c r="L426" s="34"/>
      <c r="M426" s="137" t="s">
        <v>81</v>
      </c>
      <c r="N426" s="138" t="s">
        <v>53</v>
      </c>
      <c r="P426" s="139">
        <f>O426*H426</f>
        <v>0</v>
      </c>
      <c r="Q426" s="139">
        <v>0</v>
      </c>
      <c r="R426" s="139">
        <f>Q426*H426</f>
        <v>0</v>
      </c>
      <c r="S426" s="139">
        <v>0</v>
      </c>
      <c r="T426" s="140">
        <f>S426*H426</f>
        <v>0</v>
      </c>
      <c r="AR426" s="141" t="s">
        <v>184</v>
      </c>
      <c r="AT426" s="141" t="s">
        <v>179</v>
      </c>
      <c r="AU426" s="141" t="s">
        <v>93</v>
      </c>
      <c r="AY426" s="18" t="s">
        <v>177</v>
      </c>
      <c r="BE426" s="142">
        <f>IF(N426="základní",J426,0)</f>
        <v>0</v>
      </c>
      <c r="BF426" s="142">
        <f>IF(N426="snížená",J426,0)</f>
        <v>0</v>
      </c>
      <c r="BG426" s="142">
        <f>IF(N426="zákl. přenesená",J426,0)</f>
        <v>0</v>
      </c>
      <c r="BH426" s="142">
        <f>IF(N426="sníž. přenesená",J426,0)</f>
        <v>0</v>
      </c>
      <c r="BI426" s="142">
        <f>IF(N426="nulová",J426,0)</f>
        <v>0</v>
      </c>
      <c r="BJ426" s="18" t="s">
        <v>91</v>
      </c>
      <c r="BK426" s="142">
        <f>ROUND(I426*H426,2)</f>
        <v>0</v>
      </c>
      <c r="BL426" s="18" t="s">
        <v>184</v>
      </c>
      <c r="BM426" s="141" t="s">
        <v>631</v>
      </c>
    </row>
    <row r="427" spans="2:65" s="1" customFormat="1" ht="11.25">
      <c r="B427" s="34"/>
      <c r="D427" s="143" t="s">
        <v>186</v>
      </c>
      <c r="F427" s="144" t="s">
        <v>632</v>
      </c>
      <c r="I427" s="145"/>
      <c r="L427" s="34"/>
      <c r="M427" s="146"/>
      <c r="T427" s="55"/>
      <c r="AT427" s="18" t="s">
        <v>186</v>
      </c>
      <c r="AU427" s="18" t="s">
        <v>93</v>
      </c>
    </row>
    <row r="428" spans="2:65" s="12" customFormat="1" ht="11.25">
      <c r="B428" s="147"/>
      <c r="D428" s="148" t="s">
        <v>188</v>
      </c>
      <c r="E428" s="149" t="s">
        <v>81</v>
      </c>
      <c r="F428" s="150" t="s">
        <v>633</v>
      </c>
      <c r="H428" s="151">
        <v>5.5</v>
      </c>
      <c r="I428" s="152"/>
      <c r="L428" s="147"/>
      <c r="M428" s="153"/>
      <c r="T428" s="154"/>
      <c r="AT428" s="149" t="s">
        <v>188</v>
      </c>
      <c r="AU428" s="149" t="s">
        <v>93</v>
      </c>
      <c r="AV428" s="12" t="s">
        <v>93</v>
      </c>
      <c r="AW428" s="12" t="s">
        <v>42</v>
      </c>
      <c r="AX428" s="12" t="s">
        <v>83</v>
      </c>
      <c r="AY428" s="149" t="s">
        <v>177</v>
      </c>
    </row>
    <row r="429" spans="2:65" s="12" customFormat="1" ht="11.25">
      <c r="B429" s="147"/>
      <c r="D429" s="148" t="s">
        <v>188</v>
      </c>
      <c r="E429" s="149" t="s">
        <v>81</v>
      </c>
      <c r="F429" s="150" t="s">
        <v>634</v>
      </c>
      <c r="H429" s="151">
        <v>8.6</v>
      </c>
      <c r="I429" s="152"/>
      <c r="L429" s="147"/>
      <c r="M429" s="153"/>
      <c r="T429" s="154"/>
      <c r="AT429" s="149" t="s">
        <v>188</v>
      </c>
      <c r="AU429" s="149" t="s">
        <v>93</v>
      </c>
      <c r="AV429" s="12" t="s">
        <v>93</v>
      </c>
      <c r="AW429" s="12" t="s">
        <v>42</v>
      </c>
      <c r="AX429" s="12" t="s">
        <v>83</v>
      </c>
      <c r="AY429" s="149" t="s">
        <v>177</v>
      </c>
    </row>
    <row r="430" spans="2:65" s="12" customFormat="1" ht="11.25">
      <c r="B430" s="147"/>
      <c r="D430" s="148" t="s">
        <v>188</v>
      </c>
      <c r="E430" s="149" t="s">
        <v>81</v>
      </c>
      <c r="F430" s="150" t="s">
        <v>635</v>
      </c>
      <c r="H430" s="151">
        <v>6.6</v>
      </c>
      <c r="I430" s="152"/>
      <c r="L430" s="147"/>
      <c r="M430" s="153"/>
      <c r="T430" s="154"/>
      <c r="AT430" s="149" t="s">
        <v>188</v>
      </c>
      <c r="AU430" s="149" t="s">
        <v>93</v>
      </c>
      <c r="AV430" s="12" t="s">
        <v>93</v>
      </c>
      <c r="AW430" s="12" t="s">
        <v>42</v>
      </c>
      <c r="AX430" s="12" t="s">
        <v>83</v>
      </c>
      <c r="AY430" s="149" t="s">
        <v>177</v>
      </c>
    </row>
    <row r="431" spans="2:65" s="12" customFormat="1" ht="11.25">
      <c r="B431" s="147"/>
      <c r="D431" s="148" t="s">
        <v>188</v>
      </c>
      <c r="E431" s="149" t="s">
        <v>81</v>
      </c>
      <c r="F431" s="150" t="s">
        <v>636</v>
      </c>
      <c r="H431" s="151">
        <v>6.6</v>
      </c>
      <c r="I431" s="152"/>
      <c r="L431" s="147"/>
      <c r="M431" s="153"/>
      <c r="T431" s="154"/>
      <c r="AT431" s="149" t="s">
        <v>188</v>
      </c>
      <c r="AU431" s="149" t="s">
        <v>93</v>
      </c>
      <c r="AV431" s="12" t="s">
        <v>93</v>
      </c>
      <c r="AW431" s="12" t="s">
        <v>42</v>
      </c>
      <c r="AX431" s="12" t="s">
        <v>83</v>
      </c>
      <c r="AY431" s="149" t="s">
        <v>177</v>
      </c>
    </row>
    <row r="432" spans="2:65" s="12" customFormat="1" ht="11.25">
      <c r="B432" s="147"/>
      <c r="D432" s="148" t="s">
        <v>188</v>
      </c>
      <c r="E432" s="149" t="s">
        <v>81</v>
      </c>
      <c r="F432" s="150" t="s">
        <v>615</v>
      </c>
      <c r="H432" s="151">
        <v>35.6</v>
      </c>
      <c r="I432" s="152"/>
      <c r="L432" s="147"/>
      <c r="M432" s="153"/>
      <c r="T432" s="154"/>
      <c r="AT432" s="149" t="s">
        <v>188</v>
      </c>
      <c r="AU432" s="149" t="s">
        <v>93</v>
      </c>
      <c r="AV432" s="12" t="s">
        <v>93</v>
      </c>
      <c r="AW432" s="12" t="s">
        <v>42</v>
      </c>
      <c r="AX432" s="12" t="s">
        <v>83</v>
      </c>
      <c r="AY432" s="149" t="s">
        <v>177</v>
      </c>
    </row>
    <row r="433" spans="2:65" s="13" customFormat="1" ht="11.25">
      <c r="B433" s="155"/>
      <c r="D433" s="148" t="s">
        <v>188</v>
      </c>
      <c r="E433" s="156" t="s">
        <v>81</v>
      </c>
      <c r="F433" s="157" t="s">
        <v>192</v>
      </c>
      <c r="H433" s="158">
        <v>62.9</v>
      </c>
      <c r="I433" s="159"/>
      <c r="L433" s="155"/>
      <c r="M433" s="160"/>
      <c r="T433" s="161"/>
      <c r="AT433" s="156" t="s">
        <v>188</v>
      </c>
      <c r="AU433" s="156" t="s">
        <v>93</v>
      </c>
      <c r="AV433" s="13" t="s">
        <v>184</v>
      </c>
      <c r="AW433" s="13" t="s">
        <v>42</v>
      </c>
      <c r="AX433" s="13" t="s">
        <v>91</v>
      </c>
      <c r="AY433" s="156" t="s">
        <v>177</v>
      </c>
    </row>
    <row r="434" spans="2:65" s="1" customFormat="1" ht="24.2" customHeight="1">
      <c r="B434" s="34"/>
      <c r="C434" s="169" t="s">
        <v>637</v>
      </c>
      <c r="D434" s="169" t="s">
        <v>278</v>
      </c>
      <c r="E434" s="170" t="s">
        <v>638</v>
      </c>
      <c r="F434" s="171" t="s">
        <v>639</v>
      </c>
      <c r="G434" s="172" t="s">
        <v>182</v>
      </c>
      <c r="H434" s="173">
        <v>66.045000000000002</v>
      </c>
      <c r="I434" s="174"/>
      <c r="J434" s="175">
        <f>ROUND(I434*H434,2)</f>
        <v>0</v>
      </c>
      <c r="K434" s="171" t="s">
        <v>183</v>
      </c>
      <c r="L434" s="176"/>
      <c r="M434" s="177" t="s">
        <v>81</v>
      </c>
      <c r="N434" s="178" t="s">
        <v>53</v>
      </c>
      <c r="P434" s="139">
        <f>O434*H434</f>
        <v>0</v>
      </c>
      <c r="Q434" s="139">
        <v>4.0000000000000003E-5</v>
      </c>
      <c r="R434" s="139">
        <f>Q434*H434</f>
        <v>2.6418000000000001E-3</v>
      </c>
      <c r="S434" s="139">
        <v>0</v>
      </c>
      <c r="T434" s="140">
        <f>S434*H434</f>
        <v>0</v>
      </c>
      <c r="AR434" s="141" t="s">
        <v>227</v>
      </c>
      <c r="AT434" s="141" t="s">
        <v>278</v>
      </c>
      <c r="AU434" s="141" t="s">
        <v>93</v>
      </c>
      <c r="AY434" s="18" t="s">
        <v>177</v>
      </c>
      <c r="BE434" s="142">
        <f>IF(N434="základní",J434,0)</f>
        <v>0</v>
      </c>
      <c r="BF434" s="142">
        <f>IF(N434="snížená",J434,0)</f>
        <v>0</v>
      </c>
      <c r="BG434" s="142">
        <f>IF(N434="zákl. přenesená",J434,0)</f>
        <v>0</v>
      </c>
      <c r="BH434" s="142">
        <f>IF(N434="sníž. přenesená",J434,0)</f>
        <v>0</v>
      </c>
      <c r="BI434" s="142">
        <f>IF(N434="nulová",J434,0)</f>
        <v>0</v>
      </c>
      <c r="BJ434" s="18" t="s">
        <v>91</v>
      </c>
      <c r="BK434" s="142">
        <f>ROUND(I434*H434,2)</f>
        <v>0</v>
      </c>
      <c r="BL434" s="18" t="s">
        <v>184</v>
      </c>
      <c r="BM434" s="141" t="s">
        <v>640</v>
      </c>
    </row>
    <row r="435" spans="2:65" s="12" customFormat="1" ht="11.25">
      <c r="B435" s="147"/>
      <c r="D435" s="148" t="s">
        <v>188</v>
      </c>
      <c r="F435" s="150" t="s">
        <v>641</v>
      </c>
      <c r="H435" s="151">
        <v>66.045000000000002</v>
      </c>
      <c r="I435" s="152"/>
      <c r="L435" s="147"/>
      <c r="M435" s="153"/>
      <c r="T435" s="154"/>
      <c r="AT435" s="149" t="s">
        <v>188</v>
      </c>
      <c r="AU435" s="149" t="s">
        <v>93</v>
      </c>
      <c r="AV435" s="12" t="s">
        <v>93</v>
      </c>
      <c r="AW435" s="12" t="s">
        <v>4</v>
      </c>
      <c r="AX435" s="12" t="s">
        <v>91</v>
      </c>
      <c r="AY435" s="149" t="s">
        <v>177</v>
      </c>
    </row>
    <row r="436" spans="2:65" s="1" customFormat="1" ht="24.2" customHeight="1">
      <c r="B436" s="34"/>
      <c r="C436" s="130" t="s">
        <v>642</v>
      </c>
      <c r="D436" s="130" t="s">
        <v>179</v>
      </c>
      <c r="E436" s="131" t="s">
        <v>643</v>
      </c>
      <c r="F436" s="132" t="s">
        <v>644</v>
      </c>
      <c r="G436" s="133" t="s">
        <v>120</v>
      </c>
      <c r="H436" s="134">
        <v>209.994</v>
      </c>
      <c r="I436" s="135"/>
      <c r="J436" s="136">
        <f>ROUND(I436*H436,2)</f>
        <v>0</v>
      </c>
      <c r="K436" s="132" t="s">
        <v>183</v>
      </c>
      <c r="L436" s="34"/>
      <c r="M436" s="137" t="s">
        <v>81</v>
      </c>
      <c r="N436" s="138" t="s">
        <v>53</v>
      </c>
      <c r="P436" s="139">
        <f>O436*H436</f>
        <v>0</v>
      </c>
      <c r="Q436" s="139">
        <v>2.0000000000000001E-4</v>
      </c>
      <c r="R436" s="139">
        <f>Q436*H436</f>
        <v>4.1998800000000003E-2</v>
      </c>
      <c r="S436" s="139">
        <v>0</v>
      </c>
      <c r="T436" s="140">
        <f>S436*H436</f>
        <v>0</v>
      </c>
      <c r="AR436" s="141" t="s">
        <v>184</v>
      </c>
      <c r="AT436" s="141" t="s">
        <v>179</v>
      </c>
      <c r="AU436" s="141" t="s">
        <v>93</v>
      </c>
      <c r="AY436" s="18" t="s">
        <v>177</v>
      </c>
      <c r="BE436" s="142">
        <f>IF(N436="základní",J436,0)</f>
        <v>0</v>
      </c>
      <c r="BF436" s="142">
        <f>IF(N436="snížená",J436,0)</f>
        <v>0</v>
      </c>
      <c r="BG436" s="142">
        <f>IF(N436="zákl. přenesená",J436,0)</f>
        <v>0</v>
      </c>
      <c r="BH436" s="142">
        <f>IF(N436="sníž. přenesená",J436,0)</f>
        <v>0</v>
      </c>
      <c r="BI436" s="142">
        <f>IF(N436="nulová",J436,0)</f>
        <v>0</v>
      </c>
      <c r="BJ436" s="18" t="s">
        <v>91</v>
      </c>
      <c r="BK436" s="142">
        <f>ROUND(I436*H436,2)</f>
        <v>0</v>
      </c>
      <c r="BL436" s="18" t="s">
        <v>184</v>
      </c>
      <c r="BM436" s="141" t="s">
        <v>645</v>
      </c>
    </row>
    <row r="437" spans="2:65" s="1" customFormat="1" ht="11.25">
      <c r="B437" s="34"/>
      <c r="D437" s="143" t="s">
        <v>186</v>
      </c>
      <c r="F437" s="144" t="s">
        <v>646</v>
      </c>
      <c r="I437" s="145"/>
      <c r="L437" s="34"/>
      <c r="M437" s="146"/>
      <c r="T437" s="55"/>
      <c r="AT437" s="18" t="s">
        <v>186</v>
      </c>
      <c r="AU437" s="18" t="s">
        <v>93</v>
      </c>
    </row>
    <row r="438" spans="2:65" s="1" customFormat="1" ht="44.25" customHeight="1">
      <c r="B438" s="34"/>
      <c r="C438" s="130" t="s">
        <v>647</v>
      </c>
      <c r="D438" s="130" t="s">
        <v>179</v>
      </c>
      <c r="E438" s="131" t="s">
        <v>648</v>
      </c>
      <c r="F438" s="132" t="s">
        <v>649</v>
      </c>
      <c r="G438" s="133" t="s">
        <v>120</v>
      </c>
      <c r="H438" s="134">
        <v>193.72</v>
      </c>
      <c r="I438" s="135"/>
      <c r="J438" s="136">
        <f>ROUND(I438*H438,2)</f>
        <v>0</v>
      </c>
      <c r="K438" s="132" t="s">
        <v>183</v>
      </c>
      <c r="L438" s="34"/>
      <c r="M438" s="137" t="s">
        <v>81</v>
      </c>
      <c r="N438" s="138" t="s">
        <v>53</v>
      </c>
      <c r="P438" s="139">
        <f>O438*H438</f>
        <v>0</v>
      </c>
      <c r="Q438" s="139">
        <v>1.184E-2</v>
      </c>
      <c r="R438" s="139">
        <f>Q438*H438</f>
        <v>2.2936448</v>
      </c>
      <c r="S438" s="139">
        <v>0</v>
      </c>
      <c r="T438" s="140">
        <f>S438*H438</f>
        <v>0</v>
      </c>
      <c r="AR438" s="141" t="s">
        <v>184</v>
      </c>
      <c r="AT438" s="141" t="s">
        <v>179</v>
      </c>
      <c r="AU438" s="141" t="s">
        <v>93</v>
      </c>
      <c r="AY438" s="18" t="s">
        <v>177</v>
      </c>
      <c r="BE438" s="142">
        <f>IF(N438="základní",J438,0)</f>
        <v>0</v>
      </c>
      <c r="BF438" s="142">
        <f>IF(N438="snížená",J438,0)</f>
        <v>0</v>
      </c>
      <c r="BG438" s="142">
        <f>IF(N438="zákl. přenesená",J438,0)</f>
        <v>0</v>
      </c>
      <c r="BH438" s="142">
        <f>IF(N438="sníž. přenesená",J438,0)</f>
        <v>0</v>
      </c>
      <c r="BI438" s="142">
        <f>IF(N438="nulová",J438,0)</f>
        <v>0</v>
      </c>
      <c r="BJ438" s="18" t="s">
        <v>91</v>
      </c>
      <c r="BK438" s="142">
        <f>ROUND(I438*H438,2)</f>
        <v>0</v>
      </c>
      <c r="BL438" s="18" t="s">
        <v>184</v>
      </c>
      <c r="BM438" s="141" t="s">
        <v>650</v>
      </c>
    </row>
    <row r="439" spans="2:65" s="1" customFormat="1" ht="11.25">
      <c r="B439" s="34"/>
      <c r="D439" s="143" t="s">
        <v>186</v>
      </c>
      <c r="F439" s="144" t="s">
        <v>651</v>
      </c>
      <c r="I439" s="145"/>
      <c r="L439" s="34"/>
      <c r="M439" s="146"/>
      <c r="T439" s="55"/>
      <c r="AT439" s="18" t="s">
        <v>186</v>
      </c>
      <c r="AU439" s="18" t="s">
        <v>93</v>
      </c>
    </row>
    <row r="440" spans="2:65" s="1" customFormat="1" ht="24.2" customHeight="1">
      <c r="B440" s="34"/>
      <c r="C440" s="169" t="s">
        <v>652</v>
      </c>
      <c r="D440" s="169" t="s">
        <v>278</v>
      </c>
      <c r="E440" s="170" t="s">
        <v>653</v>
      </c>
      <c r="F440" s="171" t="s">
        <v>654</v>
      </c>
      <c r="G440" s="172" t="s">
        <v>120</v>
      </c>
      <c r="H440" s="173">
        <v>203.40600000000001</v>
      </c>
      <c r="I440" s="174"/>
      <c r="J440" s="175">
        <f>ROUND(I440*H440,2)</f>
        <v>0</v>
      </c>
      <c r="K440" s="171" t="s">
        <v>183</v>
      </c>
      <c r="L440" s="176"/>
      <c r="M440" s="177" t="s">
        <v>81</v>
      </c>
      <c r="N440" s="178" t="s">
        <v>53</v>
      </c>
      <c r="P440" s="139">
        <f>O440*H440</f>
        <v>0</v>
      </c>
      <c r="Q440" s="139">
        <v>3.1199999999999999E-2</v>
      </c>
      <c r="R440" s="139">
        <f>Q440*H440</f>
        <v>6.3462671999999998</v>
      </c>
      <c r="S440" s="139">
        <v>0</v>
      </c>
      <c r="T440" s="140">
        <f>S440*H440</f>
        <v>0</v>
      </c>
      <c r="AR440" s="141" t="s">
        <v>227</v>
      </c>
      <c r="AT440" s="141" t="s">
        <v>278</v>
      </c>
      <c r="AU440" s="141" t="s">
        <v>93</v>
      </c>
      <c r="AY440" s="18" t="s">
        <v>177</v>
      </c>
      <c r="BE440" s="142">
        <f>IF(N440="základní",J440,0)</f>
        <v>0</v>
      </c>
      <c r="BF440" s="142">
        <f>IF(N440="snížená",J440,0)</f>
        <v>0</v>
      </c>
      <c r="BG440" s="142">
        <f>IF(N440="zákl. přenesená",J440,0)</f>
        <v>0</v>
      </c>
      <c r="BH440" s="142">
        <f>IF(N440="sníž. přenesená",J440,0)</f>
        <v>0</v>
      </c>
      <c r="BI440" s="142">
        <f>IF(N440="nulová",J440,0)</f>
        <v>0</v>
      </c>
      <c r="BJ440" s="18" t="s">
        <v>91</v>
      </c>
      <c r="BK440" s="142">
        <f>ROUND(I440*H440,2)</f>
        <v>0</v>
      </c>
      <c r="BL440" s="18" t="s">
        <v>184</v>
      </c>
      <c r="BM440" s="141" t="s">
        <v>655</v>
      </c>
    </row>
    <row r="441" spans="2:65" s="15" customFormat="1" ht="11.25">
      <c r="B441" s="179"/>
      <c r="D441" s="148" t="s">
        <v>188</v>
      </c>
      <c r="E441" s="180" t="s">
        <v>81</v>
      </c>
      <c r="F441" s="181" t="s">
        <v>656</v>
      </c>
      <c r="H441" s="180" t="s">
        <v>81</v>
      </c>
      <c r="I441" s="182"/>
      <c r="L441" s="179"/>
      <c r="M441" s="183"/>
      <c r="T441" s="184"/>
      <c r="AT441" s="180" t="s">
        <v>188</v>
      </c>
      <c r="AU441" s="180" t="s">
        <v>93</v>
      </c>
      <c r="AV441" s="15" t="s">
        <v>91</v>
      </c>
      <c r="AW441" s="15" t="s">
        <v>42</v>
      </c>
      <c r="AX441" s="15" t="s">
        <v>83</v>
      </c>
      <c r="AY441" s="180" t="s">
        <v>177</v>
      </c>
    </row>
    <row r="442" spans="2:65" s="15" customFormat="1" ht="11.25">
      <c r="B442" s="179"/>
      <c r="D442" s="148" t="s">
        <v>188</v>
      </c>
      <c r="E442" s="180" t="s">
        <v>81</v>
      </c>
      <c r="F442" s="181" t="s">
        <v>657</v>
      </c>
      <c r="H442" s="180" t="s">
        <v>81</v>
      </c>
      <c r="I442" s="182"/>
      <c r="L442" s="179"/>
      <c r="M442" s="183"/>
      <c r="T442" s="184"/>
      <c r="AT442" s="180" t="s">
        <v>188</v>
      </c>
      <c r="AU442" s="180" t="s">
        <v>93</v>
      </c>
      <c r="AV442" s="15" t="s">
        <v>91</v>
      </c>
      <c r="AW442" s="15" t="s">
        <v>42</v>
      </c>
      <c r="AX442" s="15" t="s">
        <v>83</v>
      </c>
      <c r="AY442" s="180" t="s">
        <v>177</v>
      </c>
    </row>
    <row r="443" spans="2:65" s="15" customFormat="1" ht="11.25">
      <c r="B443" s="179"/>
      <c r="D443" s="148" t="s">
        <v>188</v>
      </c>
      <c r="E443" s="180" t="s">
        <v>81</v>
      </c>
      <c r="F443" s="181" t="s">
        <v>658</v>
      </c>
      <c r="H443" s="180" t="s">
        <v>81</v>
      </c>
      <c r="I443" s="182"/>
      <c r="L443" s="179"/>
      <c r="M443" s="183"/>
      <c r="T443" s="184"/>
      <c r="AT443" s="180" t="s">
        <v>188</v>
      </c>
      <c r="AU443" s="180" t="s">
        <v>93</v>
      </c>
      <c r="AV443" s="15" t="s">
        <v>91</v>
      </c>
      <c r="AW443" s="15" t="s">
        <v>42</v>
      </c>
      <c r="AX443" s="15" t="s">
        <v>83</v>
      </c>
      <c r="AY443" s="180" t="s">
        <v>177</v>
      </c>
    </row>
    <row r="444" spans="2:65" s="12" customFormat="1" ht="11.25">
      <c r="B444" s="147"/>
      <c r="D444" s="148" t="s">
        <v>188</v>
      </c>
      <c r="E444" s="149" t="s">
        <v>81</v>
      </c>
      <c r="F444" s="150" t="s">
        <v>659</v>
      </c>
      <c r="H444" s="151">
        <v>53.4</v>
      </c>
      <c r="I444" s="152"/>
      <c r="L444" s="147"/>
      <c r="M444" s="153"/>
      <c r="T444" s="154"/>
      <c r="AT444" s="149" t="s">
        <v>188</v>
      </c>
      <c r="AU444" s="149" t="s">
        <v>93</v>
      </c>
      <c r="AV444" s="12" t="s">
        <v>93</v>
      </c>
      <c r="AW444" s="12" t="s">
        <v>42</v>
      </c>
      <c r="AX444" s="12" t="s">
        <v>83</v>
      </c>
      <c r="AY444" s="149" t="s">
        <v>177</v>
      </c>
    </row>
    <row r="445" spans="2:65" s="15" customFormat="1" ht="11.25">
      <c r="B445" s="179"/>
      <c r="D445" s="148" t="s">
        <v>188</v>
      </c>
      <c r="E445" s="180" t="s">
        <v>81</v>
      </c>
      <c r="F445" s="181" t="s">
        <v>660</v>
      </c>
      <c r="H445" s="180" t="s">
        <v>81</v>
      </c>
      <c r="I445" s="182"/>
      <c r="L445" s="179"/>
      <c r="M445" s="183"/>
      <c r="T445" s="184"/>
      <c r="AT445" s="180" t="s">
        <v>188</v>
      </c>
      <c r="AU445" s="180" t="s">
        <v>93</v>
      </c>
      <c r="AV445" s="15" t="s">
        <v>91</v>
      </c>
      <c r="AW445" s="15" t="s">
        <v>42</v>
      </c>
      <c r="AX445" s="15" t="s">
        <v>83</v>
      </c>
      <c r="AY445" s="180" t="s">
        <v>177</v>
      </c>
    </row>
    <row r="446" spans="2:65" s="12" customFormat="1" ht="11.25">
      <c r="B446" s="147"/>
      <c r="D446" s="148" t="s">
        <v>188</v>
      </c>
      <c r="E446" s="149" t="s">
        <v>81</v>
      </c>
      <c r="F446" s="150" t="s">
        <v>661</v>
      </c>
      <c r="H446" s="151">
        <v>72.599999999999994</v>
      </c>
      <c r="I446" s="152"/>
      <c r="L446" s="147"/>
      <c r="M446" s="153"/>
      <c r="T446" s="154"/>
      <c r="AT446" s="149" t="s">
        <v>188</v>
      </c>
      <c r="AU446" s="149" t="s">
        <v>93</v>
      </c>
      <c r="AV446" s="12" t="s">
        <v>93</v>
      </c>
      <c r="AW446" s="12" t="s">
        <v>42</v>
      </c>
      <c r="AX446" s="12" t="s">
        <v>83</v>
      </c>
      <c r="AY446" s="149" t="s">
        <v>177</v>
      </c>
    </row>
    <row r="447" spans="2:65" s="15" customFormat="1" ht="11.25">
      <c r="B447" s="179"/>
      <c r="D447" s="148" t="s">
        <v>188</v>
      </c>
      <c r="E447" s="180" t="s">
        <v>81</v>
      </c>
      <c r="F447" s="181" t="s">
        <v>662</v>
      </c>
      <c r="H447" s="180" t="s">
        <v>81</v>
      </c>
      <c r="I447" s="182"/>
      <c r="L447" s="179"/>
      <c r="M447" s="183"/>
      <c r="T447" s="184"/>
      <c r="AT447" s="180" t="s">
        <v>188</v>
      </c>
      <c r="AU447" s="180" t="s">
        <v>93</v>
      </c>
      <c r="AV447" s="15" t="s">
        <v>91</v>
      </c>
      <c r="AW447" s="15" t="s">
        <v>42</v>
      </c>
      <c r="AX447" s="15" t="s">
        <v>83</v>
      </c>
      <c r="AY447" s="180" t="s">
        <v>177</v>
      </c>
    </row>
    <row r="448" spans="2:65" s="15" customFormat="1" ht="11.25">
      <c r="B448" s="179"/>
      <c r="D448" s="148" t="s">
        <v>188</v>
      </c>
      <c r="E448" s="180" t="s">
        <v>81</v>
      </c>
      <c r="F448" s="181" t="s">
        <v>663</v>
      </c>
      <c r="H448" s="180" t="s">
        <v>81</v>
      </c>
      <c r="I448" s="182"/>
      <c r="L448" s="179"/>
      <c r="M448" s="183"/>
      <c r="T448" s="184"/>
      <c r="AT448" s="180" t="s">
        <v>188</v>
      </c>
      <c r="AU448" s="180" t="s">
        <v>93</v>
      </c>
      <c r="AV448" s="15" t="s">
        <v>91</v>
      </c>
      <c r="AW448" s="15" t="s">
        <v>42</v>
      </c>
      <c r="AX448" s="15" t="s">
        <v>83</v>
      </c>
      <c r="AY448" s="180" t="s">
        <v>177</v>
      </c>
    </row>
    <row r="449" spans="2:65" s="12" customFormat="1" ht="11.25">
      <c r="B449" s="147"/>
      <c r="D449" s="148" t="s">
        <v>188</v>
      </c>
      <c r="E449" s="149" t="s">
        <v>81</v>
      </c>
      <c r="F449" s="150" t="s">
        <v>664</v>
      </c>
      <c r="H449" s="151">
        <v>59.47</v>
      </c>
      <c r="I449" s="152"/>
      <c r="L449" s="147"/>
      <c r="M449" s="153"/>
      <c r="T449" s="154"/>
      <c r="AT449" s="149" t="s">
        <v>188</v>
      </c>
      <c r="AU449" s="149" t="s">
        <v>93</v>
      </c>
      <c r="AV449" s="12" t="s">
        <v>93</v>
      </c>
      <c r="AW449" s="12" t="s">
        <v>42</v>
      </c>
      <c r="AX449" s="12" t="s">
        <v>83</v>
      </c>
      <c r="AY449" s="149" t="s">
        <v>177</v>
      </c>
    </row>
    <row r="450" spans="2:65" s="15" customFormat="1" ht="11.25">
      <c r="B450" s="179"/>
      <c r="D450" s="148" t="s">
        <v>188</v>
      </c>
      <c r="E450" s="180" t="s">
        <v>81</v>
      </c>
      <c r="F450" s="181" t="s">
        <v>665</v>
      </c>
      <c r="H450" s="180" t="s">
        <v>81</v>
      </c>
      <c r="I450" s="182"/>
      <c r="L450" s="179"/>
      <c r="M450" s="183"/>
      <c r="T450" s="184"/>
      <c r="AT450" s="180" t="s">
        <v>188</v>
      </c>
      <c r="AU450" s="180" t="s">
        <v>93</v>
      </c>
      <c r="AV450" s="15" t="s">
        <v>91</v>
      </c>
      <c r="AW450" s="15" t="s">
        <v>42</v>
      </c>
      <c r="AX450" s="15" t="s">
        <v>83</v>
      </c>
      <c r="AY450" s="180" t="s">
        <v>177</v>
      </c>
    </row>
    <row r="451" spans="2:65" s="12" customFormat="1" ht="11.25">
      <c r="B451" s="147"/>
      <c r="D451" s="148" t="s">
        <v>188</v>
      </c>
      <c r="E451" s="149" t="s">
        <v>81</v>
      </c>
      <c r="F451" s="150" t="s">
        <v>666</v>
      </c>
      <c r="H451" s="151">
        <v>8.25</v>
      </c>
      <c r="I451" s="152"/>
      <c r="L451" s="147"/>
      <c r="M451" s="153"/>
      <c r="T451" s="154"/>
      <c r="AT451" s="149" t="s">
        <v>188</v>
      </c>
      <c r="AU451" s="149" t="s">
        <v>93</v>
      </c>
      <c r="AV451" s="12" t="s">
        <v>93</v>
      </c>
      <c r="AW451" s="12" t="s">
        <v>42</v>
      </c>
      <c r="AX451" s="12" t="s">
        <v>83</v>
      </c>
      <c r="AY451" s="149" t="s">
        <v>177</v>
      </c>
    </row>
    <row r="452" spans="2:65" s="13" customFormat="1" ht="11.25">
      <c r="B452" s="155"/>
      <c r="D452" s="148" t="s">
        <v>188</v>
      </c>
      <c r="E452" s="156" t="s">
        <v>81</v>
      </c>
      <c r="F452" s="157" t="s">
        <v>192</v>
      </c>
      <c r="H452" s="158">
        <v>193.72</v>
      </c>
      <c r="I452" s="159"/>
      <c r="L452" s="155"/>
      <c r="M452" s="160"/>
      <c r="T452" s="161"/>
      <c r="AT452" s="156" t="s">
        <v>188</v>
      </c>
      <c r="AU452" s="156" t="s">
        <v>93</v>
      </c>
      <c r="AV452" s="13" t="s">
        <v>184</v>
      </c>
      <c r="AW452" s="13" t="s">
        <v>42</v>
      </c>
      <c r="AX452" s="13" t="s">
        <v>91</v>
      </c>
      <c r="AY452" s="156" t="s">
        <v>177</v>
      </c>
    </row>
    <row r="453" spans="2:65" s="12" customFormat="1" ht="11.25">
      <c r="B453" s="147"/>
      <c r="D453" s="148" t="s">
        <v>188</v>
      </c>
      <c r="F453" s="150" t="s">
        <v>667</v>
      </c>
      <c r="H453" s="151">
        <v>203.40600000000001</v>
      </c>
      <c r="I453" s="152"/>
      <c r="L453" s="147"/>
      <c r="M453" s="153"/>
      <c r="T453" s="154"/>
      <c r="AT453" s="149" t="s">
        <v>188</v>
      </c>
      <c r="AU453" s="149" t="s">
        <v>93</v>
      </c>
      <c r="AV453" s="12" t="s">
        <v>93</v>
      </c>
      <c r="AW453" s="12" t="s">
        <v>4</v>
      </c>
      <c r="AX453" s="12" t="s">
        <v>91</v>
      </c>
      <c r="AY453" s="149" t="s">
        <v>177</v>
      </c>
    </row>
    <row r="454" spans="2:65" s="1" customFormat="1" ht="37.9" customHeight="1">
      <c r="B454" s="34"/>
      <c r="C454" s="130" t="s">
        <v>668</v>
      </c>
      <c r="D454" s="130" t="s">
        <v>179</v>
      </c>
      <c r="E454" s="131" t="s">
        <v>669</v>
      </c>
      <c r="F454" s="132" t="s">
        <v>670</v>
      </c>
      <c r="G454" s="133" t="s">
        <v>182</v>
      </c>
      <c r="H454" s="134">
        <v>6.1</v>
      </c>
      <c r="I454" s="135"/>
      <c r="J454" s="136">
        <f>ROUND(I454*H454,2)</f>
        <v>0</v>
      </c>
      <c r="K454" s="132" t="s">
        <v>183</v>
      </c>
      <c r="L454" s="34"/>
      <c r="M454" s="137" t="s">
        <v>81</v>
      </c>
      <c r="N454" s="138" t="s">
        <v>53</v>
      </c>
      <c r="P454" s="139">
        <f>O454*H454</f>
        <v>0</v>
      </c>
      <c r="Q454" s="139">
        <v>1.7600000000000001E-3</v>
      </c>
      <c r="R454" s="139">
        <f>Q454*H454</f>
        <v>1.0735999999999999E-2</v>
      </c>
      <c r="S454" s="139">
        <v>0</v>
      </c>
      <c r="T454" s="140">
        <f>S454*H454</f>
        <v>0</v>
      </c>
      <c r="AR454" s="141" t="s">
        <v>184</v>
      </c>
      <c r="AT454" s="141" t="s">
        <v>179</v>
      </c>
      <c r="AU454" s="141" t="s">
        <v>93</v>
      </c>
      <c r="AY454" s="18" t="s">
        <v>177</v>
      </c>
      <c r="BE454" s="142">
        <f>IF(N454="základní",J454,0)</f>
        <v>0</v>
      </c>
      <c r="BF454" s="142">
        <f>IF(N454="snížená",J454,0)</f>
        <v>0</v>
      </c>
      <c r="BG454" s="142">
        <f>IF(N454="zákl. přenesená",J454,0)</f>
        <v>0</v>
      </c>
      <c r="BH454" s="142">
        <f>IF(N454="sníž. přenesená",J454,0)</f>
        <v>0</v>
      </c>
      <c r="BI454" s="142">
        <f>IF(N454="nulová",J454,0)</f>
        <v>0</v>
      </c>
      <c r="BJ454" s="18" t="s">
        <v>91</v>
      </c>
      <c r="BK454" s="142">
        <f>ROUND(I454*H454,2)</f>
        <v>0</v>
      </c>
      <c r="BL454" s="18" t="s">
        <v>184</v>
      </c>
      <c r="BM454" s="141" t="s">
        <v>671</v>
      </c>
    </row>
    <row r="455" spans="2:65" s="1" customFormat="1" ht="11.25">
      <c r="B455" s="34"/>
      <c r="D455" s="143" t="s">
        <v>186</v>
      </c>
      <c r="F455" s="144" t="s">
        <v>672</v>
      </c>
      <c r="I455" s="145"/>
      <c r="L455" s="34"/>
      <c r="M455" s="146"/>
      <c r="T455" s="55"/>
      <c r="AT455" s="18" t="s">
        <v>186</v>
      </c>
      <c r="AU455" s="18" t="s">
        <v>93</v>
      </c>
    </row>
    <row r="456" spans="2:65" s="12" customFormat="1" ht="11.25">
      <c r="B456" s="147"/>
      <c r="D456" s="148" t="s">
        <v>188</v>
      </c>
      <c r="E456" s="149" t="s">
        <v>81</v>
      </c>
      <c r="F456" s="150" t="s">
        <v>673</v>
      </c>
      <c r="H456" s="151">
        <v>6.1</v>
      </c>
      <c r="I456" s="152"/>
      <c r="L456" s="147"/>
      <c r="M456" s="153"/>
      <c r="T456" s="154"/>
      <c r="AT456" s="149" t="s">
        <v>188</v>
      </c>
      <c r="AU456" s="149" t="s">
        <v>93</v>
      </c>
      <c r="AV456" s="12" t="s">
        <v>93</v>
      </c>
      <c r="AW456" s="12" t="s">
        <v>42</v>
      </c>
      <c r="AX456" s="12" t="s">
        <v>91</v>
      </c>
      <c r="AY456" s="149" t="s">
        <v>177</v>
      </c>
    </row>
    <row r="457" spans="2:65" s="1" customFormat="1" ht="24.2" customHeight="1">
      <c r="B457" s="34"/>
      <c r="C457" s="169" t="s">
        <v>674</v>
      </c>
      <c r="D457" s="169" t="s">
        <v>278</v>
      </c>
      <c r="E457" s="170" t="s">
        <v>675</v>
      </c>
      <c r="F457" s="171" t="s">
        <v>676</v>
      </c>
      <c r="G457" s="172" t="s">
        <v>120</v>
      </c>
      <c r="H457" s="173">
        <v>1.22</v>
      </c>
      <c r="I457" s="174"/>
      <c r="J457" s="175">
        <f>ROUND(I457*H457,2)</f>
        <v>0</v>
      </c>
      <c r="K457" s="171" t="s">
        <v>183</v>
      </c>
      <c r="L457" s="176"/>
      <c r="M457" s="177" t="s">
        <v>81</v>
      </c>
      <c r="N457" s="178" t="s">
        <v>53</v>
      </c>
      <c r="P457" s="139">
        <f>O457*H457</f>
        <v>0</v>
      </c>
      <c r="Q457" s="139">
        <v>4.7999999999999996E-3</v>
      </c>
      <c r="R457" s="139">
        <f>Q457*H457</f>
        <v>5.8559999999999992E-3</v>
      </c>
      <c r="S457" s="139">
        <v>0</v>
      </c>
      <c r="T457" s="140">
        <f>S457*H457</f>
        <v>0</v>
      </c>
      <c r="AR457" s="141" t="s">
        <v>227</v>
      </c>
      <c r="AT457" s="141" t="s">
        <v>278</v>
      </c>
      <c r="AU457" s="141" t="s">
        <v>93</v>
      </c>
      <c r="AY457" s="18" t="s">
        <v>177</v>
      </c>
      <c r="BE457" s="142">
        <f>IF(N457="základní",J457,0)</f>
        <v>0</v>
      </c>
      <c r="BF457" s="142">
        <f>IF(N457="snížená",J457,0)</f>
        <v>0</v>
      </c>
      <c r="BG457" s="142">
        <f>IF(N457="zákl. přenesená",J457,0)</f>
        <v>0</v>
      </c>
      <c r="BH457" s="142">
        <f>IF(N457="sníž. přenesená",J457,0)</f>
        <v>0</v>
      </c>
      <c r="BI457" s="142">
        <f>IF(N457="nulová",J457,0)</f>
        <v>0</v>
      </c>
      <c r="BJ457" s="18" t="s">
        <v>91</v>
      </c>
      <c r="BK457" s="142">
        <f>ROUND(I457*H457,2)</f>
        <v>0</v>
      </c>
      <c r="BL457" s="18" t="s">
        <v>184</v>
      </c>
      <c r="BM457" s="141" t="s">
        <v>677</v>
      </c>
    </row>
    <row r="458" spans="2:65" s="12" customFormat="1" ht="11.25">
      <c r="B458" s="147"/>
      <c r="D458" s="148" t="s">
        <v>188</v>
      </c>
      <c r="E458" s="149" t="s">
        <v>81</v>
      </c>
      <c r="F458" s="150" t="s">
        <v>678</v>
      </c>
      <c r="H458" s="151">
        <v>1.22</v>
      </c>
      <c r="I458" s="152"/>
      <c r="L458" s="147"/>
      <c r="M458" s="153"/>
      <c r="T458" s="154"/>
      <c r="AT458" s="149" t="s">
        <v>188</v>
      </c>
      <c r="AU458" s="149" t="s">
        <v>93</v>
      </c>
      <c r="AV458" s="12" t="s">
        <v>93</v>
      </c>
      <c r="AW458" s="12" t="s">
        <v>42</v>
      </c>
      <c r="AX458" s="12" t="s">
        <v>91</v>
      </c>
      <c r="AY458" s="149" t="s">
        <v>177</v>
      </c>
    </row>
    <row r="459" spans="2:65" s="1" customFormat="1" ht="24.2" customHeight="1">
      <c r="B459" s="34"/>
      <c r="C459" s="130" t="s">
        <v>679</v>
      </c>
      <c r="D459" s="130" t="s">
        <v>179</v>
      </c>
      <c r="E459" s="131" t="s">
        <v>680</v>
      </c>
      <c r="F459" s="132" t="s">
        <v>681</v>
      </c>
      <c r="G459" s="133" t="s">
        <v>182</v>
      </c>
      <c r="H459" s="134">
        <v>15.8</v>
      </c>
      <c r="I459" s="135"/>
      <c r="J459" s="136">
        <f>ROUND(I459*H459,2)</f>
        <v>0</v>
      </c>
      <c r="K459" s="132" t="s">
        <v>183</v>
      </c>
      <c r="L459" s="34"/>
      <c r="M459" s="137" t="s">
        <v>81</v>
      </c>
      <c r="N459" s="138" t="s">
        <v>53</v>
      </c>
      <c r="P459" s="139">
        <f>O459*H459</f>
        <v>0</v>
      </c>
      <c r="Q459" s="139">
        <v>3.0000000000000001E-5</v>
      </c>
      <c r="R459" s="139">
        <f>Q459*H459</f>
        <v>4.7400000000000003E-4</v>
      </c>
      <c r="S459" s="139">
        <v>0</v>
      </c>
      <c r="T459" s="140">
        <f>S459*H459</f>
        <v>0</v>
      </c>
      <c r="AR459" s="141" t="s">
        <v>184</v>
      </c>
      <c r="AT459" s="141" t="s">
        <v>179</v>
      </c>
      <c r="AU459" s="141" t="s">
        <v>93</v>
      </c>
      <c r="AY459" s="18" t="s">
        <v>177</v>
      </c>
      <c r="BE459" s="142">
        <f>IF(N459="základní",J459,0)</f>
        <v>0</v>
      </c>
      <c r="BF459" s="142">
        <f>IF(N459="snížená",J459,0)</f>
        <v>0</v>
      </c>
      <c r="BG459" s="142">
        <f>IF(N459="zákl. přenesená",J459,0)</f>
        <v>0</v>
      </c>
      <c r="BH459" s="142">
        <f>IF(N459="sníž. přenesená",J459,0)</f>
        <v>0</v>
      </c>
      <c r="BI459" s="142">
        <f>IF(N459="nulová",J459,0)</f>
        <v>0</v>
      </c>
      <c r="BJ459" s="18" t="s">
        <v>91</v>
      </c>
      <c r="BK459" s="142">
        <f>ROUND(I459*H459,2)</f>
        <v>0</v>
      </c>
      <c r="BL459" s="18" t="s">
        <v>184</v>
      </c>
      <c r="BM459" s="141" t="s">
        <v>682</v>
      </c>
    </row>
    <row r="460" spans="2:65" s="1" customFormat="1" ht="11.25">
      <c r="B460" s="34"/>
      <c r="D460" s="143" t="s">
        <v>186</v>
      </c>
      <c r="F460" s="144" t="s">
        <v>683</v>
      </c>
      <c r="I460" s="145"/>
      <c r="L460" s="34"/>
      <c r="M460" s="146"/>
      <c r="T460" s="55"/>
      <c r="AT460" s="18" t="s">
        <v>186</v>
      </c>
      <c r="AU460" s="18" t="s">
        <v>93</v>
      </c>
    </row>
    <row r="461" spans="2:65" s="1" customFormat="1" ht="24.2" customHeight="1">
      <c r="B461" s="34"/>
      <c r="C461" s="169" t="s">
        <v>684</v>
      </c>
      <c r="D461" s="169" t="s">
        <v>278</v>
      </c>
      <c r="E461" s="170" t="s">
        <v>685</v>
      </c>
      <c r="F461" s="171" t="s">
        <v>686</v>
      </c>
      <c r="G461" s="172" t="s">
        <v>182</v>
      </c>
      <c r="H461" s="173">
        <v>16.59</v>
      </c>
      <c r="I461" s="174"/>
      <c r="J461" s="175">
        <f>ROUND(I461*H461,2)</f>
        <v>0</v>
      </c>
      <c r="K461" s="171" t="s">
        <v>183</v>
      </c>
      <c r="L461" s="176"/>
      <c r="M461" s="177" t="s">
        <v>81</v>
      </c>
      <c r="N461" s="178" t="s">
        <v>53</v>
      </c>
      <c r="P461" s="139">
        <f>O461*H461</f>
        <v>0</v>
      </c>
      <c r="Q461" s="139">
        <v>1.08E-3</v>
      </c>
      <c r="R461" s="139">
        <f>Q461*H461</f>
        <v>1.7917200000000001E-2</v>
      </c>
      <c r="S461" s="139">
        <v>0</v>
      </c>
      <c r="T461" s="140">
        <f>S461*H461</f>
        <v>0</v>
      </c>
      <c r="AR461" s="141" t="s">
        <v>227</v>
      </c>
      <c r="AT461" s="141" t="s">
        <v>278</v>
      </c>
      <c r="AU461" s="141" t="s">
        <v>93</v>
      </c>
      <c r="AY461" s="18" t="s">
        <v>177</v>
      </c>
      <c r="BE461" s="142">
        <f>IF(N461="základní",J461,0)</f>
        <v>0</v>
      </c>
      <c r="BF461" s="142">
        <f>IF(N461="snížená",J461,0)</f>
        <v>0</v>
      </c>
      <c r="BG461" s="142">
        <f>IF(N461="zákl. přenesená",J461,0)</f>
        <v>0</v>
      </c>
      <c r="BH461" s="142">
        <f>IF(N461="sníž. přenesená",J461,0)</f>
        <v>0</v>
      </c>
      <c r="BI461" s="142">
        <f>IF(N461="nulová",J461,0)</f>
        <v>0</v>
      </c>
      <c r="BJ461" s="18" t="s">
        <v>91</v>
      </c>
      <c r="BK461" s="142">
        <f>ROUND(I461*H461,2)</f>
        <v>0</v>
      </c>
      <c r="BL461" s="18" t="s">
        <v>184</v>
      </c>
      <c r="BM461" s="141" t="s">
        <v>687</v>
      </c>
    </row>
    <row r="462" spans="2:65" s="12" customFormat="1" ht="11.25">
      <c r="B462" s="147"/>
      <c r="D462" s="148" t="s">
        <v>188</v>
      </c>
      <c r="E462" s="149" t="s">
        <v>81</v>
      </c>
      <c r="F462" s="150" t="s">
        <v>688</v>
      </c>
      <c r="H462" s="151">
        <v>15.8</v>
      </c>
      <c r="I462" s="152"/>
      <c r="L462" s="147"/>
      <c r="M462" s="153"/>
      <c r="T462" s="154"/>
      <c r="AT462" s="149" t="s">
        <v>188</v>
      </c>
      <c r="AU462" s="149" t="s">
        <v>93</v>
      </c>
      <c r="AV462" s="12" t="s">
        <v>93</v>
      </c>
      <c r="AW462" s="12" t="s">
        <v>42</v>
      </c>
      <c r="AX462" s="12" t="s">
        <v>91</v>
      </c>
      <c r="AY462" s="149" t="s">
        <v>177</v>
      </c>
    </row>
    <row r="463" spans="2:65" s="12" customFormat="1" ht="11.25">
      <c r="B463" s="147"/>
      <c r="D463" s="148" t="s">
        <v>188</v>
      </c>
      <c r="F463" s="150" t="s">
        <v>689</v>
      </c>
      <c r="H463" s="151">
        <v>16.59</v>
      </c>
      <c r="I463" s="152"/>
      <c r="L463" s="147"/>
      <c r="M463" s="153"/>
      <c r="T463" s="154"/>
      <c r="AT463" s="149" t="s">
        <v>188</v>
      </c>
      <c r="AU463" s="149" t="s">
        <v>93</v>
      </c>
      <c r="AV463" s="12" t="s">
        <v>93</v>
      </c>
      <c r="AW463" s="12" t="s">
        <v>4</v>
      </c>
      <c r="AX463" s="12" t="s">
        <v>91</v>
      </c>
      <c r="AY463" s="149" t="s">
        <v>177</v>
      </c>
    </row>
    <row r="464" spans="2:65" s="1" customFormat="1" ht="16.5" customHeight="1">
      <c r="B464" s="34"/>
      <c r="C464" s="130" t="s">
        <v>690</v>
      </c>
      <c r="D464" s="130" t="s">
        <v>179</v>
      </c>
      <c r="E464" s="131" t="s">
        <v>691</v>
      </c>
      <c r="F464" s="132" t="s">
        <v>692</v>
      </c>
      <c r="G464" s="133" t="s">
        <v>182</v>
      </c>
      <c r="H464" s="134">
        <v>50.24</v>
      </c>
      <c r="I464" s="135"/>
      <c r="J464" s="136">
        <f>ROUND(I464*H464,2)</f>
        <v>0</v>
      </c>
      <c r="K464" s="132" t="s">
        <v>183</v>
      </c>
      <c r="L464" s="34"/>
      <c r="M464" s="137" t="s">
        <v>81</v>
      </c>
      <c r="N464" s="138" t="s">
        <v>53</v>
      </c>
      <c r="P464" s="139">
        <f>O464*H464</f>
        <v>0</v>
      </c>
      <c r="Q464" s="139">
        <v>0</v>
      </c>
      <c r="R464" s="139">
        <f>Q464*H464</f>
        <v>0</v>
      </c>
      <c r="S464" s="139">
        <v>0</v>
      </c>
      <c r="T464" s="140">
        <f>S464*H464</f>
        <v>0</v>
      </c>
      <c r="AR464" s="141" t="s">
        <v>184</v>
      </c>
      <c r="AT464" s="141" t="s">
        <v>179</v>
      </c>
      <c r="AU464" s="141" t="s">
        <v>93</v>
      </c>
      <c r="AY464" s="18" t="s">
        <v>177</v>
      </c>
      <c r="BE464" s="142">
        <f>IF(N464="základní",J464,0)</f>
        <v>0</v>
      </c>
      <c r="BF464" s="142">
        <f>IF(N464="snížená",J464,0)</f>
        <v>0</v>
      </c>
      <c r="BG464" s="142">
        <f>IF(N464="zákl. přenesená",J464,0)</f>
        <v>0</v>
      </c>
      <c r="BH464" s="142">
        <f>IF(N464="sníž. přenesená",J464,0)</f>
        <v>0</v>
      </c>
      <c r="BI464" s="142">
        <f>IF(N464="nulová",J464,0)</f>
        <v>0</v>
      </c>
      <c r="BJ464" s="18" t="s">
        <v>91</v>
      </c>
      <c r="BK464" s="142">
        <f>ROUND(I464*H464,2)</f>
        <v>0</v>
      </c>
      <c r="BL464" s="18" t="s">
        <v>184</v>
      </c>
      <c r="BM464" s="141" t="s">
        <v>693</v>
      </c>
    </row>
    <row r="465" spans="2:65" s="1" customFormat="1" ht="11.25">
      <c r="B465" s="34"/>
      <c r="D465" s="143" t="s">
        <v>186</v>
      </c>
      <c r="F465" s="144" t="s">
        <v>694</v>
      </c>
      <c r="I465" s="145"/>
      <c r="L465" s="34"/>
      <c r="M465" s="146"/>
      <c r="T465" s="55"/>
      <c r="AT465" s="18" t="s">
        <v>186</v>
      </c>
      <c r="AU465" s="18" t="s">
        <v>93</v>
      </c>
    </row>
    <row r="466" spans="2:65" s="1" customFormat="1" ht="24.2" customHeight="1">
      <c r="B466" s="34"/>
      <c r="C466" s="169" t="s">
        <v>695</v>
      </c>
      <c r="D466" s="169" t="s">
        <v>278</v>
      </c>
      <c r="E466" s="170" t="s">
        <v>696</v>
      </c>
      <c r="F466" s="171" t="s">
        <v>697</v>
      </c>
      <c r="G466" s="172" t="s">
        <v>182</v>
      </c>
      <c r="H466" s="173">
        <v>38.052</v>
      </c>
      <c r="I466" s="174"/>
      <c r="J466" s="175">
        <f>ROUND(I466*H466,2)</f>
        <v>0</v>
      </c>
      <c r="K466" s="171" t="s">
        <v>183</v>
      </c>
      <c r="L466" s="176"/>
      <c r="M466" s="177" t="s">
        <v>81</v>
      </c>
      <c r="N466" s="178" t="s">
        <v>53</v>
      </c>
      <c r="P466" s="139">
        <f>O466*H466</f>
        <v>0</v>
      </c>
      <c r="Q466" s="139">
        <v>1E-4</v>
      </c>
      <c r="R466" s="139">
        <f>Q466*H466</f>
        <v>3.8052000000000003E-3</v>
      </c>
      <c r="S466" s="139">
        <v>0</v>
      </c>
      <c r="T466" s="140">
        <f>S466*H466</f>
        <v>0</v>
      </c>
      <c r="AR466" s="141" t="s">
        <v>227</v>
      </c>
      <c r="AT466" s="141" t="s">
        <v>278</v>
      </c>
      <c r="AU466" s="141" t="s">
        <v>93</v>
      </c>
      <c r="AY466" s="18" t="s">
        <v>177</v>
      </c>
      <c r="BE466" s="142">
        <f>IF(N466="základní",J466,0)</f>
        <v>0</v>
      </c>
      <c r="BF466" s="142">
        <f>IF(N466="snížená",J466,0)</f>
        <v>0</v>
      </c>
      <c r="BG466" s="142">
        <f>IF(N466="zákl. přenesená",J466,0)</f>
        <v>0</v>
      </c>
      <c r="BH466" s="142">
        <f>IF(N466="sníž. přenesená",J466,0)</f>
        <v>0</v>
      </c>
      <c r="BI466" s="142">
        <f>IF(N466="nulová",J466,0)</f>
        <v>0</v>
      </c>
      <c r="BJ466" s="18" t="s">
        <v>91</v>
      </c>
      <c r="BK466" s="142">
        <f>ROUND(I466*H466,2)</f>
        <v>0</v>
      </c>
      <c r="BL466" s="18" t="s">
        <v>184</v>
      </c>
      <c r="BM466" s="141" t="s">
        <v>698</v>
      </c>
    </row>
    <row r="467" spans="2:65" s="12" customFormat="1" ht="11.25">
      <c r="B467" s="147"/>
      <c r="D467" s="148" t="s">
        <v>188</v>
      </c>
      <c r="E467" s="149" t="s">
        <v>81</v>
      </c>
      <c r="F467" s="150" t="s">
        <v>699</v>
      </c>
      <c r="H467" s="151">
        <v>36.24</v>
      </c>
      <c r="I467" s="152"/>
      <c r="L467" s="147"/>
      <c r="M467" s="153"/>
      <c r="T467" s="154"/>
      <c r="AT467" s="149" t="s">
        <v>188</v>
      </c>
      <c r="AU467" s="149" t="s">
        <v>93</v>
      </c>
      <c r="AV467" s="12" t="s">
        <v>93</v>
      </c>
      <c r="AW467" s="12" t="s">
        <v>42</v>
      </c>
      <c r="AX467" s="12" t="s">
        <v>91</v>
      </c>
      <c r="AY467" s="149" t="s">
        <v>177</v>
      </c>
    </row>
    <row r="468" spans="2:65" s="12" customFormat="1" ht="11.25">
      <c r="B468" s="147"/>
      <c r="D468" s="148" t="s">
        <v>188</v>
      </c>
      <c r="F468" s="150" t="s">
        <v>700</v>
      </c>
      <c r="H468" s="151">
        <v>38.052</v>
      </c>
      <c r="I468" s="152"/>
      <c r="L468" s="147"/>
      <c r="M468" s="153"/>
      <c r="T468" s="154"/>
      <c r="AT468" s="149" t="s">
        <v>188</v>
      </c>
      <c r="AU468" s="149" t="s">
        <v>93</v>
      </c>
      <c r="AV468" s="12" t="s">
        <v>93</v>
      </c>
      <c r="AW468" s="12" t="s">
        <v>4</v>
      </c>
      <c r="AX468" s="12" t="s">
        <v>91</v>
      </c>
      <c r="AY468" s="149" t="s">
        <v>177</v>
      </c>
    </row>
    <row r="469" spans="2:65" s="1" customFormat="1" ht="24.2" customHeight="1">
      <c r="B469" s="34"/>
      <c r="C469" s="169" t="s">
        <v>701</v>
      </c>
      <c r="D469" s="169" t="s">
        <v>278</v>
      </c>
      <c r="E469" s="170" t="s">
        <v>702</v>
      </c>
      <c r="F469" s="171" t="s">
        <v>703</v>
      </c>
      <c r="G469" s="172" t="s">
        <v>182</v>
      </c>
      <c r="H469" s="173">
        <v>14.7</v>
      </c>
      <c r="I469" s="174"/>
      <c r="J469" s="175">
        <f>ROUND(I469*H469,2)</f>
        <v>0</v>
      </c>
      <c r="K469" s="171" t="s">
        <v>183</v>
      </c>
      <c r="L469" s="176"/>
      <c r="M469" s="177" t="s">
        <v>81</v>
      </c>
      <c r="N469" s="178" t="s">
        <v>53</v>
      </c>
      <c r="P469" s="139">
        <f>O469*H469</f>
        <v>0</v>
      </c>
      <c r="Q469" s="139">
        <v>2.0000000000000001E-4</v>
      </c>
      <c r="R469" s="139">
        <f>Q469*H469</f>
        <v>2.9399999999999999E-3</v>
      </c>
      <c r="S469" s="139">
        <v>0</v>
      </c>
      <c r="T469" s="140">
        <f>S469*H469</f>
        <v>0</v>
      </c>
      <c r="AR469" s="141" t="s">
        <v>227</v>
      </c>
      <c r="AT469" s="141" t="s">
        <v>278</v>
      </c>
      <c r="AU469" s="141" t="s">
        <v>93</v>
      </c>
      <c r="AY469" s="18" t="s">
        <v>177</v>
      </c>
      <c r="BE469" s="142">
        <f>IF(N469="základní",J469,0)</f>
        <v>0</v>
      </c>
      <c r="BF469" s="142">
        <f>IF(N469="snížená",J469,0)</f>
        <v>0</v>
      </c>
      <c r="BG469" s="142">
        <f>IF(N469="zákl. přenesená",J469,0)</f>
        <v>0</v>
      </c>
      <c r="BH469" s="142">
        <f>IF(N469="sníž. přenesená",J469,0)</f>
        <v>0</v>
      </c>
      <c r="BI469" s="142">
        <f>IF(N469="nulová",J469,0)</f>
        <v>0</v>
      </c>
      <c r="BJ469" s="18" t="s">
        <v>91</v>
      </c>
      <c r="BK469" s="142">
        <f>ROUND(I469*H469,2)</f>
        <v>0</v>
      </c>
      <c r="BL469" s="18" t="s">
        <v>184</v>
      </c>
      <c r="BM469" s="141" t="s">
        <v>704</v>
      </c>
    </row>
    <row r="470" spans="2:65" s="12" customFormat="1" ht="11.25">
      <c r="B470" s="147"/>
      <c r="D470" s="148" t="s">
        <v>188</v>
      </c>
      <c r="E470" s="149" t="s">
        <v>81</v>
      </c>
      <c r="F470" s="150" t="s">
        <v>705</v>
      </c>
      <c r="H470" s="151">
        <v>14</v>
      </c>
      <c r="I470" s="152"/>
      <c r="L470" s="147"/>
      <c r="M470" s="153"/>
      <c r="T470" s="154"/>
      <c r="AT470" s="149" t="s">
        <v>188</v>
      </c>
      <c r="AU470" s="149" t="s">
        <v>93</v>
      </c>
      <c r="AV470" s="12" t="s">
        <v>93</v>
      </c>
      <c r="AW470" s="12" t="s">
        <v>42</v>
      </c>
      <c r="AX470" s="12" t="s">
        <v>91</v>
      </c>
      <c r="AY470" s="149" t="s">
        <v>177</v>
      </c>
    </row>
    <row r="471" spans="2:65" s="12" customFormat="1" ht="11.25">
      <c r="B471" s="147"/>
      <c r="D471" s="148" t="s">
        <v>188</v>
      </c>
      <c r="F471" s="150" t="s">
        <v>706</v>
      </c>
      <c r="H471" s="151">
        <v>14.7</v>
      </c>
      <c r="I471" s="152"/>
      <c r="L471" s="147"/>
      <c r="M471" s="153"/>
      <c r="T471" s="154"/>
      <c r="AT471" s="149" t="s">
        <v>188</v>
      </c>
      <c r="AU471" s="149" t="s">
        <v>93</v>
      </c>
      <c r="AV471" s="12" t="s">
        <v>93</v>
      </c>
      <c r="AW471" s="12" t="s">
        <v>4</v>
      </c>
      <c r="AX471" s="12" t="s">
        <v>91</v>
      </c>
      <c r="AY471" s="149" t="s">
        <v>177</v>
      </c>
    </row>
    <row r="472" spans="2:65" s="1" customFormat="1" ht="24.2" customHeight="1">
      <c r="B472" s="34"/>
      <c r="C472" s="130" t="s">
        <v>707</v>
      </c>
      <c r="D472" s="130" t="s">
        <v>179</v>
      </c>
      <c r="E472" s="131" t="s">
        <v>708</v>
      </c>
      <c r="F472" s="132" t="s">
        <v>709</v>
      </c>
      <c r="G472" s="133" t="s">
        <v>120</v>
      </c>
      <c r="H472" s="134">
        <v>209.994</v>
      </c>
      <c r="I472" s="135"/>
      <c r="J472" s="136">
        <f>ROUND(I472*H472,2)</f>
        <v>0</v>
      </c>
      <c r="K472" s="132" t="s">
        <v>183</v>
      </c>
      <c r="L472" s="34"/>
      <c r="M472" s="137" t="s">
        <v>81</v>
      </c>
      <c r="N472" s="138" t="s">
        <v>53</v>
      </c>
      <c r="P472" s="139">
        <f>O472*H472</f>
        <v>0</v>
      </c>
      <c r="Q472" s="139">
        <v>3.3E-3</v>
      </c>
      <c r="R472" s="139">
        <f>Q472*H472</f>
        <v>0.69298020000000005</v>
      </c>
      <c r="S472" s="139">
        <v>0</v>
      </c>
      <c r="T472" s="140">
        <f>S472*H472</f>
        <v>0</v>
      </c>
      <c r="AR472" s="141" t="s">
        <v>184</v>
      </c>
      <c r="AT472" s="141" t="s">
        <v>179</v>
      </c>
      <c r="AU472" s="141" t="s">
        <v>93</v>
      </c>
      <c r="AY472" s="18" t="s">
        <v>177</v>
      </c>
      <c r="BE472" s="142">
        <f>IF(N472="základní",J472,0)</f>
        <v>0</v>
      </c>
      <c r="BF472" s="142">
        <f>IF(N472="snížená",J472,0)</f>
        <v>0</v>
      </c>
      <c r="BG472" s="142">
        <f>IF(N472="zákl. přenesená",J472,0)</f>
        <v>0</v>
      </c>
      <c r="BH472" s="142">
        <f>IF(N472="sníž. přenesená",J472,0)</f>
        <v>0</v>
      </c>
      <c r="BI472" s="142">
        <f>IF(N472="nulová",J472,0)</f>
        <v>0</v>
      </c>
      <c r="BJ472" s="18" t="s">
        <v>91</v>
      </c>
      <c r="BK472" s="142">
        <f>ROUND(I472*H472,2)</f>
        <v>0</v>
      </c>
      <c r="BL472" s="18" t="s">
        <v>184</v>
      </c>
      <c r="BM472" s="141" t="s">
        <v>710</v>
      </c>
    </row>
    <row r="473" spans="2:65" s="1" customFormat="1" ht="11.25">
      <c r="B473" s="34"/>
      <c r="D473" s="143" t="s">
        <v>186</v>
      </c>
      <c r="F473" s="144" t="s">
        <v>711</v>
      </c>
      <c r="I473" s="145"/>
      <c r="L473" s="34"/>
      <c r="M473" s="146"/>
      <c r="T473" s="55"/>
      <c r="AT473" s="18" t="s">
        <v>186</v>
      </c>
      <c r="AU473" s="18" t="s">
        <v>93</v>
      </c>
    </row>
    <row r="474" spans="2:65" s="15" customFormat="1" ht="11.25">
      <c r="B474" s="179"/>
      <c r="D474" s="148" t="s">
        <v>188</v>
      </c>
      <c r="E474" s="180" t="s">
        <v>81</v>
      </c>
      <c r="F474" s="181" t="s">
        <v>656</v>
      </c>
      <c r="H474" s="180" t="s">
        <v>81</v>
      </c>
      <c r="I474" s="182"/>
      <c r="L474" s="179"/>
      <c r="M474" s="183"/>
      <c r="T474" s="184"/>
      <c r="AT474" s="180" t="s">
        <v>188</v>
      </c>
      <c r="AU474" s="180" t="s">
        <v>93</v>
      </c>
      <c r="AV474" s="15" t="s">
        <v>91</v>
      </c>
      <c r="AW474" s="15" t="s">
        <v>42</v>
      </c>
      <c r="AX474" s="15" t="s">
        <v>83</v>
      </c>
      <c r="AY474" s="180" t="s">
        <v>177</v>
      </c>
    </row>
    <row r="475" spans="2:65" s="15" customFormat="1" ht="11.25">
      <c r="B475" s="179"/>
      <c r="D475" s="148" t="s">
        <v>188</v>
      </c>
      <c r="E475" s="180" t="s">
        <v>81</v>
      </c>
      <c r="F475" s="181" t="s">
        <v>712</v>
      </c>
      <c r="H475" s="180" t="s">
        <v>81</v>
      </c>
      <c r="I475" s="182"/>
      <c r="L475" s="179"/>
      <c r="M475" s="183"/>
      <c r="T475" s="184"/>
      <c r="AT475" s="180" t="s">
        <v>188</v>
      </c>
      <c r="AU475" s="180" t="s">
        <v>93</v>
      </c>
      <c r="AV475" s="15" t="s">
        <v>91</v>
      </c>
      <c r="AW475" s="15" t="s">
        <v>42</v>
      </c>
      <c r="AX475" s="15" t="s">
        <v>83</v>
      </c>
      <c r="AY475" s="180" t="s">
        <v>177</v>
      </c>
    </row>
    <row r="476" spans="2:65" s="15" customFormat="1" ht="11.25">
      <c r="B476" s="179"/>
      <c r="D476" s="148" t="s">
        <v>188</v>
      </c>
      <c r="E476" s="180" t="s">
        <v>81</v>
      </c>
      <c r="F476" s="181" t="s">
        <v>658</v>
      </c>
      <c r="H476" s="180" t="s">
        <v>81</v>
      </c>
      <c r="I476" s="182"/>
      <c r="L476" s="179"/>
      <c r="M476" s="183"/>
      <c r="T476" s="184"/>
      <c r="AT476" s="180" t="s">
        <v>188</v>
      </c>
      <c r="AU476" s="180" t="s">
        <v>93</v>
      </c>
      <c r="AV476" s="15" t="s">
        <v>91</v>
      </c>
      <c r="AW476" s="15" t="s">
        <v>42</v>
      </c>
      <c r="AX476" s="15" t="s">
        <v>83</v>
      </c>
      <c r="AY476" s="180" t="s">
        <v>177</v>
      </c>
    </row>
    <row r="477" spans="2:65" s="12" customFormat="1" ht="11.25">
      <c r="B477" s="147"/>
      <c r="D477" s="148" t="s">
        <v>188</v>
      </c>
      <c r="E477" s="149" t="s">
        <v>81</v>
      </c>
      <c r="F477" s="150" t="s">
        <v>713</v>
      </c>
      <c r="H477" s="151">
        <v>65.671999999999997</v>
      </c>
      <c r="I477" s="152"/>
      <c r="L477" s="147"/>
      <c r="M477" s="153"/>
      <c r="T477" s="154"/>
      <c r="AT477" s="149" t="s">
        <v>188</v>
      </c>
      <c r="AU477" s="149" t="s">
        <v>93</v>
      </c>
      <c r="AV477" s="12" t="s">
        <v>93</v>
      </c>
      <c r="AW477" s="12" t="s">
        <v>42</v>
      </c>
      <c r="AX477" s="12" t="s">
        <v>83</v>
      </c>
      <c r="AY477" s="149" t="s">
        <v>177</v>
      </c>
    </row>
    <row r="478" spans="2:65" s="12" customFormat="1" ht="11.25">
      <c r="B478" s="147"/>
      <c r="D478" s="148" t="s">
        <v>188</v>
      </c>
      <c r="E478" s="149" t="s">
        <v>81</v>
      </c>
      <c r="F478" s="150" t="s">
        <v>714</v>
      </c>
      <c r="H478" s="151">
        <v>-6.6749999999999998</v>
      </c>
      <c r="I478" s="152"/>
      <c r="L478" s="147"/>
      <c r="M478" s="153"/>
      <c r="T478" s="154"/>
      <c r="AT478" s="149" t="s">
        <v>188</v>
      </c>
      <c r="AU478" s="149" t="s">
        <v>93</v>
      </c>
      <c r="AV478" s="12" t="s">
        <v>93</v>
      </c>
      <c r="AW478" s="12" t="s">
        <v>42</v>
      </c>
      <c r="AX478" s="12" t="s">
        <v>83</v>
      </c>
      <c r="AY478" s="149" t="s">
        <v>177</v>
      </c>
    </row>
    <row r="479" spans="2:65" s="12" customFormat="1" ht="11.25">
      <c r="B479" s="147"/>
      <c r="D479" s="148" t="s">
        <v>188</v>
      </c>
      <c r="E479" s="149" t="s">
        <v>81</v>
      </c>
      <c r="F479" s="150" t="s">
        <v>715</v>
      </c>
      <c r="H479" s="151">
        <v>-7.5</v>
      </c>
      <c r="I479" s="152"/>
      <c r="L479" s="147"/>
      <c r="M479" s="153"/>
      <c r="T479" s="154"/>
      <c r="AT479" s="149" t="s">
        <v>188</v>
      </c>
      <c r="AU479" s="149" t="s">
        <v>93</v>
      </c>
      <c r="AV479" s="12" t="s">
        <v>93</v>
      </c>
      <c r="AW479" s="12" t="s">
        <v>42</v>
      </c>
      <c r="AX479" s="12" t="s">
        <v>83</v>
      </c>
      <c r="AY479" s="149" t="s">
        <v>177</v>
      </c>
    </row>
    <row r="480" spans="2:65" s="15" customFormat="1" ht="11.25">
      <c r="B480" s="179"/>
      <c r="D480" s="148" t="s">
        <v>188</v>
      </c>
      <c r="E480" s="180" t="s">
        <v>81</v>
      </c>
      <c r="F480" s="181" t="s">
        <v>660</v>
      </c>
      <c r="H480" s="180" t="s">
        <v>81</v>
      </c>
      <c r="I480" s="182"/>
      <c r="L480" s="179"/>
      <c r="M480" s="183"/>
      <c r="T480" s="184"/>
      <c r="AT480" s="180" t="s">
        <v>188</v>
      </c>
      <c r="AU480" s="180" t="s">
        <v>93</v>
      </c>
      <c r="AV480" s="15" t="s">
        <v>91</v>
      </c>
      <c r="AW480" s="15" t="s">
        <v>42</v>
      </c>
      <c r="AX480" s="15" t="s">
        <v>83</v>
      </c>
      <c r="AY480" s="180" t="s">
        <v>177</v>
      </c>
    </row>
    <row r="481" spans="2:65" s="12" customFormat="1" ht="11.25">
      <c r="B481" s="147"/>
      <c r="D481" s="148" t="s">
        <v>188</v>
      </c>
      <c r="E481" s="149" t="s">
        <v>81</v>
      </c>
      <c r="F481" s="150" t="s">
        <v>716</v>
      </c>
      <c r="H481" s="151">
        <v>76.471999999999994</v>
      </c>
      <c r="I481" s="152"/>
      <c r="L481" s="147"/>
      <c r="M481" s="153"/>
      <c r="T481" s="154"/>
      <c r="AT481" s="149" t="s">
        <v>188</v>
      </c>
      <c r="AU481" s="149" t="s">
        <v>93</v>
      </c>
      <c r="AV481" s="12" t="s">
        <v>93</v>
      </c>
      <c r="AW481" s="12" t="s">
        <v>42</v>
      </c>
      <c r="AX481" s="12" t="s">
        <v>83</v>
      </c>
      <c r="AY481" s="149" t="s">
        <v>177</v>
      </c>
    </row>
    <row r="482" spans="2:65" s="15" customFormat="1" ht="11.25">
      <c r="B482" s="179"/>
      <c r="D482" s="148" t="s">
        <v>188</v>
      </c>
      <c r="E482" s="180" t="s">
        <v>81</v>
      </c>
      <c r="F482" s="181" t="s">
        <v>662</v>
      </c>
      <c r="H482" s="180" t="s">
        <v>81</v>
      </c>
      <c r="I482" s="182"/>
      <c r="L482" s="179"/>
      <c r="M482" s="183"/>
      <c r="T482" s="184"/>
      <c r="AT482" s="180" t="s">
        <v>188</v>
      </c>
      <c r="AU482" s="180" t="s">
        <v>93</v>
      </c>
      <c r="AV482" s="15" t="s">
        <v>91</v>
      </c>
      <c r="AW482" s="15" t="s">
        <v>42</v>
      </c>
      <c r="AX482" s="15" t="s">
        <v>83</v>
      </c>
      <c r="AY482" s="180" t="s">
        <v>177</v>
      </c>
    </row>
    <row r="483" spans="2:65" s="15" customFormat="1" ht="11.25">
      <c r="B483" s="179"/>
      <c r="D483" s="148" t="s">
        <v>188</v>
      </c>
      <c r="E483" s="180" t="s">
        <v>81</v>
      </c>
      <c r="F483" s="181" t="s">
        <v>663</v>
      </c>
      <c r="H483" s="180" t="s">
        <v>81</v>
      </c>
      <c r="I483" s="182"/>
      <c r="L483" s="179"/>
      <c r="M483" s="183"/>
      <c r="T483" s="184"/>
      <c r="AT483" s="180" t="s">
        <v>188</v>
      </c>
      <c r="AU483" s="180" t="s">
        <v>93</v>
      </c>
      <c r="AV483" s="15" t="s">
        <v>91</v>
      </c>
      <c r="AW483" s="15" t="s">
        <v>42</v>
      </c>
      <c r="AX483" s="15" t="s">
        <v>83</v>
      </c>
      <c r="AY483" s="180" t="s">
        <v>177</v>
      </c>
    </row>
    <row r="484" spans="2:65" s="12" customFormat="1" ht="11.25">
      <c r="B484" s="147"/>
      <c r="D484" s="148" t="s">
        <v>188</v>
      </c>
      <c r="E484" s="149" t="s">
        <v>81</v>
      </c>
      <c r="F484" s="150" t="s">
        <v>717</v>
      </c>
      <c r="H484" s="151">
        <v>101.12</v>
      </c>
      <c r="I484" s="152"/>
      <c r="L484" s="147"/>
      <c r="M484" s="153"/>
      <c r="T484" s="154"/>
      <c r="AT484" s="149" t="s">
        <v>188</v>
      </c>
      <c r="AU484" s="149" t="s">
        <v>93</v>
      </c>
      <c r="AV484" s="12" t="s">
        <v>93</v>
      </c>
      <c r="AW484" s="12" t="s">
        <v>42</v>
      </c>
      <c r="AX484" s="12" t="s">
        <v>83</v>
      </c>
      <c r="AY484" s="149" t="s">
        <v>177</v>
      </c>
    </row>
    <row r="485" spans="2:65" s="12" customFormat="1" ht="11.25">
      <c r="B485" s="147"/>
      <c r="D485" s="148" t="s">
        <v>188</v>
      </c>
      <c r="E485" s="149" t="s">
        <v>81</v>
      </c>
      <c r="F485" s="150" t="s">
        <v>718</v>
      </c>
      <c r="H485" s="151">
        <v>-26.65</v>
      </c>
      <c r="I485" s="152"/>
      <c r="L485" s="147"/>
      <c r="M485" s="153"/>
      <c r="T485" s="154"/>
      <c r="AT485" s="149" t="s">
        <v>188</v>
      </c>
      <c r="AU485" s="149" t="s">
        <v>93</v>
      </c>
      <c r="AV485" s="12" t="s">
        <v>93</v>
      </c>
      <c r="AW485" s="12" t="s">
        <v>42</v>
      </c>
      <c r="AX485" s="12" t="s">
        <v>83</v>
      </c>
      <c r="AY485" s="149" t="s">
        <v>177</v>
      </c>
    </row>
    <row r="486" spans="2:65" s="12" customFormat="1" ht="11.25">
      <c r="B486" s="147"/>
      <c r="D486" s="148" t="s">
        <v>188</v>
      </c>
      <c r="E486" s="149" t="s">
        <v>81</v>
      </c>
      <c r="F486" s="150" t="s">
        <v>719</v>
      </c>
      <c r="H486" s="151">
        <v>-0.69499999999999995</v>
      </c>
      <c r="I486" s="152"/>
      <c r="L486" s="147"/>
      <c r="M486" s="153"/>
      <c r="T486" s="154"/>
      <c r="AT486" s="149" t="s">
        <v>188</v>
      </c>
      <c r="AU486" s="149" t="s">
        <v>93</v>
      </c>
      <c r="AV486" s="12" t="s">
        <v>93</v>
      </c>
      <c r="AW486" s="12" t="s">
        <v>42</v>
      </c>
      <c r="AX486" s="12" t="s">
        <v>83</v>
      </c>
      <c r="AY486" s="149" t="s">
        <v>177</v>
      </c>
    </row>
    <row r="487" spans="2:65" s="15" customFormat="1" ht="11.25">
      <c r="B487" s="179"/>
      <c r="D487" s="148" t="s">
        <v>188</v>
      </c>
      <c r="E487" s="180" t="s">
        <v>81</v>
      </c>
      <c r="F487" s="181" t="s">
        <v>665</v>
      </c>
      <c r="H487" s="180" t="s">
        <v>81</v>
      </c>
      <c r="I487" s="182"/>
      <c r="L487" s="179"/>
      <c r="M487" s="183"/>
      <c r="T487" s="184"/>
      <c r="AT487" s="180" t="s">
        <v>188</v>
      </c>
      <c r="AU487" s="180" t="s">
        <v>93</v>
      </c>
      <c r="AV487" s="15" t="s">
        <v>91</v>
      </c>
      <c r="AW487" s="15" t="s">
        <v>42</v>
      </c>
      <c r="AX487" s="15" t="s">
        <v>83</v>
      </c>
      <c r="AY487" s="180" t="s">
        <v>177</v>
      </c>
    </row>
    <row r="488" spans="2:65" s="12" customFormat="1" ht="11.25">
      <c r="B488" s="147"/>
      <c r="D488" s="148" t="s">
        <v>188</v>
      </c>
      <c r="E488" s="149" t="s">
        <v>81</v>
      </c>
      <c r="F488" s="150" t="s">
        <v>666</v>
      </c>
      <c r="H488" s="151">
        <v>8.25</v>
      </c>
      <c r="I488" s="152"/>
      <c r="L488" s="147"/>
      <c r="M488" s="153"/>
      <c r="T488" s="154"/>
      <c r="AT488" s="149" t="s">
        <v>188</v>
      </c>
      <c r="AU488" s="149" t="s">
        <v>93</v>
      </c>
      <c r="AV488" s="12" t="s">
        <v>93</v>
      </c>
      <c r="AW488" s="12" t="s">
        <v>42</v>
      </c>
      <c r="AX488" s="12" t="s">
        <v>83</v>
      </c>
      <c r="AY488" s="149" t="s">
        <v>177</v>
      </c>
    </row>
    <row r="489" spans="2:65" s="13" customFormat="1" ht="11.25">
      <c r="B489" s="155"/>
      <c r="D489" s="148" t="s">
        <v>188</v>
      </c>
      <c r="E489" s="156" t="s">
        <v>81</v>
      </c>
      <c r="F489" s="157" t="s">
        <v>192</v>
      </c>
      <c r="H489" s="158">
        <v>209.994</v>
      </c>
      <c r="I489" s="159"/>
      <c r="L489" s="155"/>
      <c r="M489" s="160"/>
      <c r="T489" s="161"/>
      <c r="AT489" s="156" t="s">
        <v>188</v>
      </c>
      <c r="AU489" s="156" t="s">
        <v>93</v>
      </c>
      <c r="AV489" s="13" t="s">
        <v>184</v>
      </c>
      <c r="AW489" s="13" t="s">
        <v>42</v>
      </c>
      <c r="AX489" s="13" t="s">
        <v>91</v>
      </c>
      <c r="AY489" s="156" t="s">
        <v>177</v>
      </c>
    </row>
    <row r="490" spans="2:65" s="1" customFormat="1" ht="21.75" customHeight="1">
      <c r="B490" s="34"/>
      <c r="C490" s="130" t="s">
        <v>720</v>
      </c>
      <c r="D490" s="130" t="s">
        <v>179</v>
      </c>
      <c r="E490" s="131" t="s">
        <v>721</v>
      </c>
      <c r="F490" s="132" t="s">
        <v>722</v>
      </c>
      <c r="G490" s="133" t="s">
        <v>120</v>
      </c>
      <c r="H490" s="134">
        <v>64.83</v>
      </c>
      <c r="I490" s="135"/>
      <c r="J490" s="136">
        <f>ROUND(I490*H490,2)</f>
        <v>0</v>
      </c>
      <c r="K490" s="132" t="s">
        <v>183</v>
      </c>
      <c r="L490" s="34"/>
      <c r="M490" s="137" t="s">
        <v>81</v>
      </c>
      <c r="N490" s="138" t="s">
        <v>53</v>
      </c>
      <c r="P490" s="139">
        <f>O490*H490</f>
        <v>0</v>
      </c>
      <c r="Q490" s="139">
        <v>0</v>
      </c>
      <c r="R490" s="139">
        <f>Q490*H490</f>
        <v>0</v>
      </c>
      <c r="S490" s="139">
        <v>1.0000000000000001E-5</v>
      </c>
      <c r="T490" s="140">
        <f>S490*H490</f>
        <v>6.4829999999999998E-4</v>
      </c>
      <c r="AR490" s="141" t="s">
        <v>184</v>
      </c>
      <c r="AT490" s="141" t="s">
        <v>179</v>
      </c>
      <c r="AU490" s="141" t="s">
        <v>93</v>
      </c>
      <c r="AY490" s="18" t="s">
        <v>177</v>
      </c>
      <c r="BE490" s="142">
        <f>IF(N490="základní",J490,0)</f>
        <v>0</v>
      </c>
      <c r="BF490" s="142">
        <f>IF(N490="snížená",J490,0)</f>
        <v>0</v>
      </c>
      <c r="BG490" s="142">
        <f>IF(N490="zákl. přenesená",J490,0)</f>
        <v>0</v>
      </c>
      <c r="BH490" s="142">
        <f>IF(N490="sníž. přenesená",J490,0)</f>
        <v>0</v>
      </c>
      <c r="BI490" s="142">
        <f>IF(N490="nulová",J490,0)</f>
        <v>0</v>
      </c>
      <c r="BJ490" s="18" t="s">
        <v>91</v>
      </c>
      <c r="BK490" s="142">
        <f>ROUND(I490*H490,2)</f>
        <v>0</v>
      </c>
      <c r="BL490" s="18" t="s">
        <v>184</v>
      </c>
      <c r="BM490" s="141" t="s">
        <v>723</v>
      </c>
    </row>
    <row r="491" spans="2:65" s="1" customFormat="1" ht="11.25">
      <c r="B491" s="34"/>
      <c r="D491" s="143" t="s">
        <v>186</v>
      </c>
      <c r="F491" s="144" t="s">
        <v>724</v>
      </c>
      <c r="I491" s="145"/>
      <c r="L491" s="34"/>
      <c r="M491" s="146"/>
      <c r="T491" s="55"/>
      <c r="AT491" s="18" t="s">
        <v>186</v>
      </c>
      <c r="AU491" s="18" t="s">
        <v>93</v>
      </c>
    </row>
    <row r="492" spans="2:65" s="12" customFormat="1" ht="11.25">
      <c r="B492" s="147"/>
      <c r="D492" s="148" t="s">
        <v>188</v>
      </c>
      <c r="E492" s="149" t="s">
        <v>81</v>
      </c>
      <c r="F492" s="150" t="s">
        <v>725</v>
      </c>
      <c r="H492" s="151">
        <v>2.73</v>
      </c>
      <c r="I492" s="152"/>
      <c r="L492" s="147"/>
      <c r="M492" s="153"/>
      <c r="T492" s="154"/>
      <c r="AT492" s="149" t="s">
        <v>188</v>
      </c>
      <c r="AU492" s="149" t="s">
        <v>93</v>
      </c>
      <c r="AV492" s="12" t="s">
        <v>93</v>
      </c>
      <c r="AW492" s="12" t="s">
        <v>42</v>
      </c>
      <c r="AX492" s="12" t="s">
        <v>83</v>
      </c>
      <c r="AY492" s="149" t="s">
        <v>177</v>
      </c>
    </row>
    <row r="493" spans="2:65" s="12" customFormat="1" ht="11.25">
      <c r="B493" s="147"/>
      <c r="D493" s="148" t="s">
        <v>188</v>
      </c>
      <c r="E493" s="149" t="s">
        <v>81</v>
      </c>
      <c r="F493" s="150" t="s">
        <v>726</v>
      </c>
      <c r="H493" s="151">
        <v>8.4</v>
      </c>
      <c r="I493" s="152"/>
      <c r="L493" s="147"/>
      <c r="M493" s="153"/>
      <c r="T493" s="154"/>
      <c r="AT493" s="149" t="s">
        <v>188</v>
      </c>
      <c r="AU493" s="149" t="s">
        <v>93</v>
      </c>
      <c r="AV493" s="12" t="s">
        <v>93</v>
      </c>
      <c r="AW493" s="12" t="s">
        <v>42</v>
      </c>
      <c r="AX493" s="12" t="s">
        <v>83</v>
      </c>
      <c r="AY493" s="149" t="s">
        <v>177</v>
      </c>
    </row>
    <row r="494" spans="2:65" s="12" customFormat="1" ht="11.25">
      <c r="B494" s="147"/>
      <c r="D494" s="148" t="s">
        <v>188</v>
      </c>
      <c r="E494" s="149" t="s">
        <v>81</v>
      </c>
      <c r="F494" s="150" t="s">
        <v>727</v>
      </c>
      <c r="H494" s="151">
        <v>5.4</v>
      </c>
      <c r="I494" s="152"/>
      <c r="L494" s="147"/>
      <c r="M494" s="153"/>
      <c r="T494" s="154"/>
      <c r="AT494" s="149" t="s">
        <v>188</v>
      </c>
      <c r="AU494" s="149" t="s">
        <v>93</v>
      </c>
      <c r="AV494" s="12" t="s">
        <v>93</v>
      </c>
      <c r="AW494" s="12" t="s">
        <v>42</v>
      </c>
      <c r="AX494" s="12" t="s">
        <v>83</v>
      </c>
      <c r="AY494" s="149" t="s">
        <v>177</v>
      </c>
    </row>
    <row r="495" spans="2:65" s="12" customFormat="1" ht="11.25">
      <c r="B495" s="147"/>
      <c r="D495" s="148" t="s">
        <v>188</v>
      </c>
      <c r="E495" s="149" t="s">
        <v>81</v>
      </c>
      <c r="F495" s="150" t="s">
        <v>728</v>
      </c>
      <c r="H495" s="151">
        <v>5.4</v>
      </c>
      <c r="I495" s="152"/>
      <c r="L495" s="147"/>
      <c r="M495" s="153"/>
      <c r="T495" s="154"/>
      <c r="AT495" s="149" t="s">
        <v>188</v>
      </c>
      <c r="AU495" s="149" t="s">
        <v>93</v>
      </c>
      <c r="AV495" s="12" t="s">
        <v>93</v>
      </c>
      <c r="AW495" s="12" t="s">
        <v>42</v>
      </c>
      <c r="AX495" s="12" t="s">
        <v>83</v>
      </c>
      <c r="AY495" s="149" t="s">
        <v>177</v>
      </c>
    </row>
    <row r="496" spans="2:65" s="12" customFormat="1" ht="11.25">
      <c r="B496" s="147"/>
      <c r="D496" s="148" t="s">
        <v>188</v>
      </c>
      <c r="E496" s="149" t="s">
        <v>81</v>
      </c>
      <c r="F496" s="150" t="s">
        <v>729</v>
      </c>
      <c r="H496" s="151">
        <v>42.9</v>
      </c>
      <c r="I496" s="152"/>
      <c r="L496" s="147"/>
      <c r="M496" s="153"/>
      <c r="T496" s="154"/>
      <c r="AT496" s="149" t="s">
        <v>188</v>
      </c>
      <c r="AU496" s="149" t="s">
        <v>93</v>
      </c>
      <c r="AV496" s="12" t="s">
        <v>93</v>
      </c>
      <c r="AW496" s="12" t="s">
        <v>42</v>
      </c>
      <c r="AX496" s="12" t="s">
        <v>83</v>
      </c>
      <c r="AY496" s="149" t="s">
        <v>177</v>
      </c>
    </row>
    <row r="497" spans="2:65" s="13" customFormat="1" ht="11.25">
      <c r="B497" s="155"/>
      <c r="D497" s="148" t="s">
        <v>188</v>
      </c>
      <c r="E497" s="156" t="s">
        <v>81</v>
      </c>
      <c r="F497" s="157" t="s">
        <v>192</v>
      </c>
      <c r="H497" s="158">
        <v>64.83</v>
      </c>
      <c r="I497" s="159"/>
      <c r="L497" s="155"/>
      <c r="M497" s="160"/>
      <c r="T497" s="161"/>
      <c r="AT497" s="156" t="s">
        <v>188</v>
      </c>
      <c r="AU497" s="156" t="s">
        <v>93</v>
      </c>
      <c r="AV497" s="13" t="s">
        <v>184</v>
      </c>
      <c r="AW497" s="13" t="s">
        <v>42</v>
      </c>
      <c r="AX497" s="13" t="s">
        <v>91</v>
      </c>
      <c r="AY497" s="156" t="s">
        <v>177</v>
      </c>
    </row>
    <row r="498" spans="2:65" s="1" customFormat="1" ht="33" customHeight="1">
      <c r="B498" s="34"/>
      <c r="C498" s="130" t="s">
        <v>730</v>
      </c>
      <c r="D498" s="130" t="s">
        <v>179</v>
      </c>
      <c r="E498" s="131" t="s">
        <v>731</v>
      </c>
      <c r="F498" s="132" t="s">
        <v>732</v>
      </c>
      <c r="G498" s="133" t="s">
        <v>200</v>
      </c>
      <c r="H498" s="134">
        <v>5.7839999999999998</v>
      </c>
      <c r="I498" s="135"/>
      <c r="J498" s="136">
        <f>ROUND(I498*H498,2)</f>
        <v>0</v>
      </c>
      <c r="K498" s="132" t="s">
        <v>183</v>
      </c>
      <c r="L498" s="34"/>
      <c r="M498" s="137" t="s">
        <v>81</v>
      </c>
      <c r="N498" s="138" t="s">
        <v>53</v>
      </c>
      <c r="P498" s="139">
        <f>O498*H498</f>
        <v>0</v>
      </c>
      <c r="Q498" s="139">
        <v>2.5018699999999998</v>
      </c>
      <c r="R498" s="139">
        <f>Q498*H498</f>
        <v>14.470816079999999</v>
      </c>
      <c r="S498" s="139">
        <v>0</v>
      </c>
      <c r="T498" s="140">
        <f>S498*H498</f>
        <v>0</v>
      </c>
      <c r="AR498" s="141" t="s">
        <v>184</v>
      </c>
      <c r="AT498" s="141" t="s">
        <v>179</v>
      </c>
      <c r="AU498" s="141" t="s">
        <v>93</v>
      </c>
      <c r="AY498" s="18" t="s">
        <v>177</v>
      </c>
      <c r="BE498" s="142">
        <f>IF(N498="základní",J498,0)</f>
        <v>0</v>
      </c>
      <c r="BF498" s="142">
        <f>IF(N498="snížená",J498,0)</f>
        <v>0</v>
      </c>
      <c r="BG498" s="142">
        <f>IF(N498="zákl. přenesená",J498,0)</f>
        <v>0</v>
      </c>
      <c r="BH498" s="142">
        <f>IF(N498="sníž. přenesená",J498,0)</f>
        <v>0</v>
      </c>
      <c r="BI498" s="142">
        <f>IF(N498="nulová",J498,0)</f>
        <v>0</v>
      </c>
      <c r="BJ498" s="18" t="s">
        <v>91</v>
      </c>
      <c r="BK498" s="142">
        <f>ROUND(I498*H498,2)</f>
        <v>0</v>
      </c>
      <c r="BL498" s="18" t="s">
        <v>184</v>
      </c>
      <c r="BM498" s="141" t="s">
        <v>733</v>
      </c>
    </row>
    <row r="499" spans="2:65" s="1" customFormat="1" ht="11.25">
      <c r="B499" s="34"/>
      <c r="D499" s="143" t="s">
        <v>186</v>
      </c>
      <c r="F499" s="144" t="s">
        <v>734</v>
      </c>
      <c r="I499" s="145"/>
      <c r="L499" s="34"/>
      <c r="M499" s="146"/>
      <c r="T499" s="55"/>
      <c r="AT499" s="18" t="s">
        <v>186</v>
      </c>
      <c r="AU499" s="18" t="s">
        <v>93</v>
      </c>
    </row>
    <row r="500" spans="2:65" s="12" customFormat="1" ht="11.25">
      <c r="B500" s="147"/>
      <c r="D500" s="148" t="s">
        <v>188</v>
      </c>
      <c r="E500" s="149" t="s">
        <v>81</v>
      </c>
      <c r="F500" s="150" t="s">
        <v>735</v>
      </c>
      <c r="H500" s="151">
        <v>5.7839999999999998</v>
      </c>
      <c r="I500" s="152"/>
      <c r="L500" s="147"/>
      <c r="M500" s="153"/>
      <c r="T500" s="154"/>
      <c r="AT500" s="149" t="s">
        <v>188</v>
      </c>
      <c r="AU500" s="149" t="s">
        <v>93</v>
      </c>
      <c r="AV500" s="12" t="s">
        <v>93</v>
      </c>
      <c r="AW500" s="12" t="s">
        <v>42</v>
      </c>
      <c r="AX500" s="12" t="s">
        <v>91</v>
      </c>
      <c r="AY500" s="149" t="s">
        <v>177</v>
      </c>
    </row>
    <row r="501" spans="2:65" s="1" customFormat="1" ht="11.25">
      <c r="B501" s="34"/>
      <c r="D501" s="148" t="s">
        <v>736</v>
      </c>
      <c r="F501" s="185" t="s">
        <v>737</v>
      </c>
      <c r="L501" s="34"/>
      <c r="M501" s="146"/>
      <c r="T501" s="55"/>
      <c r="AU501" s="18" t="s">
        <v>93</v>
      </c>
    </row>
    <row r="502" spans="2:65" s="1" customFormat="1" ht="11.25">
      <c r="B502" s="34"/>
      <c r="D502" s="148" t="s">
        <v>736</v>
      </c>
      <c r="F502" s="186" t="s">
        <v>738</v>
      </c>
      <c r="H502" s="187">
        <v>0</v>
      </c>
      <c r="L502" s="34"/>
      <c r="M502" s="146"/>
      <c r="T502" s="55"/>
      <c r="AU502" s="18" t="s">
        <v>93</v>
      </c>
    </row>
    <row r="503" spans="2:65" s="1" customFormat="1" ht="11.25">
      <c r="B503" s="34"/>
      <c r="D503" s="148" t="s">
        <v>736</v>
      </c>
      <c r="F503" s="186" t="s">
        <v>739</v>
      </c>
      <c r="H503" s="187">
        <v>23.47</v>
      </c>
      <c r="L503" s="34"/>
      <c r="M503" s="146"/>
      <c r="T503" s="55"/>
      <c r="AU503" s="18" t="s">
        <v>93</v>
      </c>
    </row>
    <row r="504" spans="2:65" s="1" customFormat="1" ht="11.25">
      <c r="B504" s="34"/>
      <c r="D504" s="148" t="s">
        <v>736</v>
      </c>
      <c r="F504" s="186" t="s">
        <v>740</v>
      </c>
      <c r="H504" s="187">
        <v>23.11</v>
      </c>
      <c r="L504" s="34"/>
      <c r="M504" s="146"/>
      <c r="T504" s="55"/>
      <c r="AU504" s="18" t="s">
        <v>93</v>
      </c>
    </row>
    <row r="505" spans="2:65" s="1" customFormat="1" ht="11.25">
      <c r="B505" s="34"/>
      <c r="D505" s="148" t="s">
        <v>736</v>
      </c>
      <c r="F505" s="186" t="s">
        <v>741</v>
      </c>
      <c r="H505" s="187">
        <v>23.11</v>
      </c>
      <c r="L505" s="34"/>
      <c r="M505" s="146"/>
      <c r="T505" s="55"/>
      <c r="AU505" s="18" t="s">
        <v>93</v>
      </c>
    </row>
    <row r="506" spans="2:65" s="1" customFormat="1" ht="11.25">
      <c r="B506" s="34"/>
      <c r="D506" s="148" t="s">
        <v>736</v>
      </c>
      <c r="F506" s="186" t="s">
        <v>269</v>
      </c>
      <c r="H506" s="187">
        <v>69.69</v>
      </c>
      <c r="L506" s="34"/>
      <c r="M506" s="146"/>
      <c r="T506" s="55"/>
      <c r="AU506" s="18" t="s">
        <v>93</v>
      </c>
    </row>
    <row r="507" spans="2:65" s="1" customFormat="1" ht="33" customHeight="1">
      <c r="B507" s="34"/>
      <c r="C507" s="130" t="s">
        <v>742</v>
      </c>
      <c r="D507" s="130" t="s">
        <v>179</v>
      </c>
      <c r="E507" s="131" t="s">
        <v>743</v>
      </c>
      <c r="F507" s="132" t="s">
        <v>744</v>
      </c>
      <c r="G507" s="133" t="s">
        <v>200</v>
      </c>
      <c r="H507" s="134">
        <v>11.568</v>
      </c>
      <c r="I507" s="135"/>
      <c r="J507" s="136">
        <f>ROUND(I507*H507,2)</f>
        <v>0</v>
      </c>
      <c r="K507" s="132" t="s">
        <v>183</v>
      </c>
      <c r="L507" s="34"/>
      <c r="M507" s="137" t="s">
        <v>81</v>
      </c>
      <c r="N507" s="138" t="s">
        <v>53</v>
      </c>
      <c r="P507" s="139">
        <f>O507*H507</f>
        <v>0</v>
      </c>
      <c r="Q507" s="139">
        <v>0</v>
      </c>
      <c r="R507" s="139">
        <f>Q507*H507</f>
        <v>0</v>
      </c>
      <c r="S507" s="139">
        <v>0</v>
      </c>
      <c r="T507" s="140">
        <f>S507*H507</f>
        <v>0</v>
      </c>
      <c r="AR507" s="141" t="s">
        <v>184</v>
      </c>
      <c r="AT507" s="141" t="s">
        <v>179</v>
      </c>
      <c r="AU507" s="141" t="s">
        <v>93</v>
      </c>
      <c r="AY507" s="18" t="s">
        <v>177</v>
      </c>
      <c r="BE507" s="142">
        <f>IF(N507="základní",J507,0)</f>
        <v>0</v>
      </c>
      <c r="BF507" s="142">
        <f>IF(N507="snížená",J507,0)</f>
        <v>0</v>
      </c>
      <c r="BG507" s="142">
        <f>IF(N507="zákl. přenesená",J507,0)</f>
        <v>0</v>
      </c>
      <c r="BH507" s="142">
        <f>IF(N507="sníž. přenesená",J507,0)</f>
        <v>0</v>
      </c>
      <c r="BI507" s="142">
        <f>IF(N507="nulová",J507,0)</f>
        <v>0</v>
      </c>
      <c r="BJ507" s="18" t="s">
        <v>91</v>
      </c>
      <c r="BK507" s="142">
        <f>ROUND(I507*H507,2)</f>
        <v>0</v>
      </c>
      <c r="BL507" s="18" t="s">
        <v>184</v>
      </c>
      <c r="BM507" s="141" t="s">
        <v>745</v>
      </c>
    </row>
    <row r="508" spans="2:65" s="1" customFormat="1" ht="11.25">
      <c r="B508" s="34"/>
      <c r="D508" s="143" t="s">
        <v>186</v>
      </c>
      <c r="F508" s="144" t="s">
        <v>746</v>
      </c>
      <c r="I508" s="145"/>
      <c r="L508" s="34"/>
      <c r="M508" s="146"/>
      <c r="T508" s="55"/>
      <c r="AT508" s="18" t="s">
        <v>186</v>
      </c>
      <c r="AU508" s="18" t="s">
        <v>93</v>
      </c>
    </row>
    <row r="509" spans="2:65" s="12" customFormat="1" ht="11.25">
      <c r="B509" s="147"/>
      <c r="D509" s="148" t="s">
        <v>188</v>
      </c>
      <c r="E509" s="149" t="s">
        <v>81</v>
      </c>
      <c r="F509" s="150" t="s">
        <v>747</v>
      </c>
      <c r="H509" s="151">
        <v>11.568</v>
      </c>
      <c r="I509" s="152"/>
      <c r="L509" s="147"/>
      <c r="M509" s="153"/>
      <c r="T509" s="154"/>
      <c r="AT509" s="149" t="s">
        <v>188</v>
      </c>
      <c r="AU509" s="149" t="s">
        <v>93</v>
      </c>
      <c r="AV509" s="12" t="s">
        <v>93</v>
      </c>
      <c r="AW509" s="12" t="s">
        <v>42</v>
      </c>
      <c r="AX509" s="12" t="s">
        <v>91</v>
      </c>
      <c r="AY509" s="149" t="s">
        <v>177</v>
      </c>
    </row>
    <row r="510" spans="2:65" s="1" customFormat="1" ht="16.5" customHeight="1">
      <c r="B510" s="34"/>
      <c r="C510" s="130" t="s">
        <v>748</v>
      </c>
      <c r="D510" s="130" t="s">
        <v>179</v>
      </c>
      <c r="E510" s="131" t="s">
        <v>749</v>
      </c>
      <c r="F510" s="132" t="s">
        <v>750</v>
      </c>
      <c r="G510" s="133" t="s">
        <v>241</v>
      </c>
      <c r="H510" s="134">
        <v>6.0999999999999999E-2</v>
      </c>
      <c r="I510" s="135"/>
      <c r="J510" s="136">
        <f>ROUND(I510*H510,2)</f>
        <v>0</v>
      </c>
      <c r="K510" s="132" t="s">
        <v>183</v>
      </c>
      <c r="L510" s="34"/>
      <c r="M510" s="137" t="s">
        <v>81</v>
      </c>
      <c r="N510" s="138" t="s">
        <v>53</v>
      </c>
      <c r="P510" s="139">
        <f>O510*H510</f>
        <v>0</v>
      </c>
      <c r="Q510" s="139">
        <v>1.06277</v>
      </c>
      <c r="R510" s="139">
        <f>Q510*H510</f>
        <v>6.482897E-2</v>
      </c>
      <c r="S510" s="139">
        <v>0</v>
      </c>
      <c r="T510" s="140">
        <f>S510*H510</f>
        <v>0</v>
      </c>
      <c r="AR510" s="141" t="s">
        <v>184</v>
      </c>
      <c r="AT510" s="141" t="s">
        <v>179</v>
      </c>
      <c r="AU510" s="141" t="s">
        <v>93</v>
      </c>
      <c r="AY510" s="18" t="s">
        <v>177</v>
      </c>
      <c r="BE510" s="142">
        <f>IF(N510="základní",J510,0)</f>
        <v>0</v>
      </c>
      <c r="BF510" s="142">
        <f>IF(N510="snížená",J510,0)</f>
        <v>0</v>
      </c>
      <c r="BG510" s="142">
        <f>IF(N510="zákl. přenesená",J510,0)</f>
        <v>0</v>
      </c>
      <c r="BH510" s="142">
        <f>IF(N510="sníž. přenesená",J510,0)</f>
        <v>0</v>
      </c>
      <c r="BI510" s="142">
        <f>IF(N510="nulová",J510,0)</f>
        <v>0</v>
      </c>
      <c r="BJ510" s="18" t="s">
        <v>91</v>
      </c>
      <c r="BK510" s="142">
        <f>ROUND(I510*H510,2)</f>
        <v>0</v>
      </c>
      <c r="BL510" s="18" t="s">
        <v>184</v>
      </c>
      <c r="BM510" s="141" t="s">
        <v>751</v>
      </c>
    </row>
    <row r="511" spans="2:65" s="1" customFormat="1" ht="11.25">
      <c r="B511" s="34"/>
      <c r="D511" s="143" t="s">
        <v>186</v>
      </c>
      <c r="F511" s="144" t="s">
        <v>752</v>
      </c>
      <c r="I511" s="145"/>
      <c r="L511" s="34"/>
      <c r="M511" s="146"/>
      <c r="T511" s="55"/>
      <c r="AT511" s="18" t="s">
        <v>186</v>
      </c>
      <c r="AU511" s="18" t="s">
        <v>93</v>
      </c>
    </row>
    <row r="512" spans="2:65" s="15" customFormat="1" ht="11.25">
      <c r="B512" s="179"/>
      <c r="D512" s="148" t="s">
        <v>188</v>
      </c>
      <c r="E512" s="180" t="s">
        <v>81</v>
      </c>
      <c r="F512" s="181" t="s">
        <v>753</v>
      </c>
      <c r="H512" s="180" t="s">
        <v>81</v>
      </c>
      <c r="I512" s="182"/>
      <c r="L512" s="179"/>
      <c r="M512" s="183"/>
      <c r="T512" s="184"/>
      <c r="AT512" s="180" t="s">
        <v>188</v>
      </c>
      <c r="AU512" s="180" t="s">
        <v>93</v>
      </c>
      <c r="AV512" s="15" t="s">
        <v>91</v>
      </c>
      <c r="AW512" s="15" t="s">
        <v>42</v>
      </c>
      <c r="AX512" s="15" t="s">
        <v>83</v>
      </c>
      <c r="AY512" s="180" t="s">
        <v>177</v>
      </c>
    </row>
    <row r="513" spans="2:65" s="12" customFormat="1" ht="11.25">
      <c r="B513" s="147"/>
      <c r="D513" s="148" t="s">
        <v>188</v>
      </c>
      <c r="E513" s="149" t="s">
        <v>81</v>
      </c>
      <c r="F513" s="150" t="s">
        <v>754</v>
      </c>
      <c r="H513" s="151">
        <v>6.0999999999999999E-2</v>
      </c>
      <c r="I513" s="152"/>
      <c r="L513" s="147"/>
      <c r="M513" s="153"/>
      <c r="T513" s="154"/>
      <c r="AT513" s="149" t="s">
        <v>188</v>
      </c>
      <c r="AU513" s="149" t="s">
        <v>93</v>
      </c>
      <c r="AV513" s="12" t="s">
        <v>93</v>
      </c>
      <c r="AW513" s="12" t="s">
        <v>42</v>
      </c>
      <c r="AX513" s="12" t="s">
        <v>91</v>
      </c>
      <c r="AY513" s="149" t="s">
        <v>177</v>
      </c>
    </row>
    <row r="514" spans="2:65" s="1" customFormat="1" ht="11.25">
      <c r="B514" s="34"/>
      <c r="D514" s="148" t="s">
        <v>736</v>
      </c>
      <c r="F514" s="185" t="s">
        <v>737</v>
      </c>
      <c r="L514" s="34"/>
      <c r="M514" s="146"/>
      <c r="T514" s="55"/>
      <c r="AU514" s="18" t="s">
        <v>93</v>
      </c>
    </row>
    <row r="515" spans="2:65" s="1" customFormat="1" ht="11.25">
      <c r="B515" s="34"/>
      <c r="D515" s="148" t="s">
        <v>736</v>
      </c>
      <c r="F515" s="186" t="s">
        <v>738</v>
      </c>
      <c r="H515" s="187">
        <v>0</v>
      </c>
      <c r="L515" s="34"/>
      <c r="M515" s="146"/>
      <c r="T515" s="55"/>
      <c r="AU515" s="18" t="s">
        <v>93</v>
      </c>
    </row>
    <row r="516" spans="2:65" s="1" customFormat="1" ht="11.25">
      <c r="B516" s="34"/>
      <c r="D516" s="148" t="s">
        <v>736</v>
      </c>
      <c r="F516" s="186" t="s">
        <v>739</v>
      </c>
      <c r="H516" s="187">
        <v>23.47</v>
      </c>
      <c r="L516" s="34"/>
      <c r="M516" s="146"/>
      <c r="T516" s="55"/>
      <c r="AU516" s="18" t="s">
        <v>93</v>
      </c>
    </row>
    <row r="517" spans="2:65" s="1" customFormat="1" ht="11.25">
      <c r="B517" s="34"/>
      <c r="D517" s="148" t="s">
        <v>736</v>
      </c>
      <c r="F517" s="186" t="s">
        <v>740</v>
      </c>
      <c r="H517" s="187">
        <v>23.11</v>
      </c>
      <c r="L517" s="34"/>
      <c r="M517" s="146"/>
      <c r="T517" s="55"/>
      <c r="AU517" s="18" t="s">
        <v>93</v>
      </c>
    </row>
    <row r="518" spans="2:65" s="1" customFormat="1" ht="11.25">
      <c r="B518" s="34"/>
      <c r="D518" s="148" t="s">
        <v>736</v>
      </c>
      <c r="F518" s="186" t="s">
        <v>741</v>
      </c>
      <c r="H518" s="187">
        <v>23.11</v>
      </c>
      <c r="L518" s="34"/>
      <c r="M518" s="146"/>
      <c r="T518" s="55"/>
      <c r="AU518" s="18" t="s">
        <v>93</v>
      </c>
    </row>
    <row r="519" spans="2:65" s="1" customFormat="1" ht="11.25">
      <c r="B519" s="34"/>
      <c r="D519" s="148" t="s">
        <v>736</v>
      </c>
      <c r="F519" s="186" t="s">
        <v>269</v>
      </c>
      <c r="H519" s="187">
        <v>69.69</v>
      </c>
      <c r="L519" s="34"/>
      <c r="M519" s="146"/>
      <c r="T519" s="55"/>
      <c r="AU519" s="18" t="s">
        <v>93</v>
      </c>
    </row>
    <row r="520" spans="2:65" s="1" customFormat="1" ht="16.5" customHeight="1">
      <c r="B520" s="34"/>
      <c r="C520" s="130" t="s">
        <v>755</v>
      </c>
      <c r="D520" s="130" t="s">
        <v>179</v>
      </c>
      <c r="E520" s="131" t="s">
        <v>756</v>
      </c>
      <c r="F520" s="132" t="s">
        <v>757</v>
      </c>
      <c r="G520" s="133" t="s">
        <v>120</v>
      </c>
      <c r="H520" s="134">
        <v>237.52</v>
      </c>
      <c r="I520" s="135"/>
      <c r="J520" s="136">
        <f>ROUND(I520*H520,2)</f>
        <v>0</v>
      </c>
      <c r="K520" s="132" t="s">
        <v>183</v>
      </c>
      <c r="L520" s="34"/>
      <c r="M520" s="137" t="s">
        <v>81</v>
      </c>
      <c r="N520" s="138" t="s">
        <v>53</v>
      </c>
      <c r="P520" s="139">
        <f>O520*H520</f>
        <v>0</v>
      </c>
      <c r="Q520" s="139">
        <v>1.2999999999999999E-4</v>
      </c>
      <c r="R520" s="139">
        <f>Q520*H520</f>
        <v>3.0877599999999998E-2</v>
      </c>
      <c r="S520" s="139">
        <v>0</v>
      </c>
      <c r="T520" s="140">
        <f>S520*H520</f>
        <v>0</v>
      </c>
      <c r="AR520" s="141" t="s">
        <v>184</v>
      </c>
      <c r="AT520" s="141" t="s">
        <v>179</v>
      </c>
      <c r="AU520" s="141" t="s">
        <v>93</v>
      </c>
      <c r="AY520" s="18" t="s">
        <v>177</v>
      </c>
      <c r="BE520" s="142">
        <f>IF(N520="základní",J520,0)</f>
        <v>0</v>
      </c>
      <c r="BF520" s="142">
        <f>IF(N520="snížená",J520,0)</f>
        <v>0</v>
      </c>
      <c r="BG520" s="142">
        <f>IF(N520="zákl. přenesená",J520,0)</f>
        <v>0</v>
      </c>
      <c r="BH520" s="142">
        <f>IF(N520="sníž. přenesená",J520,0)</f>
        <v>0</v>
      </c>
      <c r="BI520" s="142">
        <f>IF(N520="nulová",J520,0)</f>
        <v>0</v>
      </c>
      <c r="BJ520" s="18" t="s">
        <v>91</v>
      </c>
      <c r="BK520" s="142">
        <f>ROUND(I520*H520,2)</f>
        <v>0</v>
      </c>
      <c r="BL520" s="18" t="s">
        <v>184</v>
      </c>
      <c r="BM520" s="141" t="s">
        <v>758</v>
      </c>
    </row>
    <row r="521" spans="2:65" s="1" customFormat="1" ht="11.25">
      <c r="B521" s="34"/>
      <c r="D521" s="143" t="s">
        <v>186</v>
      </c>
      <c r="F521" s="144" t="s">
        <v>759</v>
      </c>
      <c r="I521" s="145"/>
      <c r="L521" s="34"/>
      <c r="M521" s="146"/>
      <c r="T521" s="55"/>
      <c r="AT521" s="18" t="s">
        <v>186</v>
      </c>
      <c r="AU521" s="18" t="s">
        <v>93</v>
      </c>
    </row>
    <row r="522" spans="2:65" s="12" customFormat="1" ht="11.25">
      <c r="B522" s="147"/>
      <c r="D522" s="148" t="s">
        <v>188</v>
      </c>
      <c r="E522" s="149" t="s">
        <v>81</v>
      </c>
      <c r="F522" s="150" t="s">
        <v>118</v>
      </c>
      <c r="H522" s="151">
        <v>69.69</v>
      </c>
      <c r="I522" s="152"/>
      <c r="L522" s="147"/>
      <c r="M522" s="153"/>
      <c r="T522" s="154"/>
      <c r="AT522" s="149" t="s">
        <v>188</v>
      </c>
      <c r="AU522" s="149" t="s">
        <v>93</v>
      </c>
      <c r="AV522" s="12" t="s">
        <v>93</v>
      </c>
      <c r="AW522" s="12" t="s">
        <v>42</v>
      </c>
      <c r="AX522" s="12" t="s">
        <v>83</v>
      </c>
      <c r="AY522" s="149" t="s">
        <v>177</v>
      </c>
    </row>
    <row r="523" spans="2:65" s="12" customFormat="1" ht="11.25">
      <c r="B523" s="147"/>
      <c r="D523" s="148" t="s">
        <v>188</v>
      </c>
      <c r="E523" s="149" t="s">
        <v>81</v>
      </c>
      <c r="F523" s="150" t="s">
        <v>122</v>
      </c>
      <c r="H523" s="151">
        <v>167.83</v>
      </c>
      <c r="I523" s="152"/>
      <c r="L523" s="147"/>
      <c r="M523" s="153"/>
      <c r="T523" s="154"/>
      <c r="AT523" s="149" t="s">
        <v>188</v>
      </c>
      <c r="AU523" s="149" t="s">
        <v>93</v>
      </c>
      <c r="AV523" s="12" t="s">
        <v>93</v>
      </c>
      <c r="AW523" s="12" t="s">
        <v>42</v>
      </c>
      <c r="AX523" s="12" t="s">
        <v>83</v>
      </c>
      <c r="AY523" s="149" t="s">
        <v>177</v>
      </c>
    </row>
    <row r="524" spans="2:65" s="13" customFormat="1" ht="11.25">
      <c r="B524" s="155"/>
      <c r="D524" s="148" t="s">
        <v>188</v>
      </c>
      <c r="E524" s="156" t="s">
        <v>81</v>
      </c>
      <c r="F524" s="157" t="s">
        <v>192</v>
      </c>
      <c r="H524" s="158">
        <v>237.52</v>
      </c>
      <c r="I524" s="159"/>
      <c r="L524" s="155"/>
      <c r="M524" s="160"/>
      <c r="T524" s="161"/>
      <c r="AT524" s="156" t="s">
        <v>188</v>
      </c>
      <c r="AU524" s="156" t="s">
        <v>93</v>
      </c>
      <c r="AV524" s="13" t="s">
        <v>184</v>
      </c>
      <c r="AW524" s="13" t="s">
        <v>42</v>
      </c>
      <c r="AX524" s="13" t="s">
        <v>91</v>
      </c>
      <c r="AY524" s="156" t="s">
        <v>177</v>
      </c>
    </row>
    <row r="525" spans="2:65" s="1" customFormat="1" ht="11.25">
      <c r="B525" s="34"/>
      <c r="D525" s="148" t="s">
        <v>736</v>
      </c>
      <c r="F525" s="185" t="s">
        <v>737</v>
      </c>
      <c r="L525" s="34"/>
      <c r="M525" s="146"/>
      <c r="T525" s="55"/>
      <c r="AU525" s="18" t="s">
        <v>93</v>
      </c>
    </row>
    <row r="526" spans="2:65" s="1" customFormat="1" ht="11.25">
      <c r="B526" s="34"/>
      <c r="D526" s="148" t="s">
        <v>736</v>
      </c>
      <c r="F526" s="186" t="s">
        <v>738</v>
      </c>
      <c r="H526" s="187">
        <v>0</v>
      </c>
      <c r="L526" s="34"/>
      <c r="M526" s="146"/>
      <c r="T526" s="55"/>
      <c r="AU526" s="18" t="s">
        <v>93</v>
      </c>
    </row>
    <row r="527" spans="2:65" s="1" customFormat="1" ht="11.25">
      <c r="B527" s="34"/>
      <c r="D527" s="148" t="s">
        <v>736</v>
      </c>
      <c r="F527" s="186" t="s">
        <v>739</v>
      </c>
      <c r="H527" s="187">
        <v>23.47</v>
      </c>
      <c r="L527" s="34"/>
      <c r="M527" s="146"/>
      <c r="T527" s="55"/>
      <c r="AU527" s="18" t="s">
        <v>93</v>
      </c>
    </row>
    <row r="528" spans="2:65" s="1" customFormat="1" ht="11.25">
      <c r="B528" s="34"/>
      <c r="D528" s="148" t="s">
        <v>736</v>
      </c>
      <c r="F528" s="186" t="s">
        <v>740</v>
      </c>
      <c r="H528" s="187">
        <v>23.11</v>
      </c>
      <c r="L528" s="34"/>
      <c r="M528" s="146"/>
      <c r="T528" s="55"/>
      <c r="AU528" s="18" t="s">
        <v>93</v>
      </c>
    </row>
    <row r="529" spans="2:65" s="1" customFormat="1" ht="11.25">
      <c r="B529" s="34"/>
      <c r="D529" s="148" t="s">
        <v>736</v>
      </c>
      <c r="F529" s="186" t="s">
        <v>741</v>
      </c>
      <c r="H529" s="187">
        <v>23.11</v>
      </c>
      <c r="L529" s="34"/>
      <c r="M529" s="146"/>
      <c r="T529" s="55"/>
      <c r="AU529" s="18" t="s">
        <v>93</v>
      </c>
    </row>
    <row r="530" spans="2:65" s="1" customFormat="1" ht="11.25">
      <c r="B530" s="34"/>
      <c r="D530" s="148" t="s">
        <v>736</v>
      </c>
      <c r="F530" s="186" t="s">
        <v>269</v>
      </c>
      <c r="H530" s="187">
        <v>69.69</v>
      </c>
      <c r="L530" s="34"/>
      <c r="M530" s="146"/>
      <c r="T530" s="55"/>
      <c r="AU530" s="18" t="s">
        <v>93</v>
      </c>
    </row>
    <row r="531" spans="2:65" s="1" customFormat="1" ht="11.25">
      <c r="B531" s="34"/>
      <c r="D531" s="148" t="s">
        <v>736</v>
      </c>
      <c r="F531" s="185" t="s">
        <v>760</v>
      </c>
      <c r="L531" s="34"/>
      <c r="M531" s="146"/>
      <c r="T531" s="55"/>
      <c r="AU531" s="18" t="s">
        <v>93</v>
      </c>
    </row>
    <row r="532" spans="2:65" s="1" customFormat="1" ht="11.25">
      <c r="B532" s="34"/>
      <c r="D532" s="148" t="s">
        <v>736</v>
      </c>
      <c r="F532" s="186" t="s">
        <v>761</v>
      </c>
      <c r="H532" s="187">
        <v>0</v>
      </c>
      <c r="L532" s="34"/>
      <c r="M532" s="146"/>
      <c r="T532" s="55"/>
      <c r="AU532" s="18" t="s">
        <v>93</v>
      </c>
    </row>
    <row r="533" spans="2:65" s="1" customFormat="1" ht="11.25">
      <c r="B533" s="34"/>
      <c r="D533" s="148" t="s">
        <v>736</v>
      </c>
      <c r="F533" s="186" t="s">
        <v>762</v>
      </c>
      <c r="H533" s="187">
        <v>40.58</v>
      </c>
      <c r="L533" s="34"/>
      <c r="M533" s="146"/>
      <c r="T533" s="55"/>
      <c r="AU533" s="18" t="s">
        <v>93</v>
      </c>
    </row>
    <row r="534" spans="2:65" s="1" customFormat="1" ht="11.25">
      <c r="B534" s="34"/>
      <c r="D534" s="148" t="s">
        <v>736</v>
      </c>
      <c r="F534" s="186" t="s">
        <v>763</v>
      </c>
      <c r="H534" s="187">
        <v>42.93</v>
      </c>
      <c r="L534" s="34"/>
      <c r="M534" s="146"/>
      <c r="T534" s="55"/>
      <c r="AU534" s="18" t="s">
        <v>93</v>
      </c>
    </row>
    <row r="535" spans="2:65" s="1" customFormat="1" ht="11.25">
      <c r="B535" s="34"/>
      <c r="D535" s="148" t="s">
        <v>736</v>
      </c>
      <c r="F535" s="186" t="s">
        <v>764</v>
      </c>
      <c r="H535" s="187">
        <v>42.38</v>
      </c>
      <c r="L535" s="34"/>
      <c r="M535" s="146"/>
      <c r="T535" s="55"/>
      <c r="AU535" s="18" t="s">
        <v>93</v>
      </c>
    </row>
    <row r="536" spans="2:65" s="1" customFormat="1" ht="11.25">
      <c r="B536" s="34"/>
      <c r="D536" s="148" t="s">
        <v>736</v>
      </c>
      <c r="F536" s="186" t="s">
        <v>765</v>
      </c>
      <c r="H536" s="187">
        <v>41.94</v>
      </c>
      <c r="L536" s="34"/>
      <c r="M536" s="146"/>
      <c r="T536" s="55"/>
      <c r="AU536" s="18" t="s">
        <v>93</v>
      </c>
    </row>
    <row r="537" spans="2:65" s="1" customFormat="1" ht="11.25">
      <c r="B537" s="34"/>
      <c r="D537" s="148" t="s">
        <v>736</v>
      </c>
      <c r="F537" s="186" t="s">
        <v>269</v>
      </c>
      <c r="H537" s="187">
        <v>167.83</v>
      </c>
      <c r="L537" s="34"/>
      <c r="M537" s="146"/>
      <c r="T537" s="55"/>
      <c r="AU537" s="18" t="s">
        <v>93</v>
      </c>
    </row>
    <row r="538" spans="2:65" s="1" customFormat="1" ht="24.2" customHeight="1">
      <c r="B538" s="34"/>
      <c r="C538" s="130" t="s">
        <v>766</v>
      </c>
      <c r="D538" s="130" t="s">
        <v>179</v>
      </c>
      <c r="E538" s="131" t="s">
        <v>767</v>
      </c>
      <c r="F538" s="132" t="s">
        <v>768</v>
      </c>
      <c r="G538" s="133" t="s">
        <v>182</v>
      </c>
      <c r="H538" s="134">
        <v>31.6</v>
      </c>
      <c r="I538" s="135"/>
      <c r="J538" s="136">
        <f>ROUND(I538*H538,2)</f>
        <v>0</v>
      </c>
      <c r="K538" s="132" t="s">
        <v>81</v>
      </c>
      <c r="L538" s="34"/>
      <c r="M538" s="137" t="s">
        <v>81</v>
      </c>
      <c r="N538" s="138" t="s">
        <v>53</v>
      </c>
      <c r="P538" s="139">
        <f>O538*H538</f>
        <v>0</v>
      </c>
      <c r="Q538" s="139">
        <v>0</v>
      </c>
      <c r="R538" s="139">
        <f>Q538*H538</f>
        <v>0</v>
      </c>
      <c r="S538" s="139">
        <v>0</v>
      </c>
      <c r="T538" s="140">
        <f>S538*H538</f>
        <v>0</v>
      </c>
      <c r="AR538" s="141" t="s">
        <v>184</v>
      </c>
      <c r="AT538" s="141" t="s">
        <v>179</v>
      </c>
      <c r="AU538" s="141" t="s">
        <v>93</v>
      </c>
      <c r="AY538" s="18" t="s">
        <v>177</v>
      </c>
      <c r="BE538" s="142">
        <f>IF(N538="základní",J538,0)</f>
        <v>0</v>
      </c>
      <c r="BF538" s="142">
        <f>IF(N538="snížená",J538,0)</f>
        <v>0</v>
      </c>
      <c r="BG538" s="142">
        <f>IF(N538="zákl. přenesená",J538,0)</f>
        <v>0</v>
      </c>
      <c r="BH538" s="142">
        <f>IF(N538="sníž. přenesená",J538,0)</f>
        <v>0</v>
      </c>
      <c r="BI538" s="142">
        <f>IF(N538="nulová",J538,0)</f>
        <v>0</v>
      </c>
      <c r="BJ538" s="18" t="s">
        <v>91</v>
      </c>
      <c r="BK538" s="142">
        <f>ROUND(I538*H538,2)</f>
        <v>0</v>
      </c>
      <c r="BL538" s="18" t="s">
        <v>184</v>
      </c>
      <c r="BM538" s="141" t="s">
        <v>769</v>
      </c>
    </row>
    <row r="539" spans="2:65" s="12" customFormat="1" ht="11.25">
      <c r="B539" s="147"/>
      <c r="D539" s="148" t="s">
        <v>188</v>
      </c>
      <c r="E539" s="149" t="s">
        <v>81</v>
      </c>
      <c r="F539" s="150" t="s">
        <v>770</v>
      </c>
      <c r="H539" s="151">
        <v>31.6</v>
      </c>
      <c r="I539" s="152"/>
      <c r="L539" s="147"/>
      <c r="M539" s="153"/>
      <c r="T539" s="154"/>
      <c r="AT539" s="149" t="s">
        <v>188</v>
      </c>
      <c r="AU539" s="149" t="s">
        <v>93</v>
      </c>
      <c r="AV539" s="12" t="s">
        <v>93</v>
      </c>
      <c r="AW539" s="12" t="s">
        <v>42</v>
      </c>
      <c r="AX539" s="12" t="s">
        <v>91</v>
      </c>
      <c r="AY539" s="149" t="s">
        <v>177</v>
      </c>
    </row>
    <row r="540" spans="2:65" s="11" customFormat="1" ht="22.9" customHeight="1">
      <c r="B540" s="118"/>
      <c r="D540" s="119" t="s">
        <v>82</v>
      </c>
      <c r="E540" s="128" t="s">
        <v>232</v>
      </c>
      <c r="F540" s="128" t="s">
        <v>771</v>
      </c>
      <c r="I540" s="121"/>
      <c r="J540" s="129">
        <f>BK540</f>
        <v>0</v>
      </c>
      <c r="L540" s="118"/>
      <c r="M540" s="123"/>
      <c r="P540" s="124">
        <f>SUM(P541:P670)</f>
        <v>0</v>
      </c>
      <c r="R540" s="124">
        <f>SUM(R541:R670)</f>
        <v>6.9831599999999994E-2</v>
      </c>
      <c r="T540" s="125">
        <f>SUM(T541:T670)</f>
        <v>22.2834</v>
      </c>
      <c r="AR540" s="119" t="s">
        <v>91</v>
      </c>
      <c r="AT540" s="126" t="s">
        <v>82</v>
      </c>
      <c r="AU540" s="126" t="s">
        <v>91</v>
      </c>
      <c r="AY540" s="119" t="s">
        <v>177</v>
      </c>
      <c r="BK540" s="127">
        <f>SUM(BK541:BK670)</f>
        <v>0</v>
      </c>
    </row>
    <row r="541" spans="2:65" s="1" customFormat="1" ht="44.25" customHeight="1">
      <c r="B541" s="34"/>
      <c r="C541" s="130" t="s">
        <v>772</v>
      </c>
      <c r="D541" s="130" t="s">
        <v>179</v>
      </c>
      <c r="E541" s="131" t="s">
        <v>773</v>
      </c>
      <c r="F541" s="132" t="s">
        <v>774</v>
      </c>
      <c r="G541" s="133" t="s">
        <v>326</v>
      </c>
      <c r="H541" s="134">
        <v>1</v>
      </c>
      <c r="I541" s="135"/>
      <c r="J541" s="136">
        <f>ROUND(I541*H541,2)</f>
        <v>0</v>
      </c>
      <c r="K541" s="132" t="s">
        <v>183</v>
      </c>
      <c r="L541" s="34"/>
      <c r="M541" s="137" t="s">
        <v>81</v>
      </c>
      <c r="N541" s="138" t="s">
        <v>53</v>
      </c>
      <c r="P541" s="139">
        <f>O541*H541</f>
        <v>0</v>
      </c>
      <c r="Q541" s="139">
        <v>0</v>
      </c>
      <c r="R541" s="139">
        <f>Q541*H541</f>
        <v>0</v>
      </c>
      <c r="S541" s="139">
        <v>0</v>
      </c>
      <c r="T541" s="140">
        <f>S541*H541</f>
        <v>0</v>
      </c>
      <c r="AR541" s="141" t="s">
        <v>184</v>
      </c>
      <c r="AT541" s="141" t="s">
        <v>179</v>
      </c>
      <c r="AU541" s="141" t="s">
        <v>93</v>
      </c>
      <c r="AY541" s="18" t="s">
        <v>177</v>
      </c>
      <c r="BE541" s="142">
        <f>IF(N541="základní",J541,0)</f>
        <v>0</v>
      </c>
      <c r="BF541" s="142">
        <f>IF(N541="snížená",J541,0)</f>
        <v>0</v>
      </c>
      <c r="BG541" s="142">
        <f>IF(N541="zákl. přenesená",J541,0)</f>
        <v>0</v>
      </c>
      <c r="BH541" s="142">
        <f>IF(N541="sníž. přenesená",J541,0)</f>
        <v>0</v>
      </c>
      <c r="BI541" s="142">
        <f>IF(N541="nulová",J541,0)</f>
        <v>0</v>
      </c>
      <c r="BJ541" s="18" t="s">
        <v>91</v>
      </c>
      <c r="BK541" s="142">
        <f>ROUND(I541*H541,2)</f>
        <v>0</v>
      </c>
      <c r="BL541" s="18" t="s">
        <v>184</v>
      </c>
      <c r="BM541" s="141" t="s">
        <v>775</v>
      </c>
    </row>
    <row r="542" spans="2:65" s="1" customFormat="1" ht="11.25">
      <c r="B542" s="34"/>
      <c r="D542" s="143" t="s">
        <v>186</v>
      </c>
      <c r="F542" s="144" t="s">
        <v>776</v>
      </c>
      <c r="I542" s="145"/>
      <c r="L542" s="34"/>
      <c r="M542" s="146"/>
      <c r="T542" s="55"/>
      <c r="AT542" s="18" t="s">
        <v>186</v>
      </c>
      <c r="AU542" s="18" t="s">
        <v>93</v>
      </c>
    </row>
    <row r="543" spans="2:65" s="1" customFormat="1" ht="33" customHeight="1">
      <c r="B543" s="34"/>
      <c r="C543" s="130" t="s">
        <v>777</v>
      </c>
      <c r="D543" s="130" t="s">
        <v>179</v>
      </c>
      <c r="E543" s="131" t="s">
        <v>778</v>
      </c>
      <c r="F543" s="132" t="s">
        <v>779</v>
      </c>
      <c r="G543" s="133" t="s">
        <v>120</v>
      </c>
      <c r="H543" s="134">
        <v>218.9</v>
      </c>
      <c r="I543" s="135"/>
      <c r="J543" s="136">
        <f>ROUND(I543*H543,2)</f>
        <v>0</v>
      </c>
      <c r="K543" s="132" t="s">
        <v>183</v>
      </c>
      <c r="L543" s="34"/>
      <c r="M543" s="137" t="s">
        <v>81</v>
      </c>
      <c r="N543" s="138" t="s">
        <v>53</v>
      </c>
      <c r="P543" s="139">
        <f>O543*H543</f>
        <v>0</v>
      </c>
      <c r="Q543" s="139">
        <v>0</v>
      </c>
      <c r="R543" s="139">
        <f>Q543*H543</f>
        <v>0</v>
      </c>
      <c r="S543" s="139">
        <v>0</v>
      </c>
      <c r="T543" s="140">
        <f>S543*H543</f>
        <v>0</v>
      </c>
      <c r="AR543" s="141" t="s">
        <v>184</v>
      </c>
      <c r="AT543" s="141" t="s">
        <v>179</v>
      </c>
      <c r="AU543" s="141" t="s">
        <v>93</v>
      </c>
      <c r="AY543" s="18" t="s">
        <v>177</v>
      </c>
      <c r="BE543" s="142">
        <f>IF(N543="základní",J543,0)</f>
        <v>0</v>
      </c>
      <c r="BF543" s="142">
        <f>IF(N543="snížená",J543,0)</f>
        <v>0</v>
      </c>
      <c r="BG543" s="142">
        <f>IF(N543="zákl. přenesená",J543,0)</f>
        <v>0</v>
      </c>
      <c r="BH543" s="142">
        <f>IF(N543="sníž. přenesená",J543,0)</f>
        <v>0</v>
      </c>
      <c r="BI543" s="142">
        <f>IF(N543="nulová",J543,0)</f>
        <v>0</v>
      </c>
      <c r="BJ543" s="18" t="s">
        <v>91</v>
      </c>
      <c r="BK543" s="142">
        <f>ROUND(I543*H543,2)</f>
        <v>0</v>
      </c>
      <c r="BL543" s="18" t="s">
        <v>184</v>
      </c>
      <c r="BM543" s="141" t="s">
        <v>780</v>
      </c>
    </row>
    <row r="544" spans="2:65" s="1" customFormat="1" ht="11.25">
      <c r="B544" s="34"/>
      <c r="D544" s="143" t="s">
        <v>186</v>
      </c>
      <c r="F544" s="144" t="s">
        <v>781</v>
      </c>
      <c r="I544" s="145"/>
      <c r="L544" s="34"/>
      <c r="M544" s="146"/>
      <c r="T544" s="55"/>
      <c r="AT544" s="18" t="s">
        <v>186</v>
      </c>
      <c r="AU544" s="18" t="s">
        <v>93</v>
      </c>
    </row>
    <row r="545" spans="2:65" s="12" customFormat="1" ht="11.25">
      <c r="B545" s="147"/>
      <c r="D545" s="148" t="s">
        <v>188</v>
      </c>
      <c r="E545" s="149" t="s">
        <v>81</v>
      </c>
      <c r="F545" s="150" t="s">
        <v>782</v>
      </c>
      <c r="H545" s="151">
        <v>218.9</v>
      </c>
      <c r="I545" s="152"/>
      <c r="L545" s="147"/>
      <c r="M545" s="153"/>
      <c r="T545" s="154"/>
      <c r="AT545" s="149" t="s">
        <v>188</v>
      </c>
      <c r="AU545" s="149" t="s">
        <v>93</v>
      </c>
      <c r="AV545" s="12" t="s">
        <v>93</v>
      </c>
      <c r="AW545" s="12" t="s">
        <v>42</v>
      </c>
      <c r="AX545" s="12" t="s">
        <v>91</v>
      </c>
      <c r="AY545" s="149" t="s">
        <v>177</v>
      </c>
    </row>
    <row r="546" spans="2:65" s="1" customFormat="1" ht="37.9" customHeight="1">
      <c r="B546" s="34"/>
      <c r="C546" s="130" t="s">
        <v>783</v>
      </c>
      <c r="D546" s="130" t="s">
        <v>179</v>
      </c>
      <c r="E546" s="131" t="s">
        <v>784</v>
      </c>
      <c r="F546" s="132" t="s">
        <v>785</v>
      </c>
      <c r="G546" s="133" t="s">
        <v>120</v>
      </c>
      <c r="H546" s="134">
        <v>13134</v>
      </c>
      <c r="I546" s="135"/>
      <c r="J546" s="136">
        <f>ROUND(I546*H546,2)</f>
        <v>0</v>
      </c>
      <c r="K546" s="132" t="s">
        <v>183</v>
      </c>
      <c r="L546" s="34"/>
      <c r="M546" s="137" t="s">
        <v>81</v>
      </c>
      <c r="N546" s="138" t="s">
        <v>53</v>
      </c>
      <c r="P546" s="139">
        <f>O546*H546</f>
        <v>0</v>
      </c>
      <c r="Q546" s="139">
        <v>0</v>
      </c>
      <c r="R546" s="139">
        <f>Q546*H546</f>
        <v>0</v>
      </c>
      <c r="S546" s="139">
        <v>0</v>
      </c>
      <c r="T546" s="140">
        <f>S546*H546</f>
        <v>0</v>
      </c>
      <c r="AR546" s="141" t="s">
        <v>184</v>
      </c>
      <c r="AT546" s="141" t="s">
        <v>179</v>
      </c>
      <c r="AU546" s="141" t="s">
        <v>93</v>
      </c>
      <c r="AY546" s="18" t="s">
        <v>177</v>
      </c>
      <c r="BE546" s="142">
        <f>IF(N546="základní",J546,0)</f>
        <v>0</v>
      </c>
      <c r="BF546" s="142">
        <f>IF(N546="snížená",J546,0)</f>
        <v>0</v>
      </c>
      <c r="BG546" s="142">
        <f>IF(N546="zákl. přenesená",J546,0)</f>
        <v>0</v>
      </c>
      <c r="BH546" s="142">
        <f>IF(N546="sníž. přenesená",J546,0)</f>
        <v>0</v>
      </c>
      <c r="BI546" s="142">
        <f>IF(N546="nulová",J546,0)</f>
        <v>0</v>
      </c>
      <c r="BJ546" s="18" t="s">
        <v>91</v>
      </c>
      <c r="BK546" s="142">
        <f>ROUND(I546*H546,2)</f>
        <v>0</v>
      </c>
      <c r="BL546" s="18" t="s">
        <v>184</v>
      </c>
      <c r="BM546" s="141" t="s">
        <v>786</v>
      </c>
    </row>
    <row r="547" spans="2:65" s="1" customFormat="1" ht="11.25">
      <c r="B547" s="34"/>
      <c r="D547" s="143" t="s">
        <v>186</v>
      </c>
      <c r="F547" s="144" t="s">
        <v>787</v>
      </c>
      <c r="I547" s="145"/>
      <c r="L547" s="34"/>
      <c r="M547" s="146"/>
      <c r="T547" s="55"/>
      <c r="AT547" s="18" t="s">
        <v>186</v>
      </c>
      <c r="AU547" s="18" t="s">
        <v>93</v>
      </c>
    </row>
    <row r="548" spans="2:65" s="12" customFormat="1" ht="11.25">
      <c r="B548" s="147"/>
      <c r="D548" s="148" t="s">
        <v>188</v>
      </c>
      <c r="E548" s="149" t="s">
        <v>81</v>
      </c>
      <c r="F548" s="150" t="s">
        <v>788</v>
      </c>
      <c r="H548" s="151">
        <v>13134</v>
      </c>
      <c r="I548" s="152"/>
      <c r="L548" s="147"/>
      <c r="M548" s="153"/>
      <c r="T548" s="154"/>
      <c r="AT548" s="149" t="s">
        <v>188</v>
      </c>
      <c r="AU548" s="149" t="s">
        <v>93</v>
      </c>
      <c r="AV548" s="12" t="s">
        <v>93</v>
      </c>
      <c r="AW548" s="12" t="s">
        <v>42</v>
      </c>
      <c r="AX548" s="12" t="s">
        <v>91</v>
      </c>
      <c r="AY548" s="149" t="s">
        <v>177</v>
      </c>
    </row>
    <row r="549" spans="2:65" s="1" customFormat="1" ht="33" customHeight="1">
      <c r="B549" s="34"/>
      <c r="C549" s="130" t="s">
        <v>789</v>
      </c>
      <c r="D549" s="130" t="s">
        <v>179</v>
      </c>
      <c r="E549" s="131" t="s">
        <v>790</v>
      </c>
      <c r="F549" s="132" t="s">
        <v>791</v>
      </c>
      <c r="G549" s="133" t="s">
        <v>120</v>
      </c>
      <c r="H549" s="134">
        <v>218.9</v>
      </c>
      <c r="I549" s="135"/>
      <c r="J549" s="136">
        <f>ROUND(I549*H549,2)</f>
        <v>0</v>
      </c>
      <c r="K549" s="132" t="s">
        <v>183</v>
      </c>
      <c r="L549" s="34"/>
      <c r="M549" s="137" t="s">
        <v>81</v>
      </c>
      <c r="N549" s="138" t="s">
        <v>53</v>
      </c>
      <c r="P549" s="139">
        <f>O549*H549</f>
        <v>0</v>
      </c>
      <c r="Q549" s="139">
        <v>0</v>
      </c>
      <c r="R549" s="139">
        <f>Q549*H549</f>
        <v>0</v>
      </c>
      <c r="S549" s="139">
        <v>0</v>
      </c>
      <c r="T549" s="140">
        <f>S549*H549</f>
        <v>0</v>
      </c>
      <c r="AR549" s="141" t="s">
        <v>184</v>
      </c>
      <c r="AT549" s="141" t="s">
        <v>179</v>
      </c>
      <c r="AU549" s="141" t="s">
        <v>93</v>
      </c>
      <c r="AY549" s="18" t="s">
        <v>177</v>
      </c>
      <c r="BE549" s="142">
        <f>IF(N549="základní",J549,0)</f>
        <v>0</v>
      </c>
      <c r="BF549" s="142">
        <f>IF(N549="snížená",J549,0)</f>
        <v>0</v>
      </c>
      <c r="BG549" s="142">
        <f>IF(N549="zákl. přenesená",J549,0)</f>
        <v>0</v>
      </c>
      <c r="BH549" s="142">
        <f>IF(N549="sníž. přenesená",J549,0)</f>
        <v>0</v>
      </c>
      <c r="BI549" s="142">
        <f>IF(N549="nulová",J549,0)</f>
        <v>0</v>
      </c>
      <c r="BJ549" s="18" t="s">
        <v>91</v>
      </c>
      <c r="BK549" s="142">
        <f>ROUND(I549*H549,2)</f>
        <v>0</v>
      </c>
      <c r="BL549" s="18" t="s">
        <v>184</v>
      </c>
      <c r="BM549" s="141" t="s">
        <v>792</v>
      </c>
    </row>
    <row r="550" spans="2:65" s="1" customFormat="1" ht="11.25">
      <c r="B550" s="34"/>
      <c r="D550" s="143" t="s">
        <v>186</v>
      </c>
      <c r="F550" s="144" t="s">
        <v>793</v>
      </c>
      <c r="I550" s="145"/>
      <c r="L550" s="34"/>
      <c r="M550" s="146"/>
      <c r="T550" s="55"/>
      <c r="AT550" s="18" t="s">
        <v>186</v>
      </c>
      <c r="AU550" s="18" t="s">
        <v>93</v>
      </c>
    </row>
    <row r="551" spans="2:65" s="1" customFormat="1" ht="33" customHeight="1">
      <c r="B551" s="34"/>
      <c r="C551" s="130" t="s">
        <v>794</v>
      </c>
      <c r="D551" s="130" t="s">
        <v>179</v>
      </c>
      <c r="E551" s="131" t="s">
        <v>795</v>
      </c>
      <c r="F551" s="132" t="s">
        <v>796</v>
      </c>
      <c r="G551" s="133" t="s">
        <v>200</v>
      </c>
      <c r="H551" s="134">
        <v>115.5</v>
      </c>
      <c r="I551" s="135"/>
      <c r="J551" s="136">
        <f>ROUND(I551*H551,2)</f>
        <v>0</v>
      </c>
      <c r="K551" s="132" t="s">
        <v>183</v>
      </c>
      <c r="L551" s="34"/>
      <c r="M551" s="137" t="s">
        <v>81</v>
      </c>
      <c r="N551" s="138" t="s">
        <v>53</v>
      </c>
      <c r="P551" s="139">
        <f>O551*H551</f>
        <v>0</v>
      </c>
      <c r="Q551" s="139">
        <v>0</v>
      </c>
      <c r="R551" s="139">
        <f>Q551*H551</f>
        <v>0</v>
      </c>
      <c r="S551" s="139">
        <v>0</v>
      </c>
      <c r="T551" s="140">
        <f>S551*H551</f>
        <v>0</v>
      </c>
      <c r="AR551" s="141" t="s">
        <v>184</v>
      </c>
      <c r="AT551" s="141" t="s">
        <v>179</v>
      </c>
      <c r="AU551" s="141" t="s">
        <v>93</v>
      </c>
      <c r="AY551" s="18" t="s">
        <v>177</v>
      </c>
      <c r="BE551" s="142">
        <f>IF(N551="základní",J551,0)</f>
        <v>0</v>
      </c>
      <c r="BF551" s="142">
        <f>IF(N551="snížená",J551,0)</f>
        <v>0</v>
      </c>
      <c r="BG551" s="142">
        <f>IF(N551="zákl. přenesená",J551,0)</f>
        <v>0</v>
      </c>
      <c r="BH551" s="142">
        <f>IF(N551="sníž. přenesená",J551,0)</f>
        <v>0</v>
      </c>
      <c r="BI551" s="142">
        <f>IF(N551="nulová",J551,0)</f>
        <v>0</v>
      </c>
      <c r="BJ551" s="18" t="s">
        <v>91</v>
      </c>
      <c r="BK551" s="142">
        <f>ROUND(I551*H551,2)</f>
        <v>0</v>
      </c>
      <c r="BL551" s="18" t="s">
        <v>184</v>
      </c>
      <c r="BM551" s="141" t="s">
        <v>797</v>
      </c>
    </row>
    <row r="552" spans="2:65" s="1" customFormat="1" ht="11.25">
      <c r="B552" s="34"/>
      <c r="D552" s="143" t="s">
        <v>186</v>
      </c>
      <c r="F552" s="144" t="s">
        <v>798</v>
      </c>
      <c r="I552" s="145"/>
      <c r="L552" s="34"/>
      <c r="M552" s="146"/>
      <c r="T552" s="55"/>
      <c r="AT552" s="18" t="s">
        <v>186</v>
      </c>
      <c r="AU552" s="18" t="s">
        <v>93</v>
      </c>
    </row>
    <row r="553" spans="2:65" s="12" customFormat="1" ht="11.25">
      <c r="B553" s="147"/>
      <c r="D553" s="148" t="s">
        <v>188</v>
      </c>
      <c r="E553" s="149" t="s">
        <v>81</v>
      </c>
      <c r="F553" s="150" t="s">
        <v>799</v>
      </c>
      <c r="H553" s="151">
        <v>115.5</v>
      </c>
      <c r="I553" s="152"/>
      <c r="L553" s="147"/>
      <c r="M553" s="153"/>
      <c r="T553" s="154"/>
      <c r="AT553" s="149" t="s">
        <v>188</v>
      </c>
      <c r="AU553" s="149" t="s">
        <v>93</v>
      </c>
      <c r="AV553" s="12" t="s">
        <v>93</v>
      </c>
      <c r="AW553" s="12" t="s">
        <v>42</v>
      </c>
      <c r="AX553" s="12" t="s">
        <v>91</v>
      </c>
      <c r="AY553" s="149" t="s">
        <v>177</v>
      </c>
    </row>
    <row r="554" spans="2:65" s="1" customFormat="1" ht="33" customHeight="1">
      <c r="B554" s="34"/>
      <c r="C554" s="130" t="s">
        <v>800</v>
      </c>
      <c r="D554" s="130" t="s">
        <v>179</v>
      </c>
      <c r="E554" s="131" t="s">
        <v>801</v>
      </c>
      <c r="F554" s="132" t="s">
        <v>802</v>
      </c>
      <c r="G554" s="133" t="s">
        <v>200</v>
      </c>
      <c r="H554" s="134">
        <v>115</v>
      </c>
      <c r="I554" s="135"/>
      <c r="J554" s="136">
        <f>ROUND(I554*H554,2)</f>
        <v>0</v>
      </c>
      <c r="K554" s="132" t="s">
        <v>183</v>
      </c>
      <c r="L554" s="34"/>
      <c r="M554" s="137" t="s">
        <v>81</v>
      </c>
      <c r="N554" s="138" t="s">
        <v>53</v>
      </c>
      <c r="P554" s="139">
        <f>O554*H554</f>
        <v>0</v>
      </c>
      <c r="Q554" s="139">
        <v>0</v>
      </c>
      <c r="R554" s="139">
        <f>Q554*H554</f>
        <v>0</v>
      </c>
      <c r="S554" s="139">
        <v>0</v>
      </c>
      <c r="T554" s="140">
        <f>S554*H554</f>
        <v>0</v>
      </c>
      <c r="AR554" s="141" t="s">
        <v>184</v>
      </c>
      <c r="AT554" s="141" t="s">
        <v>179</v>
      </c>
      <c r="AU554" s="141" t="s">
        <v>93</v>
      </c>
      <c r="AY554" s="18" t="s">
        <v>177</v>
      </c>
      <c r="BE554" s="142">
        <f>IF(N554="základní",J554,0)</f>
        <v>0</v>
      </c>
      <c r="BF554" s="142">
        <f>IF(N554="snížená",J554,0)</f>
        <v>0</v>
      </c>
      <c r="BG554" s="142">
        <f>IF(N554="zákl. přenesená",J554,0)</f>
        <v>0</v>
      </c>
      <c r="BH554" s="142">
        <f>IF(N554="sníž. přenesená",J554,0)</f>
        <v>0</v>
      </c>
      <c r="BI554" s="142">
        <f>IF(N554="nulová",J554,0)</f>
        <v>0</v>
      </c>
      <c r="BJ554" s="18" t="s">
        <v>91</v>
      </c>
      <c r="BK554" s="142">
        <f>ROUND(I554*H554,2)</f>
        <v>0</v>
      </c>
      <c r="BL554" s="18" t="s">
        <v>184</v>
      </c>
      <c r="BM554" s="141" t="s">
        <v>803</v>
      </c>
    </row>
    <row r="555" spans="2:65" s="1" customFormat="1" ht="11.25">
      <c r="B555" s="34"/>
      <c r="D555" s="143" t="s">
        <v>186</v>
      </c>
      <c r="F555" s="144" t="s">
        <v>804</v>
      </c>
      <c r="I555" s="145"/>
      <c r="L555" s="34"/>
      <c r="M555" s="146"/>
      <c r="T555" s="55"/>
      <c r="AT555" s="18" t="s">
        <v>186</v>
      </c>
      <c r="AU555" s="18" t="s">
        <v>93</v>
      </c>
    </row>
    <row r="556" spans="2:65" s="1" customFormat="1" ht="37.9" customHeight="1">
      <c r="B556" s="34"/>
      <c r="C556" s="130" t="s">
        <v>805</v>
      </c>
      <c r="D556" s="130" t="s">
        <v>179</v>
      </c>
      <c r="E556" s="131" t="s">
        <v>806</v>
      </c>
      <c r="F556" s="132" t="s">
        <v>807</v>
      </c>
      <c r="G556" s="133" t="s">
        <v>200</v>
      </c>
      <c r="H556" s="134">
        <v>6930</v>
      </c>
      <c r="I556" s="135"/>
      <c r="J556" s="136">
        <f>ROUND(I556*H556,2)</f>
        <v>0</v>
      </c>
      <c r="K556" s="132" t="s">
        <v>183</v>
      </c>
      <c r="L556" s="34"/>
      <c r="M556" s="137" t="s">
        <v>81</v>
      </c>
      <c r="N556" s="138" t="s">
        <v>53</v>
      </c>
      <c r="P556" s="139">
        <f>O556*H556</f>
        <v>0</v>
      </c>
      <c r="Q556" s="139">
        <v>0</v>
      </c>
      <c r="R556" s="139">
        <f>Q556*H556</f>
        <v>0</v>
      </c>
      <c r="S556" s="139">
        <v>0</v>
      </c>
      <c r="T556" s="140">
        <f>S556*H556</f>
        <v>0</v>
      </c>
      <c r="AR556" s="141" t="s">
        <v>184</v>
      </c>
      <c r="AT556" s="141" t="s">
        <v>179</v>
      </c>
      <c r="AU556" s="141" t="s">
        <v>93</v>
      </c>
      <c r="AY556" s="18" t="s">
        <v>177</v>
      </c>
      <c r="BE556" s="142">
        <f>IF(N556="základní",J556,0)</f>
        <v>0</v>
      </c>
      <c r="BF556" s="142">
        <f>IF(N556="snížená",J556,0)</f>
        <v>0</v>
      </c>
      <c r="BG556" s="142">
        <f>IF(N556="zákl. přenesená",J556,0)</f>
        <v>0</v>
      </c>
      <c r="BH556" s="142">
        <f>IF(N556="sníž. přenesená",J556,0)</f>
        <v>0</v>
      </c>
      <c r="BI556" s="142">
        <f>IF(N556="nulová",J556,0)</f>
        <v>0</v>
      </c>
      <c r="BJ556" s="18" t="s">
        <v>91</v>
      </c>
      <c r="BK556" s="142">
        <f>ROUND(I556*H556,2)</f>
        <v>0</v>
      </c>
      <c r="BL556" s="18" t="s">
        <v>184</v>
      </c>
      <c r="BM556" s="141" t="s">
        <v>808</v>
      </c>
    </row>
    <row r="557" spans="2:65" s="1" customFormat="1" ht="11.25">
      <c r="B557" s="34"/>
      <c r="D557" s="143" t="s">
        <v>186</v>
      </c>
      <c r="F557" s="144" t="s">
        <v>809</v>
      </c>
      <c r="I557" s="145"/>
      <c r="L557" s="34"/>
      <c r="M557" s="146"/>
      <c r="T557" s="55"/>
      <c r="AT557" s="18" t="s">
        <v>186</v>
      </c>
      <c r="AU557" s="18" t="s">
        <v>93</v>
      </c>
    </row>
    <row r="558" spans="2:65" s="12" customFormat="1" ht="11.25">
      <c r="B558" s="147"/>
      <c r="D558" s="148" t="s">
        <v>188</v>
      </c>
      <c r="E558" s="149" t="s">
        <v>81</v>
      </c>
      <c r="F558" s="150" t="s">
        <v>810</v>
      </c>
      <c r="H558" s="151">
        <v>6930</v>
      </c>
      <c r="I558" s="152"/>
      <c r="L558" s="147"/>
      <c r="M558" s="153"/>
      <c r="T558" s="154"/>
      <c r="AT558" s="149" t="s">
        <v>188</v>
      </c>
      <c r="AU558" s="149" t="s">
        <v>93</v>
      </c>
      <c r="AV558" s="12" t="s">
        <v>93</v>
      </c>
      <c r="AW558" s="12" t="s">
        <v>42</v>
      </c>
      <c r="AX558" s="12" t="s">
        <v>91</v>
      </c>
      <c r="AY558" s="149" t="s">
        <v>177</v>
      </c>
    </row>
    <row r="559" spans="2:65" s="1" customFormat="1" ht="33" customHeight="1">
      <c r="B559" s="34"/>
      <c r="C559" s="130" t="s">
        <v>811</v>
      </c>
      <c r="D559" s="130" t="s">
        <v>179</v>
      </c>
      <c r="E559" s="131" t="s">
        <v>812</v>
      </c>
      <c r="F559" s="132" t="s">
        <v>813</v>
      </c>
      <c r="G559" s="133" t="s">
        <v>200</v>
      </c>
      <c r="H559" s="134">
        <v>115.5</v>
      </c>
      <c r="I559" s="135"/>
      <c r="J559" s="136">
        <f>ROUND(I559*H559,2)</f>
        <v>0</v>
      </c>
      <c r="K559" s="132" t="s">
        <v>183</v>
      </c>
      <c r="L559" s="34"/>
      <c r="M559" s="137" t="s">
        <v>81</v>
      </c>
      <c r="N559" s="138" t="s">
        <v>53</v>
      </c>
      <c r="P559" s="139">
        <f>O559*H559</f>
        <v>0</v>
      </c>
      <c r="Q559" s="139">
        <v>0</v>
      </c>
      <c r="R559" s="139">
        <f>Q559*H559</f>
        <v>0</v>
      </c>
      <c r="S559" s="139">
        <v>0</v>
      </c>
      <c r="T559" s="140">
        <f>S559*H559</f>
        <v>0</v>
      </c>
      <c r="AR559" s="141" t="s">
        <v>184</v>
      </c>
      <c r="AT559" s="141" t="s">
        <v>179</v>
      </c>
      <c r="AU559" s="141" t="s">
        <v>93</v>
      </c>
      <c r="AY559" s="18" t="s">
        <v>177</v>
      </c>
      <c r="BE559" s="142">
        <f>IF(N559="základní",J559,0)</f>
        <v>0</v>
      </c>
      <c r="BF559" s="142">
        <f>IF(N559="snížená",J559,0)</f>
        <v>0</v>
      </c>
      <c r="BG559" s="142">
        <f>IF(N559="zákl. přenesená",J559,0)</f>
        <v>0</v>
      </c>
      <c r="BH559" s="142">
        <f>IF(N559="sníž. přenesená",J559,0)</f>
        <v>0</v>
      </c>
      <c r="BI559" s="142">
        <f>IF(N559="nulová",J559,0)</f>
        <v>0</v>
      </c>
      <c r="BJ559" s="18" t="s">
        <v>91</v>
      </c>
      <c r="BK559" s="142">
        <f>ROUND(I559*H559,2)</f>
        <v>0</v>
      </c>
      <c r="BL559" s="18" t="s">
        <v>184</v>
      </c>
      <c r="BM559" s="141" t="s">
        <v>814</v>
      </c>
    </row>
    <row r="560" spans="2:65" s="1" customFormat="1" ht="11.25">
      <c r="B560" s="34"/>
      <c r="D560" s="143" t="s">
        <v>186</v>
      </c>
      <c r="F560" s="144" t="s">
        <v>815</v>
      </c>
      <c r="I560" s="145"/>
      <c r="L560" s="34"/>
      <c r="M560" s="146"/>
      <c r="T560" s="55"/>
      <c r="AT560" s="18" t="s">
        <v>186</v>
      </c>
      <c r="AU560" s="18" t="s">
        <v>93</v>
      </c>
    </row>
    <row r="561" spans="2:65" s="1" customFormat="1" ht="16.5" customHeight="1">
      <c r="B561" s="34"/>
      <c r="C561" s="130" t="s">
        <v>816</v>
      </c>
      <c r="D561" s="130" t="s">
        <v>179</v>
      </c>
      <c r="E561" s="131" t="s">
        <v>817</v>
      </c>
      <c r="F561" s="132" t="s">
        <v>818</v>
      </c>
      <c r="G561" s="133" t="s">
        <v>120</v>
      </c>
      <c r="H561" s="134">
        <v>218.9</v>
      </c>
      <c r="I561" s="135"/>
      <c r="J561" s="136">
        <f>ROUND(I561*H561,2)</f>
        <v>0</v>
      </c>
      <c r="K561" s="132" t="s">
        <v>183</v>
      </c>
      <c r="L561" s="34"/>
      <c r="M561" s="137" t="s">
        <v>81</v>
      </c>
      <c r="N561" s="138" t="s">
        <v>53</v>
      </c>
      <c r="P561" s="139">
        <f>O561*H561</f>
        <v>0</v>
      </c>
      <c r="Q561" s="139">
        <v>0</v>
      </c>
      <c r="R561" s="139">
        <f>Q561*H561</f>
        <v>0</v>
      </c>
      <c r="S561" s="139">
        <v>0</v>
      </c>
      <c r="T561" s="140">
        <f>S561*H561</f>
        <v>0</v>
      </c>
      <c r="AR561" s="141" t="s">
        <v>184</v>
      </c>
      <c r="AT561" s="141" t="s">
        <v>179</v>
      </c>
      <c r="AU561" s="141" t="s">
        <v>93</v>
      </c>
      <c r="AY561" s="18" t="s">
        <v>177</v>
      </c>
      <c r="BE561" s="142">
        <f>IF(N561="základní",J561,0)</f>
        <v>0</v>
      </c>
      <c r="BF561" s="142">
        <f>IF(N561="snížená",J561,0)</f>
        <v>0</v>
      </c>
      <c r="BG561" s="142">
        <f>IF(N561="zákl. přenesená",J561,0)</f>
        <v>0</v>
      </c>
      <c r="BH561" s="142">
        <f>IF(N561="sníž. přenesená",J561,0)</f>
        <v>0</v>
      </c>
      <c r="BI561" s="142">
        <f>IF(N561="nulová",J561,0)</f>
        <v>0</v>
      </c>
      <c r="BJ561" s="18" t="s">
        <v>91</v>
      </c>
      <c r="BK561" s="142">
        <f>ROUND(I561*H561,2)</f>
        <v>0</v>
      </c>
      <c r="BL561" s="18" t="s">
        <v>184</v>
      </c>
      <c r="BM561" s="141" t="s">
        <v>819</v>
      </c>
    </row>
    <row r="562" spans="2:65" s="1" customFormat="1" ht="11.25">
      <c r="B562" s="34"/>
      <c r="D562" s="143" t="s">
        <v>186</v>
      </c>
      <c r="F562" s="144" t="s">
        <v>820</v>
      </c>
      <c r="I562" s="145"/>
      <c r="L562" s="34"/>
      <c r="M562" s="146"/>
      <c r="T562" s="55"/>
      <c r="AT562" s="18" t="s">
        <v>186</v>
      </c>
      <c r="AU562" s="18" t="s">
        <v>93</v>
      </c>
    </row>
    <row r="563" spans="2:65" s="1" customFormat="1" ht="16.5" customHeight="1">
      <c r="B563" s="34"/>
      <c r="C563" s="130" t="s">
        <v>821</v>
      </c>
      <c r="D563" s="130" t="s">
        <v>179</v>
      </c>
      <c r="E563" s="131" t="s">
        <v>822</v>
      </c>
      <c r="F563" s="132" t="s">
        <v>823</v>
      </c>
      <c r="G563" s="133" t="s">
        <v>120</v>
      </c>
      <c r="H563" s="134">
        <v>13134</v>
      </c>
      <c r="I563" s="135"/>
      <c r="J563" s="136">
        <f>ROUND(I563*H563,2)</f>
        <v>0</v>
      </c>
      <c r="K563" s="132" t="s">
        <v>183</v>
      </c>
      <c r="L563" s="34"/>
      <c r="M563" s="137" t="s">
        <v>81</v>
      </c>
      <c r="N563" s="138" t="s">
        <v>53</v>
      </c>
      <c r="P563" s="139">
        <f>O563*H563</f>
        <v>0</v>
      </c>
      <c r="Q563" s="139">
        <v>0</v>
      </c>
      <c r="R563" s="139">
        <f>Q563*H563</f>
        <v>0</v>
      </c>
      <c r="S563" s="139">
        <v>0</v>
      </c>
      <c r="T563" s="140">
        <f>S563*H563</f>
        <v>0</v>
      </c>
      <c r="AR563" s="141" t="s">
        <v>184</v>
      </c>
      <c r="AT563" s="141" t="s">
        <v>179</v>
      </c>
      <c r="AU563" s="141" t="s">
        <v>93</v>
      </c>
      <c r="AY563" s="18" t="s">
        <v>177</v>
      </c>
      <c r="BE563" s="142">
        <f>IF(N563="základní",J563,0)</f>
        <v>0</v>
      </c>
      <c r="BF563" s="142">
        <f>IF(N563="snížená",J563,0)</f>
        <v>0</v>
      </c>
      <c r="BG563" s="142">
        <f>IF(N563="zákl. přenesená",J563,0)</f>
        <v>0</v>
      </c>
      <c r="BH563" s="142">
        <f>IF(N563="sníž. přenesená",J563,0)</f>
        <v>0</v>
      </c>
      <c r="BI563" s="142">
        <f>IF(N563="nulová",J563,0)</f>
        <v>0</v>
      </c>
      <c r="BJ563" s="18" t="s">
        <v>91</v>
      </c>
      <c r="BK563" s="142">
        <f>ROUND(I563*H563,2)</f>
        <v>0</v>
      </c>
      <c r="BL563" s="18" t="s">
        <v>184</v>
      </c>
      <c r="BM563" s="141" t="s">
        <v>824</v>
      </c>
    </row>
    <row r="564" spans="2:65" s="1" customFormat="1" ht="11.25">
      <c r="B564" s="34"/>
      <c r="D564" s="143" t="s">
        <v>186</v>
      </c>
      <c r="F564" s="144" t="s">
        <v>825</v>
      </c>
      <c r="I564" s="145"/>
      <c r="L564" s="34"/>
      <c r="M564" s="146"/>
      <c r="T564" s="55"/>
      <c r="AT564" s="18" t="s">
        <v>186</v>
      </c>
      <c r="AU564" s="18" t="s">
        <v>93</v>
      </c>
    </row>
    <row r="565" spans="2:65" s="1" customFormat="1" ht="21.75" customHeight="1">
      <c r="B565" s="34"/>
      <c r="C565" s="130" t="s">
        <v>826</v>
      </c>
      <c r="D565" s="130" t="s">
        <v>179</v>
      </c>
      <c r="E565" s="131" t="s">
        <v>827</v>
      </c>
      <c r="F565" s="132" t="s">
        <v>828</v>
      </c>
      <c r="G565" s="133" t="s">
        <v>120</v>
      </c>
      <c r="H565" s="134">
        <v>218.9</v>
      </c>
      <c r="I565" s="135"/>
      <c r="J565" s="136">
        <f>ROUND(I565*H565,2)</f>
        <v>0</v>
      </c>
      <c r="K565" s="132" t="s">
        <v>183</v>
      </c>
      <c r="L565" s="34"/>
      <c r="M565" s="137" t="s">
        <v>81</v>
      </c>
      <c r="N565" s="138" t="s">
        <v>53</v>
      </c>
      <c r="P565" s="139">
        <f>O565*H565</f>
        <v>0</v>
      </c>
      <c r="Q565" s="139">
        <v>0</v>
      </c>
      <c r="R565" s="139">
        <f>Q565*H565</f>
        <v>0</v>
      </c>
      <c r="S565" s="139">
        <v>0</v>
      </c>
      <c r="T565" s="140">
        <f>S565*H565</f>
        <v>0</v>
      </c>
      <c r="AR565" s="141" t="s">
        <v>184</v>
      </c>
      <c r="AT565" s="141" t="s">
        <v>179</v>
      </c>
      <c r="AU565" s="141" t="s">
        <v>93</v>
      </c>
      <c r="AY565" s="18" t="s">
        <v>177</v>
      </c>
      <c r="BE565" s="142">
        <f>IF(N565="základní",J565,0)</f>
        <v>0</v>
      </c>
      <c r="BF565" s="142">
        <f>IF(N565="snížená",J565,0)</f>
        <v>0</v>
      </c>
      <c r="BG565" s="142">
        <f>IF(N565="zákl. přenesená",J565,0)</f>
        <v>0</v>
      </c>
      <c r="BH565" s="142">
        <f>IF(N565="sníž. přenesená",J565,0)</f>
        <v>0</v>
      </c>
      <c r="BI565" s="142">
        <f>IF(N565="nulová",J565,0)</f>
        <v>0</v>
      </c>
      <c r="BJ565" s="18" t="s">
        <v>91</v>
      </c>
      <c r="BK565" s="142">
        <f>ROUND(I565*H565,2)</f>
        <v>0</v>
      </c>
      <c r="BL565" s="18" t="s">
        <v>184</v>
      </c>
      <c r="BM565" s="141" t="s">
        <v>829</v>
      </c>
    </row>
    <row r="566" spans="2:65" s="1" customFormat="1" ht="11.25">
      <c r="B566" s="34"/>
      <c r="D566" s="143" t="s">
        <v>186</v>
      </c>
      <c r="F566" s="144" t="s">
        <v>830</v>
      </c>
      <c r="I566" s="145"/>
      <c r="L566" s="34"/>
      <c r="M566" s="146"/>
      <c r="T566" s="55"/>
      <c r="AT566" s="18" t="s">
        <v>186</v>
      </c>
      <c r="AU566" s="18" t="s">
        <v>93</v>
      </c>
    </row>
    <row r="567" spans="2:65" s="1" customFormat="1" ht="24.2" customHeight="1">
      <c r="B567" s="34"/>
      <c r="C567" s="130" t="s">
        <v>831</v>
      </c>
      <c r="D567" s="130" t="s">
        <v>179</v>
      </c>
      <c r="E567" s="131" t="s">
        <v>832</v>
      </c>
      <c r="F567" s="132" t="s">
        <v>833</v>
      </c>
      <c r="G567" s="133" t="s">
        <v>834</v>
      </c>
      <c r="H567" s="134">
        <v>30</v>
      </c>
      <c r="I567" s="135"/>
      <c r="J567" s="136">
        <f>ROUND(I567*H567,2)</f>
        <v>0</v>
      </c>
      <c r="K567" s="132" t="s">
        <v>183</v>
      </c>
      <c r="L567" s="34"/>
      <c r="M567" s="137" t="s">
        <v>81</v>
      </c>
      <c r="N567" s="138" t="s">
        <v>53</v>
      </c>
      <c r="P567" s="139">
        <f>O567*H567</f>
        <v>0</v>
      </c>
      <c r="Q567" s="139">
        <v>0</v>
      </c>
      <c r="R567" s="139">
        <f>Q567*H567</f>
        <v>0</v>
      </c>
      <c r="S567" s="139">
        <v>0</v>
      </c>
      <c r="T567" s="140">
        <f>S567*H567</f>
        <v>0</v>
      </c>
      <c r="AR567" s="141" t="s">
        <v>184</v>
      </c>
      <c r="AT567" s="141" t="s">
        <v>179</v>
      </c>
      <c r="AU567" s="141" t="s">
        <v>93</v>
      </c>
      <c r="AY567" s="18" t="s">
        <v>177</v>
      </c>
      <c r="BE567" s="142">
        <f>IF(N567="základní",J567,0)</f>
        <v>0</v>
      </c>
      <c r="BF567" s="142">
        <f>IF(N567="snížená",J567,0)</f>
        <v>0</v>
      </c>
      <c r="BG567" s="142">
        <f>IF(N567="zákl. přenesená",J567,0)</f>
        <v>0</v>
      </c>
      <c r="BH567" s="142">
        <f>IF(N567="sníž. přenesená",J567,0)</f>
        <v>0</v>
      </c>
      <c r="BI567" s="142">
        <f>IF(N567="nulová",J567,0)</f>
        <v>0</v>
      </c>
      <c r="BJ567" s="18" t="s">
        <v>91</v>
      </c>
      <c r="BK567" s="142">
        <f>ROUND(I567*H567,2)</f>
        <v>0</v>
      </c>
      <c r="BL567" s="18" t="s">
        <v>184</v>
      </c>
      <c r="BM567" s="141" t="s">
        <v>835</v>
      </c>
    </row>
    <row r="568" spans="2:65" s="1" customFormat="1" ht="11.25">
      <c r="B568" s="34"/>
      <c r="D568" s="143" t="s">
        <v>186</v>
      </c>
      <c r="F568" s="144" t="s">
        <v>836</v>
      </c>
      <c r="I568" s="145"/>
      <c r="L568" s="34"/>
      <c r="M568" s="146"/>
      <c r="T568" s="55"/>
      <c r="AT568" s="18" t="s">
        <v>186</v>
      </c>
      <c r="AU568" s="18" t="s">
        <v>93</v>
      </c>
    </row>
    <row r="569" spans="2:65" s="1" customFormat="1" ht="33" customHeight="1">
      <c r="B569" s="34"/>
      <c r="C569" s="130" t="s">
        <v>837</v>
      </c>
      <c r="D569" s="130" t="s">
        <v>179</v>
      </c>
      <c r="E569" s="131" t="s">
        <v>838</v>
      </c>
      <c r="F569" s="132" t="s">
        <v>839</v>
      </c>
      <c r="G569" s="133" t="s">
        <v>120</v>
      </c>
      <c r="H569" s="134">
        <v>199.42</v>
      </c>
      <c r="I569" s="135"/>
      <c r="J569" s="136">
        <f>ROUND(I569*H569,2)</f>
        <v>0</v>
      </c>
      <c r="K569" s="132" t="s">
        <v>183</v>
      </c>
      <c r="L569" s="34"/>
      <c r="M569" s="137" t="s">
        <v>81</v>
      </c>
      <c r="N569" s="138" t="s">
        <v>53</v>
      </c>
      <c r="P569" s="139">
        <f>O569*H569</f>
        <v>0</v>
      </c>
      <c r="Q569" s="139">
        <v>1.2999999999999999E-4</v>
      </c>
      <c r="R569" s="139">
        <f>Q569*H569</f>
        <v>2.5924599999999996E-2</v>
      </c>
      <c r="S569" s="139">
        <v>0</v>
      </c>
      <c r="T569" s="140">
        <f>S569*H569</f>
        <v>0</v>
      </c>
      <c r="AR569" s="141" t="s">
        <v>184</v>
      </c>
      <c r="AT569" s="141" t="s">
        <v>179</v>
      </c>
      <c r="AU569" s="141" t="s">
        <v>93</v>
      </c>
      <c r="AY569" s="18" t="s">
        <v>177</v>
      </c>
      <c r="BE569" s="142">
        <f>IF(N569="základní",J569,0)</f>
        <v>0</v>
      </c>
      <c r="BF569" s="142">
        <f>IF(N569="snížená",J569,0)</f>
        <v>0</v>
      </c>
      <c r="BG569" s="142">
        <f>IF(N569="zákl. přenesená",J569,0)</f>
        <v>0</v>
      </c>
      <c r="BH569" s="142">
        <f>IF(N569="sníž. přenesená",J569,0)</f>
        <v>0</v>
      </c>
      <c r="BI569" s="142">
        <f>IF(N569="nulová",J569,0)</f>
        <v>0</v>
      </c>
      <c r="BJ569" s="18" t="s">
        <v>91</v>
      </c>
      <c r="BK569" s="142">
        <f>ROUND(I569*H569,2)</f>
        <v>0</v>
      </c>
      <c r="BL569" s="18" t="s">
        <v>184</v>
      </c>
      <c r="BM569" s="141" t="s">
        <v>840</v>
      </c>
    </row>
    <row r="570" spans="2:65" s="1" customFormat="1" ht="11.25">
      <c r="B570" s="34"/>
      <c r="D570" s="143" t="s">
        <v>186</v>
      </c>
      <c r="F570" s="144" t="s">
        <v>841</v>
      </c>
      <c r="I570" s="145"/>
      <c r="L570" s="34"/>
      <c r="M570" s="146"/>
      <c r="T570" s="55"/>
      <c r="AT570" s="18" t="s">
        <v>186</v>
      </c>
      <c r="AU570" s="18" t="s">
        <v>93</v>
      </c>
    </row>
    <row r="571" spans="2:65" s="12" customFormat="1" ht="11.25">
      <c r="B571" s="147"/>
      <c r="D571" s="148" t="s">
        <v>188</v>
      </c>
      <c r="E571" s="149" t="s">
        <v>81</v>
      </c>
      <c r="F571" s="150" t="s">
        <v>842</v>
      </c>
      <c r="H571" s="151">
        <v>32.979999999999997</v>
      </c>
      <c r="I571" s="152"/>
      <c r="L571" s="147"/>
      <c r="M571" s="153"/>
      <c r="T571" s="154"/>
      <c r="AT571" s="149" t="s">
        <v>188</v>
      </c>
      <c r="AU571" s="149" t="s">
        <v>93</v>
      </c>
      <c r="AV571" s="12" t="s">
        <v>93</v>
      </c>
      <c r="AW571" s="12" t="s">
        <v>42</v>
      </c>
      <c r="AX571" s="12" t="s">
        <v>83</v>
      </c>
      <c r="AY571" s="149" t="s">
        <v>177</v>
      </c>
    </row>
    <row r="572" spans="2:65" s="12" customFormat="1" ht="11.25">
      <c r="B572" s="147"/>
      <c r="D572" s="148" t="s">
        <v>188</v>
      </c>
      <c r="E572" s="149" t="s">
        <v>81</v>
      </c>
      <c r="F572" s="150" t="s">
        <v>843</v>
      </c>
      <c r="H572" s="151">
        <v>166.44</v>
      </c>
      <c r="I572" s="152"/>
      <c r="L572" s="147"/>
      <c r="M572" s="153"/>
      <c r="T572" s="154"/>
      <c r="AT572" s="149" t="s">
        <v>188</v>
      </c>
      <c r="AU572" s="149" t="s">
        <v>93</v>
      </c>
      <c r="AV572" s="12" t="s">
        <v>93</v>
      </c>
      <c r="AW572" s="12" t="s">
        <v>42</v>
      </c>
      <c r="AX572" s="12" t="s">
        <v>83</v>
      </c>
      <c r="AY572" s="149" t="s">
        <v>177</v>
      </c>
    </row>
    <row r="573" spans="2:65" s="13" customFormat="1" ht="11.25">
      <c r="B573" s="155"/>
      <c r="D573" s="148" t="s">
        <v>188</v>
      </c>
      <c r="E573" s="156" t="s">
        <v>81</v>
      </c>
      <c r="F573" s="157" t="s">
        <v>192</v>
      </c>
      <c r="H573" s="158">
        <v>199.42</v>
      </c>
      <c r="I573" s="159"/>
      <c r="L573" s="155"/>
      <c r="M573" s="160"/>
      <c r="T573" s="161"/>
      <c r="AT573" s="156" t="s">
        <v>188</v>
      </c>
      <c r="AU573" s="156" t="s">
        <v>93</v>
      </c>
      <c r="AV573" s="13" t="s">
        <v>184</v>
      </c>
      <c r="AW573" s="13" t="s">
        <v>42</v>
      </c>
      <c r="AX573" s="13" t="s">
        <v>91</v>
      </c>
      <c r="AY573" s="156" t="s">
        <v>177</v>
      </c>
    </row>
    <row r="574" spans="2:65" s="1" customFormat="1" ht="21.75" customHeight="1">
      <c r="B574" s="34"/>
      <c r="C574" s="130" t="s">
        <v>844</v>
      </c>
      <c r="D574" s="130" t="s">
        <v>179</v>
      </c>
      <c r="E574" s="131" t="s">
        <v>845</v>
      </c>
      <c r="F574" s="132" t="s">
        <v>846</v>
      </c>
      <c r="G574" s="133" t="s">
        <v>847</v>
      </c>
      <c r="H574" s="134">
        <v>1</v>
      </c>
      <c r="I574" s="135"/>
      <c r="J574" s="136">
        <f>ROUND(I574*H574,2)</f>
        <v>0</v>
      </c>
      <c r="K574" s="132" t="s">
        <v>183</v>
      </c>
      <c r="L574" s="34"/>
      <c r="M574" s="137" t="s">
        <v>81</v>
      </c>
      <c r="N574" s="138" t="s">
        <v>53</v>
      </c>
      <c r="P574" s="139">
        <f>O574*H574</f>
        <v>0</v>
      </c>
      <c r="Q574" s="139">
        <v>0</v>
      </c>
      <c r="R574" s="139">
        <f>Q574*H574</f>
        <v>0</v>
      </c>
      <c r="S574" s="139">
        <v>0</v>
      </c>
      <c r="T574" s="140">
        <f>S574*H574</f>
        <v>0</v>
      </c>
      <c r="AR574" s="141" t="s">
        <v>184</v>
      </c>
      <c r="AT574" s="141" t="s">
        <v>179</v>
      </c>
      <c r="AU574" s="141" t="s">
        <v>93</v>
      </c>
      <c r="AY574" s="18" t="s">
        <v>177</v>
      </c>
      <c r="BE574" s="142">
        <f>IF(N574="základní",J574,0)</f>
        <v>0</v>
      </c>
      <c r="BF574" s="142">
        <f>IF(N574="snížená",J574,0)</f>
        <v>0</v>
      </c>
      <c r="BG574" s="142">
        <f>IF(N574="zákl. přenesená",J574,0)</f>
        <v>0</v>
      </c>
      <c r="BH574" s="142">
        <f>IF(N574="sníž. přenesená",J574,0)</f>
        <v>0</v>
      </c>
      <c r="BI574" s="142">
        <f>IF(N574="nulová",J574,0)</f>
        <v>0</v>
      </c>
      <c r="BJ574" s="18" t="s">
        <v>91</v>
      </c>
      <c r="BK574" s="142">
        <f>ROUND(I574*H574,2)</f>
        <v>0</v>
      </c>
      <c r="BL574" s="18" t="s">
        <v>184</v>
      </c>
      <c r="BM574" s="141" t="s">
        <v>848</v>
      </c>
    </row>
    <row r="575" spans="2:65" s="1" customFormat="1" ht="11.25">
      <c r="B575" s="34"/>
      <c r="D575" s="143" t="s">
        <v>186</v>
      </c>
      <c r="F575" s="144" t="s">
        <v>849</v>
      </c>
      <c r="I575" s="145"/>
      <c r="L575" s="34"/>
      <c r="M575" s="146"/>
      <c r="T575" s="55"/>
      <c r="AT575" s="18" t="s">
        <v>186</v>
      </c>
      <c r="AU575" s="18" t="s">
        <v>93</v>
      </c>
    </row>
    <row r="576" spans="2:65" s="1" customFormat="1" ht="24.2" customHeight="1">
      <c r="B576" s="34"/>
      <c r="C576" s="130" t="s">
        <v>850</v>
      </c>
      <c r="D576" s="130" t="s">
        <v>179</v>
      </c>
      <c r="E576" s="131" t="s">
        <v>851</v>
      </c>
      <c r="F576" s="132" t="s">
        <v>852</v>
      </c>
      <c r="G576" s="133" t="s">
        <v>847</v>
      </c>
      <c r="H576" s="134">
        <v>60</v>
      </c>
      <c r="I576" s="135"/>
      <c r="J576" s="136">
        <f>ROUND(I576*H576,2)</f>
        <v>0</v>
      </c>
      <c r="K576" s="132" t="s">
        <v>183</v>
      </c>
      <c r="L576" s="34"/>
      <c r="M576" s="137" t="s">
        <v>81</v>
      </c>
      <c r="N576" s="138" t="s">
        <v>53</v>
      </c>
      <c r="P576" s="139">
        <f>O576*H576</f>
        <v>0</v>
      </c>
      <c r="Q576" s="139">
        <v>0</v>
      </c>
      <c r="R576" s="139">
        <f>Q576*H576</f>
        <v>0</v>
      </c>
      <c r="S576" s="139">
        <v>0</v>
      </c>
      <c r="T576" s="140">
        <f>S576*H576</f>
        <v>0</v>
      </c>
      <c r="AR576" s="141" t="s">
        <v>184</v>
      </c>
      <c r="AT576" s="141" t="s">
        <v>179</v>
      </c>
      <c r="AU576" s="141" t="s">
        <v>93</v>
      </c>
      <c r="AY576" s="18" t="s">
        <v>177</v>
      </c>
      <c r="BE576" s="142">
        <f>IF(N576="základní",J576,0)</f>
        <v>0</v>
      </c>
      <c r="BF576" s="142">
        <f>IF(N576="snížená",J576,0)</f>
        <v>0</v>
      </c>
      <c r="BG576" s="142">
        <f>IF(N576="zákl. přenesená",J576,0)</f>
        <v>0</v>
      </c>
      <c r="BH576" s="142">
        <f>IF(N576="sníž. přenesená",J576,0)</f>
        <v>0</v>
      </c>
      <c r="BI576" s="142">
        <f>IF(N576="nulová",J576,0)</f>
        <v>0</v>
      </c>
      <c r="BJ576" s="18" t="s">
        <v>91</v>
      </c>
      <c r="BK576" s="142">
        <f>ROUND(I576*H576,2)</f>
        <v>0</v>
      </c>
      <c r="BL576" s="18" t="s">
        <v>184</v>
      </c>
      <c r="BM576" s="141" t="s">
        <v>853</v>
      </c>
    </row>
    <row r="577" spans="2:65" s="1" customFormat="1" ht="11.25">
      <c r="B577" s="34"/>
      <c r="D577" s="143" t="s">
        <v>186</v>
      </c>
      <c r="F577" s="144" t="s">
        <v>854</v>
      </c>
      <c r="I577" s="145"/>
      <c r="L577" s="34"/>
      <c r="M577" s="146"/>
      <c r="T577" s="55"/>
      <c r="AT577" s="18" t="s">
        <v>186</v>
      </c>
      <c r="AU577" s="18" t="s">
        <v>93</v>
      </c>
    </row>
    <row r="578" spans="2:65" s="1" customFormat="1" ht="24.2" customHeight="1">
      <c r="B578" s="34"/>
      <c r="C578" s="130" t="s">
        <v>855</v>
      </c>
      <c r="D578" s="130" t="s">
        <v>179</v>
      </c>
      <c r="E578" s="131" t="s">
        <v>856</v>
      </c>
      <c r="F578" s="132" t="s">
        <v>857</v>
      </c>
      <c r="G578" s="133" t="s">
        <v>847</v>
      </c>
      <c r="H578" s="134">
        <v>1</v>
      </c>
      <c r="I578" s="135"/>
      <c r="J578" s="136">
        <f>ROUND(I578*H578,2)</f>
        <v>0</v>
      </c>
      <c r="K578" s="132" t="s">
        <v>183</v>
      </c>
      <c r="L578" s="34"/>
      <c r="M578" s="137" t="s">
        <v>81</v>
      </c>
      <c r="N578" s="138" t="s">
        <v>53</v>
      </c>
      <c r="P578" s="139">
        <f>O578*H578</f>
        <v>0</v>
      </c>
      <c r="Q578" s="139">
        <v>0</v>
      </c>
      <c r="R578" s="139">
        <f>Q578*H578</f>
        <v>0</v>
      </c>
      <c r="S578" s="139">
        <v>0</v>
      </c>
      <c r="T578" s="140">
        <f>S578*H578</f>
        <v>0</v>
      </c>
      <c r="AR578" s="141" t="s">
        <v>184</v>
      </c>
      <c r="AT578" s="141" t="s">
        <v>179</v>
      </c>
      <c r="AU578" s="141" t="s">
        <v>93</v>
      </c>
      <c r="AY578" s="18" t="s">
        <v>177</v>
      </c>
      <c r="BE578" s="142">
        <f>IF(N578="základní",J578,0)</f>
        <v>0</v>
      </c>
      <c r="BF578" s="142">
        <f>IF(N578="snížená",J578,0)</f>
        <v>0</v>
      </c>
      <c r="BG578" s="142">
        <f>IF(N578="zákl. přenesená",J578,0)</f>
        <v>0</v>
      </c>
      <c r="BH578" s="142">
        <f>IF(N578="sníž. přenesená",J578,0)</f>
        <v>0</v>
      </c>
      <c r="BI578" s="142">
        <f>IF(N578="nulová",J578,0)</f>
        <v>0</v>
      </c>
      <c r="BJ578" s="18" t="s">
        <v>91</v>
      </c>
      <c r="BK578" s="142">
        <f>ROUND(I578*H578,2)</f>
        <v>0</v>
      </c>
      <c r="BL578" s="18" t="s">
        <v>184</v>
      </c>
      <c r="BM578" s="141" t="s">
        <v>858</v>
      </c>
    </row>
    <row r="579" spans="2:65" s="1" customFormat="1" ht="11.25">
      <c r="B579" s="34"/>
      <c r="D579" s="143" t="s">
        <v>186</v>
      </c>
      <c r="F579" s="144" t="s">
        <v>859</v>
      </c>
      <c r="I579" s="145"/>
      <c r="L579" s="34"/>
      <c r="M579" s="146"/>
      <c r="T579" s="55"/>
      <c r="AT579" s="18" t="s">
        <v>186</v>
      </c>
      <c r="AU579" s="18" t="s">
        <v>93</v>
      </c>
    </row>
    <row r="580" spans="2:65" s="1" customFormat="1" ht="21.75" customHeight="1">
      <c r="B580" s="34"/>
      <c r="C580" s="130" t="s">
        <v>860</v>
      </c>
      <c r="D580" s="130" t="s">
        <v>179</v>
      </c>
      <c r="E580" s="131" t="s">
        <v>861</v>
      </c>
      <c r="F580" s="132" t="s">
        <v>862</v>
      </c>
      <c r="G580" s="133" t="s">
        <v>182</v>
      </c>
      <c r="H580" s="134">
        <v>4</v>
      </c>
      <c r="I580" s="135"/>
      <c r="J580" s="136">
        <f>ROUND(I580*H580,2)</f>
        <v>0</v>
      </c>
      <c r="K580" s="132" t="s">
        <v>183</v>
      </c>
      <c r="L580" s="34"/>
      <c r="M580" s="137" t="s">
        <v>81</v>
      </c>
      <c r="N580" s="138" t="s">
        <v>53</v>
      </c>
      <c r="P580" s="139">
        <f>O580*H580</f>
        <v>0</v>
      </c>
      <c r="Q580" s="139">
        <v>0</v>
      </c>
      <c r="R580" s="139">
        <f>Q580*H580</f>
        <v>0</v>
      </c>
      <c r="S580" s="139">
        <v>0</v>
      </c>
      <c r="T580" s="140">
        <f>S580*H580</f>
        <v>0</v>
      </c>
      <c r="AR580" s="141" t="s">
        <v>184</v>
      </c>
      <c r="AT580" s="141" t="s">
        <v>179</v>
      </c>
      <c r="AU580" s="141" t="s">
        <v>93</v>
      </c>
      <c r="AY580" s="18" t="s">
        <v>177</v>
      </c>
      <c r="BE580" s="142">
        <f>IF(N580="základní",J580,0)</f>
        <v>0</v>
      </c>
      <c r="BF580" s="142">
        <f>IF(N580="snížená",J580,0)</f>
        <v>0</v>
      </c>
      <c r="BG580" s="142">
        <f>IF(N580="zákl. přenesená",J580,0)</f>
        <v>0</v>
      </c>
      <c r="BH580" s="142">
        <f>IF(N580="sníž. přenesená",J580,0)</f>
        <v>0</v>
      </c>
      <c r="BI580" s="142">
        <f>IF(N580="nulová",J580,0)</f>
        <v>0</v>
      </c>
      <c r="BJ580" s="18" t="s">
        <v>91</v>
      </c>
      <c r="BK580" s="142">
        <f>ROUND(I580*H580,2)</f>
        <v>0</v>
      </c>
      <c r="BL580" s="18" t="s">
        <v>184</v>
      </c>
      <c r="BM580" s="141" t="s">
        <v>863</v>
      </c>
    </row>
    <row r="581" spans="2:65" s="1" customFormat="1" ht="11.25">
      <c r="B581" s="34"/>
      <c r="D581" s="143" t="s">
        <v>186</v>
      </c>
      <c r="F581" s="144" t="s">
        <v>864</v>
      </c>
      <c r="I581" s="145"/>
      <c r="L581" s="34"/>
      <c r="M581" s="146"/>
      <c r="T581" s="55"/>
      <c r="AT581" s="18" t="s">
        <v>186</v>
      </c>
      <c r="AU581" s="18" t="s">
        <v>93</v>
      </c>
    </row>
    <row r="582" spans="2:65" s="1" customFormat="1" ht="24.2" customHeight="1">
      <c r="B582" s="34"/>
      <c r="C582" s="130" t="s">
        <v>865</v>
      </c>
      <c r="D582" s="130" t="s">
        <v>179</v>
      </c>
      <c r="E582" s="131" t="s">
        <v>866</v>
      </c>
      <c r="F582" s="132" t="s">
        <v>867</v>
      </c>
      <c r="G582" s="133" t="s">
        <v>182</v>
      </c>
      <c r="H582" s="134">
        <v>240</v>
      </c>
      <c r="I582" s="135"/>
      <c r="J582" s="136">
        <f>ROUND(I582*H582,2)</f>
        <v>0</v>
      </c>
      <c r="K582" s="132" t="s">
        <v>183</v>
      </c>
      <c r="L582" s="34"/>
      <c r="M582" s="137" t="s">
        <v>81</v>
      </c>
      <c r="N582" s="138" t="s">
        <v>53</v>
      </c>
      <c r="P582" s="139">
        <f>O582*H582</f>
        <v>0</v>
      </c>
      <c r="Q582" s="139">
        <v>0</v>
      </c>
      <c r="R582" s="139">
        <f>Q582*H582</f>
        <v>0</v>
      </c>
      <c r="S582" s="139">
        <v>0</v>
      </c>
      <c r="T582" s="140">
        <f>S582*H582</f>
        <v>0</v>
      </c>
      <c r="AR582" s="141" t="s">
        <v>184</v>
      </c>
      <c r="AT582" s="141" t="s">
        <v>179</v>
      </c>
      <c r="AU582" s="141" t="s">
        <v>93</v>
      </c>
      <c r="AY582" s="18" t="s">
        <v>177</v>
      </c>
      <c r="BE582" s="142">
        <f>IF(N582="základní",J582,0)</f>
        <v>0</v>
      </c>
      <c r="BF582" s="142">
        <f>IF(N582="snížená",J582,0)</f>
        <v>0</v>
      </c>
      <c r="BG582" s="142">
        <f>IF(N582="zákl. přenesená",J582,0)</f>
        <v>0</v>
      </c>
      <c r="BH582" s="142">
        <f>IF(N582="sníž. přenesená",J582,0)</f>
        <v>0</v>
      </c>
      <c r="BI582" s="142">
        <f>IF(N582="nulová",J582,0)</f>
        <v>0</v>
      </c>
      <c r="BJ582" s="18" t="s">
        <v>91</v>
      </c>
      <c r="BK582" s="142">
        <f>ROUND(I582*H582,2)</f>
        <v>0</v>
      </c>
      <c r="BL582" s="18" t="s">
        <v>184</v>
      </c>
      <c r="BM582" s="141" t="s">
        <v>868</v>
      </c>
    </row>
    <row r="583" spans="2:65" s="1" customFormat="1" ht="11.25">
      <c r="B583" s="34"/>
      <c r="D583" s="143" t="s">
        <v>186</v>
      </c>
      <c r="F583" s="144" t="s">
        <v>869</v>
      </c>
      <c r="I583" s="145"/>
      <c r="L583" s="34"/>
      <c r="M583" s="146"/>
      <c r="T583" s="55"/>
      <c r="AT583" s="18" t="s">
        <v>186</v>
      </c>
      <c r="AU583" s="18" t="s">
        <v>93</v>
      </c>
    </row>
    <row r="584" spans="2:65" s="1" customFormat="1" ht="24.2" customHeight="1">
      <c r="B584" s="34"/>
      <c r="C584" s="130" t="s">
        <v>870</v>
      </c>
      <c r="D584" s="130" t="s">
        <v>179</v>
      </c>
      <c r="E584" s="131" t="s">
        <v>871</v>
      </c>
      <c r="F584" s="132" t="s">
        <v>872</v>
      </c>
      <c r="G584" s="133" t="s">
        <v>182</v>
      </c>
      <c r="H584" s="134">
        <v>4</v>
      </c>
      <c r="I584" s="135"/>
      <c r="J584" s="136">
        <f>ROUND(I584*H584,2)</f>
        <v>0</v>
      </c>
      <c r="K584" s="132" t="s">
        <v>183</v>
      </c>
      <c r="L584" s="34"/>
      <c r="M584" s="137" t="s">
        <v>81</v>
      </c>
      <c r="N584" s="138" t="s">
        <v>53</v>
      </c>
      <c r="P584" s="139">
        <f>O584*H584</f>
        <v>0</v>
      </c>
      <c r="Q584" s="139">
        <v>0</v>
      </c>
      <c r="R584" s="139">
        <f>Q584*H584</f>
        <v>0</v>
      </c>
      <c r="S584" s="139">
        <v>0</v>
      </c>
      <c r="T584" s="140">
        <f>S584*H584</f>
        <v>0</v>
      </c>
      <c r="AR584" s="141" t="s">
        <v>184</v>
      </c>
      <c r="AT584" s="141" t="s">
        <v>179</v>
      </c>
      <c r="AU584" s="141" t="s">
        <v>93</v>
      </c>
      <c r="AY584" s="18" t="s">
        <v>177</v>
      </c>
      <c r="BE584" s="142">
        <f>IF(N584="základní",J584,0)</f>
        <v>0</v>
      </c>
      <c r="BF584" s="142">
        <f>IF(N584="snížená",J584,0)</f>
        <v>0</v>
      </c>
      <c r="BG584" s="142">
        <f>IF(N584="zákl. přenesená",J584,0)</f>
        <v>0</v>
      </c>
      <c r="BH584" s="142">
        <f>IF(N584="sníž. přenesená",J584,0)</f>
        <v>0</v>
      </c>
      <c r="BI584" s="142">
        <f>IF(N584="nulová",J584,0)</f>
        <v>0</v>
      </c>
      <c r="BJ584" s="18" t="s">
        <v>91</v>
      </c>
      <c r="BK584" s="142">
        <f>ROUND(I584*H584,2)</f>
        <v>0</v>
      </c>
      <c r="BL584" s="18" t="s">
        <v>184</v>
      </c>
      <c r="BM584" s="141" t="s">
        <v>873</v>
      </c>
    </row>
    <row r="585" spans="2:65" s="1" customFormat="1" ht="11.25">
      <c r="B585" s="34"/>
      <c r="D585" s="143" t="s">
        <v>186</v>
      </c>
      <c r="F585" s="144" t="s">
        <v>874</v>
      </c>
      <c r="I585" s="145"/>
      <c r="L585" s="34"/>
      <c r="M585" s="146"/>
      <c r="T585" s="55"/>
      <c r="AT585" s="18" t="s">
        <v>186</v>
      </c>
      <c r="AU585" s="18" t="s">
        <v>93</v>
      </c>
    </row>
    <row r="586" spans="2:65" s="1" customFormat="1" ht="24.2" customHeight="1">
      <c r="B586" s="34"/>
      <c r="C586" s="130" t="s">
        <v>875</v>
      </c>
      <c r="D586" s="130" t="s">
        <v>179</v>
      </c>
      <c r="E586" s="131" t="s">
        <v>876</v>
      </c>
      <c r="F586" s="132" t="s">
        <v>877</v>
      </c>
      <c r="G586" s="133" t="s">
        <v>120</v>
      </c>
      <c r="H586" s="134">
        <v>351</v>
      </c>
      <c r="I586" s="135"/>
      <c r="J586" s="136">
        <f>ROUND(I586*H586,2)</f>
        <v>0</v>
      </c>
      <c r="K586" s="132" t="s">
        <v>183</v>
      </c>
      <c r="L586" s="34"/>
      <c r="M586" s="137" t="s">
        <v>81</v>
      </c>
      <c r="N586" s="138" t="s">
        <v>53</v>
      </c>
      <c r="P586" s="139">
        <f>O586*H586</f>
        <v>0</v>
      </c>
      <c r="Q586" s="139">
        <v>4.0000000000000003E-5</v>
      </c>
      <c r="R586" s="139">
        <f>Q586*H586</f>
        <v>1.404E-2</v>
      </c>
      <c r="S586" s="139">
        <v>0</v>
      </c>
      <c r="T586" s="140">
        <f>S586*H586</f>
        <v>0</v>
      </c>
      <c r="AR586" s="141" t="s">
        <v>184</v>
      </c>
      <c r="AT586" s="141" t="s">
        <v>179</v>
      </c>
      <c r="AU586" s="141" t="s">
        <v>93</v>
      </c>
      <c r="AY586" s="18" t="s">
        <v>177</v>
      </c>
      <c r="BE586" s="142">
        <f>IF(N586="základní",J586,0)</f>
        <v>0</v>
      </c>
      <c r="BF586" s="142">
        <f>IF(N586="snížená",J586,0)</f>
        <v>0</v>
      </c>
      <c r="BG586" s="142">
        <f>IF(N586="zákl. přenesená",J586,0)</f>
        <v>0</v>
      </c>
      <c r="BH586" s="142">
        <f>IF(N586="sníž. přenesená",J586,0)</f>
        <v>0</v>
      </c>
      <c r="BI586" s="142">
        <f>IF(N586="nulová",J586,0)</f>
        <v>0</v>
      </c>
      <c r="BJ586" s="18" t="s">
        <v>91</v>
      </c>
      <c r="BK586" s="142">
        <f>ROUND(I586*H586,2)</f>
        <v>0</v>
      </c>
      <c r="BL586" s="18" t="s">
        <v>184</v>
      </c>
      <c r="BM586" s="141" t="s">
        <v>878</v>
      </c>
    </row>
    <row r="587" spans="2:65" s="1" customFormat="1" ht="11.25">
      <c r="B587" s="34"/>
      <c r="D587" s="143" t="s">
        <v>186</v>
      </c>
      <c r="F587" s="144" t="s">
        <v>879</v>
      </c>
      <c r="I587" s="145"/>
      <c r="L587" s="34"/>
      <c r="M587" s="146"/>
      <c r="T587" s="55"/>
      <c r="AT587" s="18" t="s">
        <v>186</v>
      </c>
      <c r="AU587" s="18" t="s">
        <v>93</v>
      </c>
    </row>
    <row r="588" spans="2:65" s="12" customFormat="1" ht="11.25">
      <c r="B588" s="147"/>
      <c r="D588" s="148" t="s">
        <v>188</v>
      </c>
      <c r="E588" s="149" t="s">
        <v>81</v>
      </c>
      <c r="F588" s="150" t="s">
        <v>880</v>
      </c>
      <c r="H588" s="151">
        <v>78</v>
      </c>
      <c r="I588" s="152"/>
      <c r="L588" s="147"/>
      <c r="M588" s="153"/>
      <c r="T588" s="154"/>
      <c r="AT588" s="149" t="s">
        <v>188</v>
      </c>
      <c r="AU588" s="149" t="s">
        <v>93</v>
      </c>
      <c r="AV588" s="12" t="s">
        <v>93</v>
      </c>
      <c r="AW588" s="12" t="s">
        <v>42</v>
      </c>
      <c r="AX588" s="12" t="s">
        <v>83</v>
      </c>
      <c r="AY588" s="149" t="s">
        <v>177</v>
      </c>
    </row>
    <row r="589" spans="2:65" s="12" customFormat="1" ht="11.25">
      <c r="B589" s="147"/>
      <c r="D589" s="148" t="s">
        <v>188</v>
      </c>
      <c r="E589" s="149" t="s">
        <v>81</v>
      </c>
      <c r="F589" s="150" t="s">
        <v>881</v>
      </c>
      <c r="H589" s="151">
        <v>273</v>
      </c>
      <c r="I589" s="152"/>
      <c r="L589" s="147"/>
      <c r="M589" s="153"/>
      <c r="T589" s="154"/>
      <c r="AT589" s="149" t="s">
        <v>188</v>
      </c>
      <c r="AU589" s="149" t="s">
        <v>93</v>
      </c>
      <c r="AV589" s="12" t="s">
        <v>93</v>
      </c>
      <c r="AW589" s="12" t="s">
        <v>42</v>
      </c>
      <c r="AX589" s="12" t="s">
        <v>83</v>
      </c>
      <c r="AY589" s="149" t="s">
        <v>177</v>
      </c>
    </row>
    <row r="590" spans="2:65" s="13" customFormat="1" ht="11.25">
      <c r="B590" s="155"/>
      <c r="D590" s="148" t="s">
        <v>188</v>
      </c>
      <c r="E590" s="156" t="s">
        <v>81</v>
      </c>
      <c r="F590" s="157" t="s">
        <v>192</v>
      </c>
      <c r="H590" s="158">
        <v>351</v>
      </c>
      <c r="I590" s="159"/>
      <c r="L590" s="155"/>
      <c r="M590" s="160"/>
      <c r="T590" s="161"/>
      <c r="AT590" s="156" t="s">
        <v>188</v>
      </c>
      <c r="AU590" s="156" t="s">
        <v>93</v>
      </c>
      <c r="AV590" s="13" t="s">
        <v>184</v>
      </c>
      <c r="AW590" s="13" t="s">
        <v>42</v>
      </c>
      <c r="AX590" s="13" t="s">
        <v>91</v>
      </c>
      <c r="AY590" s="156" t="s">
        <v>177</v>
      </c>
    </row>
    <row r="591" spans="2:65" s="1" customFormat="1" ht="24.2" customHeight="1">
      <c r="B591" s="34"/>
      <c r="C591" s="130" t="s">
        <v>882</v>
      </c>
      <c r="D591" s="130" t="s">
        <v>179</v>
      </c>
      <c r="E591" s="131" t="s">
        <v>883</v>
      </c>
      <c r="F591" s="132" t="s">
        <v>884</v>
      </c>
      <c r="G591" s="133" t="s">
        <v>326</v>
      </c>
      <c r="H591" s="134">
        <v>1</v>
      </c>
      <c r="I591" s="135"/>
      <c r="J591" s="136">
        <f>ROUND(I591*H591,2)</f>
        <v>0</v>
      </c>
      <c r="K591" s="132" t="s">
        <v>81</v>
      </c>
      <c r="L591" s="34"/>
      <c r="M591" s="137" t="s">
        <v>81</v>
      </c>
      <c r="N591" s="138" t="s">
        <v>53</v>
      </c>
      <c r="P591" s="139">
        <f>O591*H591</f>
        <v>0</v>
      </c>
      <c r="Q591" s="139">
        <v>4.6800000000000001E-3</v>
      </c>
      <c r="R591" s="139">
        <f>Q591*H591</f>
        <v>4.6800000000000001E-3</v>
      </c>
      <c r="S591" s="139">
        <v>0</v>
      </c>
      <c r="T591" s="140">
        <f>S591*H591</f>
        <v>0</v>
      </c>
      <c r="AR591" s="141" t="s">
        <v>184</v>
      </c>
      <c r="AT591" s="141" t="s">
        <v>179</v>
      </c>
      <c r="AU591" s="141" t="s">
        <v>93</v>
      </c>
      <c r="AY591" s="18" t="s">
        <v>177</v>
      </c>
      <c r="BE591" s="142">
        <f>IF(N591="základní",J591,0)</f>
        <v>0</v>
      </c>
      <c r="BF591" s="142">
        <f>IF(N591="snížená",J591,0)</f>
        <v>0</v>
      </c>
      <c r="BG591" s="142">
        <f>IF(N591="zákl. přenesená",J591,0)</f>
        <v>0</v>
      </c>
      <c r="BH591" s="142">
        <f>IF(N591="sníž. přenesená",J591,0)</f>
        <v>0</v>
      </c>
      <c r="BI591" s="142">
        <f>IF(N591="nulová",J591,0)</f>
        <v>0</v>
      </c>
      <c r="BJ591" s="18" t="s">
        <v>91</v>
      </c>
      <c r="BK591" s="142">
        <f>ROUND(I591*H591,2)</f>
        <v>0</v>
      </c>
      <c r="BL591" s="18" t="s">
        <v>184</v>
      </c>
      <c r="BM591" s="141" t="s">
        <v>885</v>
      </c>
    </row>
    <row r="592" spans="2:65" s="1" customFormat="1" ht="24.2" customHeight="1">
      <c r="B592" s="34"/>
      <c r="C592" s="130" t="s">
        <v>886</v>
      </c>
      <c r="D592" s="130" t="s">
        <v>179</v>
      </c>
      <c r="E592" s="131" t="s">
        <v>887</v>
      </c>
      <c r="F592" s="132" t="s">
        <v>888</v>
      </c>
      <c r="G592" s="133" t="s">
        <v>326</v>
      </c>
      <c r="H592" s="134">
        <v>46</v>
      </c>
      <c r="I592" s="135"/>
      <c r="J592" s="136">
        <f>ROUND(I592*H592,2)</f>
        <v>0</v>
      </c>
      <c r="K592" s="132" t="s">
        <v>81</v>
      </c>
      <c r="L592" s="34"/>
      <c r="M592" s="137" t="s">
        <v>81</v>
      </c>
      <c r="N592" s="138" t="s">
        <v>53</v>
      </c>
      <c r="P592" s="139">
        <f>O592*H592</f>
        <v>0</v>
      </c>
      <c r="Q592" s="139">
        <v>1.0000000000000001E-5</v>
      </c>
      <c r="R592" s="139">
        <f>Q592*H592</f>
        <v>4.6000000000000001E-4</v>
      </c>
      <c r="S592" s="139">
        <v>0</v>
      </c>
      <c r="T592" s="140">
        <f>S592*H592</f>
        <v>0</v>
      </c>
      <c r="AR592" s="141" t="s">
        <v>184</v>
      </c>
      <c r="AT592" s="141" t="s">
        <v>179</v>
      </c>
      <c r="AU592" s="141" t="s">
        <v>93</v>
      </c>
      <c r="AY592" s="18" t="s">
        <v>177</v>
      </c>
      <c r="BE592" s="142">
        <f>IF(N592="základní",J592,0)</f>
        <v>0</v>
      </c>
      <c r="BF592" s="142">
        <f>IF(N592="snížená",J592,0)</f>
        <v>0</v>
      </c>
      <c r="BG592" s="142">
        <f>IF(N592="zákl. přenesená",J592,0)</f>
        <v>0</v>
      </c>
      <c r="BH592" s="142">
        <f>IF(N592="sníž. přenesená",J592,0)</f>
        <v>0</v>
      </c>
      <c r="BI592" s="142">
        <f>IF(N592="nulová",J592,0)</f>
        <v>0</v>
      </c>
      <c r="BJ592" s="18" t="s">
        <v>91</v>
      </c>
      <c r="BK592" s="142">
        <f>ROUND(I592*H592,2)</f>
        <v>0</v>
      </c>
      <c r="BL592" s="18" t="s">
        <v>184</v>
      </c>
      <c r="BM592" s="141" t="s">
        <v>889</v>
      </c>
    </row>
    <row r="593" spans="2:65" s="12" customFormat="1" ht="11.25">
      <c r="B593" s="147"/>
      <c r="D593" s="148" t="s">
        <v>188</v>
      </c>
      <c r="E593" s="149" t="s">
        <v>81</v>
      </c>
      <c r="F593" s="150" t="s">
        <v>890</v>
      </c>
      <c r="H593" s="151">
        <v>46</v>
      </c>
      <c r="I593" s="152"/>
      <c r="L593" s="147"/>
      <c r="M593" s="153"/>
      <c r="T593" s="154"/>
      <c r="AT593" s="149" t="s">
        <v>188</v>
      </c>
      <c r="AU593" s="149" t="s">
        <v>93</v>
      </c>
      <c r="AV593" s="12" t="s">
        <v>93</v>
      </c>
      <c r="AW593" s="12" t="s">
        <v>42</v>
      </c>
      <c r="AX593" s="12" t="s">
        <v>91</v>
      </c>
      <c r="AY593" s="149" t="s">
        <v>177</v>
      </c>
    </row>
    <row r="594" spans="2:65" s="1" customFormat="1" ht="24.2" customHeight="1">
      <c r="B594" s="34"/>
      <c r="C594" s="130" t="s">
        <v>891</v>
      </c>
      <c r="D594" s="130" t="s">
        <v>179</v>
      </c>
      <c r="E594" s="131" t="s">
        <v>892</v>
      </c>
      <c r="F594" s="132" t="s">
        <v>893</v>
      </c>
      <c r="G594" s="133" t="s">
        <v>326</v>
      </c>
      <c r="H594" s="134">
        <v>4</v>
      </c>
      <c r="I594" s="135"/>
      <c r="J594" s="136">
        <f>ROUND(I594*H594,2)</f>
        <v>0</v>
      </c>
      <c r="K594" s="132" t="s">
        <v>81</v>
      </c>
      <c r="L594" s="34"/>
      <c r="M594" s="137" t="s">
        <v>81</v>
      </c>
      <c r="N594" s="138" t="s">
        <v>53</v>
      </c>
      <c r="P594" s="139">
        <f>O594*H594</f>
        <v>0</v>
      </c>
      <c r="Q594" s="139">
        <v>1.0000000000000001E-5</v>
      </c>
      <c r="R594" s="139">
        <f>Q594*H594</f>
        <v>4.0000000000000003E-5</v>
      </c>
      <c r="S594" s="139">
        <v>0</v>
      </c>
      <c r="T594" s="140">
        <f>S594*H594</f>
        <v>0</v>
      </c>
      <c r="AR594" s="141" t="s">
        <v>184</v>
      </c>
      <c r="AT594" s="141" t="s">
        <v>179</v>
      </c>
      <c r="AU594" s="141" t="s">
        <v>93</v>
      </c>
      <c r="AY594" s="18" t="s">
        <v>177</v>
      </c>
      <c r="BE594" s="142">
        <f>IF(N594="základní",J594,0)</f>
        <v>0</v>
      </c>
      <c r="BF594" s="142">
        <f>IF(N594="snížená",J594,0)</f>
        <v>0</v>
      </c>
      <c r="BG594" s="142">
        <f>IF(N594="zákl. přenesená",J594,0)</f>
        <v>0</v>
      </c>
      <c r="BH594" s="142">
        <f>IF(N594="sníž. přenesená",J594,0)</f>
        <v>0</v>
      </c>
      <c r="BI594" s="142">
        <f>IF(N594="nulová",J594,0)</f>
        <v>0</v>
      </c>
      <c r="BJ594" s="18" t="s">
        <v>91</v>
      </c>
      <c r="BK594" s="142">
        <f>ROUND(I594*H594,2)</f>
        <v>0</v>
      </c>
      <c r="BL594" s="18" t="s">
        <v>184</v>
      </c>
      <c r="BM594" s="141" t="s">
        <v>894</v>
      </c>
    </row>
    <row r="595" spans="2:65" s="12" customFormat="1" ht="11.25">
      <c r="B595" s="147"/>
      <c r="D595" s="148" t="s">
        <v>188</v>
      </c>
      <c r="E595" s="149" t="s">
        <v>81</v>
      </c>
      <c r="F595" s="150" t="s">
        <v>895</v>
      </c>
      <c r="H595" s="151">
        <v>4</v>
      </c>
      <c r="I595" s="152"/>
      <c r="L595" s="147"/>
      <c r="M595" s="153"/>
      <c r="T595" s="154"/>
      <c r="AT595" s="149" t="s">
        <v>188</v>
      </c>
      <c r="AU595" s="149" t="s">
        <v>93</v>
      </c>
      <c r="AV595" s="12" t="s">
        <v>93</v>
      </c>
      <c r="AW595" s="12" t="s">
        <v>42</v>
      </c>
      <c r="AX595" s="12" t="s">
        <v>91</v>
      </c>
      <c r="AY595" s="149" t="s">
        <v>177</v>
      </c>
    </row>
    <row r="596" spans="2:65" s="1" customFormat="1" ht="24.2" customHeight="1">
      <c r="B596" s="34"/>
      <c r="C596" s="130" t="s">
        <v>896</v>
      </c>
      <c r="D596" s="130" t="s">
        <v>179</v>
      </c>
      <c r="E596" s="131" t="s">
        <v>897</v>
      </c>
      <c r="F596" s="132" t="s">
        <v>898</v>
      </c>
      <c r="G596" s="133" t="s">
        <v>326</v>
      </c>
      <c r="H596" s="134">
        <v>4</v>
      </c>
      <c r="I596" s="135"/>
      <c r="J596" s="136">
        <f>ROUND(I596*H596,2)</f>
        <v>0</v>
      </c>
      <c r="K596" s="132" t="s">
        <v>81</v>
      </c>
      <c r="L596" s="34"/>
      <c r="M596" s="137" t="s">
        <v>81</v>
      </c>
      <c r="N596" s="138" t="s">
        <v>53</v>
      </c>
      <c r="P596" s="139">
        <f>O596*H596</f>
        <v>0</v>
      </c>
      <c r="Q596" s="139">
        <v>1.0000000000000001E-5</v>
      </c>
      <c r="R596" s="139">
        <f>Q596*H596</f>
        <v>4.0000000000000003E-5</v>
      </c>
      <c r="S596" s="139">
        <v>0</v>
      </c>
      <c r="T596" s="140">
        <f>S596*H596</f>
        <v>0</v>
      </c>
      <c r="AR596" s="141" t="s">
        <v>184</v>
      </c>
      <c r="AT596" s="141" t="s">
        <v>179</v>
      </c>
      <c r="AU596" s="141" t="s">
        <v>93</v>
      </c>
      <c r="AY596" s="18" t="s">
        <v>177</v>
      </c>
      <c r="BE596" s="142">
        <f>IF(N596="základní",J596,0)</f>
        <v>0</v>
      </c>
      <c r="BF596" s="142">
        <f>IF(N596="snížená",J596,0)</f>
        <v>0</v>
      </c>
      <c r="BG596" s="142">
        <f>IF(N596="zákl. přenesená",J596,0)</f>
        <v>0</v>
      </c>
      <c r="BH596" s="142">
        <f>IF(N596="sníž. přenesená",J596,0)</f>
        <v>0</v>
      </c>
      <c r="BI596" s="142">
        <f>IF(N596="nulová",J596,0)</f>
        <v>0</v>
      </c>
      <c r="BJ596" s="18" t="s">
        <v>91</v>
      </c>
      <c r="BK596" s="142">
        <f>ROUND(I596*H596,2)</f>
        <v>0</v>
      </c>
      <c r="BL596" s="18" t="s">
        <v>184</v>
      </c>
      <c r="BM596" s="141" t="s">
        <v>899</v>
      </c>
    </row>
    <row r="597" spans="2:65" s="12" customFormat="1" ht="11.25">
      <c r="B597" s="147"/>
      <c r="D597" s="148" t="s">
        <v>188</v>
      </c>
      <c r="E597" s="149" t="s">
        <v>81</v>
      </c>
      <c r="F597" s="150" t="s">
        <v>895</v>
      </c>
      <c r="H597" s="151">
        <v>4</v>
      </c>
      <c r="I597" s="152"/>
      <c r="L597" s="147"/>
      <c r="M597" s="153"/>
      <c r="T597" s="154"/>
      <c r="AT597" s="149" t="s">
        <v>188</v>
      </c>
      <c r="AU597" s="149" t="s">
        <v>93</v>
      </c>
      <c r="AV597" s="12" t="s">
        <v>93</v>
      </c>
      <c r="AW597" s="12" t="s">
        <v>42</v>
      </c>
      <c r="AX597" s="12" t="s">
        <v>91</v>
      </c>
      <c r="AY597" s="149" t="s">
        <v>177</v>
      </c>
    </row>
    <row r="598" spans="2:65" s="1" customFormat="1" ht="24.2" customHeight="1">
      <c r="B598" s="34"/>
      <c r="C598" s="130" t="s">
        <v>900</v>
      </c>
      <c r="D598" s="130" t="s">
        <v>179</v>
      </c>
      <c r="E598" s="131" t="s">
        <v>901</v>
      </c>
      <c r="F598" s="132" t="s">
        <v>902</v>
      </c>
      <c r="G598" s="133" t="s">
        <v>326</v>
      </c>
      <c r="H598" s="134">
        <v>105</v>
      </c>
      <c r="I598" s="135"/>
      <c r="J598" s="136">
        <f>ROUND(I598*H598,2)</f>
        <v>0</v>
      </c>
      <c r="K598" s="132" t="s">
        <v>81</v>
      </c>
      <c r="L598" s="34"/>
      <c r="M598" s="137" t="s">
        <v>81</v>
      </c>
      <c r="N598" s="138" t="s">
        <v>53</v>
      </c>
      <c r="P598" s="139">
        <f>O598*H598</f>
        <v>0</v>
      </c>
      <c r="Q598" s="139">
        <v>1.0000000000000001E-5</v>
      </c>
      <c r="R598" s="139">
        <f>Q598*H598</f>
        <v>1.0500000000000002E-3</v>
      </c>
      <c r="S598" s="139">
        <v>0</v>
      </c>
      <c r="T598" s="140">
        <f>S598*H598</f>
        <v>0</v>
      </c>
      <c r="AR598" s="141" t="s">
        <v>184</v>
      </c>
      <c r="AT598" s="141" t="s">
        <v>179</v>
      </c>
      <c r="AU598" s="141" t="s">
        <v>93</v>
      </c>
      <c r="AY598" s="18" t="s">
        <v>177</v>
      </c>
      <c r="BE598" s="142">
        <f>IF(N598="základní",J598,0)</f>
        <v>0</v>
      </c>
      <c r="BF598" s="142">
        <f>IF(N598="snížená",J598,0)</f>
        <v>0</v>
      </c>
      <c r="BG598" s="142">
        <f>IF(N598="zákl. přenesená",J598,0)</f>
        <v>0</v>
      </c>
      <c r="BH598" s="142">
        <f>IF(N598="sníž. přenesená",J598,0)</f>
        <v>0</v>
      </c>
      <c r="BI598" s="142">
        <f>IF(N598="nulová",J598,0)</f>
        <v>0</v>
      </c>
      <c r="BJ598" s="18" t="s">
        <v>91</v>
      </c>
      <c r="BK598" s="142">
        <f>ROUND(I598*H598,2)</f>
        <v>0</v>
      </c>
      <c r="BL598" s="18" t="s">
        <v>184</v>
      </c>
      <c r="BM598" s="141" t="s">
        <v>903</v>
      </c>
    </row>
    <row r="599" spans="2:65" s="15" customFormat="1" ht="11.25">
      <c r="B599" s="179"/>
      <c r="D599" s="148" t="s">
        <v>188</v>
      </c>
      <c r="E599" s="180" t="s">
        <v>81</v>
      </c>
      <c r="F599" s="181" t="s">
        <v>904</v>
      </c>
      <c r="H599" s="180" t="s">
        <v>81</v>
      </c>
      <c r="I599" s="182"/>
      <c r="L599" s="179"/>
      <c r="M599" s="183"/>
      <c r="T599" s="184"/>
      <c r="AT599" s="180" t="s">
        <v>188</v>
      </c>
      <c r="AU599" s="180" t="s">
        <v>93</v>
      </c>
      <c r="AV599" s="15" t="s">
        <v>91</v>
      </c>
      <c r="AW599" s="15" t="s">
        <v>42</v>
      </c>
      <c r="AX599" s="15" t="s">
        <v>83</v>
      </c>
      <c r="AY599" s="180" t="s">
        <v>177</v>
      </c>
    </row>
    <row r="600" spans="2:65" s="12" customFormat="1" ht="11.25">
      <c r="B600" s="147"/>
      <c r="D600" s="148" t="s">
        <v>188</v>
      </c>
      <c r="E600" s="149" t="s">
        <v>81</v>
      </c>
      <c r="F600" s="150" t="s">
        <v>905</v>
      </c>
      <c r="H600" s="151">
        <v>11</v>
      </c>
      <c r="I600" s="152"/>
      <c r="L600" s="147"/>
      <c r="M600" s="153"/>
      <c r="T600" s="154"/>
      <c r="AT600" s="149" t="s">
        <v>188</v>
      </c>
      <c r="AU600" s="149" t="s">
        <v>93</v>
      </c>
      <c r="AV600" s="12" t="s">
        <v>93</v>
      </c>
      <c r="AW600" s="12" t="s">
        <v>42</v>
      </c>
      <c r="AX600" s="12" t="s">
        <v>83</v>
      </c>
      <c r="AY600" s="149" t="s">
        <v>177</v>
      </c>
    </row>
    <row r="601" spans="2:65" s="15" customFormat="1" ht="11.25">
      <c r="B601" s="179"/>
      <c r="D601" s="148" t="s">
        <v>188</v>
      </c>
      <c r="E601" s="180" t="s">
        <v>81</v>
      </c>
      <c r="F601" s="181" t="s">
        <v>906</v>
      </c>
      <c r="H601" s="180" t="s">
        <v>81</v>
      </c>
      <c r="I601" s="182"/>
      <c r="L601" s="179"/>
      <c r="M601" s="183"/>
      <c r="T601" s="184"/>
      <c r="AT601" s="180" t="s">
        <v>188</v>
      </c>
      <c r="AU601" s="180" t="s">
        <v>93</v>
      </c>
      <c r="AV601" s="15" t="s">
        <v>91</v>
      </c>
      <c r="AW601" s="15" t="s">
        <v>42</v>
      </c>
      <c r="AX601" s="15" t="s">
        <v>83</v>
      </c>
      <c r="AY601" s="180" t="s">
        <v>177</v>
      </c>
    </row>
    <row r="602" spans="2:65" s="12" customFormat="1" ht="11.25">
      <c r="B602" s="147"/>
      <c r="D602" s="148" t="s">
        <v>188</v>
      </c>
      <c r="E602" s="149" t="s">
        <v>81</v>
      </c>
      <c r="F602" s="150" t="s">
        <v>907</v>
      </c>
      <c r="H602" s="151">
        <v>11</v>
      </c>
      <c r="I602" s="152"/>
      <c r="L602" s="147"/>
      <c r="M602" s="153"/>
      <c r="T602" s="154"/>
      <c r="AT602" s="149" t="s">
        <v>188</v>
      </c>
      <c r="AU602" s="149" t="s">
        <v>93</v>
      </c>
      <c r="AV602" s="12" t="s">
        <v>93</v>
      </c>
      <c r="AW602" s="12" t="s">
        <v>42</v>
      </c>
      <c r="AX602" s="12" t="s">
        <v>83</v>
      </c>
      <c r="AY602" s="149" t="s">
        <v>177</v>
      </c>
    </row>
    <row r="603" spans="2:65" s="15" customFormat="1" ht="11.25">
      <c r="B603" s="179"/>
      <c r="D603" s="148" t="s">
        <v>188</v>
      </c>
      <c r="E603" s="180" t="s">
        <v>81</v>
      </c>
      <c r="F603" s="181" t="s">
        <v>908</v>
      </c>
      <c r="H603" s="180" t="s">
        <v>81</v>
      </c>
      <c r="I603" s="182"/>
      <c r="L603" s="179"/>
      <c r="M603" s="183"/>
      <c r="T603" s="184"/>
      <c r="AT603" s="180" t="s">
        <v>188</v>
      </c>
      <c r="AU603" s="180" t="s">
        <v>93</v>
      </c>
      <c r="AV603" s="15" t="s">
        <v>91</v>
      </c>
      <c r="AW603" s="15" t="s">
        <v>42</v>
      </c>
      <c r="AX603" s="15" t="s">
        <v>83</v>
      </c>
      <c r="AY603" s="180" t="s">
        <v>177</v>
      </c>
    </row>
    <row r="604" spans="2:65" s="12" customFormat="1" ht="11.25">
      <c r="B604" s="147"/>
      <c r="D604" s="148" t="s">
        <v>188</v>
      </c>
      <c r="E604" s="149" t="s">
        <v>81</v>
      </c>
      <c r="F604" s="150" t="s">
        <v>909</v>
      </c>
      <c r="H604" s="151">
        <v>11</v>
      </c>
      <c r="I604" s="152"/>
      <c r="L604" s="147"/>
      <c r="M604" s="153"/>
      <c r="T604" s="154"/>
      <c r="AT604" s="149" t="s">
        <v>188</v>
      </c>
      <c r="AU604" s="149" t="s">
        <v>93</v>
      </c>
      <c r="AV604" s="12" t="s">
        <v>93</v>
      </c>
      <c r="AW604" s="12" t="s">
        <v>42</v>
      </c>
      <c r="AX604" s="12" t="s">
        <v>83</v>
      </c>
      <c r="AY604" s="149" t="s">
        <v>177</v>
      </c>
    </row>
    <row r="605" spans="2:65" s="15" customFormat="1" ht="11.25">
      <c r="B605" s="179"/>
      <c r="D605" s="148" t="s">
        <v>188</v>
      </c>
      <c r="E605" s="180" t="s">
        <v>81</v>
      </c>
      <c r="F605" s="181" t="s">
        <v>910</v>
      </c>
      <c r="H605" s="180" t="s">
        <v>81</v>
      </c>
      <c r="I605" s="182"/>
      <c r="L605" s="179"/>
      <c r="M605" s="183"/>
      <c r="T605" s="184"/>
      <c r="AT605" s="180" t="s">
        <v>188</v>
      </c>
      <c r="AU605" s="180" t="s">
        <v>93</v>
      </c>
      <c r="AV605" s="15" t="s">
        <v>91</v>
      </c>
      <c r="AW605" s="15" t="s">
        <v>42</v>
      </c>
      <c r="AX605" s="15" t="s">
        <v>83</v>
      </c>
      <c r="AY605" s="180" t="s">
        <v>177</v>
      </c>
    </row>
    <row r="606" spans="2:65" s="12" customFormat="1" ht="11.25">
      <c r="B606" s="147"/>
      <c r="D606" s="148" t="s">
        <v>188</v>
      </c>
      <c r="E606" s="149" t="s">
        <v>81</v>
      </c>
      <c r="F606" s="150" t="s">
        <v>911</v>
      </c>
      <c r="H606" s="151">
        <v>12</v>
      </c>
      <c r="I606" s="152"/>
      <c r="L606" s="147"/>
      <c r="M606" s="153"/>
      <c r="T606" s="154"/>
      <c r="AT606" s="149" t="s">
        <v>188</v>
      </c>
      <c r="AU606" s="149" t="s">
        <v>93</v>
      </c>
      <c r="AV606" s="12" t="s">
        <v>93</v>
      </c>
      <c r="AW606" s="12" t="s">
        <v>42</v>
      </c>
      <c r="AX606" s="12" t="s">
        <v>83</v>
      </c>
      <c r="AY606" s="149" t="s">
        <v>177</v>
      </c>
    </row>
    <row r="607" spans="2:65" s="12" customFormat="1" ht="11.25">
      <c r="B607" s="147"/>
      <c r="D607" s="148" t="s">
        <v>188</v>
      </c>
      <c r="E607" s="149" t="s">
        <v>81</v>
      </c>
      <c r="F607" s="150" t="s">
        <v>912</v>
      </c>
      <c r="H607" s="151">
        <v>60</v>
      </c>
      <c r="I607" s="152"/>
      <c r="L607" s="147"/>
      <c r="M607" s="153"/>
      <c r="T607" s="154"/>
      <c r="AT607" s="149" t="s">
        <v>188</v>
      </c>
      <c r="AU607" s="149" t="s">
        <v>93</v>
      </c>
      <c r="AV607" s="12" t="s">
        <v>93</v>
      </c>
      <c r="AW607" s="12" t="s">
        <v>42</v>
      </c>
      <c r="AX607" s="12" t="s">
        <v>83</v>
      </c>
      <c r="AY607" s="149" t="s">
        <v>177</v>
      </c>
    </row>
    <row r="608" spans="2:65" s="13" customFormat="1" ht="11.25">
      <c r="B608" s="155"/>
      <c r="D608" s="148" t="s">
        <v>188</v>
      </c>
      <c r="E608" s="156" t="s">
        <v>81</v>
      </c>
      <c r="F608" s="157" t="s">
        <v>192</v>
      </c>
      <c r="H608" s="158">
        <v>105</v>
      </c>
      <c r="I608" s="159"/>
      <c r="L608" s="155"/>
      <c r="M608" s="160"/>
      <c r="T608" s="161"/>
      <c r="AT608" s="156" t="s">
        <v>188</v>
      </c>
      <c r="AU608" s="156" t="s">
        <v>93</v>
      </c>
      <c r="AV608" s="13" t="s">
        <v>184</v>
      </c>
      <c r="AW608" s="13" t="s">
        <v>42</v>
      </c>
      <c r="AX608" s="13" t="s">
        <v>91</v>
      </c>
      <c r="AY608" s="156" t="s">
        <v>177</v>
      </c>
    </row>
    <row r="609" spans="2:65" s="1" customFormat="1" ht="24.2" customHeight="1">
      <c r="B609" s="34"/>
      <c r="C609" s="130" t="s">
        <v>913</v>
      </c>
      <c r="D609" s="130" t="s">
        <v>179</v>
      </c>
      <c r="E609" s="131" t="s">
        <v>914</v>
      </c>
      <c r="F609" s="132" t="s">
        <v>915</v>
      </c>
      <c r="G609" s="133" t="s">
        <v>326</v>
      </c>
      <c r="H609" s="134">
        <v>92</v>
      </c>
      <c r="I609" s="135"/>
      <c r="J609" s="136">
        <f>ROUND(I609*H609,2)</f>
        <v>0</v>
      </c>
      <c r="K609" s="132" t="s">
        <v>183</v>
      </c>
      <c r="L609" s="34"/>
      <c r="M609" s="137" t="s">
        <v>81</v>
      </c>
      <c r="N609" s="138" t="s">
        <v>53</v>
      </c>
      <c r="P609" s="139">
        <f>O609*H609</f>
        <v>0</v>
      </c>
      <c r="Q609" s="139">
        <v>1.0000000000000001E-5</v>
      </c>
      <c r="R609" s="139">
        <f>Q609*H609</f>
        <v>9.2000000000000003E-4</v>
      </c>
      <c r="S609" s="139">
        <v>0</v>
      </c>
      <c r="T609" s="140">
        <f>S609*H609</f>
        <v>0</v>
      </c>
      <c r="AR609" s="141" t="s">
        <v>184</v>
      </c>
      <c r="AT609" s="141" t="s">
        <v>179</v>
      </c>
      <c r="AU609" s="141" t="s">
        <v>93</v>
      </c>
      <c r="AY609" s="18" t="s">
        <v>177</v>
      </c>
      <c r="BE609" s="142">
        <f>IF(N609="základní",J609,0)</f>
        <v>0</v>
      </c>
      <c r="BF609" s="142">
        <f>IF(N609="snížená",J609,0)</f>
        <v>0</v>
      </c>
      <c r="BG609" s="142">
        <f>IF(N609="zákl. přenesená",J609,0)</f>
        <v>0</v>
      </c>
      <c r="BH609" s="142">
        <f>IF(N609="sníž. přenesená",J609,0)</f>
        <v>0</v>
      </c>
      <c r="BI609" s="142">
        <f>IF(N609="nulová",J609,0)</f>
        <v>0</v>
      </c>
      <c r="BJ609" s="18" t="s">
        <v>91</v>
      </c>
      <c r="BK609" s="142">
        <f>ROUND(I609*H609,2)</f>
        <v>0</v>
      </c>
      <c r="BL609" s="18" t="s">
        <v>184</v>
      </c>
      <c r="BM609" s="141" t="s">
        <v>916</v>
      </c>
    </row>
    <row r="610" spans="2:65" s="1" customFormat="1" ht="11.25">
      <c r="B610" s="34"/>
      <c r="D610" s="143" t="s">
        <v>186</v>
      </c>
      <c r="F610" s="144" t="s">
        <v>917</v>
      </c>
      <c r="I610" s="145"/>
      <c r="L610" s="34"/>
      <c r="M610" s="146"/>
      <c r="T610" s="55"/>
      <c r="AT610" s="18" t="s">
        <v>186</v>
      </c>
      <c r="AU610" s="18" t="s">
        <v>93</v>
      </c>
    </row>
    <row r="611" spans="2:65" s="12" customFormat="1" ht="11.25">
      <c r="B611" s="147"/>
      <c r="D611" s="148" t="s">
        <v>188</v>
      </c>
      <c r="E611" s="149" t="s">
        <v>81</v>
      </c>
      <c r="F611" s="150" t="s">
        <v>918</v>
      </c>
      <c r="H611" s="151">
        <v>92</v>
      </c>
      <c r="I611" s="152"/>
      <c r="L611" s="147"/>
      <c r="M611" s="153"/>
      <c r="T611" s="154"/>
      <c r="AT611" s="149" t="s">
        <v>188</v>
      </c>
      <c r="AU611" s="149" t="s">
        <v>93</v>
      </c>
      <c r="AV611" s="12" t="s">
        <v>93</v>
      </c>
      <c r="AW611" s="12" t="s">
        <v>42</v>
      </c>
      <c r="AX611" s="12" t="s">
        <v>91</v>
      </c>
      <c r="AY611" s="149" t="s">
        <v>177</v>
      </c>
    </row>
    <row r="612" spans="2:65" s="1" customFormat="1" ht="24.2" customHeight="1">
      <c r="B612" s="34"/>
      <c r="C612" s="130" t="s">
        <v>919</v>
      </c>
      <c r="D612" s="130" t="s">
        <v>179</v>
      </c>
      <c r="E612" s="131" t="s">
        <v>920</v>
      </c>
      <c r="F612" s="132" t="s">
        <v>921</v>
      </c>
      <c r="G612" s="133" t="s">
        <v>200</v>
      </c>
      <c r="H612" s="134">
        <v>6.625</v>
      </c>
      <c r="I612" s="135"/>
      <c r="J612" s="136">
        <f>ROUND(I612*H612,2)</f>
        <v>0</v>
      </c>
      <c r="K612" s="132" t="s">
        <v>183</v>
      </c>
      <c r="L612" s="34"/>
      <c r="M612" s="137" t="s">
        <v>81</v>
      </c>
      <c r="N612" s="138" t="s">
        <v>53</v>
      </c>
      <c r="P612" s="139">
        <f>O612*H612</f>
        <v>0</v>
      </c>
      <c r="Q612" s="139">
        <v>0</v>
      </c>
      <c r="R612" s="139">
        <f>Q612*H612</f>
        <v>0</v>
      </c>
      <c r="S612" s="139">
        <v>1.8</v>
      </c>
      <c r="T612" s="140">
        <f>S612*H612</f>
        <v>11.925000000000001</v>
      </c>
      <c r="AR612" s="141" t="s">
        <v>184</v>
      </c>
      <c r="AT612" s="141" t="s">
        <v>179</v>
      </c>
      <c r="AU612" s="141" t="s">
        <v>93</v>
      </c>
      <c r="AY612" s="18" t="s">
        <v>177</v>
      </c>
      <c r="BE612" s="142">
        <f>IF(N612="základní",J612,0)</f>
        <v>0</v>
      </c>
      <c r="BF612" s="142">
        <f>IF(N612="snížená",J612,0)</f>
        <v>0</v>
      </c>
      <c r="BG612" s="142">
        <f>IF(N612="zákl. přenesená",J612,0)</f>
        <v>0</v>
      </c>
      <c r="BH612" s="142">
        <f>IF(N612="sníž. přenesená",J612,0)</f>
        <v>0</v>
      </c>
      <c r="BI612" s="142">
        <f>IF(N612="nulová",J612,0)</f>
        <v>0</v>
      </c>
      <c r="BJ612" s="18" t="s">
        <v>91</v>
      </c>
      <c r="BK612" s="142">
        <f>ROUND(I612*H612,2)</f>
        <v>0</v>
      </c>
      <c r="BL612" s="18" t="s">
        <v>184</v>
      </c>
      <c r="BM612" s="141" t="s">
        <v>922</v>
      </c>
    </row>
    <row r="613" spans="2:65" s="1" customFormat="1" ht="11.25">
      <c r="B613" s="34"/>
      <c r="D613" s="143" t="s">
        <v>186</v>
      </c>
      <c r="F613" s="144" t="s">
        <v>923</v>
      </c>
      <c r="I613" s="145"/>
      <c r="L613" s="34"/>
      <c r="M613" s="146"/>
      <c r="T613" s="55"/>
      <c r="AT613" s="18" t="s">
        <v>186</v>
      </c>
      <c r="AU613" s="18" t="s">
        <v>93</v>
      </c>
    </row>
    <row r="614" spans="2:65" s="12" customFormat="1" ht="11.25">
      <c r="B614" s="147"/>
      <c r="D614" s="148" t="s">
        <v>188</v>
      </c>
      <c r="E614" s="149" t="s">
        <v>81</v>
      </c>
      <c r="F614" s="150" t="s">
        <v>924</v>
      </c>
      <c r="H614" s="151">
        <v>1.915</v>
      </c>
      <c r="I614" s="152"/>
      <c r="L614" s="147"/>
      <c r="M614" s="153"/>
      <c r="T614" s="154"/>
      <c r="AT614" s="149" t="s">
        <v>188</v>
      </c>
      <c r="AU614" s="149" t="s">
        <v>93</v>
      </c>
      <c r="AV614" s="12" t="s">
        <v>93</v>
      </c>
      <c r="AW614" s="12" t="s">
        <v>42</v>
      </c>
      <c r="AX614" s="12" t="s">
        <v>83</v>
      </c>
      <c r="AY614" s="149" t="s">
        <v>177</v>
      </c>
    </row>
    <row r="615" spans="2:65" s="12" customFormat="1" ht="11.25">
      <c r="B615" s="147"/>
      <c r="D615" s="148" t="s">
        <v>188</v>
      </c>
      <c r="E615" s="149" t="s">
        <v>81</v>
      </c>
      <c r="F615" s="150" t="s">
        <v>925</v>
      </c>
      <c r="H615" s="151">
        <v>1.57</v>
      </c>
      <c r="I615" s="152"/>
      <c r="L615" s="147"/>
      <c r="M615" s="153"/>
      <c r="T615" s="154"/>
      <c r="AT615" s="149" t="s">
        <v>188</v>
      </c>
      <c r="AU615" s="149" t="s">
        <v>93</v>
      </c>
      <c r="AV615" s="12" t="s">
        <v>93</v>
      </c>
      <c r="AW615" s="12" t="s">
        <v>42</v>
      </c>
      <c r="AX615" s="12" t="s">
        <v>83</v>
      </c>
      <c r="AY615" s="149" t="s">
        <v>177</v>
      </c>
    </row>
    <row r="616" spans="2:65" s="12" customFormat="1" ht="11.25">
      <c r="B616" s="147"/>
      <c r="D616" s="148" t="s">
        <v>188</v>
      </c>
      <c r="E616" s="149" t="s">
        <v>81</v>
      </c>
      <c r="F616" s="150" t="s">
        <v>926</v>
      </c>
      <c r="H616" s="151">
        <v>1.57</v>
      </c>
      <c r="I616" s="152"/>
      <c r="L616" s="147"/>
      <c r="M616" s="153"/>
      <c r="T616" s="154"/>
      <c r="AT616" s="149" t="s">
        <v>188</v>
      </c>
      <c r="AU616" s="149" t="s">
        <v>93</v>
      </c>
      <c r="AV616" s="12" t="s">
        <v>93</v>
      </c>
      <c r="AW616" s="12" t="s">
        <v>42</v>
      </c>
      <c r="AX616" s="12" t="s">
        <v>83</v>
      </c>
      <c r="AY616" s="149" t="s">
        <v>177</v>
      </c>
    </row>
    <row r="617" spans="2:65" s="12" customFormat="1" ht="11.25">
      <c r="B617" s="147"/>
      <c r="D617" s="148" t="s">
        <v>188</v>
      </c>
      <c r="E617" s="149" t="s">
        <v>81</v>
      </c>
      <c r="F617" s="150" t="s">
        <v>927</v>
      </c>
      <c r="H617" s="151">
        <v>1.57</v>
      </c>
      <c r="I617" s="152"/>
      <c r="L617" s="147"/>
      <c r="M617" s="153"/>
      <c r="T617" s="154"/>
      <c r="AT617" s="149" t="s">
        <v>188</v>
      </c>
      <c r="AU617" s="149" t="s">
        <v>93</v>
      </c>
      <c r="AV617" s="12" t="s">
        <v>93</v>
      </c>
      <c r="AW617" s="12" t="s">
        <v>42</v>
      </c>
      <c r="AX617" s="12" t="s">
        <v>83</v>
      </c>
      <c r="AY617" s="149" t="s">
        <v>177</v>
      </c>
    </row>
    <row r="618" spans="2:65" s="13" customFormat="1" ht="11.25">
      <c r="B618" s="155"/>
      <c r="D618" s="148" t="s">
        <v>188</v>
      </c>
      <c r="E618" s="156" t="s">
        <v>81</v>
      </c>
      <c r="F618" s="157" t="s">
        <v>192</v>
      </c>
      <c r="H618" s="158">
        <v>6.625</v>
      </c>
      <c r="I618" s="159"/>
      <c r="L618" s="155"/>
      <c r="M618" s="160"/>
      <c r="T618" s="161"/>
      <c r="AT618" s="156" t="s">
        <v>188</v>
      </c>
      <c r="AU618" s="156" t="s">
        <v>93</v>
      </c>
      <c r="AV618" s="13" t="s">
        <v>184</v>
      </c>
      <c r="AW618" s="13" t="s">
        <v>42</v>
      </c>
      <c r="AX618" s="13" t="s">
        <v>91</v>
      </c>
      <c r="AY618" s="156" t="s">
        <v>177</v>
      </c>
    </row>
    <row r="619" spans="2:65" s="1" customFormat="1" ht="33" customHeight="1">
      <c r="B619" s="34"/>
      <c r="C619" s="130" t="s">
        <v>928</v>
      </c>
      <c r="D619" s="130" t="s">
        <v>179</v>
      </c>
      <c r="E619" s="131" t="s">
        <v>929</v>
      </c>
      <c r="F619" s="132" t="s">
        <v>930</v>
      </c>
      <c r="G619" s="133" t="s">
        <v>200</v>
      </c>
      <c r="H619" s="134">
        <v>2.86</v>
      </c>
      <c r="I619" s="135"/>
      <c r="J619" s="136">
        <f>ROUND(I619*H619,2)</f>
        <v>0</v>
      </c>
      <c r="K619" s="132" t="s">
        <v>183</v>
      </c>
      <c r="L619" s="34"/>
      <c r="M619" s="137" t="s">
        <v>81</v>
      </c>
      <c r="N619" s="138" t="s">
        <v>53</v>
      </c>
      <c r="P619" s="139">
        <f>O619*H619</f>
        <v>0</v>
      </c>
      <c r="Q619" s="139">
        <v>0</v>
      </c>
      <c r="R619" s="139">
        <f>Q619*H619</f>
        <v>0</v>
      </c>
      <c r="S619" s="139">
        <v>2.2000000000000002</v>
      </c>
      <c r="T619" s="140">
        <f>S619*H619</f>
        <v>6.2919999999999998</v>
      </c>
      <c r="AR619" s="141" t="s">
        <v>184</v>
      </c>
      <c r="AT619" s="141" t="s">
        <v>179</v>
      </c>
      <c r="AU619" s="141" t="s">
        <v>93</v>
      </c>
      <c r="AY619" s="18" t="s">
        <v>177</v>
      </c>
      <c r="BE619" s="142">
        <f>IF(N619="základní",J619,0)</f>
        <v>0</v>
      </c>
      <c r="BF619" s="142">
        <f>IF(N619="snížená",J619,0)</f>
        <v>0</v>
      </c>
      <c r="BG619" s="142">
        <f>IF(N619="zákl. přenesená",J619,0)</f>
        <v>0</v>
      </c>
      <c r="BH619" s="142">
        <f>IF(N619="sníž. přenesená",J619,0)</f>
        <v>0</v>
      </c>
      <c r="BI619" s="142">
        <f>IF(N619="nulová",J619,0)</f>
        <v>0</v>
      </c>
      <c r="BJ619" s="18" t="s">
        <v>91</v>
      </c>
      <c r="BK619" s="142">
        <f>ROUND(I619*H619,2)</f>
        <v>0</v>
      </c>
      <c r="BL619" s="18" t="s">
        <v>184</v>
      </c>
      <c r="BM619" s="141" t="s">
        <v>931</v>
      </c>
    </row>
    <row r="620" spans="2:65" s="1" customFormat="1" ht="11.25">
      <c r="B620" s="34"/>
      <c r="D620" s="143" t="s">
        <v>186</v>
      </c>
      <c r="F620" s="144" t="s">
        <v>932</v>
      </c>
      <c r="I620" s="145"/>
      <c r="L620" s="34"/>
      <c r="M620" s="146"/>
      <c r="T620" s="55"/>
      <c r="AT620" s="18" t="s">
        <v>186</v>
      </c>
      <c r="AU620" s="18" t="s">
        <v>93</v>
      </c>
    </row>
    <row r="621" spans="2:65" s="12" customFormat="1" ht="11.25">
      <c r="B621" s="147"/>
      <c r="D621" s="148" t="s">
        <v>188</v>
      </c>
      <c r="E621" s="149" t="s">
        <v>81</v>
      </c>
      <c r="F621" s="150" t="s">
        <v>933</v>
      </c>
      <c r="H621" s="151">
        <v>1.76</v>
      </c>
      <c r="I621" s="152"/>
      <c r="L621" s="147"/>
      <c r="M621" s="153"/>
      <c r="T621" s="154"/>
      <c r="AT621" s="149" t="s">
        <v>188</v>
      </c>
      <c r="AU621" s="149" t="s">
        <v>93</v>
      </c>
      <c r="AV621" s="12" t="s">
        <v>93</v>
      </c>
      <c r="AW621" s="12" t="s">
        <v>42</v>
      </c>
      <c r="AX621" s="12" t="s">
        <v>83</v>
      </c>
      <c r="AY621" s="149" t="s">
        <v>177</v>
      </c>
    </row>
    <row r="622" spans="2:65" s="12" customFormat="1" ht="11.25">
      <c r="B622" s="147"/>
      <c r="D622" s="148" t="s">
        <v>188</v>
      </c>
      <c r="E622" s="149" t="s">
        <v>81</v>
      </c>
      <c r="F622" s="150" t="s">
        <v>934</v>
      </c>
      <c r="H622" s="151">
        <v>1.1000000000000001</v>
      </c>
      <c r="I622" s="152"/>
      <c r="L622" s="147"/>
      <c r="M622" s="153"/>
      <c r="T622" s="154"/>
      <c r="AT622" s="149" t="s">
        <v>188</v>
      </c>
      <c r="AU622" s="149" t="s">
        <v>93</v>
      </c>
      <c r="AV622" s="12" t="s">
        <v>93</v>
      </c>
      <c r="AW622" s="12" t="s">
        <v>42</v>
      </c>
      <c r="AX622" s="12" t="s">
        <v>83</v>
      </c>
      <c r="AY622" s="149" t="s">
        <v>177</v>
      </c>
    </row>
    <row r="623" spans="2:65" s="13" customFormat="1" ht="11.25">
      <c r="B623" s="155"/>
      <c r="D623" s="148" t="s">
        <v>188</v>
      </c>
      <c r="E623" s="156" t="s">
        <v>81</v>
      </c>
      <c r="F623" s="157" t="s">
        <v>192</v>
      </c>
      <c r="H623" s="158">
        <v>2.86</v>
      </c>
      <c r="I623" s="159"/>
      <c r="L623" s="155"/>
      <c r="M623" s="160"/>
      <c r="T623" s="161"/>
      <c r="AT623" s="156" t="s">
        <v>188</v>
      </c>
      <c r="AU623" s="156" t="s">
        <v>93</v>
      </c>
      <c r="AV623" s="13" t="s">
        <v>184</v>
      </c>
      <c r="AW623" s="13" t="s">
        <v>42</v>
      </c>
      <c r="AX623" s="13" t="s">
        <v>91</v>
      </c>
      <c r="AY623" s="156" t="s">
        <v>177</v>
      </c>
    </row>
    <row r="624" spans="2:65" s="1" customFormat="1" ht="24.2" customHeight="1">
      <c r="B624" s="34"/>
      <c r="C624" s="130" t="s">
        <v>935</v>
      </c>
      <c r="D624" s="130" t="s">
        <v>179</v>
      </c>
      <c r="E624" s="131" t="s">
        <v>936</v>
      </c>
      <c r="F624" s="132" t="s">
        <v>937</v>
      </c>
      <c r="G624" s="133" t="s">
        <v>120</v>
      </c>
      <c r="H624" s="134">
        <v>66</v>
      </c>
      <c r="I624" s="135"/>
      <c r="J624" s="136">
        <f>ROUND(I624*H624,2)</f>
        <v>0</v>
      </c>
      <c r="K624" s="132" t="s">
        <v>183</v>
      </c>
      <c r="L624" s="34"/>
      <c r="M624" s="137" t="s">
        <v>81</v>
      </c>
      <c r="N624" s="138" t="s">
        <v>53</v>
      </c>
      <c r="P624" s="139">
        <f>O624*H624</f>
        <v>0</v>
      </c>
      <c r="Q624" s="139">
        <v>0</v>
      </c>
      <c r="R624" s="139">
        <f>Q624*H624</f>
        <v>0</v>
      </c>
      <c r="S624" s="139">
        <v>1.7000000000000001E-2</v>
      </c>
      <c r="T624" s="140">
        <f>S624*H624</f>
        <v>1.1220000000000001</v>
      </c>
      <c r="AR624" s="141" t="s">
        <v>184</v>
      </c>
      <c r="AT624" s="141" t="s">
        <v>179</v>
      </c>
      <c r="AU624" s="141" t="s">
        <v>93</v>
      </c>
      <c r="AY624" s="18" t="s">
        <v>177</v>
      </c>
      <c r="BE624" s="142">
        <f>IF(N624="základní",J624,0)</f>
        <v>0</v>
      </c>
      <c r="BF624" s="142">
        <f>IF(N624="snížená",J624,0)</f>
        <v>0</v>
      </c>
      <c r="BG624" s="142">
        <f>IF(N624="zákl. přenesená",J624,0)</f>
        <v>0</v>
      </c>
      <c r="BH624" s="142">
        <f>IF(N624="sníž. přenesená",J624,0)</f>
        <v>0</v>
      </c>
      <c r="BI624" s="142">
        <f>IF(N624="nulová",J624,0)</f>
        <v>0</v>
      </c>
      <c r="BJ624" s="18" t="s">
        <v>91</v>
      </c>
      <c r="BK624" s="142">
        <f>ROUND(I624*H624,2)</f>
        <v>0</v>
      </c>
      <c r="BL624" s="18" t="s">
        <v>184</v>
      </c>
      <c r="BM624" s="141" t="s">
        <v>938</v>
      </c>
    </row>
    <row r="625" spans="2:65" s="1" customFormat="1" ht="11.25">
      <c r="B625" s="34"/>
      <c r="D625" s="143" t="s">
        <v>186</v>
      </c>
      <c r="F625" s="144" t="s">
        <v>939</v>
      </c>
      <c r="I625" s="145"/>
      <c r="L625" s="34"/>
      <c r="M625" s="146"/>
      <c r="T625" s="55"/>
      <c r="AT625" s="18" t="s">
        <v>186</v>
      </c>
      <c r="AU625" s="18" t="s">
        <v>93</v>
      </c>
    </row>
    <row r="626" spans="2:65" s="15" customFormat="1" ht="11.25">
      <c r="B626" s="179"/>
      <c r="D626" s="148" t="s">
        <v>188</v>
      </c>
      <c r="E626" s="180" t="s">
        <v>81</v>
      </c>
      <c r="F626" s="181" t="s">
        <v>940</v>
      </c>
      <c r="H626" s="180" t="s">
        <v>81</v>
      </c>
      <c r="I626" s="182"/>
      <c r="L626" s="179"/>
      <c r="M626" s="183"/>
      <c r="T626" s="184"/>
      <c r="AT626" s="180" t="s">
        <v>188</v>
      </c>
      <c r="AU626" s="180" t="s">
        <v>93</v>
      </c>
      <c r="AV626" s="15" t="s">
        <v>91</v>
      </c>
      <c r="AW626" s="15" t="s">
        <v>42</v>
      </c>
      <c r="AX626" s="15" t="s">
        <v>83</v>
      </c>
      <c r="AY626" s="180" t="s">
        <v>177</v>
      </c>
    </row>
    <row r="627" spans="2:65" s="12" customFormat="1" ht="11.25">
      <c r="B627" s="147"/>
      <c r="D627" s="148" t="s">
        <v>188</v>
      </c>
      <c r="E627" s="149" t="s">
        <v>81</v>
      </c>
      <c r="F627" s="150" t="s">
        <v>941</v>
      </c>
      <c r="H627" s="151">
        <v>0</v>
      </c>
      <c r="I627" s="152"/>
      <c r="L627" s="147"/>
      <c r="M627" s="153"/>
      <c r="T627" s="154"/>
      <c r="AT627" s="149" t="s">
        <v>188</v>
      </c>
      <c r="AU627" s="149" t="s">
        <v>93</v>
      </c>
      <c r="AV627" s="12" t="s">
        <v>93</v>
      </c>
      <c r="AW627" s="12" t="s">
        <v>42</v>
      </c>
      <c r="AX627" s="12" t="s">
        <v>83</v>
      </c>
      <c r="AY627" s="149" t="s">
        <v>177</v>
      </c>
    </row>
    <row r="628" spans="2:65" s="12" customFormat="1" ht="11.25">
      <c r="B628" s="147"/>
      <c r="D628" s="148" t="s">
        <v>188</v>
      </c>
      <c r="E628" s="149" t="s">
        <v>81</v>
      </c>
      <c r="F628" s="150" t="s">
        <v>942</v>
      </c>
      <c r="H628" s="151">
        <v>16.5</v>
      </c>
      <c r="I628" s="152"/>
      <c r="L628" s="147"/>
      <c r="M628" s="153"/>
      <c r="T628" s="154"/>
      <c r="AT628" s="149" t="s">
        <v>188</v>
      </c>
      <c r="AU628" s="149" t="s">
        <v>93</v>
      </c>
      <c r="AV628" s="12" t="s">
        <v>93</v>
      </c>
      <c r="AW628" s="12" t="s">
        <v>42</v>
      </c>
      <c r="AX628" s="12" t="s">
        <v>83</v>
      </c>
      <c r="AY628" s="149" t="s">
        <v>177</v>
      </c>
    </row>
    <row r="629" spans="2:65" s="12" customFormat="1" ht="11.25">
      <c r="B629" s="147"/>
      <c r="D629" s="148" t="s">
        <v>188</v>
      </c>
      <c r="E629" s="149" t="s">
        <v>81</v>
      </c>
      <c r="F629" s="150" t="s">
        <v>943</v>
      </c>
      <c r="H629" s="151">
        <v>49.5</v>
      </c>
      <c r="I629" s="152"/>
      <c r="L629" s="147"/>
      <c r="M629" s="153"/>
      <c r="T629" s="154"/>
      <c r="AT629" s="149" t="s">
        <v>188</v>
      </c>
      <c r="AU629" s="149" t="s">
        <v>93</v>
      </c>
      <c r="AV629" s="12" t="s">
        <v>93</v>
      </c>
      <c r="AW629" s="12" t="s">
        <v>42</v>
      </c>
      <c r="AX629" s="12" t="s">
        <v>83</v>
      </c>
      <c r="AY629" s="149" t="s">
        <v>177</v>
      </c>
    </row>
    <row r="630" spans="2:65" s="13" customFormat="1" ht="11.25">
      <c r="B630" s="155"/>
      <c r="D630" s="148" t="s">
        <v>188</v>
      </c>
      <c r="E630" s="156" t="s">
        <v>81</v>
      </c>
      <c r="F630" s="157" t="s">
        <v>192</v>
      </c>
      <c r="H630" s="158">
        <v>66</v>
      </c>
      <c r="I630" s="159"/>
      <c r="L630" s="155"/>
      <c r="M630" s="160"/>
      <c r="T630" s="161"/>
      <c r="AT630" s="156" t="s">
        <v>188</v>
      </c>
      <c r="AU630" s="156" t="s">
        <v>93</v>
      </c>
      <c r="AV630" s="13" t="s">
        <v>184</v>
      </c>
      <c r="AW630" s="13" t="s">
        <v>42</v>
      </c>
      <c r="AX630" s="13" t="s">
        <v>91</v>
      </c>
      <c r="AY630" s="156" t="s">
        <v>177</v>
      </c>
    </row>
    <row r="631" spans="2:65" s="1" customFormat="1" ht="24.2" customHeight="1">
      <c r="B631" s="34"/>
      <c r="C631" s="130" t="s">
        <v>944</v>
      </c>
      <c r="D631" s="130" t="s">
        <v>179</v>
      </c>
      <c r="E631" s="131" t="s">
        <v>945</v>
      </c>
      <c r="F631" s="132" t="s">
        <v>946</v>
      </c>
      <c r="G631" s="133" t="s">
        <v>120</v>
      </c>
      <c r="H631" s="134">
        <v>39.6</v>
      </c>
      <c r="I631" s="135"/>
      <c r="J631" s="136">
        <f>ROUND(I631*H631,2)</f>
        <v>0</v>
      </c>
      <c r="K631" s="132" t="s">
        <v>183</v>
      </c>
      <c r="L631" s="34"/>
      <c r="M631" s="137" t="s">
        <v>81</v>
      </c>
      <c r="N631" s="138" t="s">
        <v>53</v>
      </c>
      <c r="P631" s="139">
        <f>O631*H631</f>
        <v>0</v>
      </c>
      <c r="Q631" s="139">
        <v>0</v>
      </c>
      <c r="R631" s="139">
        <f>Q631*H631</f>
        <v>0</v>
      </c>
      <c r="S631" s="139">
        <v>1.7999999999999999E-2</v>
      </c>
      <c r="T631" s="140">
        <f>S631*H631</f>
        <v>0.71279999999999999</v>
      </c>
      <c r="AR631" s="141" t="s">
        <v>184</v>
      </c>
      <c r="AT631" s="141" t="s">
        <v>179</v>
      </c>
      <c r="AU631" s="141" t="s">
        <v>93</v>
      </c>
      <c r="AY631" s="18" t="s">
        <v>177</v>
      </c>
      <c r="BE631" s="142">
        <f>IF(N631="základní",J631,0)</f>
        <v>0</v>
      </c>
      <c r="BF631" s="142">
        <f>IF(N631="snížená",J631,0)</f>
        <v>0</v>
      </c>
      <c r="BG631" s="142">
        <f>IF(N631="zákl. přenesená",J631,0)</f>
        <v>0</v>
      </c>
      <c r="BH631" s="142">
        <f>IF(N631="sníž. přenesená",J631,0)</f>
        <v>0</v>
      </c>
      <c r="BI631" s="142">
        <f>IF(N631="nulová",J631,0)</f>
        <v>0</v>
      </c>
      <c r="BJ631" s="18" t="s">
        <v>91</v>
      </c>
      <c r="BK631" s="142">
        <f>ROUND(I631*H631,2)</f>
        <v>0</v>
      </c>
      <c r="BL631" s="18" t="s">
        <v>184</v>
      </c>
      <c r="BM631" s="141" t="s">
        <v>947</v>
      </c>
    </row>
    <row r="632" spans="2:65" s="1" customFormat="1" ht="11.25">
      <c r="B632" s="34"/>
      <c r="D632" s="143" t="s">
        <v>186</v>
      </c>
      <c r="F632" s="144" t="s">
        <v>948</v>
      </c>
      <c r="I632" s="145"/>
      <c r="L632" s="34"/>
      <c r="M632" s="146"/>
      <c r="T632" s="55"/>
      <c r="AT632" s="18" t="s">
        <v>186</v>
      </c>
      <c r="AU632" s="18" t="s">
        <v>93</v>
      </c>
    </row>
    <row r="633" spans="2:65" s="15" customFormat="1" ht="11.25">
      <c r="B633" s="179"/>
      <c r="D633" s="148" t="s">
        <v>188</v>
      </c>
      <c r="E633" s="180" t="s">
        <v>81</v>
      </c>
      <c r="F633" s="181" t="s">
        <v>940</v>
      </c>
      <c r="H633" s="180" t="s">
        <v>81</v>
      </c>
      <c r="I633" s="182"/>
      <c r="L633" s="179"/>
      <c r="M633" s="183"/>
      <c r="T633" s="184"/>
      <c r="AT633" s="180" t="s">
        <v>188</v>
      </c>
      <c r="AU633" s="180" t="s">
        <v>93</v>
      </c>
      <c r="AV633" s="15" t="s">
        <v>91</v>
      </c>
      <c r="AW633" s="15" t="s">
        <v>42</v>
      </c>
      <c r="AX633" s="15" t="s">
        <v>83</v>
      </c>
      <c r="AY633" s="180" t="s">
        <v>177</v>
      </c>
    </row>
    <row r="634" spans="2:65" s="12" customFormat="1" ht="11.25">
      <c r="B634" s="147"/>
      <c r="D634" s="148" t="s">
        <v>188</v>
      </c>
      <c r="E634" s="149" t="s">
        <v>81</v>
      </c>
      <c r="F634" s="150" t="s">
        <v>949</v>
      </c>
      <c r="H634" s="151">
        <v>9.9</v>
      </c>
      <c r="I634" s="152"/>
      <c r="L634" s="147"/>
      <c r="M634" s="153"/>
      <c r="T634" s="154"/>
      <c r="AT634" s="149" t="s">
        <v>188</v>
      </c>
      <c r="AU634" s="149" t="s">
        <v>93</v>
      </c>
      <c r="AV634" s="12" t="s">
        <v>93</v>
      </c>
      <c r="AW634" s="12" t="s">
        <v>42</v>
      </c>
      <c r="AX634" s="12" t="s">
        <v>83</v>
      </c>
      <c r="AY634" s="149" t="s">
        <v>177</v>
      </c>
    </row>
    <row r="635" spans="2:65" s="12" customFormat="1" ht="11.25">
      <c r="B635" s="147"/>
      <c r="D635" s="148" t="s">
        <v>188</v>
      </c>
      <c r="E635" s="149" t="s">
        <v>81</v>
      </c>
      <c r="F635" s="150" t="s">
        <v>950</v>
      </c>
      <c r="H635" s="151">
        <v>29.7</v>
      </c>
      <c r="I635" s="152"/>
      <c r="L635" s="147"/>
      <c r="M635" s="153"/>
      <c r="T635" s="154"/>
      <c r="AT635" s="149" t="s">
        <v>188</v>
      </c>
      <c r="AU635" s="149" t="s">
        <v>93</v>
      </c>
      <c r="AV635" s="12" t="s">
        <v>93</v>
      </c>
      <c r="AW635" s="12" t="s">
        <v>42</v>
      </c>
      <c r="AX635" s="12" t="s">
        <v>83</v>
      </c>
      <c r="AY635" s="149" t="s">
        <v>177</v>
      </c>
    </row>
    <row r="636" spans="2:65" s="13" customFormat="1" ht="11.25">
      <c r="B636" s="155"/>
      <c r="D636" s="148" t="s">
        <v>188</v>
      </c>
      <c r="E636" s="156" t="s">
        <v>81</v>
      </c>
      <c r="F636" s="157" t="s">
        <v>192</v>
      </c>
      <c r="H636" s="158">
        <v>39.6</v>
      </c>
      <c r="I636" s="159"/>
      <c r="L636" s="155"/>
      <c r="M636" s="160"/>
      <c r="T636" s="161"/>
      <c r="AT636" s="156" t="s">
        <v>188</v>
      </c>
      <c r="AU636" s="156" t="s">
        <v>93</v>
      </c>
      <c r="AV636" s="13" t="s">
        <v>184</v>
      </c>
      <c r="AW636" s="13" t="s">
        <v>42</v>
      </c>
      <c r="AX636" s="13" t="s">
        <v>91</v>
      </c>
      <c r="AY636" s="156" t="s">
        <v>177</v>
      </c>
    </row>
    <row r="637" spans="2:65" s="1" customFormat="1" ht="24.2" customHeight="1">
      <c r="B637" s="34"/>
      <c r="C637" s="130" t="s">
        <v>951</v>
      </c>
      <c r="D637" s="130" t="s">
        <v>179</v>
      </c>
      <c r="E637" s="131" t="s">
        <v>952</v>
      </c>
      <c r="F637" s="132" t="s">
        <v>953</v>
      </c>
      <c r="G637" s="133" t="s">
        <v>120</v>
      </c>
      <c r="H637" s="134">
        <v>73.89</v>
      </c>
      <c r="I637" s="135"/>
      <c r="J637" s="136">
        <f>ROUND(I637*H637,2)</f>
        <v>0</v>
      </c>
      <c r="K637" s="132" t="s">
        <v>183</v>
      </c>
      <c r="L637" s="34"/>
      <c r="M637" s="137" t="s">
        <v>81</v>
      </c>
      <c r="N637" s="138" t="s">
        <v>53</v>
      </c>
      <c r="P637" s="139">
        <f>O637*H637</f>
        <v>0</v>
      </c>
      <c r="Q637" s="139">
        <v>0</v>
      </c>
      <c r="R637" s="139">
        <f>Q637*H637</f>
        <v>0</v>
      </c>
      <c r="S637" s="139">
        <v>1.7999999999999999E-2</v>
      </c>
      <c r="T637" s="140">
        <f>S637*H637</f>
        <v>1.33002</v>
      </c>
      <c r="AR637" s="141" t="s">
        <v>184</v>
      </c>
      <c r="AT637" s="141" t="s">
        <v>179</v>
      </c>
      <c r="AU637" s="141" t="s">
        <v>93</v>
      </c>
      <c r="AY637" s="18" t="s">
        <v>177</v>
      </c>
      <c r="BE637" s="142">
        <f>IF(N637="základní",J637,0)</f>
        <v>0</v>
      </c>
      <c r="BF637" s="142">
        <f>IF(N637="snížená",J637,0)</f>
        <v>0</v>
      </c>
      <c r="BG637" s="142">
        <f>IF(N637="zákl. přenesená",J637,0)</f>
        <v>0</v>
      </c>
      <c r="BH637" s="142">
        <f>IF(N637="sníž. přenesená",J637,0)</f>
        <v>0</v>
      </c>
      <c r="BI637" s="142">
        <f>IF(N637="nulová",J637,0)</f>
        <v>0</v>
      </c>
      <c r="BJ637" s="18" t="s">
        <v>91</v>
      </c>
      <c r="BK637" s="142">
        <f>ROUND(I637*H637,2)</f>
        <v>0</v>
      </c>
      <c r="BL637" s="18" t="s">
        <v>184</v>
      </c>
      <c r="BM637" s="141" t="s">
        <v>954</v>
      </c>
    </row>
    <row r="638" spans="2:65" s="1" customFormat="1" ht="11.25">
      <c r="B638" s="34"/>
      <c r="D638" s="143" t="s">
        <v>186</v>
      </c>
      <c r="F638" s="144" t="s">
        <v>955</v>
      </c>
      <c r="I638" s="145"/>
      <c r="L638" s="34"/>
      <c r="M638" s="146"/>
      <c r="T638" s="55"/>
      <c r="AT638" s="18" t="s">
        <v>186</v>
      </c>
      <c r="AU638" s="18" t="s">
        <v>93</v>
      </c>
    </row>
    <row r="639" spans="2:65" s="15" customFormat="1" ht="11.25">
      <c r="B639" s="179"/>
      <c r="D639" s="148" t="s">
        <v>188</v>
      </c>
      <c r="E639" s="180" t="s">
        <v>81</v>
      </c>
      <c r="F639" s="181" t="s">
        <v>940</v>
      </c>
      <c r="H639" s="180" t="s">
        <v>81</v>
      </c>
      <c r="I639" s="182"/>
      <c r="L639" s="179"/>
      <c r="M639" s="183"/>
      <c r="T639" s="184"/>
      <c r="AT639" s="180" t="s">
        <v>188</v>
      </c>
      <c r="AU639" s="180" t="s">
        <v>93</v>
      </c>
      <c r="AV639" s="15" t="s">
        <v>91</v>
      </c>
      <c r="AW639" s="15" t="s">
        <v>42</v>
      </c>
      <c r="AX639" s="15" t="s">
        <v>83</v>
      </c>
      <c r="AY639" s="180" t="s">
        <v>177</v>
      </c>
    </row>
    <row r="640" spans="2:65" s="12" customFormat="1" ht="11.25">
      <c r="B640" s="147"/>
      <c r="D640" s="148" t="s">
        <v>188</v>
      </c>
      <c r="E640" s="149" t="s">
        <v>81</v>
      </c>
      <c r="F640" s="150" t="s">
        <v>956</v>
      </c>
      <c r="H640" s="151">
        <v>19.335000000000001</v>
      </c>
      <c r="I640" s="152"/>
      <c r="L640" s="147"/>
      <c r="M640" s="153"/>
      <c r="T640" s="154"/>
      <c r="AT640" s="149" t="s">
        <v>188</v>
      </c>
      <c r="AU640" s="149" t="s">
        <v>93</v>
      </c>
      <c r="AV640" s="12" t="s">
        <v>93</v>
      </c>
      <c r="AW640" s="12" t="s">
        <v>42</v>
      </c>
      <c r="AX640" s="12" t="s">
        <v>83</v>
      </c>
      <c r="AY640" s="149" t="s">
        <v>177</v>
      </c>
    </row>
    <row r="641" spans="2:65" s="12" customFormat="1" ht="11.25">
      <c r="B641" s="147"/>
      <c r="D641" s="148" t="s">
        <v>188</v>
      </c>
      <c r="E641" s="149" t="s">
        <v>81</v>
      </c>
      <c r="F641" s="150" t="s">
        <v>957</v>
      </c>
      <c r="H641" s="151">
        <v>18.184999999999999</v>
      </c>
      <c r="I641" s="152"/>
      <c r="L641" s="147"/>
      <c r="M641" s="153"/>
      <c r="T641" s="154"/>
      <c r="AT641" s="149" t="s">
        <v>188</v>
      </c>
      <c r="AU641" s="149" t="s">
        <v>93</v>
      </c>
      <c r="AV641" s="12" t="s">
        <v>93</v>
      </c>
      <c r="AW641" s="12" t="s">
        <v>42</v>
      </c>
      <c r="AX641" s="12" t="s">
        <v>83</v>
      </c>
      <c r="AY641" s="149" t="s">
        <v>177</v>
      </c>
    </row>
    <row r="642" spans="2:65" s="12" customFormat="1" ht="11.25">
      <c r="B642" s="147"/>
      <c r="D642" s="148" t="s">
        <v>188</v>
      </c>
      <c r="E642" s="149" t="s">
        <v>81</v>
      </c>
      <c r="F642" s="150" t="s">
        <v>958</v>
      </c>
      <c r="H642" s="151">
        <v>18.184999999999999</v>
      </c>
      <c r="I642" s="152"/>
      <c r="L642" s="147"/>
      <c r="M642" s="153"/>
      <c r="T642" s="154"/>
      <c r="AT642" s="149" t="s">
        <v>188</v>
      </c>
      <c r="AU642" s="149" t="s">
        <v>93</v>
      </c>
      <c r="AV642" s="12" t="s">
        <v>93</v>
      </c>
      <c r="AW642" s="12" t="s">
        <v>42</v>
      </c>
      <c r="AX642" s="12" t="s">
        <v>83</v>
      </c>
      <c r="AY642" s="149" t="s">
        <v>177</v>
      </c>
    </row>
    <row r="643" spans="2:65" s="12" customFormat="1" ht="11.25">
      <c r="B643" s="147"/>
      <c r="D643" s="148" t="s">
        <v>188</v>
      </c>
      <c r="E643" s="149" t="s">
        <v>81</v>
      </c>
      <c r="F643" s="150" t="s">
        <v>959</v>
      </c>
      <c r="H643" s="151">
        <v>18.184999999999999</v>
      </c>
      <c r="I643" s="152"/>
      <c r="L643" s="147"/>
      <c r="M643" s="153"/>
      <c r="T643" s="154"/>
      <c r="AT643" s="149" t="s">
        <v>188</v>
      </c>
      <c r="AU643" s="149" t="s">
        <v>93</v>
      </c>
      <c r="AV643" s="12" t="s">
        <v>93</v>
      </c>
      <c r="AW643" s="12" t="s">
        <v>42</v>
      </c>
      <c r="AX643" s="12" t="s">
        <v>83</v>
      </c>
      <c r="AY643" s="149" t="s">
        <v>177</v>
      </c>
    </row>
    <row r="644" spans="2:65" s="13" customFormat="1" ht="11.25">
      <c r="B644" s="155"/>
      <c r="D644" s="148" t="s">
        <v>188</v>
      </c>
      <c r="E644" s="156" t="s">
        <v>81</v>
      </c>
      <c r="F644" s="157" t="s">
        <v>192</v>
      </c>
      <c r="H644" s="158">
        <v>73.89</v>
      </c>
      <c r="I644" s="159"/>
      <c r="L644" s="155"/>
      <c r="M644" s="160"/>
      <c r="T644" s="161"/>
      <c r="AT644" s="156" t="s">
        <v>188</v>
      </c>
      <c r="AU644" s="156" t="s">
        <v>93</v>
      </c>
      <c r="AV644" s="13" t="s">
        <v>184</v>
      </c>
      <c r="AW644" s="13" t="s">
        <v>42</v>
      </c>
      <c r="AX644" s="13" t="s">
        <v>91</v>
      </c>
      <c r="AY644" s="156" t="s">
        <v>177</v>
      </c>
    </row>
    <row r="645" spans="2:65" s="1" customFormat="1" ht="24.2" customHeight="1">
      <c r="B645" s="34"/>
      <c r="C645" s="130" t="s">
        <v>960</v>
      </c>
      <c r="D645" s="130" t="s">
        <v>179</v>
      </c>
      <c r="E645" s="131" t="s">
        <v>961</v>
      </c>
      <c r="F645" s="132" t="s">
        <v>962</v>
      </c>
      <c r="G645" s="133" t="s">
        <v>120</v>
      </c>
      <c r="H645" s="134">
        <v>3.3</v>
      </c>
      <c r="I645" s="135"/>
      <c r="J645" s="136">
        <f>ROUND(I645*H645,2)</f>
        <v>0</v>
      </c>
      <c r="K645" s="132" t="s">
        <v>183</v>
      </c>
      <c r="L645" s="34"/>
      <c r="M645" s="137" t="s">
        <v>81</v>
      </c>
      <c r="N645" s="138" t="s">
        <v>53</v>
      </c>
      <c r="P645" s="139">
        <f>O645*H645</f>
        <v>0</v>
      </c>
      <c r="Q645" s="139">
        <v>0</v>
      </c>
      <c r="R645" s="139">
        <f>Q645*H645</f>
        <v>0</v>
      </c>
      <c r="S645" s="139">
        <v>0.27</v>
      </c>
      <c r="T645" s="140">
        <f>S645*H645</f>
        <v>0.89100000000000001</v>
      </c>
      <c r="AR645" s="141" t="s">
        <v>184</v>
      </c>
      <c r="AT645" s="141" t="s">
        <v>179</v>
      </c>
      <c r="AU645" s="141" t="s">
        <v>93</v>
      </c>
      <c r="AY645" s="18" t="s">
        <v>177</v>
      </c>
      <c r="BE645" s="142">
        <f>IF(N645="základní",J645,0)</f>
        <v>0</v>
      </c>
      <c r="BF645" s="142">
        <f>IF(N645="snížená",J645,0)</f>
        <v>0</v>
      </c>
      <c r="BG645" s="142">
        <f>IF(N645="zákl. přenesená",J645,0)</f>
        <v>0</v>
      </c>
      <c r="BH645" s="142">
        <f>IF(N645="sníž. přenesená",J645,0)</f>
        <v>0</v>
      </c>
      <c r="BI645" s="142">
        <f>IF(N645="nulová",J645,0)</f>
        <v>0</v>
      </c>
      <c r="BJ645" s="18" t="s">
        <v>91</v>
      </c>
      <c r="BK645" s="142">
        <f>ROUND(I645*H645,2)</f>
        <v>0</v>
      </c>
      <c r="BL645" s="18" t="s">
        <v>184</v>
      </c>
      <c r="BM645" s="141" t="s">
        <v>963</v>
      </c>
    </row>
    <row r="646" spans="2:65" s="1" customFormat="1" ht="11.25">
      <c r="B646" s="34"/>
      <c r="D646" s="143" t="s">
        <v>186</v>
      </c>
      <c r="F646" s="144" t="s">
        <v>964</v>
      </c>
      <c r="I646" s="145"/>
      <c r="L646" s="34"/>
      <c r="M646" s="146"/>
      <c r="T646" s="55"/>
      <c r="AT646" s="18" t="s">
        <v>186</v>
      </c>
      <c r="AU646" s="18" t="s">
        <v>93</v>
      </c>
    </row>
    <row r="647" spans="2:65" s="15" customFormat="1" ht="11.25">
      <c r="B647" s="179"/>
      <c r="D647" s="148" t="s">
        <v>188</v>
      </c>
      <c r="E647" s="180" t="s">
        <v>81</v>
      </c>
      <c r="F647" s="181" t="s">
        <v>940</v>
      </c>
      <c r="H647" s="180" t="s">
        <v>81</v>
      </c>
      <c r="I647" s="182"/>
      <c r="L647" s="179"/>
      <c r="M647" s="183"/>
      <c r="T647" s="184"/>
      <c r="AT647" s="180" t="s">
        <v>188</v>
      </c>
      <c r="AU647" s="180" t="s">
        <v>93</v>
      </c>
      <c r="AV647" s="15" t="s">
        <v>91</v>
      </c>
      <c r="AW647" s="15" t="s">
        <v>42</v>
      </c>
      <c r="AX647" s="15" t="s">
        <v>83</v>
      </c>
      <c r="AY647" s="180" t="s">
        <v>177</v>
      </c>
    </row>
    <row r="648" spans="2:65" s="12" customFormat="1" ht="11.25">
      <c r="B648" s="147"/>
      <c r="D648" s="148" t="s">
        <v>188</v>
      </c>
      <c r="E648" s="149" t="s">
        <v>81</v>
      </c>
      <c r="F648" s="150" t="s">
        <v>965</v>
      </c>
      <c r="H648" s="151">
        <v>3.3</v>
      </c>
      <c r="I648" s="152"/>
      <c r="L648" s="147"/>
      <c r="M648" s="153"/>
      <c r="T648" s="154"/>
      <c r="AT648" s="149" t="s">
        <v>188</v>
      </c>
      <c r="AU648" s="149" t="s">
        <v>93</v>
      </c>
      <c r="AV648" s="12" t="s">
        <v>93</v>
      </c>
      <c r="AW648" s="12" t="s">
        <v>42</v>
      </c>
      <c r="AX648" s="12" t="s">
        <v>91</v>
      </c>
      <c r="AY648" s="149" t="s">
        <v>177</v>
      </c>
    </row>
    <row r="649" spans="2:65" s="1" customFormat="1" ht="24.2" customHeight="1">
      <c r="B649" s="34"/>
      <c r="C649" s="130" t="s">
        <v>966</v>
      </c>
      <c r="D649" s="130" t="s">
        <v>179</v>
      </c>
      <c r="E649" s="131" t="s">
        <v>967</v>
      </c>
      <c r="F649" s="132" t="s">
        <v>968</v>
      </c>
      <c r="G649" s="133" t="s">
        <v>326</v>
      </c>
      <c r="H649" s="134">
        <v>1</v>
      </c>
      <c r="I649" s="135"/>
      <c r="J649" s="136">
        <f>ROUND(I649*H649,2)</f>
        <v>0</v>
      </c>
      <c r="K649" s="132" t="s">
        <v>183</v>
      </c>
      <c r="L649" s="34"/>
      <c r="M649" s="137" t="s">
        <v>81</v>
      </c>
      <c r="N649" s="138" t="s">
        <v>53</v>
      </c>
      <c r="P649" s="139">
        <f>O649*H649</f>
        <v>0</v>
      </c>
      <c r="Q649" s="139">
        <v>0</v>
      </c>
      <c r="R649" s="139">
        <f>Q649*H649</f>
        <v>0</v>
      </c>
      <c r="S649" s="139">
        <v>8.0000000000000002E-3</v>
      </c>
      <c r="T649" s="140">
        <f>S649*H649</f>
        <v>8.0000000000000002E-3</v>
      </c>
      <c r="AR649" s="141" t="s">
        <v>184</v>
      </c>
      <c r="AT649" s="141" t="s">
        <v>179</v>
      </c>
      <c r="AU649" s="141" t="s">
        <v>93</v>
      </c>
      <c r="AY649" s="18" t="s">
        <v>177</v>
      </c>
      <c r="BE649" s="142">
        <f>IF(N649="základní",J649,0)</f>
        <v>0</v>
      </c>
      <c r="BF649" s="142">
        <f>IF(N649="snížená",J649,0)</f>
        <v>0</v>
      </c>
      <c r="BG649" s="142">
        <f>IF(N649="zákl. přenesená",J649,0)</f>
        <v>0</v>
      </c>
      <c r="BH649" s="142">
        <f>IF(N649="sníž. přenesená",J649,0)</f>
        <v>0</v>
      </c>
      <c r="BI649" s="142">
        <f>IF(N649="nulová",J649,0)</f>
        <v>0</v>
      </c>
      <c r="BJ649" s="18" t="s">
        <v>91</v>
      </c>
      <c r="BK649" s="142">
        <f>ROUND(I649*H649,2)</f>
        <v>0</v>
      </c>
      <c r="BL649" s="18" t="s">
        <v>184</v>
      </c>
      <c r="BM649" s="141" t="s">
        <v>969</v>
      </c>
    </row>
    <row r="650" spans="2:65" s="1" customFormat="1" ht="11.25">
      <c r="B650" s="34"/>
      <c r="D650" s="143" t="s">
        <v>186</v>
      </c>
      <c r="F650" s="144" t="s">
        <v>970</v>
      </c>
      <c r="I650" s="145"/>
      <c r="L650" s="34"/>
      <c r="M650" s="146"/>
      <c r="T650" s="55"/>
      <c r="AT650" s="18" t="s">
        <v>186</v>
      </c>
      <c r="AU650" s="18" t="s">
        <v>93</v>
      </c>
    </row>
    <row r="651" spans="2:65" s="1" customFormat="1" ht="24.2" customHeight="1">
      <c r="B651" s="34"/>
      <c r="C651" s="130" t="s">
        <v>971</v>
      </c>
      <c r="D651" s="130" t="s">
        <v>179</v>
      </c>
      <c r="E651" s="131" t="s">
        <v>972</v>
      </c>
      <c r="F651" s="132" t="s">
        <v>973</v>
      </c>
      <c r="G651" s="133" t="s">
        <v>182</v>
      </c>
      <c r="H651" s="134">
        <v>0.6</v>
      </c>
      <c r="I651" s="135"/>
      <c r="J651" s="136">
        <f>ROUND(I651*H651,2)</f>
        <v>0</v>
      </c>
      <c r="K651" s="132" t="s">
        <v>183</v>
      </c>
      <c r="L651" s="34"/>
      <c r="M651" s="137" t="s">
        <v>81</v>
      </c>
      <c r="N651" s="138" t="s">
        <v>53</v>
      </c>
      <c r="P651" s="139">
        <f>O651*H651</f>
        <v>0</v>
      </c>
      <c r="Q651" s="139">
        <v>9.7000000000000005E-4</v>
      </c>
      <c r="R651" s="139">
        <f>Q651*H651</f>
        <v>5.8200000000000005E-4</v>
      </c>
      <c r="S651" s="139">
        <v>4.3E-3</v>
      </c>
      <c r="T651" s="140">
        <f>S651*H651</f>
        <v>2.5799999999999998E-3</v>
      </c>
      <c r="AR651" s="141" t="s">
        <v>184</v>
      </c>
      <c r="AT651" s="141" t="s">
        <v>179</v>
      </c>
      <c r="AU651" s="141" t="s">
        <v>93</v>
      </c>
      <c r="AY651" s="18" t="s">
        <v>177</v>
      </c>
      <c r="BE651" s="142">
        <f>IF(N651="základní",J651,0)</f>
        <v>0</v>
      </c>
      <c r="BF651" s="142">
        <f>IF(N651="snížená",J651,0)</f>
        <v>0</v>
      </c>
      <c r="BG651" s="142">
        <f>IF(N651="zákl. přenesená",J651,0)</f>
        <v>0</v>
      </c>
      <c r="BH651" s="142">
        <f>IF(N651="sníž. přenesená",J651,0)</f>
        <v>0</v>
      </c>
      <c r="BI651" s="142">
        <f>IF(N651="nulová",J651,0)</f>
        <v>0</v>
      </c>
      <c r="BJ651" s="18" t="s">
        <v>91</v>
      </c>
      <c r="BK651" s="142">
        <f>ROUND(I651*H651,2)</f>
        <v>0</v>
      </c>
      <c r="BL651" s="18" t="s">
        <v>184</v>
      </c>
      <c r="BM651" s="141" t="s">
        <v>974</v>
      </c>
    </row>
    <row r="652" spans="2:65" s="1" customFormat="1" ht="11.25">
      <c r="B652" s="34"/>
      <c r="D652" s="143" t="s">
        <v>186</v>
      </c>
      <c r="F652" s="144" t="s">
        <v>975</v>
      </c>
      <c r="I652" s="145"/>
      <c r="L652" s="34"/>
      <c r="M652" s="146"/>
      <c r="T652" s="55"/>
      <c r="AT652" s="18" t="s">
        <v>186</v>
      </c>
      <c r="AU652" s="18" t="s">
        <v>93</v>
      </c>
    </row>
    <row r="653" spans="2:65" s="12" customFormat="1" ht="11.25">
      <c r="B653" s="147"/>
      <c r="D653" s="148" t="s">
        <v>188</v>
      </c>
      <c r="E653" s="149" t="s">
        <v>81</v>
      </c>
      <c r="F653" s="150" t="s">
        <v>976</v>
      </c>
      <c r="H653" s="151">
        <v>0.6</v>
      </c>
      <c r="I653" s="152"/>
      <c r="L653" s="147"/>
      <c r="M653" s="153"/>
      <c r="T653" s="154"/>
      <c r="AT653" s="149" t="s">
        <v>188</v>
      </c>
      <c r="AU653" s="149" t="s">
        <v>93</v>
      </c>
      <c r="AV653" s="12" t="s">
        <v>93</v>
      </c>
      <c r="AW653" s="12" t="s">
        <v>42</v>
      </c>
      <c r="AX653" s="12" t="s">
        <v>91</v>
      </c>
      <c r="AY653" s="149" t="s">
        <v>177</v>
      </c>
    </row>
    <row r="654" spans="2:65" s="1" customFormat="1" ht="24.2" customHeight="1">
      <c r="B654" s="34"/>
      <c r="C654" s="130" t="s">
        <v>977</v>
      </c>
      <c r="D654" s="130" t="s">
        <v>179</v>
      </c>
      <c r="E654" s="131" t="s">
        <v>978</v>
      </c>
      <c r="F654" s="132" t="s">
        <v>979</v>
      </c>
      <c r="G654" s="133" t="s">
        <v>182</v>
      </c>
      <c r="H654" s="134">
        <v>16.5</v>
      </c>
      <c r="I654" s="135"/>
      <c r="J654" s="136">
        <f>ROUND(I654*H654,2)</f>
        <v>0</v>
      </c>
      <c r="K654" s="132" t="s">
        <v>183</v>
      </c>
      <c r="L654" s="34"/>
      <c r="M654" s="137" t="s">
        <v>81</v>
      </c>
      <c r="N654" s="138" t="s">
        <v>53</v>
      </c>
      <c r="P654" s="139">
        <f>O654*H654</f>
        <v>0</v>
      </c>
      <c r="Q654" s="139">
        <v>4.2999999999999999E-4</v>
      </c>
      <c r="R654" s="139">
        <f>Q654*H654</f>
        <v>7.0949999999999997E-3</v>
      </c>
      <c r="S654" s="139">
        <v>0</v>
      </c>
      <c r="T654" s="140">
        <f>S654*H654</f>
        <v>0</v>
      </c>
      <c r="AR654" s="141" t="s">
        <v>184</v>
      </c>
      <c r="AT654" s="141" t="s">
        <v>179</v>
      </c>
      <c r="AU654" s="141" t="s">
        <v>93</v>
      </c>
      <c r="AY654" s="18" t="s">
        <v>177</v>
      </c>
      <c r="BE654" s="142">
        <f>IF(N654="základní",J654,0)</f>
        <v>0</v>
      </c>
      <c r="BF654" s="142">
        <f>IF(N654="snížená",J654,0)</f>
        <v>0</v>
      </c>
      <c r="BG654" s="142">
        <f>IF(N654="zákl. přenesená",J654,0)</f>
        <v>0</v>
      </c>
      <c r="BH654" s="142">
        <f>IF(N654="sníž. přenesená",J654,0)</f>
        <v>0</v>
      </c>
      <c r="BI654" s="142">
        <f>IF(N654="nulová",J654,0)</f>
        <v>0</v>
      </c>
      <c r="BJ654" s="18" t="s">
        <v>91</v>
      </c>
      <c r="BK654" s="142">
        <f>ROUND(I654*H654,2)</f>
        <v>0</v>
      </c>
      <c r="BL654" s="18" t="s">
        <v>184</v>
      </c>
      <c r="BM654" s="141" t="s">
        <v>980</v>
      </c>
    </row>
    <row r="655" spans="2:65" s="1" customFormat="1" ht="11.25">
      <c r="B655" s="34"/>
      <c r="D655" s="143" t="s">
        <v>186</v>
      </c>
      <c r="F655" s="144" t="s">
        <v>981</v>
      </c>
      <c r="I655" s="145"/>
      <c r="L655" s="34"/>
      <c r="M655" s="146"/>
      <c r="T655" s="55"/>
      <c r="AT655" s="18" t="s">
        <v>186</v>
      </c>
      <c r="AU655" s="18" t="s">
        <v>93</v>
      </c>
    </row>
    <row r="656" spans="2:65" s="15" customFormat="1" ht="11.25">
      <c r="B656" s="179"/>
      <c r="D656" s="148" t="s">
        <v>188</v>
      </c>
      <c r="E656" s="180" t="s">
        <v>81</v>
      </c>
      <c r="F656" s="181" t="s">
        <v>904</v>
      </c>
      <c r="H656" s="180" t="s">
        <v>81</v>
      </c>
      <c r="I656" s="182"/>
      <c r="L656" s="179"/>
      <c r="M656" s="183"/>
      <c r="T656" s="184"/>
      <c r="AT656" s="180" t="s">
        <v>188</v>
      </c>
      <c r="AU656" s="180" t="s">
        <v>93</v>
      </c>
      <c r="AV656" s="15" t="s">
        <v>91</v>
      </c>
      <c r="AW656" s="15" t="s">
        <v>42</v>
      </c>
      <c r="AX656" s="15" t="s">
        <v>83</v>
      </c>
      <c r="AY656" s="180" t="s">
        <v>177</v>
      </c>
    </row>
    <row r="657" spans="2:65" s="12" customFormat="1" ht="11.25">
      <c r="B657" s="147"/>
      <c r="D657" s="148" t="s">
        <v>188</v>
      </c>
      <c r="E657" s="149" t="s">
        <v>81</v>
      </c>
      <c r="F657" s="150" t="s">
        <v>982</v>
      </c>
      <c r="H657" s="151">
        <v>5.5</v>
      </c>
      <c r="I657" s="152"/>
      <c r="L657" s="147"/>
      <c r="M657" s="153"/>
      <c r="T657" s="154"/>
      <c r="AT657" s="149" t="s">
        <v>188</v>
      </c>
      <c r="AU657" s="149" t="s">
        <v>93</v>
      </c>
      <c r="AV657" s="12" t="s">
        <v>93</v>
      </c>
      <c r="AW657" s="12" t="s">
        <v>42</v>
      </c>
      <c r="AX657" s="12" t="s">
        <v>83</v>
      </c>
      <c r="AY657" s="149" t="s">
        <v>177</v>
      </c>
    </row>
    <row r="658" spans="2:65" s="15" customFormat="1" ht="11.25">
      <c r="B658" s="179"/>
      <c r="D658" s="148" t="s">
        <v>188</v>
      </c>
      <c r="E658" s="180" t="s">
        <v>81</v>
      </c>
      <c r="F658" s="181" t="s">
        <v>906</v>
      </c>
      <c r="H658" s="180" t="s">
        <v>81</v>
      </c>
      <c r="I658" s="182"/>
      <c r="L658" s="179"/>
      <c r="M658" s="183"/>
      <c r="T658" s="184"/>
      <c r="AT658" s="180" t="s">
        <v>188</v>
      </c>
      <c r="AU658" s="180" t="s">
        <v>93</v>
      </c>
      <c r="AV658" s="15" t="s">
        <v>91</v>
      </c>
      <c r="AW658" s="15" t="s">
        <v>42</v>
      </c>
      <c r="AX658" s="15" t="s">
        <v>83</v>
      </c>
      <c r="AY658" s="180" t="s">
        <v>177</v>
      </c>
    </row>
    <row r="659" spans="2:65" s="12" customFormat="1" ht="11.25">
      <c r="B659" s="147"/>
      <c r="D659" s="148" t="s">
        <v>188</v>
      </c>
      <c r="E659" s="149" t="s">
        <v>81</v>
      </c>
      <c r="F659" s="150" t="s">
        <v>983</v>
      </c>
      <c r="H659" s="151">
        <v>5.5</v>
      </c>
      <c r="I659" s="152"/>
      <c r="L659" s="147"/>
      <c r="M659" s="153"/>
      <c r="T659" s="154"/>
      <c r="AT659" s="149" t="s">
        <v>188</v>
      </c>
      <c r="AU659" s="149" t="s">
        <v>93</v>
      </c>
      <c r="AV659" s="12" t="s">
        <v>93</v>
      </c>
      <c r="AW659" s="12" t="s">
        <v>42</v>
      </c>
      <c r="AX659" s="12" t="s">
        <v>83</v>
      </c>
      <c r="AY659" s="149" t="s">
        <v>177</v>
      </c>
    </row>
    <row r="660" spans="2:65" s="15" customFormat="1" ht="11.25">
      <c r="B660" s="179"/>
      <c r="D660" s="148" t="s">
        <v>188</v>
      </c>
      <c r="E660" s="180" t="s">
        <v>81</v>
      </c>
      <c r="F660" s="181" t="s">
        <v>908</v>
      </c>
      <c r="H660" s="180" t="s">
        <v>81</v>
      </c>
      <c r="I660" s="182"/>
      <c r="L660" s="179"/>
      <c r="M660" s="183"/>
      <c r="T660" s="184"/>
      <c r="AT660" s="180" t="s">
        <v>188</v>
      </c>
      <c r="AU660" s="180" t="s">
        <v>93</v>
      </c>
      <c r="AV660" s="15" t="s">
        <v>91</v>
      </c>
      <c r="AW660" s="15" t="s">
        <v>42</v>
      </c>
      <c r="AX660" s="15" t="s">
        <v>83</v>
      </c>
      <c r="AY660" s="180" t="s">
        <v>177</v>
      </c>
    </row>
    <row r="661" spans="2:65" s="12" customFormat="1" ht="11.25">
      <c r="B661" s="147"/>
      <c r="D661" s="148" t="s">
        <v>188</v>
      </c>
      <c r="E661" s="149" t="s">
        <v>81</v>
      </c>
      <c r="F661" s="150" t="s">
        <v>984</v>
      </c>
      <c r="H661" s="151">
        <v>5.5</v>
      </c>
      <c r="I661" s="152"/>
      <c r="L661" s="147"/>
      <c r="M661" s="153"/>
      <c r="T661" s="154"/>
      <c r="AT661" s="149" t="s">
        <v>188</v>
      </c>
      <c r="AU661" s="149" t="s">
        <v>93</v>
      </c>
      <c r="AV661" s="12" t="s">
        <v>93</v>
      </c>
      <c r="AW661" s="12" t="s">
        <v>42</v>
      </c>
      <c r="AX661" s="12" t="s">
        <v>83</v>
      </c>
      <c r="AY661" s="149" t="s">
        <v>177</v>
      </c>
    </row>
    <row r="662" spans="2:65" s="13" customFormat="1" ht="11.25">
      <c r="B662" s="155"/>
      <c r="D662" s="148" t="s">
        <v>188</v>
      </c>
      <c r="E662" s="156" t="s">
        <v>81</v>
      </c>
      <c r="F662" s="157" t="s">
        <v>192</v>
      </c>
      <c r="H662" s="158">
        <v>16.5</v>
      </c>
      <c r="I662" s="159"/>
      <c r="L662" s="155"/>
      <c r="M662" s="160"/>
      <c r="T662" s="161"/>
      <c r="AT662" s="156" t="s">
        <v>188</v>
      </c>
      <c r="AU662" s="156" t="s">
        <v>93</v>
      </c>
      <c r="AV662" s="13" t="s">
        <v>184</v>
      </c>
      <c r="AW662" s="13" t="s">
        <v>42</v>
      </c>
      <c r="AX662" s="13" t="s">
        <v>91</v>
      </c>
      <c r="AY662" s="156" t="s">
        <v>177</v>
      </c>
    </row>
    <row r="663" spans="2:65" s="1" customFormat="1" ht="24.2" customHeight="1">
      <c r="B663" s="34"/>
      <c r="C663" s="169" t="s">
        <v>985</v>
      </c>
      <c r="D663" s="169" t="s">
        <v>278</v>
      </c>
      <c r="E663" s="170" t="s">
        <v>986</v>
      </c>
      <c r="F663" s="171" t="s">
        <v>987</v>
      </c>
      <c r="G663" s="172" t="s">
        <v>241</v>
      </c>
      <c r="H663" s="173">
        <v>1.4999999999999999E-2</v>
      </c>
      <c r="I663" s="174"/>
      <c r="J663" s="175">
        <f>ROUND(I663*H663,2)</f>
        <v>0</v>
      </c>
      <c r="K663" s="171" t="s">
        <v>183</v>
      </c>
      <c r="L663" s="176"/>
      <c r="M663" s="177" t="s">
        <v>81</v>
      </c>
      <c r="N663" s="178" t="s">
        <v>53</v>
      </c>
      <c r="P663" s="139">
        <f>O663*H663</f>
        <v>0</v>
      </c>
      <c r="Q663" s="139">
        <v>1</v>
      </c>
      <c r="R663" s="139">
        <f>Q663*H663</f>
        <v>1.4999999999999999E-2</v>
      </c>
      <c r="S663" s="139">
        <v>0</v>
      </c>
      <c r="T663" s="140">
        <f>S663*H663</f>
        <v>0</v>
      </c>
      <c r="AR663" s="141" t="s">
        <v>227</v>
      </c>
      <c r="AT663" s="141" t="s">
        <v>278</v>
      </c>
      <c r="AU663" s="141" t="s">
        <v>93</v>
      </c>
      <c r="AY663" s="18" t="s">
        <v>177</v>
      </c>
      <c r="BE663" s="142">
        <f>IF(N663="základní",J663,0)</f>
        <v>0</v>
      </c>
      <c r="BF663" s="142">
        <f>IF(N663="snížená",J663,0)</f>
        <v>0</v>
      </c>
      <c r="BG663" s="142">
        <f>IF(N663="zákl. přenesená",J663,0)</f>
        <v>0</v>
      </c>
      <c r="BH663" s="142">
        <f>IF(N663="sníž. přenesená",J663,0)</f>
        <v>0</v>
      </c>
      <c r="BI663" s="142">
        <f>IF(N663="nulová",J663,0)</f>
        <v>0</v>
      </c>
      <c r="BJ663" s="18" t="s">
        <v>91</v>
      </c>
      <c r="BK663" s="142">
        <f>ROUND(I663*H663,2)</f>
        <v>0</v>
      </c>
      <c r="BL663" s="18" t="s">
        <v>184</v>
      </c>
      <c r="BM663" s="141" t="s">
        <v>988</v>
      </c>
    </row>
    <row r="664" spans="2:65" s="12" customFormat="1" ht="11.25">
      <c r="B664" s="147"/>
      <c r="D664" s="148" t="s">
        <v>188</v>
      </c>
      <c r="F664" s="150" t="s">
        <v>989</v>
      </c>
      <c r="H664" s="151">
        <v>1.4999999999999999E-2</v>
      </c>
      <c r="I664" s="152"/>
      <c r="L664" s="147"/>
      <c r="M664" s="153"/>
      <c r="T664" s="154"/>
      <c r="AT664" s="149" t="s">
        <v>188</v>
      </c>
      <c r="AU664" s="149" t="s">
        <v>93</v>
      </c>
      <c r="AV664" s="12" t="s">
        <v>93</v>
      </c>
      <c r="AW664" s="12" t="s">
        <v>4</v>
      </c>
      <c r="AX664" s="12" t="s">
        <v>91</v>
      </c>
      <c r="AY664" s="149" t="s">
        <v>177</v>
      </c>
    </row>
    <row r="665" spans="2:65" s="1" customFormat="1" ht="24.2" customHeight="1">
      <c r="B665" s="34"/>
      <c r="C665" s="130" t="s">
        <v>990</v>
      </c>
      <c r="D665" s="130" t="s">
        <v>179</v>
      </c>
      <c r="E665" s="131" t="s">
        <v>991</v>
      </c>
      <c r="F665" s="132" t="s">
        <v>992</v>
      </c>
      <c r="G665" s="133" t="s">
        <v>120</v>
      </c>
      <c r="H665" s="134">
        <v>218.9</v>
      </c>
      <c r="I665" s="135"/>
      <c r="J665" s="136">
        <f>ROUND(I665*H665,2)</f>
        <v>0</v>
      </c>
      <c r="K665" s="132" t="s">
        <v>183</v>
      </c>
      <c r="L665" s="34"/>
      <c r="M665" s="137" t="s">
        <v>81</v>
      </c>
      <c r="N665" s="138" t="s">
        <v>53</v>
      </c>
      <c r="P665" s="139">
        <f>O665*H665</f>
        <v>0</v>
      </c>
      <c r="Q665" s="139">
        <v>0</v>
      </c>
      <c r="R665" s="139">
        <f>Q665*H665</f>
        <v>0</v>
      </c>
      <c r="S665" s="139">
        <v>0</v>
      </c>
      <c r="T665" s="140">
        <f>S665*H665</f>
        <v>0</v>
      </c>
      <c r="AR665" s="141" t="s">
        <v>184</v>
      </c>
      <c r="AT665" s="141" t="s">
        <v>179</v>
      </c>
      <c r="AU665" s="141" t="s">
        <v>93</v>
      </c>
      <c r="AY665" s="18" t="s">
        <v>177</v>
      </c>
      <c r="BE665" s="142">
        <f>IF(N665="základní",J665,0)</f>
        <v>0</v>
      </c>
      <c r="BF665" s="142">
        <f>IF(N665="snížená",J665,0)</f>
        <v>0</v>
      </c>
      <c r="BG665" s="142">
        <f>IF(N665="zákl. přenesená",J665,0)</f>
        <v>0</v>
      </c>
      <c r="BH665" s="142">
        <f>IF(N665="sníž. přenesená",J665,0)</f>
        <v>0</v>
      </c>
      <c r="BI665" s="142">
        <f>IF(N665="nulová",J665,0)</f>
        <v>0</v>
      </c>
      <c r="BJ665" s="18" t="s">
        <v>91</v>
      </c>
      <c r="BK665" s="142">
        <f>ROUND(I665*H665,2)</f>
        <v>0</v>
      </c>
      <c r="BL665" s="18" t="s">
        <v>184</v>
      </c>
      <c r="BM665" s="141" t="s">
        <v>993</v>
      </c>
    </row>
    <row r="666" spans="2:65" s="1" customFormat="1" ht="11.25">
      <c r="B666" s="34"/>
      <c r="D666" s="143" t="s">
        <v>186</v>
      </c>
      <c r="F666" s="144" t="s">
        <v>994</v>
      </c>
      <c r="I666" s="145"/>
      <c r="L666" s="34"/>
      <c r="M666" s="146"/>
      <c r="T666" s="55"/>
      <c r="AT666" s="18" t="s">
        <v>186</v>
      </c>
      <c r="AU666" s="18" t="s">
        <v>93</v>
      </c>
    </row>
    <row r="667" spans="2:65" s="1" customFormat="1" ht="24.2" customHeight="1">
      <c r="B667" s="34"/>
      <c r="C667" s="130" t="s">
        <v>995</v>
      </c>
      <c r="D667" s="130" t="s">
        <v>179</v>
      </c>
      <c r="E667" s="131" t="s">
        <v>996</v>
      </c>
      <c r="F667" s="132" t="s">
        <v>997</v>
      </c>
      <c r="G667" s="133" t="s">
        <v>200</v>
      </c>
      <c r="H667" s="134">
        <v>115.5</v>
      </c>
      <c r="I667" s="135"/>
      <c r="J667" s="136">
        <f>ROUND(I667*H667,2)</f>
        <v>0</v>
      </c>
      <c r="K667" s="132" t="s">
        <v>183</v>
      </c>
      <c r="L667" s="34"/>
      <c r="M667" s="137" t="s">
        <v>81</v>
      </c>
      <c r="N667" s="138" t="s">
        <v>53</v>
      </c>
      <c r="P667" s="139">
        <f>O667*H667</f>
        <v>0</v>
      </c>
      <c r="Q667" s="139">
        <v>0</v>
      </c>
      <c r="R667" s="139">
        <f>Q667*H667</f>
        <v>0</v>
      </c>
      <c r="S667" s="139">
        <v>0</v>
      </c>
      <c r="T667" s="140">
        <f>S667*H667</f>
        <v>0</v>
      </c>
      <c r="AR667" s="141" t="s">
        <v>184</v>
      </c>
      <c r="AT667" s="141" t="s">
        <v>179</v>
      </c>
      <c r="AU667" s="141" t="s">
        <v>93</v>
      </c>
      <c r="AY667" s="18" t="s">
        <v>177</v>
      </c>
      <c r="BE667" s="142">
        <f>IF(N667="základní",J667,0)</f>
        <v>0</v>
      </c>
      <c r="BF667" s="142">
        <f>IF(N667="snížená",J667,0)</f>
        <v>0</v>
      </c>
      <c r="BG667" s="142">
        <f>IF(N667="zákl. přenesená",J667,0)</f>
        <v>0</v>
      </c>
      <c r="BH667" s="142">
        <f>IF(N667="sníž. přenesená",J667,0)</f>
        <v>0</v>
      </c>
      <c r="BI667" s="142">
        <f>IF(N667="nulová",J667,0)</f>
        <v>0</v>
      </c>
      <c r="BJ667" s="18" t="s">
        <v>91</v>
      </c>
      <c r="BK667" s="142">
        <f>ROUND(I667*H667,2)</f>
        <v>0</v>
      </c>
      <c r="BL667" s="18" t="s">
        <v>184</v>
      </c>
      <c r="BM667" s="141" t="s">
        <v>998</v>
      </c>
    </row>
    <row r="668" spans="2:65" s="1" customFormat="1" ht="11.25">
      <c r="B668" s="34"/>
      <c r="D668" s="143" t="s">
        <v>186</v>
      </c>
      <c r="F668" s="144" t="s">
        <v>999</v>
      </c>
      <c r="I668" s="145"/>
      <c r="L668" s="34"/>
      <c r="M668" s="146"/>
      <c r="T668" s="55"/>
      <c r="AT668" s="18" t="s">
        <v>186</v>
      </c>
      <c r="AU668" s="18" t="s">
        <v>93</v>
      </c>
    </row>
    <row r="669" spans="2:65" s="1" customFormat="1" ht="24.2" customHeight="1">
      <c r="B669" s="34"/>
      <c r="C669" s="130" t="s">
        <v>1000</v>
      </c>
      <c r="D669" s="130" t="s">
        <v>179</v>
      </c>
      <c r="E669" s="131" t="s">
        <v>1001</v>
      </c>
      <c r="F669" s="132" t="s">
        <v>1002</v>
      </c>
      <c r="G669" s="133" t="s">
        <v>326</v>
      </c>
      <c r="H669" s="134">
        <v>1</v>
      </c>
      <c r="I669" s="135"/>
      <c r="J669" s="136">
        <f>ROUND(I669*H669,2)</f>
        <v>0</v>
      </c>
      <c r="K669" s="132" t="s">
        <v>81</v>
      </c>
      <c r="L669" s="34"/>
      <c r="M669" s="137" t="s">
        <v>81</v>
      </c>
      <c r="N669" s="138" t="s">
        <v>53</v>
      </c>
      <c r="P669" s="139">
        <f>O669*H669</f>
        <v>0</v>
      </c>
      <c r="Q669" s="139">
        <v>0</v>
      </c>
      <c r="R669" s="139">
        <f>Q669*H669</f>
        <v>0</v>
      </c>
      <c r="S669" s="139">
        <v>0</v>
      </c>
      <c r="T669" s="140">
        <f>S669*H669</f>
        <v>0</v>
      </c>
      <c r="AR669" s="141" t="s">
        <v>184</v>
      </c>
      <c r="AT669" s="141" t="s">
        <v>179</v>
      </c>
      <c r="AU669" s="141" t="s">
        <v>93</v>
      </c>
      <c r="AY669" s="18" t="s">
        <v>177</v>
      </c>
      <c r="BE669" s="142">
        <f>IF(N669="základní",J669,0)</f>
        <v>0</v>
      </c>
      <c r="BF669" s="142">
        <f>IF(N669="snížená",J669,0)</f>
        <v>0</v>
      </c>
      <c r="BG669" s="142">
        <f>IF(N669="zákl. přenesená",J669,0)</f>
        <v>0</v>
      </c>
      <c r="BH669" s="142">
        <f>IF(N669="sníž. přenesená",J669,0)</f>
        <v>0</v>
      </c>
      <c r="BI669" s="142">
        <f>IF(N669="nulová",J669,0)</f>
        <v>0</v>
      </c>
      <c r="BJ669" s="18" t="s">
        <v>91</v>
      </c>
      <c r="BK669" s="142">
        <f>ROUND(I669*H669,2)</f>
        <v>0</v>
      </c>
      <c r="BL669" s="18" t="s">
        <v>184</v>
      </c>
      <c r="BM669" s="141" t="s">
        <v>1003</v>
      </c>
    </row>
    <row r="670" spans="2:65" s="1" customFormat="1" ht="16.5" customHeight="1">
      <c r="B670" s="34"/>
      <c r="C670" s="130" t="s">
        <v>1004</v>
      </c>
      <c r="D670" s="130" t="s">
        <v>179</v>
      </c>
      <c r="E670" s="131" t="s">
        <v>1005</v>
      </c>
      <c r="F670" s="132" t="s">
        <v>1006</v>
      </c>
      <c r="G670" s="133" t="s">
        <v>1007</v>
      </c>
      <c r="H670" s="134">
        <v>50</v>
      </c>
      <c r="I670" s="135"/>
      <c r="J670" s="136">
        <f>ROUND(I670*H670,2)</f>
        <v>0</v>
      </c>
      <c r="K670" s="132" t="s">
        <v>81</v>
      </c>
      <c r="L670" s="34"/>
      <c r="M670" s="137" t="s">
        <v>81</v>
      </c>
      <c r="N670" s="138" t="s">
        <v>53</v>
      </c>
      <c r="P670" s="139">
        <f>O670*H670</f>
        <v>0</v>
      </c>
      <c r="Q670" s="139">
        <v>0</v>
      </c>
      <c r="R670" s="139">
        <f>Q670*H670</f>
        <v>0</v>
      </c>
      <c r="S670" s="139">
        <v>0</v>
      </c>
      <c r="T670" s="140">
        <f>S670*H670</f>
        <v>0</v>
      </c>
      <c r="AR670" s="141" t="s">
        <v>1008</v>
      </c>
      <c r="AT670" s="141" t="s">
        <v>179</v>
      </c>
      <c r="AU670" s="141" t="s">
        <v>93</v>
      </c>
      <c r="AY670" s="18" t="s">
        <v>177</v>
      </c>
      <c r="BE670" s="142">
        <f>IF(N670="základní",J670,0)</f>
        <v>0</v>
      </c>
      <c r="BF670" s="142">
        <f>IF(N670="snížená",J670,0)</f>
        <v>0</v>
      </c>
      <c r="BG670" s="142">
        <f>IF(N670="zákl. přenesená",J670,0)</f>
        <v>0</v>
      </c>
      <c r="BH670" s="142">
        <f>IF(N670="sníž. přenesená",J670,0)</f>
        <v>0</v>
      </c>
      <c r="BI670" s="142">
        <f>IF(N670="nulová",J670,0)</f>
        <v>0</v>
      </c>
      <c r="BJ670" s="18" t="s">
        <v>91</v>
      </c>
      <c r="BK670" s="142">
        <f>ROUND(I670*H670,2)</f>
        <v>0</v>
      </c>
      <c r="BL670" s="18" t="s">
        <v>1008</v>
      </c>
      <c r="BM670" s="141" t="s">
        <v>1009</v>
      </c>
    </row>
    <row r="671" spans="2:65" s="11" customFormat="1" ht="22.9" customHeight="1">
      <c r="B671" s="118"/>
      <c r="D671" s="119" t="s">
        <v>82</v>
      </c>
      <c r="E671" s="128" t="s">
        <v>1010</v>
      </c>
      <c r="F671" s="128" t="s">
        <v>1011</v>
      </c>
      <c r="I671" s="121"/>
      <c r="J671" s="129">
        <f>BK671</f>
        <v>0</v>
      </c>
      <c r="L671" s="118"/>
      <c r="M671" s="123"/>
      <c r="P671" s="124">
        <f>SUM(P672:P693)</f>
        <v>0</v>
      </c>
      <c r="R671" s="124">
        <f>SUM(R672:R693)</f>
        <v>0</v>
      </c>
      <c r="T671" s="125">
        <f>SUM(T672:T693)</f>
        <v>0</v>
      </c>
      <c r="AR671" s="119" t="s">
        <v>91</v>
      </c>
      <c r="AT671" s="126" t="s">
        <v>82</v>
      </c>
      <c r="AU671" s="126" t="s">
        <v>91</v>
      </c>
      <c r="AY671" s="119" t="s">
        <v>177</v>
      </c>
      <c r="BK671" s="127">
        <f>SUM(BK672:BK693)</f>
        <v>0</v>
      </c>
    </row>
    <row r="672" spans="2:65" s="1" customFormat="1" ht="33" customHeight="1">
      <c r="B672" s="34"/>
      <c r="C672" s="130" t="s">
        <v>1012</v>
      </c>
      <c r="D672" s="130" t="s">
        <v>179</v>
      </c>
      <c r="E672" s="131" t="s">
        <v>1013</v>
      </c>
      <c r="F672" s="132" t="s">
        <v>1014</v>
      </c>
      <c r="G672" s="133" t="s">
        <v>241</v>
      </c>
      <c r="H672" s="134">
        <v>31.649000000000001</v>
      </c>
      <c r="I672" s="135"/>
      <c r="J672" s="136">
        <f>ROUND(I672*H672,2)</f>
        <v>0</v>
      </c>
      <c r="K672" s="132" t="s">
        <v>183</v>
      </c>
      <c r="L672" s="34"/>
      <c r="M672" s="137" t="s">
        <v>81</v>
      </c>
      <c r="N672" s="138" t="s">
        <v>53</v>
      </c>
      <c r="P672" s="139">
        <f>O672*H672</f>
        <v>0</v>
      </c>
      <c r="Q672" s="139">
        <v>0</v>
      </c>
      <c r="R672" s="139">
        <f>Q672*H672</f>
        <v>0</v>
      </c>
      <c r="S672" s="139">
        <v>0</v>
      </c>
      <c r="T672" s="140">
        <f>S672*H672</f>
        <v>0</v>
      </c>
      <c r="AR672" s="141" t="s">
        <v>184</v>
      </c>
      <c r="AT672" s="141" t="s">
        <v>179</v>
      </c>
      <c r="AU672" s="141" t="s">
        <v>93</v>
      </c>
      <c r="AY672" s="18" t="s">
        <v>177</v>
      </c>
      <c r="BE672" s="142">
        <f>IF(N672="základní",J672,0)</f>
        <v>0</v>
      </c>
      <c r="BF672" s="142">
        <f>IF(N672="snížená",J672,0)</f>
        <v>0</v>
      </c>
      <c r="BG672" s="142">
        <f>IF(N672="zákl. přenesená",J672,0)</f>
        <v>0</v>
      </c>
      <c r="BH672" s="142">
        <f>IF(N672="sníž. přenesená",J672,0)</f>
        <v>0</v>
      </c>
      <c r="BI672" s="142">
        <f>IF(N672="nulová",J672,0)</f>
        <v>0</v>
      </c>
      <c r="BJ672" s="18" t="s">
        <v>91</v>
      </c>
      <c r="BK672" s="142">
        <f>ROUND(I672*H672,2)</f>
        <v>0</v>
      </c>
      <c r="BL672" s="18" t="s">
        <v>184</v>
      </c>
      <c r="BM672" s="141" t="s">
        <v>1015</v>
      </c>
    </row>
    <row r="673" spans="2:65" s="1" customFormat="1" ht="11.25">
      <c r="B673" s="34"/>
      <c r="D673" s="143" t="s">
        <v>186</v>
      </c>
      <c r="F673" s="144" t="s">
        <v>1016</v>
      </c>
      <c r="I673" s="145"/>
      <c r="L673" s="34"/>
      <c r="M673" s="146"/>
      <c r="T673" s="55"/>
      <c r="AT673" s="18" t="s">
        <v>186</v>
      </c>
      <c r="AU673" s="18" t="s">
        <v>93</v>
      </c>
    </row>
    <row r="674" spans="2:65" s="1" customFormat="1" ht="24.2" customHeight="1">
      <c r="B674" s="34"/>
      <c r="C674" s="130" t="s">
        <v>1017</v>
      </c>
      <c r="D674" s="130" t="s">
        <v>179</v>
      </c>
      <c r="E674" s="131" t="s">
        <v>1018</v>
      </c>
      <c r="F674" s="132" t="s">
        <v>1019</v>
      </c>
      <c r="G674" s="133" t="s">
        <v>241</v>
      </c>
      <c r="H674" s="134">
        <v>31.649000000000001</v>
      </c>
      <c r="I674" s="135"/>
      <c r="J674" s="136">
        <f>ROUND(I674*H674,2)</f>
        <v>0</v>
      </c>
      <c r="K674" s="132" t="s">
        <v>183</v>
      </c>
      <c r="L674" s="34"/>
      <c r="M674" s="137" t="s">
        <v>81</v>
      </c>
      <c r="N674" s="138" t="s">
        <v>53</v>
      </c>
      <c r="P674" s="139">
        <f>O674*H674</f>
        <v>0</v>
      </c>
      <c r="Q674" s="139">
        <v>0</v>
      </c>
      <c r="R674" s="139">
        <f>Q674*H674</f>
        <v>0</v>
      </c>
      <c r="S674" s="139">
        <v>0</v>
      </c>
      <c r="T674" s="140">
        <f>S674*H674</f>
        <v>0</v>
      </c>
      <c r="AR674" s="141" t="s">
        <v>184</v>
      </c>
      <c r="AT674" s="141" t="s">
        <v>179</v>
      </c>
      <c r="AU674" s="141" t="s">
        <v>93</v>
      </c>
      <c r="AY674" s="18" t="s">
        <v>177</v>
      </c>
      <c r="BE674" s="142">
        <f>IF(N674="základní",J674,0)</f>
        <v>0</v>
      </c>
      <c r="BF674" s="142">
        <f>IF(N674="snížená",J674,0)</f>
        <v>0</v>
      </c>
      <c r="BG674" s="142">
        <f>IF(N674="zákl. přenesená",J674,0)</f>
        <v>0</v>
      </c>
      <c r="BH674" s="142">
        <f>IF(N674="sníž. přenesená",J674,0)</f>
        <v>0</v>
      </c>
      <c r="BI674" s="142">
        <f>IF(N674="nulová",J674,0)</f>
        <v>0</v>
      </c>
      <c r="BJ674" s="18" t="s">
        <v>91</v>
      </c>
      <c r="BK674" s="142">
        <f>ROUND(I674*H674,2)</f>
        <v>0</v>
      </c>
      <c r="BL674" s="18" t="s">
        <v>184</v>
      </c>
      <c r="BM674" s="141" t="s">
        <v>1020</v>
      </c>
    </row>
    <row r="675" spans="2:65" s="1" customFormat="1" ht="11.25">
      <c r="B675" s="34"/>
      <c r="D675" s="143" t="s">
        <v>186</v>
      </c>
      <c r="F675" s="144" t="s">
        <v>1021</v>
      </c>
      <c r="I675" s="145"/>
      <c r="L675" s="34"/>
      <c r="M675" s="146"/>
      <c r="T675" s="55"/>
      <c r="AT675" s="18" t="s">
        <v>186</v>
      </c>
      <c r="AU675" s="18" t="s">
        <v>93</v>
      </c>
    </row>
    <row r="676" spans="2:65" s="1" customFormat="1" ht="24.2" customHeight="1">
      <c r="B676" s="34"/>
      <c r="C676" s="130" t="s">
        <v>1022</v>
      </c>
      <c r="D676" s="130" t="s">
        <v>179</v>
      </c>
      <c r="E676" s="131" t="s">
        <v>1023</v>
      </c>
      <c r="F676" s="132" t="s">
        <v>1024</v>
      </c>
      <c r="G676" s="133" t="s">
        <v>241</v>
      </c>
      <c r="H676" s="134">
        <v>601.33100000000002</v>
      </c>
      <c r="I676" s="135"/>
      <c r="J676" s="136">
        <f>ROUND(I676*H676,2)</f>
        <v>0</v>
      </c>
      <c r="K676" s="132" t="s">
        <v>183</v>
      </c>
      <c r="L676" s="34"/>
      <c r="M676" s="137" t="s">
        <v>81</v>
      </c>
      <c r="N676" s="138" t="s">
        <v>53</v>
      </c>
      <c r="P676" s="139">
        <f>O676*H676</f>
        <v>0</v>
      </c>
      <c r="Q676" s="139">
        <v>0</v>
      </c>
      <c r="R676" s="139">
        <f>Q676*H676</f>
        <v>0</v>
      </c>
      <c r="S676" s="139">
        <v>0</v>
      </c>
      <c r="T676" s="140">
        <f>S676*H676</f>
        <v>0</v>
      </c>
      <c r="AR676" s="141" t="s">
        <v>184</v>
      </c>
      <c r="AT676" s="141" t="s">
        <v>179</v>
      </c>
      <c r="AU676" s="141" t="s">
        <v>93</v>
      </c>
      <c r="AY676" s="18" t="s">
        <v>177</v>
      </c>
      <c r="BE676" s="142">
        <f>IF(N676="základní",J676,0)</f>
        <v>0</v>
      </c>
      <c r="BF676" s="142">
        <f>IF(N676="snížená",J676,0)</f>
        <v>0</v>
      </c>
      <c r="BG676" s="142">
        <f>IF(N676="zákl. přenesená",J676,0)</f>
        <v>0</v>
      </c>
      <c r="BH676" s="142">
        <f>IF(N676="sníž. přenesená",J676,0)</f>
        <v>0</v>
      </c>
      <c r="BI676" s="142">
        <f>IF(N676="nulová",J676,0)</f>
        <v>0</v>
      </c>
      <c r="BJ676" s="18" t="s">
        <v>91</v>
      </c>
      <c r="BK676" s="142">
        <f>ROUND(I676*H676,2)</f>
        <v>0</v>
      </c>
      <c r="BL676" s="18" t="s">
        <v>184</v>
      </c>
      <c r="BM676" s="141" t="s">
        <v>1025</v>
      </c>
    </row>
    <row r="677" spans="2:65" s="1" customFormat="1" ht="11.25">
      <c r="B677" s="34"/>
      <c r="D677" s="143" t="s">
        <v>186</v>
      </c>
      <c r="F677" s="144" t="s">
        <v>1026</v>
      </c>
      <c r="I677" s="145"/>
      <c r="L677" s="34"/>
      <c r="M677" s="146"/>
      <c r="T677" s="55"/>
      <c r="AT677" s="18" t="s">
        <v>186</v>
      </c>
      <c r="AU677" s="18" t="s">
        <v>93</v>
      </c>
    </row>
    <row r="678" spans="2:65" s="12" customFormat="1" ht="11.25">
      <c r="B678" s="147"/>
      <c r="D678" s="148" t="s">
        <v>188</v>
      </c>
      <c r="F678" s="150" t="s">
        <v>1027</v>
      </c>
      <c r="H678" s="151">
        <v>601.33100000000002</v>
      </c>
      <c r="I678" s="152"/>
      <c r="L678" s="147"/>
      <c r="M678" s="153"/>
      <c r="T678" s="154"/>
      <c r="AT678" s="149" t="s">
        <v>188</v>
      </c>
      <c r="AU678" s="149" t="s">
        <v>93</v>
      </c>
      <c r="AV678" s="12" t="s">
        <v>93</v>
      </c>
      <c r="AW678" s="12" t="s">
        <v>4</v>
      </c>
      <c r="AX678" s="12" t="s">
        <v>91</v>
      </c>
      <c r="AY678" s="149" t="s">
        <v>177</v>
      </c>
    </row>
    <row r="679" spans="2:65" s="1" customFormat="1" ht="49.15" customHeight="1">
      <c r="B679" s="34"/>
      <c r="C679" s="130" t="s">
        <v>1028</v>
      </c>
      <c r="D679" s="130" t="s">
        <v>179</v>
      </c>
      <c r="E679" s="131" t="s">
        <v>1029</v>
      </c>
      <c r="F679" s="132" t="s">
        <v>1030</v>
      </c>
      <c r="G679" s="133" t="s">
        <v>241</v>
      </c>
      <c r="H679" s="134">
        <v>19</v>
      </c>
      <c r="I679" s="135"/>
      <c r="J679" s="136">
        <f>ROUND(I679*H679,2)</f>
        <v>0</v>
      </c>
      <c r="K679" s="132" t="s">
        <v>183</v>
      </c>
      <c r="L679" s="34"/>
      <c r="M679" s="137" t="s">
        <v>81</v>
      </c>
      <c r="N679" s="138" t="s">
        <v>53</v>
      </c>
      <c r="P679" s="139">
        <f>O679*H679</f>
        <v>0</v>
      </c>
      <c r="Q679" s="139">
        <v>0</v>
      </c>
      <c r="R679" s="139">
        <f>Q679*H679</f>
        <v>0</v>
      </c>
      <c r="S679" s="139">
        <v>0</v>
      </c>
      <c r="T679" s="140">
        <f>S679*H679</f>
        <v>0</v>
      </c>
      <c r="AR679" s="141" t="s">
        <v>184</v>
      </c>
      <c r="AT679" s="141" t="s">
        <v>179</v>
      </c>
      <c r="AU679" s="141" t="s">
        <v>93</v>
      </c>
      <c r="AY679" s="18" t="s">
        <v>177</v>
      </c>
      <c r="BE679" s="142">
        <f>IF(N679="základní",J679,0)</f>
        <v>0</v>
      </c>
      <c r="BF679" s="142">
        <f>IF(N679="snížená",J679,0)</f>
        <v>0</v>
      </c>
      <c r="BG679" s="142">
        <f>IF(N679="zákl. přenesená",J679,0)</f>
        <v>0</v>
      </c>
      <c r="BH679" s="142">
        <f>IF(N679="sníž. přenesená",J679,0)</f>
        <v>0</v>
      </c>
      <c r="BI679" s="142">
        <f>IF(N679="nulová",J679,0)</f>
        <v>0</v>
      </c>
      <c r="BJ679" s="18" t="s">
        <v>91</v>
      </c>
      <c r="BK679" s="142">
        <f>ROUND(I679*H679,2)</f>
        <v>0</v>
      </c>
      <c r="BL679" s="18" t="s">
        <v>184</v>
      </c>
      <c r="BM679" s="141" t="s">
        <v>1031</v>
      </c>
    </row>
    <row r="680" spans="2:65" s="1" customFormat="1" ht="11.25">
      <c r="B680" s="34"/>
      <c r="D680" s="143" t="s">
        <v>186</v>
      </c>
      <c r="F680" s="144" t="s">
        <v>1032</v>
      </c>
      <c r="I680" s="145"/>
      <c r="L680" s="34"/>
      <c r="M680" s="146"/>
      <c r="T680" s="55"/>
      <c r="AT680" s="18" t="s">
        <v>186</v>
      </c>
      <c r="AU680" s="18" t="s">
        <v>93</v>
      </c>
    </row>
    <row r="681" spans="2:65" s="12" customFormat="1" ht="11.25">
      <c r="B681" s="147"/>
      <c r="D681" s="148" t="s">
        <v>188</v>
      </c>
      <c r="E681" s="149" t="s">
        <v>81</v>
      </c>
      <c r="F681" s="150" t="s">
        <v>1033</v>
      </c>
      <c r="H681" s="151">
        <v>19</v>
      </c>
      <c r="I681" s="152"/>
      <c r="L681" s="147"/>
      <c r="M681" s="153"/>
      <c r="T681" s="154"/>
      <c r="AT681" s="149" t="s">
        <v>188</v>
      </c>
      <c r="AU681" s="149" t="s">
        <v>93</v>
      </c>
      <c r="AV681" s="12" t="s">
        <v>93</v>
      </c>
      <c r="AW681" s="12" t="s">
        <v>42</v>
      </c>
      <c r="AX681" s="12" t="s">
        <v>91</v>
      </c>
      <c r="AY681" s="149" t="s">
        <v>177</v>
      </c>
    </row>
    <row r="682" spans="2:65" s="1" customFormat="1" ht="33" customHeight="1">
      <c r="B682" s="34"/>
      <c r="C682" s="130" t="s">
        <v>1034</v>
      </c>
      <c r="D682" s="130" t="s">
        <v>179</v>
      </c>
      <c r="E682" s="131" t="s">
        <v>1035</v>
      </c>
      <c r="F682" s="132" t="s">
        <v>1036</v>
      </c>
      <c r="G682" s="133" t="s">
        <v>241</v>
      </c>
      <c r="H682" s="134">
        <v>8.7430000000000003</v>
      </c>
      <c r="I682" s="135"/>
      <c r="J682" s="136">
        <f>ROUND(I682*H682,2)</f>
        <v>0</v>
      </c>
      <c r="K682" s="132" t="s">
        <v>183</v>
      </c>
      <c r="L682" s="34"/>
      <c r="M682" s="137" t="s">
        <v>81</v>
      </c>
      <c r="N682" s="138" t="s">
        <v>53</v>
      </c>
      <c r="P682" s="139">
        <f>O682*H682</f>
        <v>0</v>
      </c>
      <c r="Q682" s="139">
        <v>0</v>
      </c>
      <c r="R682" s="139">
        <f>Q682*H682</f>
        <v>0</v>
      </c>
      <c r="S682" s="139">
        <v>0</v>
      </c>
      <c r="T682" s="140">
        <f>S682*H682</f>
        <v>0</v>
      </c>
      <c r="AR682" s="141" t="s">
        <v>184</v>
      </c>
      <c r="AT682" s="141" t="s">
        <v>179</v>
      </c>
      <c r="AU682" s="141" t="s">
        <v>93</v>
      </c>
      <c r="AY682" s="18" t="s">
        <v>177</v>
      </c>
      <c r="BE682" s="142">
        <f>IF(N682="základní",J682,0)</f>
        <v>0</v>
      </c>
      <c r="BF682" s="142">
        <f>IF(N682="snížená",J682,0)</f>
        <v>0</v>
      </c>
      <c r="BG682" s="142">
        <f>IF(N682="zákl. přenesená",J682,0)</f>
        <v>0</v>
      </c>
      <c r="BH682" s="142">
        <f>IF(N682="sníž. přenesená",J682,0)</f>
        <v>0</v>
      </c>
      <c r="BI682" s="142">
        <f>IF(N682="nulová",J682,0)</f>
        <v>0</v>
      </c>
      <c r="BJ682" s="18" t="s">
        <v>91</v>
      </c>
      <c r="BK682" s="142">
        <f>ROUND(I682*H682,2)</f>
        <v>0</v>
      </c>
      <c r="BL682" s="18" t="s">
        <v>184</v>
      </c>
      <c r="BM682" s="141" t="s">
        <v>1037</v>
      </c>
    </row>
    <row r="683" spans="2:65" s="1" customFormat="1" ht="11.25">
      <c r="B683" s="34"/>
      <c r="D683" s="143" t="s">
        <v>186</v>
      </c>
      <c r="F683" s="144" t="s">
        <v>1038</v>
      </c>
      <c r="I683" s="145"/>
      <c r="L683" s="34"/>
      <c r="M683" s="146"/>
      <c r="T683" s="55"/>
      <c r="AT683" s="18" t="s">
        <v>186</v>
      </c>
      <c r="AU683" s="18" t="s">
        <v>93</v>
      </c>
    </row>
    <row r="684" spans="2:65" s="12" customFormat="1" ht="11.25">
      <c r="B684" s="147"/>
      <c r="D684" s="148" t="s">
        <v>188</v>
      </c>
      <c r="E684" s="149" t="s">
        <v>81</v>
      </c>
      <c r="F684" s="150" t="s">
        <v>1039</v>
      </c>
      <c r="H684" s="151">
        <v>30.657</v>
      </c>
      <c r="I684" s="152"/>
      <c r="L684" s="147"/>
      <c r="M684" s="153"/>
      <c r="T684" s="154"/>
      <c r="AT684" s="149" t="s">
        <v>188</v>
      </c>
      <c r="AU684" s="149" t="s">
        <v>93</v>
      </c>
      <c r="AV684" s="12" t="s">
        <v>93</v>
      </c>
      <c r="AW684" s="12" t="s">
        <v>42</v>
      </c>
      <c r="AX684" s="12" t="s">
        <v>83</v>
      </c>
      <c r="AY684" s="149" t="s">
        <v>177</v>
      </c>
    </row>
    <row r="685" spans="2:65" s="12" customFormat="1" ht="11.25">
      <c r="B685" s="147"/>
      <c r="D685" s="148" t="s">
        <v>188</v>
      </c>
      <c r="E685" s="149" t="s">
        <v>81</v>
      </c>
      <c r="F685" s="150" t="s">
        <v>1040</v>
      </c>
      <c r="H685" s="151">
        <v>-19</v>
      </c>
      <c r="I685" s="152"/>
      <c r="L685" s="147"/>
      <c r="M685" s="153"/>
      <c r="T685" s="154"/>
      <c r="AT685" s="149" t="s">
        <v>188</v>
      </c>
      <c r="AU685" s="149" t="s">
        <v>93</v>
      </c>
      <c r="AV685" s="12" t="s">
        <v>93</v>
      </c>
      <c r="AW685" s="12" t="s">
        <v>42</v>
      </c>
      <c r="AX685" s="12" t="s">
        <v>83</v>
      </c>
      <c r="AY685" s="149" t="s">
        <v>177</v>
      </c>
    </row>
    <row r="686" spans="2:65" s="12" customFormat="1" ht="11.25">
      <c r="B686" s="147"/>
      <c r="D686" s="148" t="s">
        <v>188</v>
      </c>
      <c r="E686" s="149" t="s">
        <v>81</v>
      </c>
      <c r="F686" s="150" t="s">
        <v>1041</v>
      </c>
      <c r="H686" s="151">
        <v>-0.871</v>
      </c>
      <c r="I686" s="152"/>
      <c r="L686" s="147"/>
      <c r="M686" s="153"/>
      <c r="T686" s="154"/>
      <c r="AT686" s="149" t="s">
        <v>188</v>
      </c>
      <c r="AU686" s="149" t="s">
        <v>93</v>
      </c>
      <c r="AV686" s="12" t="s">
        <v>93</v>
      </c>
      <c r="AW686" s="12" t="s">
        <v>42</v>
      </c>
      <c r="AX686" s="12" t="s">
        <v>83</v>
      </c>
      <c r="AY686" s="149" t="s">
        <v>177</v>
      </c>
    </row>
    <row r="687" spans="2:65" s="12" customFormat="1" ht="11.25">
      <c r="B687" s="147"/>
      <c r="D687" s="148" t="s">
        <v>188</v>
      </c>
      <c r="E687" s="149" t="s">
        <v>81</v>
      </c>
      <c r="F687" s="150" t="s">
        <v>1042</v>
      </c>
      <c r="H687" s="151">
        <v>-2.0430000000000001</v>
      </c>
      <c r="I687" s="152"/>
      <c r="L687" s="147"/>
      <c r="M687" s="153"/>
      <c r="T687" s="154"/>
      <c r="AT687" s="149" t="s">
        <v>188</v>
      </c>
      <c r="AU687" s="149" t="s">
        <v>93</v>
      </c>
      <c r="AV687" s="12" t="s">
        <v>93</v>
      </c>
      <c r="AW687" s="12" t="s">
        <v>42</v>
      </c>
      <c r="AX687" s="12" t="s">
        <v>83</v>
      </c>
      <c r="AY687" s="149" t="s">
        <v>177</v>
      </c>
    </row>
    <row r="688" spans="2:65" s="13" customFormat="1" ht="11.25">
      <c r="B688" s="155"/>
      <c r="D688" s="148" t="s">
        <v>188</v>
      </c>
      <c r="E688" s="156" t="s">
        <v>81</v>
      </c>
      <c r="F688" s="157" t="s">
        <v>192</v>
      </c>
      <c r="H688" s="158">
        <v>8.7430000000000003</v>
      </c>
      <c r="I688" s="159"/>
      <c r="L688" s="155"/>
      <c r="M688" s="160"/>
      <c r="T688" s="161"/>
      <c r="AT688" s="156" t="s">
        <v>188</v>
      </c>
      <c r="AU688" s="156" t="s">
        <v>93</v>
      </c>
      <c r="AV688" s="13" t="s">
        <v>184</v>
      </c>
      <c r="AW688" s="13" t="s">
        <v>42</v>
      </c>
      <c r="AX688" s="13" t="s">
        <v>91</v>
      </c>
      <c r="AY688" s="156" t="s">
        <v>177</v>
      </c>
    </row>
    <row r="689" spans="2:65" s="1" customFormat="1" ht="33" customHeight="1">
      <c r="B689" s="34"/>
      <c r="C689" s="130" t="s">
        <v>1043</v>
      </c>
      <c r="D689" s="130" t="s">
        <v>179</v>
      </c>
      <c r="E689" s="131" t="s">
        <v>1044</v>
      </c>
      <c r="F689" s="132" t="s">
        <v>1045</v>
      </c>
      <c r="G689" s="133" t="s">
        <v>241</v>
      </c>
      <c r="H689" s="134">
        <v>0.871</v>
      </c>
      <c r="I689" s="135"/>
      <c r="J689" s="136">
        <f>ROUND(I689*H689,2)</f>
        <v>0</v>
      </c>
      <c r="K689" s="132" t="s">
        <v>183</v>
      </c>
      <c r="L689" s="34"/>
      <c r="M689" s="137" t="s">
        <v>81</v>
      </c>
      <c r="N689" s="138" t="s">
        <v>53</v>
      </c>
      <c r="P689" s="139">
        <f>O689*H689</f>
        <v>0</v>
      </c>
      <c r="Q689" s="139">
        <v>0</v>
      </c>
      <c r="R689" s="139">
        <f>Q689*H689</f>
        <v>0</v>
      </c>
      <c r="S689" s="139">
        <v>0</v>
      </c>
      <c r="T689" s="140">
        <f>S689*H689</f>
        <v>0</v>
      </c>
      <c r="AR689" s="141" t="s">
        <v>184</v>
      </c>
      <c r="AT689" s="141" t="s">
        <v>179</v>
      </c>
      <c r="AU689" s="141" t="s">
        <v>93</v>
      </c>
      <c r="AY689" s="18" t="s">
        <v>177</v>
      </c>
      <c r="BE689" s="142">
        <f>IF(N689="základní",J689,0)</f>
        <v>0</v>
      </c>
      <c r="BF689" s="142">
        <f>IF(N689="snížená",J689,0)</f>
        <v>0</v>
      </c>
      <c r="BG689" s="142">
        <f>IF(N689="zákl. přenesená",J689,0)</f>
        <v>0</v>
      </c>
      <c r="BH689" s="142">
        <f>IF(N689="sníž. přenesená",J689,0)</f>
        <v>0</v>
      </c>
      <c r="BI689" s="142">
        <f>IF(N689="nulová",J689,0)</f>
        <v>0</v>
      </c>
      <c r="BJ689" s="18" t="s">
        <v>91</v>
      </c>
      <c r="BK689" s="142">
        <f>ROUND(I689*H689,2)</f>
        <v>0</v>
      </c>
      <c r="BL689" s="18" t="s">
        <v>184</v>
      </c>
      <c r="BM689" s="141" t="s">
        <v>1046</v>
      </c>
    </row>
    <row r="690" spans="2:65" s="1" customFormat="1" ht="11.25">
      <c r="B690" s="34"/>
      <c r="D690" s="143" t="s">
        <v>186</v>
      </c>
      <c r="F690" s="144" t="s">
        <v>1047</v>
      </c>
      <c r="I690" s="145"/>
      <c r="L690" s="34"/>
      <c r="M690" s="146"/>
      <c r="T690" s="55"/>
      <c r="AT690" s="18" t="s">
        <v>186</v>
      </c>
      <c r="AU690" s="18" t="s">
        <v>93</v>
      </c>
    </row>
    <row r="691" spans="2:65" s="1" customFormat="1" ht="33" customHeight="1">
      <c r="B691" s="34"/>
      <c r="C691" s="130" t="s">
        <v>1048</v>
      </c>
      <c r="D691" s="130" t="s">
        <v>179</v>
      </c>
      <c r="E691" s="131" t="s">
        <v>1049</v>
      </c>
      <c r="F691" s="132" t="s">
        <v>1050</v>
      </c>
      <c r="G691" s="133" t="s">
        <v>241</v>
      </c>
      <c r="H691" s="134">
        <v>2.0430000000000001</v>
      </c>
      <c r="I691" s="135"/>
      <c r="J691" s="136">
        <f>ROUND(I691*H691,2)</f>
        <v>0</v>
      </c>
      <c r="K691" s="132" t="s">
        <v>183</v>
      </c>
      <c r="L691" s="34"/>
      <c r="M691" s="137" t="s">
        <v>81</v>
      </c>
      <c r="N691" s="138" t="s">
        <v>53</v>
      </c>
      <c r="P691" s="139">
        <f>O691*H691</f>
        <v>0</v>
      </c>
      <c r="Q691" s="139">
        <v>0</v>
      </c>
      <c r="R691" s="139">
        <f>Q691*H691</f>
        <v>0</v>
      </c>
      <c r="S691" s="139">
        <v>0</v>
      </c>
      <c r="T691" s="140">
        <f>S691*H691</f>
        <v>0</v>
      </c>
      <c r="AR691" s="141" t="s">
        <v>184</v>
      </c>
      <c r="AT691" s="141" t="s">
        <v>179</v>
      </c>
      <c r="AU691" s="141" t="s">
        <v>93</v>
      </c>
      <c r="AY691" s="18" t="s">
        <v>177</v>
      </c>
      <c r="BE691" s="142">
        <f>IF(N691="základní",J691,0)</f>
        <v>0</v>
      </c>
      <c r="BF691" s="142">
        <f>IF(N691="snížená",J691,0)</f>
        <v>0</v>
      </c>
      <c r="BG691" s="142">
        <f>IF(N691="zákl. přenesená",J691,0)</f>
        <v>0</v>
      </c>
      <c r="BH691" s="142">
        <f>IF(N691="sníž. přenesená",J691,0)</f>
        <v>0</v>
      </c>
      <c r="BI691" s="142">
        <f>IF(N691="nulová",J691,0)</f>
        <v>0</v>
      </c>
      <c r="BJ691" s="18" t="s">
        <v>91</v>
      </c>
      <c r="BK691" s="142">
        <f>ROUND(I691*H691,2)</f>
        <v>0</v>
      </c>
      <c r="BL691" s="18" t="s">
        <v>184</v>
      </c>
      <c r="BM691" s="141" t="s">
        <v>1051</v>
      </c>
    </row>
    <row r="692" spans="2:65" s="1" customFormat="1" ht="11.25">
      <c r="B692" s="34"/>
      <c r="D692" s="143" t="s">
        <v>186</v>
      </c>
      <c r="F692" s="144" t="s">
        <v>1052</v>
      </c>
      <c r="I692" s="145"/>
      <c r="L692" s="34"/>
      <c r="M692" s="146"/>
      <c r="T692" s="55"/>
      <c r="AT692" s="18" t="s">
        <v>186</v>
      </c>
      <c r="AU692" s="18" t="s">
        <v>93</v>
      </c>
    </row>
    <row r="693" spans="2:65" s="12" customFormat="1" ht="11.25">
      <c r="B693" s="147"/>
      <c r="D693" s="148" t="s">
        <v>188</v>
      </c>
      <c r="E693" s="149" t="s">
        <v>81</v>
      </c>
      <c r="F693" s="150" t="s">
        <v>1053</v>
      </c>
      <c r="H693" s="151">
        <v>2.0430000000000001</v>
      </c>
      <c r="I693" s="152"/>
      <c r="L693" s="147"/>
      <c r="M693" s="153"/>
      <c r="T693" s="154"/>
      <c r="AT693" s="149" t="s">
        <v>188</v>
      </c>
      <c r="AU693" s="149" t="s">
        <v>93</v>
      </c>
      <c r="AV693" s="12" t="s">
        <v>93</v>
      </c>
      <c r="AW693" s="12" t="s">
        <v>42</v>
      </c>
      <c r="AX693" s="12" t="s">
        <v>91</v>
      </c>
      <c r="AY693" s="149" t="s">
        <v>177</v>
      </c>
    </row>
    <row r="694" spans="2:65" s="11" customFormat="1" ht="22.9" customHeight="1">
      <c r="B694" s="118"/>
      <c r="D694" s="119" t="s">
        <v>82</v>
      </c>
      <c r="E694" s="128" t="s">
        <v>1054</v>
      </c>
      <c r="F694" s="128" t="s">
        <v>1055</v>
      </c>
      <c r="I694" s="121"/>
      <c r="J694" s="129">
        <f>BK694</f>
        <v>0</v>
      </c>
      <c r="L694" s="118"/>
      <c r="M694" s="123"/>
      <c r="P694" s="124">
        <f>SUM(P695:P696)</f>
        <v>0</v>
      </c>
      <c r="R694" s="124">
        <f>SUM(R695:R696)</f>
        <v>0</v>
      </c>
      <c r="T694" s="125">
        <f>SUM(T695:T696)</f>
        <v>0</v>
      </c>
      <c r="AR694" s="119" t="s">
        <v>91</v>
      </c>
      <c r="AT694" s="126" t="s">
        <v>82</v>
      </c>
      <c r="AU694" s="126" t="s">
        <v>91</v>
      </c>
      <c r="AY694" s="119" t="s">
        <v>177</v>
      </c>
      <c r="BK694" s="127">
        <f>SUM(BK695:BK696)</f>
        <v>0</v>
      </c>
    </row>
    <row r="695" spans="2:65" s="1" customFormat="1" ht="24.2" customHeight="1">
      <c r="B695" s="34"/>
      <c r="C695" s="130" t="s">
        <v>1056</v>
      </c>
      <c r="D695" s="130" t="s">
        <v>179</v>
      </c>
      <c r="E695" s="131" t="s">
        <v>1057</v>
      </c>
      <c r="F695" s="132" t="s">
        <v>1058</v>
      </c>
      <c r="G695" s="133" t="s">
        <v>241</v>
      </c>
      <c r="H695" s="134">
        <v>249.661</v>
      </c>
      <c r="I695" s="135"/>
      <c r="J695" s="136">
        <f>ROUND(I695*H695,2)</f>
        <v>0</v>
      </c>
      <c r="K695" s="132" t="s">
        <v>183</v>
      </c>
      <c r="L695" s="34"/>
      <c r="M695" s="137" t="s">
        <v>81</v>
      </c>
      <c r="N695" s="138" t="s">
        <v>53</v>
      </c>
      <c r="P695" s="139">
        <f>O695*H695</f>
        <v>0</v>
      </c>
      <c r="Q695" s="139">
        <v>0</v>
      </c>
      <c r="R695" s="139">
        <f>Q695*H695</f>
        <v>0</v>
      </c>
      <c r="S695" s="139">
        <v>0</v>
      </c>
      <c r="T695" s="140">
        <f>S695*H695</f>
        <v>0</v>
      </c>
      <c r="AR695" s="141" t="s">
        <v>184</v>
      </c>
      <c r="AT695" s="141" t="s">
        <v>179</v>
      </c>
      <c r="AU695" s="141" t="s">
        <v>93</v>
      </c>
      <c r="AY695" s="18" t="s">
        <v>177</v>
      </c>
      <c r="BE695" s="142">
        <f>IF(N695="základní",J695,0)</f>
        <v>0</v>
      </c>
      <c r="BF695" s="142">
        <f>IF(N695="snížená",J695,0)</f>
        <v>0</v>
      </c>
      <c r="BG695" s="142">
        <f>IF(N695="zákl. přenesená",J695,0)</f>
        <v>0</v>
      </c>
      <c r="BH695" s="142">
        <f>IF(N695="sníž. přenesená",J695,0)</f>
        <v>0</v>
      </c>
      <c r="BI695" s="142">
        <f>IF(N695="nulová",J695,0)</f>
        <v>0</v>
      </c>
      <c r="BJ695" s="18" t="s">
        <v>91</v>
      </c>
      <c r="BK695" s="142">
        <f>ROUND(I695*H695,2)</f>
        <v>0</v>
      </c>
      <c r="BL695" s="18" t="s">
        <v>184</v>
      </c>
      <c r="BM695" s="141" t="s">
        <v>1059</v>
      </c>
    </row>
    <row r="696" spans="2:65" s="1" customFormat="1" ht="11.25">
      <c r="B696" s="34"/>
      <c r="D696" s="143" t="s">
        <v>186</v>
      </c>
      <c r="F696" s="144" t="s">
        <v>1060</v>
      </c>
      <c r="I696" s="145"/>
      <c r="L696" s="34"/>
      <c r="M696" s="146"/>
      <c r="T696" s="55"/>
      <c r="AT696" s="18" t="s">
        <v>186</v>
      </c>
      <c r="AU696" s="18" t="s">
        <v>93</v>
      </c>
    </row>
    <row r="697" spans="2:65" s="11" customFormat="1" ht="25.9" customHeight="1">
      <c r="B697" s="118"/>
      <c r="D697" s="119" t="s">
        <v>82</v>
      </c>
      <c r="E697" s="120" t="s">
        <v>1061</v>
      </c>
      <c r="F697" s="120" t="s">
        <v>1062</v>
      </c>
      <c r="I697" s="121"/>
      <c r="J697" s="122">
        <f>BK697</f>
        <v>0</v>
      </c>
      <c r="L697" s="118"/>
      <c r="M697" s="123"/>
      <c r="P697" s="124">
        <f>P698+P727+P754+P799+P812+P833+P845+P851+P873+P888+P896+P926+P957+P1044+P1059+P1092</f>
        <v>0</v>
      </c>
      <c r="R697" s="124">
        <f>R698+R727+R754+R799+R812+R833+R845+R851+R873+R888+R896+R926+R957+R1044+R1059+R1092</f>
        <v>10.893384300000001</v>
      </c>
      <c r="T697" s="125">
        <f>T698+T727+T754+T799+T812+T833+T845+T851+T873+T888+T896+T926+T957+T1044+T1059+T1092</f>
        <v>9.3637326000000005</v>
      </c>
      <c r="AR697" s="119" t="s">
        <v>93</v>
      </c>
      <c r="AT697" s="126" t="s">
        <v>82</v>
      </c>
      <c r="AU697" s="126" t="s">
        <v>83</v>
      </c>
      <c r="AY697" s="119" t="s">
        <v>177</v>
      </c>
      <c r="BK697" s="127">
        <f>BK698+BK727+BK754+BK799+BK812+BK833+BK845+BK851+BK873+BK888+BK896+BK926+BK957+BK1044+BK1059+BK1092</f>
        <v>0</v>
      </c>
    </row>
    <row r="698" spans="2:65" s="11" customFormat="1" ht="22.9" customHeight="1">
      <c r="B698" s="118"/>
      <c r="D698" s="119" t="s">
        <v>82</v>
      </c>
      <c r="E698" s="128" t="s">
        <v>1063</v>
      </c>
      <c r="F698" s="128" t="s">
        <v>1064</v>
      </c>
      <c r="I698" s="121"/>
      <c r="J698" s="129">
        <f>BK698</f>
        <v>0</v>
      </c>
      <c r="L698" s="118"/>
      <c r="M698" s="123"/>
      <c r="P698" s="124">
        <f>SUM(P699:P726)</f>
        <v>0</v>
      </c>
      <c r="R698" s="124">
        <f>SUM(R699:R726)</f>
        <v>0.88375839999999994</v>
      </c>
      <c r="T698" s="125">
        <f>SUM(T699:T726)</f>
        <v>0</v>
      </c>
      <c r="AR698" s="119" t="s">
        <v>93</v>
      </c>
      <c r="AT698" s="126" t="s">
        <v>82</v>
      </c>
      <c r="AU698" s="126" t="s">
        <v>91</v>
      </c>
      <c r="AY698" s="119" t="s">
        <v>177</v>
      </c>
      <c r="BK698" s="127">
        <f>SUM(BK699:BK726)</f>
        <v>0</v>
      </c>
    </row>
    <row r="699" spans="2:65" s="1" customFormat="1" ht="24.2" customHeight="1">
      <c r="B699" s="34"/>
      <c r="C699" s="130" t="s">
        <v>1065</v>
      </c>
      <c r="D699" s="130" t="s">
        <v>179</v>
      </c>
      <c r="E699" s="131" t="s">
        <v>1066</v>
      </c>
      <c r="F699" s="132" t="s">
        <v>1067</v>
      </c>
      <c r="G699" s="133" t="s">
        <v>120</v>
      </c>
      <c r="H699" s="134">
        <v>38.027999999999999</v>
      </c>
      <c r="I699" s="135"/>
      <c r="J699" s="136">
        <f>ROUND(I699*H699,2)</f>
        <v>0</v>
      </c>
      <c r="K699" s="132" t="s">
        <v>183</v>
      </c>
      <c r="L699" s="34"/>
      <c r="M699" s="137" t="s">
        <v>81</v>
      </c>
      <c r="N699" s="138" t="s">
        <v>53</v>
      </c>
      <c r="P699" s="139">
        <f>O699*H699</f>
        <v>0</v>
      </c>
      <c r="Q699" s="139">
        <v>0</v>
      </c>
      <c r="R699" s="139">
        <f>Q699*H699</f>
        <v>0</v>
      </c>
      <c r="S699" s="139">
        <v>0</v>
      </c>
      <c r="T699" s="140">
        <f>S699*H699</f>
        <v>0</v>
      </c>
      <c r="AR699" s="141" t="s">
        <v>277</v>
      </c>
      <c r="AT699" s="141" t="s">
        <v>179</v>
      </c>
      <c r="AU699" s="141" t="s">
        <v>93</v>
      </c>
      <c r="AY699" s="18" t="s">
        <v>177</v>
      </c>
      <c r="BE699" s="142">
        <f>IF(N699="základní",J699,0)</f>
        <v>0</v>
      </c>
      <c r="BF699" s="142">
        <f>IF(N699="snížená",J699,0)</f>
        <v>0</v>
      </c>
      <c r="BG699" s="142">
        <f>IF(N699="zákl. přenesená",J699,0)</f>
        <v>0</v>
      </c>
      <c r="BH699" s="142">
        <f>IF(N699="sníž. přenesená",J699,0)</f>
        <v>0</v>
      </c>
      <c r="BI699" s="142">
        <f>IF(N699="nulová",J699,0)</f>
        <v>0</v>
      </c>
      <c r="BJ699" s="18" t="s">
        <v>91</v>
      </c>
      <c r="BK699" s="142">
        <f>ROUND(I699*H699,2)</f>
        <v>0</v>
      </c>
      <c r="BL699" s="18" t="s">
        <v>277</v>
      </c>
      <c r="BM699" s="141" t="s">
        <v>1068</v>
      </c>
    </row>
    <row r="700" spans="2:65" s="1" customFormat="1" ht="11.25">
      <c r="B700" s="34"/>
      <c r="D700" s="143" t="s">
        <v>186</v>
      </c>
      <c r="F700" s="144" t="s">
        <v>1069</v>
      </c>
      <c r="I700" s="145"/>
      <c r="L700" s="34"/>
      <c r="M700" s="146"/>
      <c r="T700" s="55"/>
      <c r="AT700" s="18" t="s">
        <v>186</v>
      </c>
      <c r="AU700" s="18" t="s">
        <v>93</v>
      </c>
    </row>
    <row r="701" spans="2:65" s="1" customFormat="1" ht="16.5" customHeight="1">
      <c r="B701" s="34"/>
      <c r="C701" s="169" t="s">
        <v>1070</v>
      </c>
      <c r="D701" s="169" t="s">
        <v>278</v>
      </c>
      <c r="E701" s="170" t="s">
        <v>1071</v>
      </c>
      <c r="F701" s="171" t="s">
        <v>1072</v>
      </c>
      <c r="G701" s="172" t="s">
        <v>241</v>
      </c>
      <c r="H701" s="173">
        <v>1.4999999999999999E-2</v>
      </c>
      <c r="I701" s="174"/>
      <c r="J701" s="175">
        <f>ROUND(I701*H701,2)</f>
        <v>0</v>
      </c>
      <c r="K701" s="171" t="s">
        <v>183</v>
      </c>
      <c r="L701" s="176"/>
      <c r="M701" s="177" t="s">
        <v>81</v>
      </c>
      <c r="N701" s="178" t="s">
        <v>53</v>
      </c>
      <c r="P701" s="139">
        <f>O701*H701</f>
        <v>0</v>
      </c>
      <c r="Q701" s="139">
        <v>1</v>
      </c>
      <c r="R701" s="139">
        <f>Q701*H701</f>
        <v>1.4999999999999999E-2</v>
      </c>
      <c r="S701" s="139">
        <v>0</v>
      </c>
      <c r="T701" s="140">
        <f>S701*H701</f>
        <v>0</v>
      </c>
      <c r="AR701" s="141" t="s">
        <v>393</v>
      </c>
      <c r="AT701" s="141" t="s">
        <v>278</v>
      </c>
      <c r="AU701" s="141" t="s">
        <v>93</v>
      </c>
      <c r="AY701" s="18" t="s">
        <v>177</v>
      </c>
      <c r="BE701" s="142">
        <f>IF(N701="základní",J701,0)</f>
        <v>0</v>
      </c>
      <c r="BF701" s="142">
        <f>IF(N701="snížená",J701,0)</f>
        <v>0</v>
      </c>
      <c r="BG701" s="142">
        <f>IF(N701="zákl. přenesená",J701,0)</f>
        <v>0</v>
      </c>
      <c r="BH701" s="142">
        <f>IF(N701="sníž. přenesená",J701,0)</f>
        <v>0</v>
      </c>
      <c r="BI701" s="142">
        <f>IF(N701="nulová",J701,0)</f>
        <v>0</v>
      </c>
      <c r="BJ701" s="18" t="s">
        <v>91</v>
      </c>
      <c r="BK701" s="142">
        <f>ROUND(I701*H701,2)</f>
        <v>0</v>
      </c>
      <c r="BL701" s="18" t="s">
        <v>277</v>
      </c>
      <c r="BM701" s="141" t="s">
        <v>1073</v>
      </c>
    </row>
    <row r="702" spans="2:65" s="12" customFormat="1" ht="11.25">
      <c r="B702" s="147"/>
      <c r="D702" s="148" t="s">
        <v>188</v>
      </c>
      <c r="F702" s="150" t="s">
        <v>1074</v>
      </c>
      <c r="H702" s="151">
        <v>1.4999999999999999E-2</v>
      </c>
      <c r="I702" s="152"/>
      <c r="L702" s="147"/>
      <c r="M702" s="153"/>
      <c r="T702" s="154"/>
      <c r="AT702" s="149" t="s">
        <v>188</v>
      </c>
      <c r="AU702" s="149" t="s">
        <v>93</v>
      </c>
      <c r="AV702" s="12" t="s">
        <v>93</v>
      </c>
      <c r="AW702" s="12" t="s">
        <v>4</v>
      </c>
      <c r="AX702" s="12" t="s">
        <v>91</v>
      </c>
      <c r="AY702" s="149" t="s">
        <v>177</v>
      </c>
    </row>
    <row r="703" spans="2:65" s="1" customFormat="1" ht="24.2" customHeight="1">
      <c r="B703" s="34"/>
      <c r="C703" s="130" t="s">
        <v>1075</v>
      </c>
      <c r="D703" s="130" t="s">
        <v>179</v>
      </c>
      <c r="E703" s="131" t="s">
        <v>1076</v>
      </c>
      <c r="F703" s="132" t="s">
        <v>1077</v>
      </c>
      <c r="G703" s="133" t="s">
        <v>120</v>
      </c>
      <c r="H703" s="134">
        <v>23.21</v>
      </c>
      <c r="I703" s="135"/>
      <c r="J703" s="136">
        <f>ROUND(I703*H703,2)</f>
        <v>0</v>
      </c>
      <c r="K703" s="132" t="s">
        <v>183</v>
      </c>
      <c r="L703" s="34"/>
      <c r="M703" s="137" t="s">
        <v>81</v>
      </c>
      <c r="N703" s="138" t="s">
        <v>53</v>
      </c>
      <c r="P703" s="139">
        <f>O703*H703</f>
        <v>0</v>
      </c>
      <c r="Q703" s="139">
        <v>0</v>
      </c>
      <c r="R703" s="139">
        <f>Q703*H703</f>
        <v>0</v>
      </c>
      <c r="S703" s="139">
        <v>0</v>
      </c>
      <c r="T703" s="140">
        <f>S703*H703</f>
        <v>0</v>
      </c>
      <c r="AR703" s="141" t="s">
        <v>277</v>
      </c>
      <c r="AT703" s="141" t="s">
        <v>179</v>
      </c>
      <c r="AU703" s="141" t="s">
        <v>93</v>
      </c>
      <c r="AY703" s="18" t="s">
        <v>177</v>
      </c>
      <c r="BE703" s="142">
        <f>IF(N703="základní",J703,0)</f>
        <v>0</v>
      </c>
      <c r="BF703" s="142">
        <f>IF(N703="snížená",J703,0)</f>
        <v>0</v>
      </c>
      <c r="BG703" s="142">
        <f>IF(N703="zákl. přenesená",J703,0)</f>
        <v>0</v>
      </c>
      <c r="BH703" s="142">
        <f>IF(N703="sníž. přenesená",J703,0)</f>
        <v>0</v>
      </c>
      <c r="BI703" s="142">
        <f>IF(N703="nulová",J703,0)</f>
        <v>0</v>
      </c>
      <c r="BJ703" s="18" t="s">
        <v>91</v>
      </c>
      <c r="BK703" s="142">
        <f>ROUND(I703*H703,2)</f>
        <v>0</v>
      </c>
      <c r="BL703" s="18" t="s">
        <v>277</v>
      </c>
      <c r="BM703" s="141" t="s">
        <v>1078</v>
      </c>
    </row>
    <row r="704" spans="2:65" s="1" customFormat="1" ht="11.25">
      <c r="B704" s="34"/>
      <c r="D704" s="143" t="s">
        <v>186</v>
      </c>
      <c r="F704" s="144" t="s">
        <v>1079</v>
      </c>
      <c r="I704" s="145"/>
      <c r="L704" s="34"/>
      <c r="M704" s="146"/>
      <c r="T704" s="55"/>
      <c r="AT704" s="18" t="s">
        <v>186</v>
      </c>
      <c r="AU704" s="18" t="s">
        <v>93</v>
      </c>
    </row>
    <row r="705" spans="2:65" s="1" customFormat="1" ht="16.5" customHeight="1">
      <c r="B705" s="34"/>
      <c r="C705" s="169" t="s">
        <v>1080</v>
      </c>
      <c r="D705" s="169" t="s">
        <v>278</v>
      </c>
      <c r="E705" s="170" t="s">
        <v>1071</v>
      </c>
      <c r="F705" s="171" t="s">
        <v>1072</v>
      </c>
      <c r="G705" s="172" t="s">
        <v>241</v>
      </c>
      <c r="H705" s="173">
        <v>0.01</v>
      </c>
      <c r="I705" s="174"/>
      <c r="J705" s="175">
        <f>ROUND(I705*H705,2)</f>
        <v>0</v>
      </c>
      <c r="K705" s="171" t="s">
        <v>183</v>
      </c>
      <c r="L705" s="176"/>
      <c r="M705" s="177" t="s">
        <v>81</v>
      </c>
      <c r="N705" s="178" t="s">
        <v>53</v>
      </c>
      <c r="P705" s="139">
        <f>O705*H705</f>
        <v>0</v>
      </c>
      <c r="Q705" s="139">
        <v>1</v>
      </c>
      <c r="R705" s="139">
        <f>Q705*H705</f>
        <v>0.01</v>
      </c>
      <c r="S705" s="139">
        <v>0</v>
      </c>
      <c r="T705" s="140">
        <f>S705*H705</f>
        <v>0</v>
      </c>
      <c r="AR705" s="141" t="s">
        <v>393</v>
      </c>
      <c r="AT705" s="141" t="s">
        <v>278</v>
      </c>
      <c r="AU705" s="141" t="s">
        <v>93</v>
      </c>
      <c r="AY705" s="18" t="s">
        <v>177</v>
      </c>
      <c r="BE705" s="142">
        <f>IF(N705="základní",J705,0)</f>
        <v>0</v>
      </c>
      <c r="BF705" s="142">
        <f>IF(N705="snížená",J705,0)</f>
        <v>0</v>
      </c>
      <c r="BG705" s="142">
        <f>IF(N705="zákl. přenesená",J705,0)</f>
        <v>0</v>
      </c>
      <c r="BH705" s="142">
        <f>IF(N705="sníž. přenesená",J705,0)</f>
        <v>0</v>
      </c>
      <c r="BI705" s="142">
        <f>IF(N705="nulová",J705,0)</f>
        <v>0</v>
      </c>
      <c r="BJ705" s="18" t="s">
        <v>91</v>
      </c>
      <c r="BK705" s="142">
        <f>ROUND(I705*H705,2)</f>
        <v>0</v>
      </c>
      <c r="BL705" s="18" t="s">
        <v>277</v>
      </c>
      <c r="BM705" s="141" t="s">
        <v>1081</v>
      </c>
    </row>
    <row r="706" spans="2:65" s="12" customFormat="1" ht="11.25">
      <c r="B706" s="147"/>
      <c r="D706" s="148" t="s">
        <v>188</v>
      </c>
      <c r="F706" s="150" t="s">
        <v>1082</v>
      </c>
      <c r="H706" s="151">
        <v>0.01</v>
      </c>
      <c r="I706" s="152"/>
      <c r="L706" s="147"/>
      <c r="M706" s="153"/>
      <c r="T706" s="154"/>
      <c r="AT706" s="149" t="s">
        <v>188</v>
      </c>
      <c r="AU706" s="149" t="s">
        <v>93</v>
      </c>
      <c r="AV706" s="12" t="s">
        <v>93</v>
      </c>
      <c r="AW706" s="12" t="s">
        <v>4</v>
      </c>
      <c r="AX706" s="12" t="s">
        <v>91</v>
      </c>
      <c r="AY706" s="149" t="s">
        <v>177</v>
      </c>
    </row>
    <row r="707" spans="2:65" s="1" customFormat="1" ht="24.2" customHeight="1">
      <c r="B707" s="34"/>
      <c r="C707" s="130" t="s">
        <v>1083</v>
      </c>
      <c r="D707" s="130" t="s">
        <v>179</v>
      </c>
      <c r="E707" s="131" t="s">
        <v>1084</v>
      </c>
      <c r="F707" s="132" t="s">
        <v>1085</v>
      </c>
      <c r="G707" s="133" t="s">
        <v>120</v>
      </c>
      <c r="H707" s="134">
        <v>79.796000000000006</v>
      </c>
      <c r="I707" s="135"/>
      <c r="J707" s="136">
        <f>ROUND(I707*H707,2)</f>
        <v>0</v>
      </c>
      <c r="K707" s="132" t="s">
        <v>183</v>
      </c>
      <c r="L707" s="34"/>
      <c r="M707" s="137" t="s">
        <v>81</v>
      </c>
      <c r="N707" s="138" t="s">
        <v>53</v>
      </c>
      <c r="P707" s="139">
        <f>O707*H707</f>
        <v>0</v>
      </c>
      <c r="Q707" s="139">
        <v>4.0000000000000002E-4</v>
      </c>
      <c r="R707" s="139">
        <f>Q707*H707</f>
        <v>3.1918400000000006E-2</v>
      </c>
      <c r="S707" s="139">
        <v>0</v>
      </c>
      <c r="T707" s="140">
        <f>S707*H707</f>
        <v>0</v>
      </c>
      <c r="AR707" s="141" t="s">
        <v>277</v>
      </c>
      <c r="AT707" s="141" t="s">
        <v>179</v>
      </c>
      <c r="AU707" s="141" t="s">
        <v>93</v>
      </c>
      <c r="AY707" s="18" t="s">
        <v>177</v>
      </c>
      <c r="BE707" s="142">
        <f>IF(N707="základní",J707,0)</f>
        <v>0</v>
      </c>
      <c r="BF707" s="142">
        <f>IF(N707="snížená",J707,0)</f>
        <v>0</v>
      </c>
      <c r="BG707" s="142">
        <f>IF(N707="zákl. přenesená",J707,0)</f>
        <v>0</v>
      </c>
      <c r="BH707" s="142">
        <f>IF(N707="sníž. přenesená",J707,0)</f>
        <v>0</v>
      </c>
      <c r="BI707" s="142">
        <f>IF(N707="nulová",J707,0)</f>
        <v>0</v>
      </c>
      <c r="BJ707" s="18" t="s">
        <v>91</v>
      </c>
      <c r="BK707" s="142">
        <f>ROUND(I707*H707,2)</f>
        <v>0</v>
      </c>
      <c r="BL707" s="18" t="s">
        <v>277</v>
      </c>
      <c r="BM707" s="141" t="s">
        <v>1086</v>
      </c>
    </row>
    <row r="708" spans="2:65" s="1" customFormat="1" ht="11.25">
      <c r="B708" s="34"/>
      <c r="D708" s="143" t="s">
        <v>186</v>
      </c>
      <c r="F708" s="144" t="s">
        <v>1087</v>
      </c>
      <c r="I708" s="145"/>
      <c r="L708" s="34"/>
      <c r="M708" s="146"/>
      <c r="T708" s="55"/>
      <c r="AT708" s="18" t="s">
        <v>186</v>
      </c>
      <c r="AU708" s="18" t="s">
        <v>93</v>
      </c>
    </row>
    <row r="709" spans="2:65" s="1" customFormat="1" ht="44.25" customHeight="1">
      <c r="B709" s="34"/>
      <c r="C709" s="169" t="s">
        <v>1088</v>
      </c>
      <c r="D709" s="169" t="s">
        <v>278</v>
      </c>
      <c r="E709" s="170" t="s">
        <v>1089</v>
      </c>
      <c r="F709" s="171" t="s">
        <v>1090</v>
      </c>
      <c r="G709" s="172" t="s">
        <v>120</v>
      </c>
      <c r="H709" s="173">
        <v>46.500999999999998</v>
      </c>
      <c r="I709" s="174"/>
      <c r="J709" s="175">
        <f>ROUND(I709*H709,2)</f>
        <v>0</v>
      </c>
      <c r="K709" s="171" t="s">
        <v>183</v>
      </c>
      <c r="L709" s="176"/>
      <c r="M709" s="177" t="s">
        <v>81</v>
      </c>
      <c r="N709" s="178" t="s">
        <v>53</v>
      </c>
      <c r="P709" s="139">
        <f>O709*H709</f>
        <v>0</v>
      </c>
      <c r="Q709" s="139">
        <v>5.4000000000000003E-3</v>
      </c>
      <c r="R709" s="139">
        <f>Q709*H709</f>
        <v>0.25110539999999998</v>
      </c>
      <c r="S709" s="139">
        <v>0</v>
      </c>
      <c r="T709" s="140">
        <f>S709*H709</f>
        <v>0</v>
      </c>
      <c r="AR709" s="141" t="s">
        <v>393</v>
      </c>
      <c r="AT709" s="141" t="s">
        <v>278</v>
      </c>
      <c r="AU709" s="141" t="s">
        <v>93</v>
      </c>
      <c r="AY709" s="18" t="s">
        <v>177</v>
      </c>
      <c r="BE709" s="142">
        <f>IF(N709="základní",J709,0)</f>
        <v>0</v>
      </c>
      <c r="BF709" s="142">
        <f>IF(N709="snížená",J709,0)</f>
        <v>0</v>
      </c>
      <c r="BG709" s="142">
        <f>IF(N709="zákl. přenesená",J709,0)</f>
        <v>0</v>
      </c>
      <c r="BH709" s="142">
        <f>IF(N709="sníž. přenesená",J709,0)</f>
        <v>0</v>
      </c>
      <c r="BI709" s="142">
        <f>IF(N709="nulová",J709,0)</f>
        <v>0</v>
      </c>
      <c r="BJ709" s="18" t="s">
        <v>91</v>
      </c>
      <c r="BK709" s="142">
        <f>ROUND(I709*H709,2)</f>
        <v>0</v>
      </c>
      <c r="BL709" s="18" t="s">
        <v>277</v>
      </c>
      <c r="BM709" s="141" t="s">
        <v>1091</v>
      </c>
    </row>
    <row r="710" spans="2:65" s="15" customFormat="1" ht="11.25">
      <c r="B710" s="179"/>
      <c r="D710" s="148" t="s">
        <v>188</v>
      </c>
      <c r="E710" s="180" t="s">
        <v>81</v>
      </c>
      <c r="F710" s="181" t="s">
        <v>302</v>
      </c>
      <c r="H710" s="180" t="s">
        <v>81</v>
      </c>
      <c r="I710" s="182"/>
      <c r="L710" s="179"/>
      <c r="M710" s="183"/>
      <c r="T710" s="184"/>
      <c r="AT710" s="180" t="s">
        <v>188</v>
      </c>
      <c r="AU710" s="180" t="s">
        <v>93</v>
      </c>
      <c r="AV710" s="15" t="s">
        <v>91</v>
      </c>
      <c r="AW710" s="15" t="s">
        <v>42</v>
      </c>
      <c r="AX710" s="15" t="s">
        <v>83</v>
      </c>
      <c r="AY710" s="180" t="s">
        <v>177</v>
      </c>
    </row>
    <row r="711" spans="2:65" s="12" customFormat="1" ht="11.25">
      <c r="B711" s="147"/>
      <c r="D711" s="148" t="s">
        <v>188</v>
      </c>
      <c r="E711" s="149" t="s">
        <v>81</v>
      </c>
      <c r="F711" s="150" t="s">
        <v>1092</v>
      </c>
      <c r="H711" s="151">
        <v>20.92</v>
      </c>
      <c r="I711" s="152"/>
      <c r="L711" s="147"/>
      <c r="M711" s="153"/>
      <c r="T711" s="154"/>
      <c r="AT711" s="149" t="s">
        <v>188</v>
      </c>
      <c r="AU711" s="149" t="s">
        <v>93</v>
      </c>
      <c r="AV711" s="12" t="s">
        <v>93</v>
      </c>
      <c r="AW711" s="12" t="s">
        <v>42</v>
      </c>
      <c r="AX711" s="12" t="s">
        <v>83</v>
      </c>
      <c r="AY711" s="149" t="s">
        <v>177</v>
      </c>
    </row>
    <row r="712" spans="2:65" s="12" customFormat="1" ht="11.25">
      <c r="B712" s="147"/>
      <c r="D712" s="148" t="s">
        <v>188</v>
      </c>
      <c r="E712" s="149" t="s">
        <v>81</v>
      </c>
      <c r="F712" s="150" t="s">
        <v>1093</v>
      </c>
      <c r="H712" s="151">
        <v>18.978000000000002</v>
      </c>
      <c r="I712" s="152"/>
      <c r="L712" s="147"/>
      <c r="M712" s="153"/>
      <c r="T712" s="154"/>
      <c r="AT712" s="149" t="s">
        <v>188</v>
      </c>
      <c r="AU712" s="149" t="s">
        <v>93</v>
      </c>
      <c r="AV712" s="12" t="s">
        <v>93</v>
      </c>
      <c r="AW712" s="12" t="s">
        <v>42</v>
      </c>
      <c r="AX712" s="12" t="s">
        <v>83</v>
      </c>
      <c r="AY712" s="149" t="s">
        <v>177</v>
      </c>
    </row>
    <row r="713" spans="2:65" s="13" customFormat="1" ht="11.25">
      <c r="B713" s="155"/>
      <c r="D713" s="148" t="s">
        <v>188</v>
      </c>
      <c r="E713" s="156" t="s">
        <v>81</v>
      </c>
      <c r="F713" s="157" t="s">
        <v>192</v>
      </c>
      <c r="H713" s="158">
        <v>39.898000000000003</v>
      </c>
      <c r="I713" s="159"/>
      <c r="L713" s="155"/>
      <c r="M713" s="160"/>
      <c r="T713" s="161"/>
      <c r="AT713" s="156" t="s">
        <v>188</v>
      </c>
      <c r="AU713" s="156" t="s">
        <v>93</v>
      </c>
      <c r="AV713" s="13" t="s">
        <v>184</v>
      </c>
      <c r="AW713" s="13" t="s">
        <v>42</v>
      </c>
      <c r="AX713" s="13" t="s">
        <v>91</v>
      </c>
      <c r="AY713" s="156" t="s">
        <v>177</v>
      </c>
    </row>
    <row r="714" spans="2:65" s="12" customFormat="1" ht="11.25">
      <c r="B714" s="147"/>
      <c r="D714" s="148" t="s">
        <v>188</v>
      </c>
      <c r="F714" s="150" t="s">
        <v>1094</v>
      </c>
      <c r="H714" s="151">
        <v>46.500999999999998</v>
      </c>
      <c r="I714" s="152"/>
      <c r="L714" s="147"/>
      <c r="M714" s="153"/>
      <c r="T714" s="154"/>
      <c r="AT714" s="149" t="s">
        <v>188</v>
      </c>
      <c r="AU714" s="149" t="s">
        <v>93</v>
      </c>
      <c r="AV714" s="12" t="s">
        <v>93</v>
      </c>
      <c r="AW714" s="12" t="s">
        <v>4</v>
      </c>
      <c r="AX714" s="12" t="s">
        <v>91</v>
      </c>
      <c r="AY714" s="149" t="s">
        <v>177</v>
      </c>
    </row>
    <row r="715" spans="2:65" s="1" customFormat="1" ht="37.9" customHeight="1">
      <c r="B715" s="34"/>
      <c r="C715" s="169" t="s">
        <v>1095</v>
      </c>
      <c r="D715" s="169" t="s">
        <v>278</v>
      </c>
      <c r="E715" s="170" t="s">
        <v>1096</v>
      </c>
      <c r="F715" s="171" t="s">
        <v>1097</v>
      </c>
      <c r="G715" s="172" t="s">
        <v>120</v>
      </c>
      <c r="H715" s="173">
        <v>46.500999999999998</v>
      </c>
      <c r="I715" s="174"/>
      <c r="J715" s="175">
        <f>ROUND(I715*H715,2)</f>
        <v>0</v>
      </c>
      <c r="K715" s="171" t="s">
        <v>183</v>
      </c>
      <c r="L715" s="176"/>
      <c r="M715" s="177" t="s">
        <v>81</v>
      </c>
      <c r="N715" s="178" t="s">
        <v>53</v>
      </c>
      <c r="P715" s="139">
        <f>O715*H715</f>
        <v>0</v>
      </c>
      <c r="Q715" s="139">
        <v>5.4000000000000003E-3</v>
      </c>
      <c r="R715" s="139">
        <f>Q715*H715</f>
        <v>0.25110539999999998</v>
      </c>
      <c r="S715" s="139">
        <v>0</v>
      </c>
      <c r="T715" s="140">
        <f>S715*H715</f>
        <v>0</v>
      </c>
      <c r="AR715" s="141" t="s">
        <v>393</v>
      </c>
      <c r="AT715" s="141" t="s">
        <v>278</v>
      </c>
      <c r="AU715" s="141" t="s">
        <v>93</v>
      </c>
      <c r="AY715" s="18" t="s">
        <v>177</v>
      </c>
      <c r="BE715" s="142">
        <f>IF(N715="základní",J715,0)</f>
        <v>0</v>
      </c>
      <c r="BF715" s="142">
        <f>IF(N715="snížená",J715,0)</f>
        <v>0</v>
      </c>
      <c r="BG715" s="142">
        <f>IF(N715="zákl. přenesená",J715,0)</f>
        <v>0</v>
      </c>
      <c r="BH715" s="142">
        <f>IF(N715="sníž. přenesená",J715,0)</f>
        <v>0</v>
      </c>
      <c r="BI715" s="142">
        <f>IF(N715="nulová",J715,0)</f>
        <v>0</v>
      </c>
      <c r="BJ715" s="18" t="s">
        <v>91</v>
      </c>
      <c r="BK715" s="142">
        <f>ROUND(I715*H715,2)</f>
        <v>0</v>
      </c>
      <c r="BL715" s="18" t="s">
        <v>277</v>
      </c>
      <c r="BM715" s="141" t="s">
        <v>1098</v>
      </c>
    </row>
    <row r="716" spans="2:65" s="12" customFormat="1" ht="11.25">
      <c r="B716" s="147"/>
      <c r="D716" s="148" t="s">
        <v>188</v>
      </c>
      <c r="E716" s="149" t="s">
        <v>81</v>
      </c>
      <c r="F716" s="150" t="s">
        <v>1099</v>
      </c>
      <c r="H716" s="151">
        <v>39.898000000000003</v>
      </c>
      <c r="I716" s="152"/>
      <c r="L716" s="147"/>
      <c r="M716" s="153"/>
      <c r="T716" s="154"/>
      <c r="AT716" s="149" t="s">
        <v>188</v>
      </c>
      <c r="AU716" s="149" t="s">
        <v>93</v>
      </c>
      <c r="AV716" s="12" t="s">
        <v>93</v>
      </c>
      <c r="AW716" s="12" t="s">
        <v>42</v>
      </c>
      <c r="AX716" s="12" t="s">
        <v>91</v>
      </c>
      <c r="AY716" s="149" t="s">
        <v>177</v>
      </c>
    </row>
    <row r="717" spans="2:65" s="12" customFormat="1" ht="11.25">
      <c r="B717" s="147"/>
      <c r="D717" s="148" t="s">
        <v>188</v>
      </c>
      <c r="F717" s="150" t="s">
        <v>1094</v>
      </c>
      <c r="H717" s="151">
        <v>46.500999999999998</v>
      </c>
      <c r="I717" s="152"/>
      <c r="L717" s="147"/>
      <c r="M717" s="153"/>
      <c r="T717" s="154"/>
      <c r="AT717" s="149" t="s">
        <v>188</v>
      </c>
      <c r="AU717" s="149" t="s">
        <v>93</v>
      </c>
      <c r="AV717" s="12" t="s">
        <v>93</v>
      </c>
      <c r="AW717" s="12" t="s">
        <v>4</v>
      </c>
      <c r="AX717" s="12" t="s">
        <v>91</v>
      </c>
      <c r="AY717" s="149" t="s">
        <v>177</v>
      </c>
    </row>
    <row r="718" spans="2:65" s="1" customFormat="1" ht="24.2" customHeight="1">
      <c r="B718" s="34"/>
      <c r="C718" s="130" t="s">
        <v>1100</v>
      </c>
      <c r="D718" s="130" t="s">
        <v>179</v>
      </c>
      <c r="E718" s="131" t="s">
        <v>1101</v>
      </c>
      <c r="F718" s="132" t="s">
        <v>1102</v>
      </c>
      <c r="G718" s="133" t="s">
        <v>120</v>
      </c>
      <c r="H718" s="134">
        <v>46.42</v>
      </c>
      <c r="I718" s="135"/>
      <c r="J718" s="136">
        <f>ROUND(I718*H718,2)</f>
        <v>0</v>
      </c>
      <c r="K718" s="132" t="s">
        <v>183</v>
      </c>
      <c r="L718" s="34"/>
      <c r="M718" s="137" t="s">
        <v>81</v>
      </c>
      <c r="N718" s="138" t="s">
        <v>53</v>
      </c>
      <c r="P718" s="139">
        <f>O718*H718</f>
        <v>0</v>
      </c>
      <c r="Q718" s="139">
        <v>4.0000000000000002E-4</v>
      </c>
      <c r="R718" s="139">
        <f>Q718*H718</f>
        <v>1.8568000000000001E-2</v>
      </c>
      <c r="S718" s="139">
        <v>0</v>
      </c>
      <c r="T718" s="140">
        <f>S718*H718</f>
        <v>0</v>
      </c>
      <c r="AR718" s="141" t="s">
        <v>277</v>
      </c>
      <c r="AT718" s="141" t="s">
        <v>179</v>
      </c>
      <c r="AU718" s="141" t="s">
        <v>93</v>
      </c>
      <c r="AY718" s="18" t="s">
        <v>177</v>
      </c>
      <c r="BE718" s="142">
        <f>IF(N718="základní",J718,0)</f>
        <v>0</v>
      </c>
      <c r="BF718" s="142">
        <f>IF(N718="snížená",J718,0)</f>
        <v>0</v>
      </c>
      <c r="BG718" s="142">
        <f>IF(N718="zákl. přenesená",J718,0)</f>
        <v>0</v>
      </c>
      <c r="BH718" s="142">
        <f>IF(N718="sníž. přenesená",J718,0)</f>
        <v>0</v>
      </c>
      <c r="BI718" s="142">
        <f>IF(N718="nulová",J718,0)</f>
        <v>0</v>
      </c>
      <c r="BJ718" s="18" t="s">
        <v>91</v>
      </c>
      <c r="BK718" s="142">
        <f>ROUND(I718*H718,2)</f>
        <v>0</v>
      </c>
      <c r="BL718" s="18" t="s">
        <v>277</v>
      </c>
      <c r="BM718" s="141" t="s">
        <v>1103</v>
      </c>
    </row>
    <row r="719" spans="2:65" s="1" customFormat="1" ht="11.25">
      <c r="B719" s="34"/>
      <c r="D719" s="143" t="s">
        <v>186</v>
      </c>
      <c r="F719" s="144" t="s">
        <v>1104</v>
      </c>
      <c r="I719" s="145"/>
      <c r="L719" s="34"/>
      <c r="M719" s="146"/>
      <c r="T719" s="55"/>
      <c r="AT719" s="18" t="s">
        <v>186</v>
      </c>
      <c r="AU719" s="18" t="s">
        <v>93</v>
      </c>
    </row>
    <row r="720" spans="2:65" s="1" customFormat="1" ht="44.25" customHeight="1">
      <c r="B720" s="34"/>
      <c r="C720" s="169" t="s">
        <v>1105</v>
      </c>
      <c r="D720" s="169" t="s">
        <v>278</v>
      </c>
      <c r="E720" s="170" t="s">
        <v>1089</v>
      </c>
      <c r="F720" s="171" t="s">
        <v>1090</v>
      </c>
      <c r="G720" s="172" t="s">
        <v>120</v>
      </c>
      <c r="H720" s="173">
        <v>28.338999999999999</v>
      </c>
      <c r="I720" s="174"/>
      <c r="J720" s="175">
        <f>ROUND(I720*H720,2)</f>
        <v>0</v>
      </c>
      <c r="K720" s="171" t="s">
        <v>183</v>
      </c>
      <c r="L720" s="176"/>
      <c r="M720" s="177" t="s">
        <v>81</v>
      </c>
      <c r="N720" s="178" t="s">
        <v>53</v>
      </c>
      <c r="P720" s="139">
        <f>O720*H720</f>
        <v>0</v>
      </c>
      <c r="Q720" s="139">
        <v>5.4000000000000003E-3</v>
      </c>
      <c r="R720" s="139">
        <f>Q720*H720</f>
        <v>0.15303059999999999</v>
      </c>
      <c r="S720" s="139">
        <v>0</v>
      </c>
      <c r="T720" s="140">
        <f>S720*H720</f>
        <v>0</v>
      </c>
      <c r="AR720" s="141" t="s">
        <v>393</v>
      </c>
      <c r="AT720" s="141" t="s">
        <v>278</v>
      </c>
      <c r="AU720" s="141" t="s">
        <v>93</v>
      </c>
      <c r="AY720" s="18" t="s">
        <v>177</v>
      </c>
      <c r="BE720" s="142">
        <f>IF(N720="základní",J720,0)</f>
        <v>0</v>
      </c>
      <c r="BF720" s="142">
        <f>IF(N720="snížená",J720,0)</f>
        <v>0</v>
      </c>
      <c r="BG720" s="142">
        <f>IF(N720="zákl. přenesená",J720,0)</f>
        <v>0</v>
      </c>
      <c r="BH720" s="142">
        <f>IF(N720="sníž. přenesená",J720,0)</f>
        <v>0</v>
      </c>
      <c r="BI720" s="142">
        <f>IF(N720="nulová",J720,0)</f>
        <v>0</v>
      </c>
      <c r="BJ720" s="18" t="s">
        <v>91</v>
      </c>
      <c r="BK720" s="142">
        <f>ROUND(I720*H720,2)</f>
        <v>0</v>
      </c>
      <c r="BL720" s="18" t="s">
        <v>277</v>
      </c>
      <c r="BM720" s="141" t="s">
        <v>1106</v>
      </c>
    </row>
    <row r="721" spans="2:65" s="12" customFormat="1" ht="11.25">
      <c r="B721" s="147"/>
      <c r="D721" s="148" t="s">
        <v>188</v>
      </c>
      <c r="F721" s="150" t="s">
        <v>1107</v>
      </c>
      <c r="H721" s="151">
        <v>28.338999999999999</v>
      </c>
      <c r="I721" s="152"/>
      <c r="L721" s="147"/>
      <c r="M721" s="153"/>
      <c r="T721" s="154"/>
      <c r="AT721" s="149" t="s">
        <v>188</v>
      </c>
      <c r="AU721" s="149" t="s">
        <v>93</v>
      </c>
      <c r="AV721" s="12" t="s">
        <v>93</v>
      </c>
      <c r="AW721" s="12" t="s">
        <v>4</v>
      </c>
      <c r="AX721" s="12" t="s">
        <v>91</v>
      </c>
      <c r="AY721" s="149" t="s">
        <v>177</v>
      </c>
    </row>
    <row r="722" spans="2:65" s="1" customFormat="1" ht="37.9" customHeight="1">
      <c r="B722" s="34"/>
      <c r="C722" s="169" t="s">
        <v>1108</v>
      </c>
      <c r="D722" s="169" t="s">
        <v>278</v>
      </c>
      <c r="E722" s="170" t="s">
        <v>1096</v>
      </c>
      <c r="F722" s="171" t="s">
        <v>1097</v>
      </c>
      <c r="G722" s="172" t="s">
        <v>120</v>
      </c>
      <c r="H722" s="173">
        <v>28.338999999999999</v>
      </c>
      <c r="I722" s="174"/>
      <c r="J722" s="175">
        <f>ROUND(I722*H722,2)</f>
        <v>0</v>
      </c>
      <c r="K722" s="171" t="s">
        <v>183</v>
      </c>
      <c r="L722" s="176"/>
      <c r="M722" s="177" t="s">
        <v>81</v>
      </c>
      <c r="N722" s="178" t="s">
        <v>53</v>
      </c>
      <c r="P722" s="139">
        <f>O722*H722</f>
        <v>0</v>
      </c>
      <c r="Q722" s="139">
        <v>5.4000000000000003E-3</v>
      </c>
      <c r="R722" s="139">
        <f>Q722*H722</f>
        <v>0.15303059999999999</v>
      </c>
      <c r="S722" s="139">
        <v>0</v>
      </c>
      <c r="T722" s="140">
        <f>S722*H722</f>
        <v>0</v>
      </c>
      <c r="AR722" s="141" t="s">
        <v>393</v>
      </c>
      <c r="AT722" s="141" t="s">
        <v>278</v>
      </c>
      <c r="AU722" s="141" t="s">
        <v>93</v>
      </c>
      <c r="AY722" s="18" t="s">
        <v>177</v>
      </c>
      <c r="BE722" s="142">
        <f>IF(N722="základní",J722,0)</f>
        <v>0</v>
      </c>
      <c r="BF722" s="142">
        <f>IF(N722="snížená",J722,0)</f>
        <v>0</v>
      </c>
      <c r="BG722" s="142">
        <f>IF(N722="zákl. přenesená",J722,0)</f>
        <v>0</v>
      </c>
      <c r="BH722" s="142">
        <f>IF(N722="sníž. přenesená",J722,0)</f>
        <v>0</v>
      </c>
      <c r="BI722" s="142">
        <f>IF(N722="nulová",J722,0)</f>
        <v>0</v>
      </c>
      <c r="BJ722" s="18" t="s">
        <v>91</v>
      </c>
      <c r="BK722" s="142">
        <f>ROUND(I722*H722,2)</f>
        <v>0</v>
      </c>
      <c r="BL722" s="18" t="s">
        <v>277</v>
      </c>
      <c r="BM722" s="141" t="s">
        <v>1109</v>
      </c>
    </row>
    <row r="723" spans="2:65" s="12" customFormat="1" ht="11.25">
      <c r="B723" s="147"/>
      <c r="D723" s="148" t="s">
        <v>188</v>
      </c>
      <c r="E723" s="149" t="s">
        <v>81</v>
      </c>
      <c r="F723" s="150" t="s">
        <v>1110</v>
      </c>
      <c r="H723" s="151">
        <v>23.21</v>
      </c>
      <c r="I723" s="152"/>
      <c r="L723" s="147"/>
      <c r="M723" s="153"/>
      <c r="T723" s="154"/>
      <c r="AT723" s="149" t="s">
        <v>188</v>
      </c>
      <c r="AU723" s="149" t="s">
        <v>93</v>
      </c>
      <c r="AV723" s="12" t="s">
        <v>93</v>
      </c>
      <c r="AW723" s="12" t="s">
        <v>42</v>
      </c>
      <c r="AX723" s="12" t="s">
        <v>91</v>
      </c>
      <c r="AY723" s="149" t="s">
        <v>177</v>
      </c>
    </row>
    <row r="724" spans="2:65" s="12" customFormat="1" ht="11.25">
      <c r="B724" s="147"/>
      <c r="D724" s="148" t="s">
        <v>188</v>
      </c>
      <c r="F724" s="150" t="s">
        <v>1107</v>
      </c>
      <c r="H724" s="151">
        <v>28.338999999999999</v>
      </c>
      <c r="I724" s="152"/>
      <c r="L724" s="147"/>
      <c r="M724" s="153"/>
      <c r="T724" s="154"/>
      <c r="AT724" s="149" t="s">
        <v>188</v>
      </c>
      <c r="AU724" s="149" t="s">
        <v>93</v>
      </c>
      <c r="AV724" s="12" t="s">
        <v>93</v>
      </c>
      <c r="AW724" s="12" t="s">
        <v>4</v>
      </c>
      <c r="AX724" s="12" t="s">
        <v>91</v>
      </c>
      <c r="AY724" s="149" t="s">
        <v>177</v>
      </c>
    </row>
    <row r="725" spans="2:65" s="1" customFormat="1" ht="37.9" customHeight="1">
      <c r="B725" s="34"/>
      <c r="C725" s="130" t="s">
        <v>1111</v>
      </c>
      <c r="D725" s="130" t="s">
        <v>179</v>
      </c>
      <c r="E725" s="131" t="s">
        <v>1112</v>
      </c>
      <c r="F725" s="132" t="s">
        <v>1113</v>
      </c>
      <c r="G725" s="133" t="s">
        <v>241</v>
      </c>
      <c r="H725" s="134">
        <v>0.88400000000000001</v>
      </c>
      <c r="I725" s="135"/>
      <c r="J725" s="136">
        <f>ROUND(I725*H725,2)</f>
        <v>0</v>
      </c>
      <c r="K725" s="132" t="s">
        <v>183</v>
      </c>
      <c r="L725" s="34"/>
      <c r="M725" s="137" t="s">
        <v>81</v>
      </c>
      <c r="N725" s="138" t="s">
        <v>53</v>
      </c>
      <c r="P725" s="139">
        <f>O725*H725</f>
        <v>0</v>
      </c>
      <c r="Q725" s="139">
        <v>0</v>
      </c>
      <c r="R725" s="139">
        <f>Q725*H725</f>
        <v>0</v>
      </c>
      <c r="S725" s="139">
        <v>0</v>
      </c>
      <c r="T725" s="140">
        <f>S725*H725</f>
        <v>0</v>
      </c>
      <c r="AR725" s="141" t="s">
        <v>277</v>
      </c>
      <c r="AT725" s="141" t="s">
        <v>179</v>
      </c>
      <c r="AU725" s="141" t="s">
        <v>93</v>
      </c>
      <c r="AY725" s="18" t="s">
        <v>177</v>
      </c>
      <c r="BE725" s="142">
        <f>IF(N725="základní",J725,0)</f>
        <v>0</v>
      </c>
      <c r="BF725" s="142">
        <f>IF(N725="snížená",J725,0)</f>
        <v>0</v>
      </c>
      <c r="BG725" s="142">
        <f>IF(N725="zákl. přenesená",J725,0)</f>
        <v>0</v>
      </c>
      <c r="BH725" s="142">
        <f>IF(N725="sníž. přenesená",J725,0)</f>
        <v>0</v>
      </c>
      <c r="BI725" s="142">
        <f>IF(N725="nulová",J725,0)</f>
        <v>0</v>
      </c>
      <c r="BJ725" s="18" t="s">
        <v>91</v>
      </c>
      <c r="BK725" s="142">
        <f>ROUND(I725*H725,2)</f>
        <v>0</v>
      </c>
      <c r="BL725" s="18" t="s">
        <v>277</v>
      </c>
      <c r="BM725" s="141" t="s">
        <v>1114</v>
      </c>
    </row>
    <row r="726" spans="2:65" s="1" customFormat="1" ht="11.25">
      <c r="B726" s="34"/>
      <c r="D726" s="143" t="s">
        <v>186</v>
      </c>
      <c r="F726" s="144" t="s">
        <v>1115</v>
      </c>
      <c r="I726" s="145"/>
      <c r="L726" s="34"/>
      <c r="M726" s="146"/>
      <c r="T726" s="55"/>
      <c r="AT726" s="18" t="s">
        <v>186</v>
      </c>
      <c r="AU726" s="18" t="s">
        <v>93</v>
      </c>
    </row>
    <row r="727" spans="2:65" s="11" customFormat="1" ht="22.9" customHeight="1">
      <c r="B727" s="118"/>
      <c r="D727" s="119" t="s">
        <v>82</v>
      </c>
      <c r="E727" s="128" t="s">
        <v>1116</v>
      </c>
      <c r="F727" s="128" t="s">
        <v>1117</v>
      </c>
      <c r="I727" s="121"/>
      <c r="J727" s="129">
        <f>BK727</f>
        <v>0</v>
      </c>
      <c r="L727" s="118"/>
      <c r="M727" s="123"/>
      <c r="P727" s="124">
        <f>SUM(P728:P753)</f>
        <v>0</v>
      </c>
      <c r="R727" s="124">
        <f>SUM(R728:R753)</f>
        <v>0.41789991999999998</v>
      </c>
      <c r="T727" s="125">
        <f>SUM(T728:T753)</f>
        <v>0</v>
      </c>
      <c r="AR727" s="119" t="s">
        <v>93</v>
      </c>
      <c r="AT727" s="126" t="s">
        <v>82</v>
      </c>
      <c r="AU727" s="126" t="s">
        <v>91</v>
      </c>
      <c r="AY727" s="119" t="s">
        <v>177</v>
      </c>
      <c r="BK727" s="127">
        <f>SUM(BK728:BK753)</f>
        <v>0</v>
      </c>
    </row>
    <row r="728" spans="2:65" s="1" customFormat="1" ht="24.2" customHeight="1">
      <c r="B728" s="34"/>
      <c r="C728" s="130" t="s">
        <v>1118</v>
      </c>
      <c r="D728" s="130" t="s">
        <v>179</v>
      </c>
      <c r="E728" s="131" t="s">
        <v>1119</v>
      </c>
      <c r="F728" s="132" t="s">
        <v>1120</v>
      </c>
      <c r="G728" s="133" t="s">
        <v>120</v>
      </c>
      <c r="H728" s="134">
        <v>44.753999999999998</v>
      </c>
      <c r="I728" s="135"/>
      <c r="J728" s="136">
        <f>ROUND(I728*H728,2)</f>
        <v>0</v>
      </c>
      <c r="K728" s="132" t="s">
        <v>183</v>
      </c>
      <c r="L728" s="34"/>
      <c r="M728" s="137" t="s">
        <v>81</v>
      </c>
      <c r="N728" s="138" t="s">
        <v>53</v>
      </c>
      <c r="P728" s="139">
        <f>O728*H728</f>
        <v>0</v>
      </c>
      <c r="Q728" s="139">
        <v>0</v>
      </c>
      <c r="R728" s="139">
        <f>Q728*H728</f>
        <v>0</v>
      </c>
      <c r="S728" s="139">
        <v>0</v>
      </c>
      <c r="T728" s="140">
        <f>S728*H728</f>
        <v>0</v>
      </c>
      <c r="AR728" s="141" t="s">
        <v>277</v>
      </c>
      <c r="AT728" s="141" t="s">
        <v>179</v>
      </c>
      <c r="AU728" s="141" t="s">
        <v>93</v>
      </c>
      <c r="AY728" s="18" t="s">
        <v>177</v>
      </c>
      <c r="BE728" s="142">
        <f>IF(N728="základní",J728,0)</f>
        <v>0</v>
      </c>
      <c r="BF728" s="142">
        <f>IF(N728="snížená",J728,0)</f>
        <v>0</v>
      </c>
      <c r="BG728" s="142">
        <f>IF(N728="zákl. přenesená",J728,0)</f>
        <v>0</v>
      </c>
      <c r="BH728" s="142">
        <f>IF(N728="sníž. přenesená",J728,0)</f>
        <v>0</v>
      </c>
      <c r="BI728" s="142">
        <f>IF(N728="nulová",J728,0)</f>
        <v>0</v>
      </c>
      <c r="BJ728" s="18" t="s">
        <v>91</v>
      </c>
      <c r="BK728" s="142">
        <f>ROUND(I728*H728,2)</f>
        <v>0</v>
      </c>
      <c r="BL728" s="18" t="s">
        <v>277</v>
      </c>
      <c r="BM728" s="141" t="s">
        <v>1121</v>
      </c>
    </row>
    <row r="729" spans="2:65" s="1" customFormat="1" ht="11.25">
      <c r="B729" s="34"/>
      <c r="D729" s="143" t="s">
        <v>186</v>
      </c>
      <c r="F729" s="144" t="s">
        <v>1122</v>
      </c>
      <c r="I729" s="145"/>
      <c r="L729" s="34"/>
      <c r="M729" s="146"/>
      <c r="T729" s="55"/>
      <c r="AT729" s="18" t="s">
        <v>186</v>
      </c>
      <c r="AU729" s="18" t="s">
        <v>93</v>
      </c>
    </row>
    <row r="730" spans="2:65" s="1" customFormat="1" ht="16.5" customHeight="1">
      <c r="B730" s="34"/>
      <c r="C730" s="169" t="s">
        <v>1123</v>
      </c>
      <c r="D730" s="169" t="s">
        <v>278</v>
      </c>
      <c r="E730" s="170" t="s">
        <v>1124</v>
      </c>
      <c r="F730" s="171" t="s">
        <v>1125</v>
      </c>
      <c r="G730" s="172" t="s">
        <v>241</v>
      </c>
      <c r="H730" s="173">
        <v>4.7E-2</v>
      </c>
      <c r="I730" s="174"/>
      <c r="J730" s="175">
        <f>ROUND(I730*H730,2)</f>
        <v>0</v>
      </c>
      <c r="K730" s="171" t="s">
        <v>183</v>
      </c>
      <c r="L730" s="176"/>
      <c r="M730" s="177" t="s">
        <v>81</v>
      </c>
      <c r="N730" s="178" t="s">
        <v>53</v>
      </c>
      <c r="P730" s="139">
        <f>O730*H730</f>
        <v>0</v>
      </c>
      <c r="Q730" s="139">
        <v>1</v>
      </c>
      <c r="R730" s="139">
        <f>Q730*H730</f>
        <v>4.7E-2</v>
      </c>
      <c r="S730" s="139">
        <v>0</v>
      </c>
      <c r="T730" s="140">
        <f>S730*H730</f>
        <v>0</v>
      </c>
      <c r="AR730" s="141" t="s">
        <v>393</v>
      </c>
      <c r="AT730" s="141" t="s">
        <v>278</v>
      </c>
      <c r="AU730" s="141" t="s">
        <v>93</v>
      </c>
      <c r="AY730" s="18" t="s">
        <v>177</v>
      </c>
      <c r="BE730" s="142">
        <f>IF(N730="základní",J730,0)</f>
        <v>0</v>
      </c>
      <c r="BF730" s="142">
        <f>IF(N730="snížená",J730,0)</f>
        <v>0</v>
      </c>
      <c r="BG730" s="142">
        <f>IF(N730="zákl. přenesená",J730,0)</f>
        <v>0</v>
      </c>
      <c r="BH730" s="142">
        <f>IF(N730="sníž. přenesená",J730,0)</f>
        <v>0</v>
      </c>
      <c r="BI730" s="142">
        <f>IF(N730="nulová",J730,0)</f>
        <v>0</v>
      </c>
      <c r="BJ730" s="18" t="s">
        <v>91</v>
      </c>
      <c r="BK730" s="142">
        <f>ROUND(I730*H730,2)</f>
        <v>0</v>
      </c>
      <c r="BL730" s="18" t="s">
        <v>277</v>
      </c>
      <c r="BM730" s="141" t="s">
        <v>1126</v>
      </c>
    </row>
    <row r="731" spans="2:65" s="12" customFormat="1" ht="11.25">
      <c r="B731" s="147"/>
      <c r="D731" s="148" t="s">
        <v>188</v>
      </c>
      <c r="F731" s="150" t="s">
        <v>1127</v>
      </c>
      <c r="H731" s="151">
        <v>4.7E-2</v>
      </c>
      <c r="I731" s="152"/>
      <c r="L731" s="147"/>
      <c r="M731" s="153"/>
      <c r="T731" s="154"/>
      <c r="AT731" s="149" t="s">
        <v>188</v>
      </c>
      <c r="AU731" s="149" t="s">
        <v>93</v>
      </c>
      <c r="AV731" s="12" t="s">
        <v>93</v>
      </c>
      <c r="AW731" s="12" t="s">
        <v>4</v>
      </c>
      <c r="AX731" s="12" t="s">
        <v>91</v>
      </c>
      <c r="AY731" s="149" t="s">
        <v>177</v>
      </c>
    </row>
    <row r="732" spans="2:65" s="1" customFormat="1" ht="24.2" customHeight="1">
      <c r="B732" s="34"/>
      <c r="C732" s="130" t="s">
        <v>1128</v>
      </c>
      <c r="D732" s="130" t="s">
        <v>179</v>
      </c>
      <c r="E732" s="131" t="s">
        <v>1129</v>
      </c>
      <c r="F732" s="132" t="s">
        <v>1130</v>
      </c>
      <c r="G732" s="133" t="s">
        <v>120</v>
      </c>
      <c r="H732" s="134">
        <v>44.753999999999998</v>
      </c>
      <c r="I732" s="135"/>
      <c r="J732" s="136">
        <f>ROUND(I732*H732,2)</f>
        <v>0</v>
      </c>
      <c r="K732" s="132" t="s">
        <v>183</v>
      </c>
      <c r="L732" s="34"/>
      <c r="M732" s="137" t="s">
        <v>81</v>
      </c>
      <c r="N732" s="138" t="s">
        <v>53</v>
      </c>
      <c r="P732" s="139">
        <f>O732*H732</f>
        <v>0</v>
      </c>
      <c r="Q732" s="139">
        <v>8.8000000000000003E-4</v>
      </c>
      <c r="R732" s="139">
        <f>Q732*H732</f>
        <v>3.9383519999999998E-2</v>
      </c>
      <c r="S732" s="139">
        <v>0</v>
      </c>
      <c r="T732" s="140">
        <f>S732*H732</f>
        <v>0</v>
      </c>
      <c r="AR732" s="141" t="s">
        <v>277</v>
      </c>
      <c r="AT732" s="141" t="s">
        <v>179</v>
      </c>
      <c r="AU732" s="141" t="s">
        <v>93</v>
      </c>
      <c r="AY732" s="18" t="s">
        <v>177</v>
      </c>
      <c r="BE732" s="142">
        <f>IF(N732="základní",J732,0)</f>
        <v>0</v>
      </c>
      <c r="BF732" s="142">
        <f>IF(N732="snížená",J732,0)</f>
        <v>0</v>
      </c>
      <c r="BG732" s="142">
        <f>IF(N732="zákl. přenesená",J732,0)</f>
        <v>0</v>
      </c>
      <c r="BH732" s="142">
        <f>IF(N732="sníž. přenesená",J732,0)</f>
        <v>0</v>
      </c>
      <c r="BI732" s="142">
        <f>IF(N732="nulová",J732,0)</f>
        <v>0</v>
      </c>
      <c r="BJ732" s="18" t="s">
        <v>91</v>
      </c>
      <c r="BK732" s="142">
        <f>ROUND(I732*H732,2)</f>
        <v>0</v>
      </c>
      <c r="BL732" s="18" t="s">
        <v>277</v>
      </c>
      <c r="BM732" s="141" t="s">
        <v>1131</v>
      </c>
    </row>
    <row r="733" spans="2:65" s="1" customFormat="1" ht="11.25">
      <c r="B733" s="34"/>
      <c r="D733" s="143" t="s">
        <v>186</v>
      </c>
      <c r="F733" s="144" t="s">
        <v>1132</v>
      </c>
      <c r="I733" s="145"/>
      <c r="L733" s="34"/>
      <c r="M733" s="146"/>
      <c r="T733" s="55"/>
      <c r="AT733" s="18" t="s">
        <v>186</v>
      </c>
      <c r="AU733" s="18" t="s">
        <v>93</v>
      </c>
    </row>
    <row r="734" spans="2:65" s="1" customFormat="1" ht="49.15" customHeight="1">
      <c r="B734" s="34"/>
      <c r="C734" s="169" t="s">
        <v>1133</v>
      </c>
      <c r="D734" s="169" t="s">
        <v>278</v>
      </c>
      <c r="E734" s="170" t="s">
        <v>1134</v>
      </c>
      <c r="F734" s="171" t="s">
        <v>1135</v>
      </c>
      <c r="G734" s="172" t="s">
        <v>120</v>
      </c>
      <c r="H734" s="173">
        <v>52.161000000000001</v>
      </c>
      <c r="I734" s="174"/>
      <c r="J734" s="175">
        <f>ROUND(I734*H734,2)</f>
        <v>0</v>
      </c>
      <c r="K734" s="171" t="s">
        <v>183</v>
      </c>
      <c r="L734" s="176"/>
      <c r="M734" s="177" t="s">
        <v>81</v>
      </c>
      <c r="N734" s="178" t="s">
        <v>53</v>
      </c>
      <c r="P734" s="139">
        <f>O734*H734</f>
        <v>0</v>
      </c>
      <c r="Q734" s="139">
        <v>5.4000000000000003E-3</v>
      </c>
      <c r="R734" s="139">
        <f>Q734*H734</f>
        <v>0.28166940000000001</v>
      </c>
      <c r="S734" s="139">
        <v>0</v>
      </c>
      <c r="T734" s="140">
        <f>S734*H734</f>
        <v>0</v>
      </c>
      <c r="AR734" s="141" t="s">
        <v>393</v>
      </c>
      <c r="AT734" s="141" t="s">
        <v>278</v>
      </c>
      <c r="AU734" s="141" t="s">
        <v>93</v>
      </c>
      <c r="AY734" s="18" t="s">
        <v>177</v>
      </c>
      <c r="BE734" s="142">
        <f>IF(N734="základní",J734,0)</f>
        <v>0</v>
      </c>
      <c r="BF734" s="142">
        <f>IF(N734="snížená",J734,0)</f>
        <v>0</v>
      </c>
      <c r="BG734" s="142">
        <f>IF(N734="zákl. přenesená",J734,0)</f>
        <v>0</v>
      </c>
      <c r="BH734" s="142">
        <f>IF(N734="sníž. přenesená",J734,0)</f>
        <v>0</v>
      </c>
      <c r="BI734" s="142">
        <f>IF(N734="nulová",J734,0)</f>
        <v>0</v>
      </c>
      <c r="BJ734" s="18" t="s">
        <v>91</v>
      </c>
      <c r="BK734" s="142">
        <f>ROUND(I734*H734,2)</f>
        <v>0</v>
      </c>
      <c r="BL734" s="18" t="s">
        <v>277</v>
      </c>
      <c r="BM734" s="141" t="s">
        <v>1136</v>
      </c>
    </row>
    <row r="735" spans="2:65" s="15" customFormat="1" ht="11.25">
      <c r="B735" s="179"/>
      <c r="D735" s="148" t="s">
        <v>188</v>
      </c>
      <c r="E735" s="180" t="s">
        <v>81</v>
      </c>
      <c r="F735" s="181" t="s">
        <v>1137</v>
      </c>
      <c r="H735" s="180" t="s">
        <v>81</v>
      </c>
      <c r="I735" s="182"/>
      <c r="L735" s="179"/>
      <c r="M735" s="183"/>
      <c r="T735" s="184"/>
      <c r="AT735" s="180" t="s">
        <v>188</v>
      </c>
      <c r="AU735" s="180" t="s">
        <v>93</v>
      </c>
      <c r="AV735" s="15" t="s">
        <v>91</v>
      </c>
      <c r="AW735" s="15" t="s">
        <v>42</v>
      </c>
      <c r="AX735" s="15" t="s">
        <v>83</v>
      </c>
      <c r="AY735" s="180" t="s">
        <v>177</v>
      </c>
    </row>
    <row r="736" spans="2:65" s="12" customFormat="1" ht="11.25">
      <c r="B736" s="147"/>
      <c r="D736" s="148" t="s">
        <v>188</v>
      </c>
      <c r="E736" s="149" t="s">
        <v>81</v>
      </c>
      <c r="F736" s="150" t="s">
        <v>1138</v>
      </c>
      <c r="H736" s="151">
        <v>23.673999999999999</v>
      </c>
      <c r="I736" s="152"/>
      <c r="L736" s="147"/>
      <c r="M736" s="153"/>
      <c r="T736" s="154"/>
      <c r="AT736" s="149" t="s">
        <v>188</v>
      </c>
      <c r="AU736" s="149" t="s">
        <v>93</v>
      </c>
      <c r="AV736" s="12" t="s">
        <v>93</v>
      </c>
      <c r="AW736" s="12" t="s">
        <v>42</v>
      </c>
      <c r="AX736" s="12" t="s">
        <v>83</v>
      </c>
      <c r="AY736" s="149" t="s">
        <v>177</v>
      </c>
    </row>
    <row r="737" spans="2:65" s="12" customFormat="1" ht="11.25">
      <c r="B737" s="147"/>
      <c r="D737" s="148" t="s">
        <v>188</v>
      </c>
      <c r="E737" s="149" t="s">
        <v>81</v>
      </c>
      <c r="F737" s="150" t="s">
        <v>1139</v>
      </c>
      <c r="H737" s="151">
        <v>5.4</v>
      </c>
      <c r="I737" s="152"/>
      <c r="L737" s="147"/>
      <c r="M737" s="153"/>
      <c r="T737" s="154"/>
      <c r="AT737" s="149" t="s">
        <v>188</v>
      </c>
      <c r="AU737" s="149" t="s">
        <v>93</v>
      </c>
      <c r="AV737" s="12" t="s">
        <v>93</v>
      </c>
      <c r="AW737" s="12" t="s">
        <v>42</v>
      </c>
      <c r="AX737" s="12" t="s">
        <v>83</v>
      </c>
      <c r="AY737" s="149" t="s">
        <v>177</v>
      </c>
    </row>
    <row r="738" spans="2:65" s="12" customFormat="1" ht="11.25">
      <c r="B738" s="147"/>
      <c r="D738" s="148" t="s">
        <v>188</v>
      </c>
      <c r="E738" s="149" t="s">
        <v>81</v>
      </c>
      <c r="F738" s="150" t="s">
        <v>1140</v>
      </c>
      <c r="H738" s="151">
        <v>15.68</v>
      </c>
      <c r="I738" s="152"/>
      <c r="L738" s="147"/>
      <c r="M738" s="153"/>
      <c r="T738" s="154"/>
      <c r="AT738" s="149" t="s">
        <v>188</v>
      </c>
      <c r="AU738" s="149" t="s">
        <v>93</v>
      </c>
      <c r="AV738" s="12" t="s">
        <v>93</v>
      </c>
      <c r="AW738" s="12" t="s">
        <v>42</v>
      </c>
      <c r="AX738" s="12" t="s">
        <v>83</v>
      </c>
      <c r="AY738" s="149" t="s">
        <v>177</v>
      </c>
    </row>
    <row r="739" spans="2:65" s="13" customFormat="1" ht="11.25">
      <c r="B739" s="155"/>
      <c r="D739" s="148" t="s">
        <v>188</v>
      </c>
      <c r="E739" s="156" t="s">
        <v>81</v>
      </c>
      <c r="F739" s="157" t="s">
        <v>192</v>
      </c>
      <c r="H739" s="158">
        <v>44.753999999999998</v>
      </c>
      <c r="I739" s="159"/>
      <c r="L739" s="155"/>
      <c r="M739" s="160"/>
      <c r="T739" s="161"/>
      <c r="AT739" s="156" t="s">
        <v>188</v>
      </c>
      <c r="AU739" s="156" t="s">
        <v>93</v>
      </c>
      <c r="AV739" s="13" t="s">
        <v>184</v>
      </c>
      <c r="AW739" s="13" t="s">
        <v>42</v>
      </c>
      <c r="AX739" s="13" t="s">
        <v>91</v>
      </c>
      <c r="AY739" s="156" t="s">
        <v>177</v>
      </c>
    </row>
    <row r="740" spans="2:65" s="12" customFormat="1" ht="11.25">
      <c r="B740" s="147"/>
      <c r="D740" s="148" t="s">
        <v>188</v>
      </c>
      <c r="F740" s="150" t="s">
        <v>1141</v>
      </c>
      <c r="H740" s="151">
        <v>52.161000000000001</v>
      </c>
      <c r="I740" s="152"/>
      <c r="L740" s="147"/>
      <c r="M740" s="153"/>
      <c r="T740" s="154"/>
      <c r="AT740" s="149" t="s">
        <v>188</v>
      </c>
      <c r="AU740" s="149" t="s">
        <v>93</v>
      </c>
      <c r="AV740" s="12" t="s">
        <v>93</v>
      </c>
      <c r="AW740" s="12" t="s">
        <v>4</v>
      </c>
      <c r="AX740" s="12" t="s">
        <v>91</v>
      </c>
      <c r="AY740" s="149" t="s">
        <v>177</v>
      </c>
    </row>
    <row r="741" spans="2:65" s="1" customFormat="1" ht="24.2" customHeight="1">
      <c r="B741" s="34"/>
      <c r="C741" s="130" t="s">
        <v>1142</v>
      </c>
      <c r="D741" s="130" t="s">
        <v>179</v>
      </c>
      <c r="E741" s="131" t="s">
        <v>1143</v>
      </c>
      <c r="F741" s="132" t="s">
        <v>1144</v>
      </c>
      <c r="G741" s="133" t="s">
        <v>120</v>
      </c>
      <c r="H741" s="134">
        <v>24.75</v>
      </c>
      <c r="I741" s="135"/>
      <c r="J741" s="136">
        <f>ROUND(I741*H741,2)</f>
        <v>0</v>
      </c>
      <c r="K741" s="132" t="s">
        <v>183</v>
      </c>
      <c r="L741" s="34"/>
      <c r="M741" s="137" t="s">
        <v>81</v>
      </c>
      <c r="N741" s="138" t="s">
        <v>53</v>
      </c>
      <c r="P741" s="139">
        <f>O741*H741</f>
        <v>0</v>
      </c>
      <c r="Q741" s="139">
        <v>7.2000000000000005E-4</v>
      </c>
      <c r="R741" s="139">
        <f>Q741*H741</f>
        <v>1.7820000000000003E-2</v>
      </c>
      <c r="S741" s="139">
        <v>0</v>
      </c>
      <c r="T741" s="140">
        <f>S741*H741</f>
        <v>0</v>
      </c>
      <c r="AR741" s="141" t="s">
        <v>277</v>
      </c>
      <c r="AT741" s="141" t="s">
        <v>179</v>
      </c>
      <c r="AU741" s="141" t="s">
        <v>93</v>
      </c>
      <c r="AY741" s="18" t="s">
        <v>177</v>
      </c>
      <c r="BE741" s="142">
        <f>IF(N741="základní",J741,0)</f>
        <v>0</v>
      </c>
      <c r="BF741" s="142">
        <f>IF(N741="snížená",J741,0)</f>
        <v>0</v>
      </c>
      <c r="BG741" s="142">
        <f>IF(N741="zákl. přenesená",J741,0)</f>
        <v>0</v>
      </c>
      <c r="BH741" s="142">
        <f>IF(N741="sníž. přenesená",J741,0)</f>
        <v>0</v>
      </c>
      <c r="BI741" s="142">
        <f>IF(N741="nulová",J741,0)</f>
        <v>0</v>
      </c>
      <c r="BJ741" s="18" t="s">
        <v>91</v>
      </c>
      <c r="BK741" s="142">
        <f>ROUND(I741*H741,2)</f>
        <v>0</v>
      </c>
      <c r="BL741" s="18" t="s">
        <v>277</v>
      </c>
      <c r="BM741" s="141" t="s">
        <v>1145</v>
      </c>
    </row>
    <row r="742" spans="2:65" s="1" customFormat="1" ht="11.25">
      <c r="B742" s="34"/>
      <c r="D742" s="143" t="s">
        <v>186</v>
      </c>
      <c r="F742" s="144" t="s">
        <v>1146</v>
      </c>
      <c r="I742" s="145"/>
      <c r="L742" s="34"/>
      <c r="M742" s="146"/>
      <c r="T742" s="55"/>
      <c r="AT742" s="18" t="s">
        <v>186</v>
      </c>
      <c r="AU742" s="18" t="s">
        <v>93</v>
      </c>
    </row>
    <row r="743" spans="2:65" s="12" customFormat="1" ht="11.25">
      <c r="B743" s="147"/>
      <c r="D743" s="148" t="s">
        <v>188</v>
      </c>
      <c r="E743" s="149" t="s">
        <v>81</v>
      </c>
      <c r="F743" s="150" t="s">
        <v>1147</v>
      </c>
      <c r="H743" s="151">
        <v>24.75</v>
      </c>
      <c r="I743" s="152"/>
      <c r="L743" s="147"/>
      <c r="M743" s="153"/>
      <c r="T743" s="154"/>
      <c r="AT743" s="149" t="s">
        <v>188</v>
      </c>
      <c r="AU743" s="149" t="s">
        <v>93</v>
      </c>
      <c r="AV743" s="12" t="s">
        <v>93</v>
      </c>
      <c r="AW743" s="12" t="s">
        <v>42</v>
      </c>
      <c r="AX743" s="12" t="s">
        <v>91</v>
      </c>
      <c r="AY743" s="149" t="s">
        <v>177</v>
      </c>
    </row>
    <row r="744" spans="2:65" s="1" customFormat="1" ht="24.2" customHeight="1">
      <c r="B744" s="34"/>
      <c r="C744" s="169" t="s">
        <v>1148</v>
      </c>
      <c r="D744" s="169" t="s">
        <v>278</v>
      </c>
      <c r="E744" s="170" t="s">
        <v>1149</v>
      </c>
      <c r="F744" s="171" t="s">
        <v>1150</v>
      </c>
      <c r="G744" s="172" t="s">
        <v>120</v>
      </c>
      <c r="H744" s="173">
        <v>63.853999999999999</v>
      </c>
      <c r="I744" s="174"/>
      <c r="J744" s="175">
        <f>ROUND(I744*H744,2)</f>
        <v>0</v>
      </c>
      <c r="K744" s="171" t="s">
        <v>183</v>
      </c>
      <c r="L744" s="176"/>
      <c r="M744" s="177" t="s">
        <v>81</v>
      </c>
      <c r="N744" s="178" t="s">
        <v>53</v>
      </c>
      <c r="P744" s="139">
        <f>O744*H744</f>
        <v>0</v>
      </c>
      <c r="Q744" s="139">
        <v>5.0000000000000001E-4</v>
      </c>
      <c r="R744" s="139">
        <f>Q744*H744</f>
        <v>3.1926999999999997E-2</v>
      </c>
      <c r="S744" s="139">
        <v>0</v>
      </c>
      <c r="T744" s="140">
        <f>S744*H744</f>
        <v>0</v>
      </c>
      <c r="AR744" s="141" t="s">
        <v>393</v>
      </c>
      <c r="AT744" s="141" t="s">
        <v>278</v>
      </c>
      <c r="AU744" s="141" t="s">
        <v>93</v>
      </c>
      <c r="AY744" s="18" t="s">
        <v>177</v>
      </c>
      <c r="BE744" s="142">
        <f>IF(N744="základní",J744,0)</f>
        <v>0</v>
      </c>
      <c r="BF744" s="142">
        <f>IF(N744="snížená",J744,0)</f>
        <v>0</v>
      </c>
      <c r="BG744" s="142">
        <f>IF(N744="zákl. přenesená",J744,0)</f>
        <v>0</v>
      </c>
      <c r="BH744" s="142">
        <f>IF(N744="sníž. přenesená",J744,0)</f>
        <v>0</v>
      </c>
      <c r="BI744" s="142">
        <f>IF(N744="nulová",J744,0)</f>
        <v>0</v>
      </c>
      <c r="BJ744" s="18" t="s">
        <v>91</v>
      </c>
      <c r="BK744" s="142">
        <f>ROUND(I744*H744,2)</f>
        <v>0</v>
      </c>
      <c r="BL744" s="18" t="s">
        <v>277</v>
      </c>
      <c r="BM744" s="141" t="s">
        <v>1151</v>
      </c>
    </row>
    <row r="745" spans="2:65" s="15" customFormat="1" ht="11.25">
      <c r="B745" s="179"/>
      <c r="D745" s="148" t="s">
        <v>188</v>
      </c>
      <c r="E745" s="180" t="s">
        <v>81</v>
      </c>
      <c r="F745" s="181" t="s">
        <v>1137</v>
      </c>
      <c r="H745" s="180" t="s">
        <v>81</v>
      </c>
      <c r="I745" s="182"/>
      <c r="L745" s="179"/>
      <c r="M745" s="183"/>
      <c r="T745" s="184"/>
      <c r="AT745" s="180" t="s">
        <v>188</v>
      </c>
      <c r="AU745" s="180" t="s">
        <v>93</v>
      </c>
      <c r="AV745" s="15" t="s">
        <v>91</v>
      </c>
      <c r="AW745" s="15" t="s">
        <v>42</v>
      </c>
      <c r="AX745" s="15" t="s">
        <v>83</v>
      </c>
      <c r="AY745" s="180" t="s">
        <v>177</v>
      </c>
    </row>
    <row r="746" spans="2:65" s="12" customFormat="1" ht="11.25">
      <c r="B746" s="147"/>
      <c r="D746" s="148" t="s">
        <v>188</v>
      </c>
      <c r="E746" s="149" t="s">
        <v>81</v>
      </c>
      <c r="F746" s="150" t="s">
        <v>1152</v>
      </c>
      <c r="H746" s="151">
        <v>27.594000000000001</v>
      </c>
      <c r="I746" s="152"/>
      <c r="L746" s="147"/>
      <c r="M746" s="153"/>
      <c r="T746" s="154"/>
      <c r="AT746" s="149" t="s">
        <v>188</v>
      </c>
      <c r="AU746" s="149" t="s">
        <v>93</v>
      </c>
      <c r="AV746" s="12" t="s">
        <v>93</v>
      </c>
      <c r="AW746" s="12" t="s">
        <v>42</v>
      </c>
      <c r="AX746" s="12" t="s">
        <v>83</v>
      </c>
      <c r="AY746" s="149" t="s">
        <v>177</v>
      </c>
    </row>
    <row r="747" spans="2:65" s="12" customFormat="1" ht="11.25">
      <c r="B747" s="147"/>
      <c r="D747" s="148" t="s">
        <v>188</v>
      </c>
      <c r="E747" s="149" t="s">
        <v>81</v>
      </c>
      <c r="F747" s="150" t="s">
        <v>1153</v>
      </c>
      <c r="H747" s="151">
        <v>27.216000000000001</v>
      </c>
      <c r="I747" s="152"/>
      <c r="L747" s="147"/>
      <c r="M747" s="153"/>
      <c r="T747" s="154"/>
      <c r="AT747" s="149" t="s">
        <v>188</v>
      </c>
      <c r="AU747" s="149" t="s">
        <v>93</v>
      </c>
      <c r="AV747" s="12" t="s">
        <v>93</v>
      </c>
      <c r="AW747" s="12" t="s">
        <v>42</v>
      </c>
      <c r="AX747" s="12" t="s">
        <v>83</v>
      </c>
      <c r="AY747" s="149" t="s">
        <v>177</v>
      </c>
    </row>
    <row r="748" spans="2:65" s="13" customFormat="1" ht="11.25">
      <c r="B748" s="155"/>
      <c r="D748" s="148" t="s">
        <v>188</v>
      </c>
      <c r="E748" s="156" t="s">
        <v>81</v>
      </c>
      <c r="F748" s="157" t="s">
        <v>192</v>
      </c>
      <c r="H748" s="158">
        <v>54.81</v>
      </c>
      <c r="I748" s="159"/>
      <c r="L748" s="155"/>
      <c r="M748" s="160"/>
      <c r="T748" s="161"/>
      <c r="AT748" s="156" t="s">
        <v>188</v>
      </c>
      <c r="AU748" s="156" t="s">
        <v>93</v>
      </c>
      <c r="AV748" s="13" t="s">
        <v>184</v>
      </c>
      <c r="AW748" s="13" t="s">
        <v>42</v>
      </c>
      <c r="AX748" s="13" t="s">
        <v>91</v>
      </c>
      <c r="AY748" s="156" t="s">
        <v>177</v>
      </c>
    </row>
    <row r="749" spans="2:65" s="12" customFormat="1" ht="11.25">
      <c r="B749" s="147"/>
      <c r="D749" s="148" t="s">
        <v>188</v>
      </c>
      <c r="F749" s="150" t="s">
        <v>1154</v>
      </c>
      <c r="H749" s="151">
        <v>63.853999999999999</v>
      </c>
      <c r="I749" s="152"/>
      <c r="L749" s="147"/>
      <c r="M749" s="153"/>
      <c r="T749" s="154"/>
      <c r="AT749" s="149" t="s">
        <v>188</v>
      </c>
      <c r="AU749" s="149" t="s">
        <v>93</v>
      </c>
      <c r="AV749" s="12" t="s">
        <v>93</v>
      </c>
      <c r="AW749" s="12" t="s">
        <v>4</v>
      </c>
      <c r="AX749" s="12" t="s">
        <v>91</v>
      </c>
      <c r="AY749" s="149" t="s">
        <v>177</v>
      </c>
    </row>
    <row r="750" spans="2:65" s="1" customFormat="1" ht="21.75" customHeight="1">
      <c r="B750" s="34"/>
      <c r="C750" s="130" t="s">
        <v>1155</v>
      </c>
      <c r="D750" s="130" t="s">
        <v>179</v>
      </c>
      <c r="E750" s="131" t="s">
        <v>1156</v>
      </c>
      <c r="F750" s="132" t="s">
        <v>1157</v>
      </c>
      <c r="G750" s="133" t="s">
        <v>326</v>
      </c>
      <c r="H750" s="134">
        <v>1</v>
      </c>
      <c r="I750" s="135"/>
      <c r="J750" s="136">
        <f>ROUND(I750*H750,2)</f>
        <v>0</v>
      </c>
      <c r="K750" s="132" t="s">
        <v>183</v>
      </c>
      <c r="L750" s="34"/>
      <c r="M750" s="137" t="s">
        <v>81</v>
      </c>
      <c r="N750" s="138" t="s">
        <v>53</v>
      </c>
      <c r="P750" s="139">
        <f>O750*H750</f>
        <v>0</v>
      </c>
      <c r="Q750" s="139">
        <v>1E-4</v>
      </c>
      <c r="R750" s="139">
        <f>Q750*H750</f>
        <v>1E-4</v>
      </c>
      <c r="S750" s="139">
        <v>0</v>
      </c>
      <c r="T750" s="140">
        <f>S750*H750</f>
        <v>0</v>
      </c>
      <c r="AR750" s="141" t="s">
        <v>277</v>
      </c>
      <c r="AT750" s="141" t="s">
        <v>179</v>
      </c>
      <c r="AU750" s="141" t="s">
        <v>93</v>
      </c>
      <c r="AY750" s="18" t="s">
        <v>177</v>
      </c>
      <c r="BE750" s="142">
        <f>IF(N750="základní",J750,0)</f>
        <v>0</v>
      </c>
      <c r="BF750" s="142">
        <f>IF(N750="snížená",J750,0)</f>
        <v>0</v>
      </c>
      <c r="BG750" s="142">
        <f>IF(N750="zákl. přenesená",J750,0)</f>
        <v>0</v>
      </c>
      <c r="BH750" s="142">
        <f>IF(N750="sníž. přenesená",J750,0)</f>
        <v>0</v>
      </c>
      <c r="BI750" s="142">
        <f>IF(N750="nulová",J750,0)</f>
        <v>0</v>
      </c>
      <c r="BJ750" s="18" t="s">
        <v>91</v>
      </c>
      <c r="BK750" s="142">
        <f>ROUND(I750*H750,2)</f>
        <v>0</v>
      </c>
      <c r="BL750" s="18" t="s">
        <v>277</v>
      </c>
      <c r="BM750" s="141" t="s">
        <v>1158</v>
      </c>
    </row>
    <row r="751" spans="2:65" s="1" customFormat="1" ht="11.25">
      <c r="B751" s="34"/>
      <c r="D751" s="143" t="s">
        <v>186</v>
      </c>
      <c r="F751" s="144" t="s">
        <v>1159</v>
      </c>
      <c r="I751" s="145"/>
      <c r="L751" s="34"/>
      <c r="M751" s="146"/>
      <c r="T751" s="55"/>
      <c r="AT751" s="18" t="s">
        <v>186</v>
      </c>
      <c r="AU751" s="18" t="s">
        <v>93</v>
      </c>
    </row>
    <row r="752" spans="2:65" s="1" customFormat="1" ht="33" customHeight="1">
      <c r="B752" s="34"/>
      <c r="C752" s="130" t="s">
        <v>1160</v>
      </c>
      <c r="D752" s="130" t="s">
        <v>179</v>
      </c>
      <c r="E752" s="131" t="s">
        <v>1161</v>
      </c>
      <c r="F752" s="132" t="s">
        <v>1162</v>
      </c>
      <c r="G752" s="133" t="s">
        <v>241</v>
      </c>
      <c r="H752" s="134">
        <v>0.41799999999999998</v>
      </c>
      <c r="I752" s="135"/>
      <c r="J752" s="136">
        <f>ROUND(I752*H752,2)</f>
        <v>0</v>
      </c>
      <c r="K752" s="132" t="s">
        <v>183</v>
      </c>
      <c r="L752" s="34"/>
      <c r="M752" s="137" t="s">
        <v>81</v>
      </c>
      <c r="N752" s="138" t="s">
        <v>53</v>
      </c>
      <c r="P752" s="139">
        <f>O752*H752</f>
        <v>0</v>
      </c>
      <c r="Q752" s="139">
        <v>0</v>
      </c>
      <c r="R752" s="139">
        <f>Q752*H752</f>
        <v>0</v>
      </c>
      <c r="S752" s="139">
        <v>0</v>
      </c>
      <c r="T752" s="140">
        <f>S752*H752</f>
        <v>0</v>
      </c>
      <c r="AR752" s="141" t="s">
        <v>277</v>
      </c>
      <c r="AT752" s="141" t="s">
        <v>179</v>
      </c>
      <c r="AU752" s="141" t="s">
        <v>93</v>
      </c>
      <c r="AY752" s="18" t="s">
        <v>177</v>
      </c>
      <c r="BE752" s="142">
        <f>IF(N752="základní",J752,0)</f>
        <v>0</v>
      </c>
      <c r="BF752" s="142">
        <f>IF(N752="snížená",J752,0)</f>
        <v>0</v>
      </c>
      <c r="BG752" s="142">
        <f>IF(N752="zákl. přenesená",J752,0)</f>
        <v>0</v>
      </c>
      <c r="BH752" s="142">
        <f>IF(N752="sníž. přenesená",J752,0)</f>
        <v>0</v>
      </c>
      <c r="BI752" s="142">
        <f>IF(N752="nulová",J752,0)</f>
        <v>0</v>
      </c>
      <c r="BJ752" s="18" t="s">
        <v>91</v>
      </c>
      <c r="BK752" s="142">
        <f>ROUND(I752*H752,2)</f>
        <v>0</v>
      </c>
      <c r="BL752" s="18" t="s">
        <v>277</v>
      </c>
      <c r="BM752" s="141" t="s">
        <v>1163</v>
      </c>
    </row>
    <row r="753" spans="2:65" s="1" customFormat="1" ht="11.25">
      <c r="B753" s="34"/>
      <c r="D753" s="143" t="s">
        <v>186</v>
      </c>
      <c r="F753" s="144" t="s">
        <v>1164</v>
      </c>
      <c r="I753" s="145"/>
      <c r="L753" s="34"/>
      <c r="M753" s="146"/>
      <c r="T753" s="55"/>
      <c r="AT753" s="18" t="s">
        <v>186</v>
      </c>
      <c r="AU753" s="18" t="s">
        <v>93</v>
      </c>
    </row>
    <row r="754" spans="2:65" s="11" customFormat="1" ht="22.9" customHeight="1">
      <c r="B754" s="118"/>
      <c r="D754" s="119" t="s">
        <v>82</v>
      </c>
      <c r="E754" s="128" t="s">
        <v>1165</v>
      </c>
      <c r="F754" s="128" t="s">
        <v>1166</v>
      </c>
      <c r="I754" s="121"/>
      <c r="J754" s="129">
        <f>BK754</f>
        <v>0</v>
      </c>
      <c r="L754" s="118"/>
      <c r="M754" s="123"/>
      <c r="P754" s="124">
        <f>SUM(P755:P798)</f>
        <v>0</v>
      </c>
      <c r="R754" s="124">
        <f>SUM(R755:R798)</f>
        <v>0.79826294000000009</v>
      </c>
      <c r="T754" s="125">
        <f>SUM(T755:T798)</f>
        <v>7.92E-3</v>
      </c>
      <c r="AR754" s="119" t="s">
        <v>93</v>
      </c>
      <c r="AT754" s="126" t="s">
        <v>82</v>
      </c>
      <c r="AU754" s="126" t="s">
        <v>91</v>
      </c>
      <c r="AY754" s="119" t="s">
        <v>177</v>
      </c>
      <c r="BK754" s="127">
        <f>SUM(BK755:BK798)</f>
        <v>0</v>
      </c>
    </row>
    <row r="755" spans="2:65" s="1" customFormat="1" ht="24.2" customHeight="1">
      <c r="B755" s="34"/>
      <c r="C755" s="130" t="s">
        <v>1167</v>
      </c>
      <c r="D755" s="130" t="s">
        <v>179</v>
      </c>
      <c r="E755" s="131" t="s">
        <v>1168</v>
      </c>
      <c r="F755" s="132" t="s">
        <v>1169</v>
      </c>
      <c r="G755" s="133" t="s">
        <v>120</v>
      </c>
      <c r="H755" s="134">
        <v>17.600000000000001</v>
      </c>
      <c r="I755" s="135"/>
      <c r="J755" s="136">
        <f>ROUND(I755*H755,2)</f>
        <v>0</v>
      </c>
      <c r="K755" s="132" t="s">
        <v>183</v>
      </c>
      <c r="L755" s="34"/>
      <c r="M755" s="137" t="s">
        <v>81</v>
      </c>
      <c r="N755" s="138" t="s">
        <v>53</v>
      </c>
      <c r="P755" s="139">
        <f>O755*H755</f>
        <v>0</v>
      </c>
      <c r="Q755" s="139">
        <v>0</v>
      </c>
      <c r="R755" s="139">
        <f>Q755*H755</f>
        <v>0</v>
      </c>
      <c r="S755" s="139">
        <v>4.4999999999999999E-4</v>
      </c>
      <c r="T755" s="140">
        <f>S755*H755</f>
        <v>7.92E-3</v>
      </c>
      <c r="AR755" s="141" t="s">
        <v>277</v>
      </c>
      <c r="AT755" s="141" t="s">
        <v>179</v>
      </c>
      <c r="AU755" s="141" t="s">
        <v>93</v>
      </c>
      <c r="AY755" s="18" t="s">
        <v>177</v>
      </c>
      <c r="BE755" s="142">
        <f>IF(N755="základní",J755,0)</f>
        <v>0</v>
      </c>
      <c r="BF755" s="142">
        <f>IF(N755="snížená",J755,0)</f>
        <v>0</v>
      </c>
      <c r="BG755" s="142">
        <f>IF(N755="zákl. přenesená",J755,0)</f>
        <v>0</v>
      </c>
      <c r="BH755" s="142">
        <f>IF(N755="sníž. přenesená",J755,0)</f>
        <v>0</v>
      </c>
      <c r="BI755" s="142">
        <f>IF(N755="nulová",J755,0)</f>
        <v>0</v>
      </c>
      <c r="BJ755" s="18" t="s">
        <v>91</v>
      </c>
      <c r="BK755" s="142">
        <f>ROUND(I755*H755,2)</f>
        <v>0</v>
      </c>
      <c r="BL755" s="18" t="s">
        <v>277</v>
      </c>
      <c r="BM755" s="141" t="s">
        <v>1170</v>
      </c>
    </row>
    <row r="756" spans="2:65" s="1" customFormat="1" ht="11.25">
      <c r="B756" s="34"/>
      <c r="D756" s="143" t="s">
        <v>186</v>
      </c>
      <c r="F756" s="144" t="s">
        <v>1171</v>
      </c>
      <c r="I756" s="145"/>
      <c r="L756" s="34"/>
      <c r="M756" s="146"/>
      <c r="T756" s="55"/>
      <c r="AT756" s="18" t="s">
        <v>186</v>
      </c>
      <c r="AU756" s="18" t="s">
        <v>93</v>
      </c>
    </row>
    <row r="757" spans="2:65" s="12" customFormat="1" ht="11.25">
      <c r="B757" s="147"/>
      <c r="D757" s="148" t="s">
        <v>188</v>
      </c>
      <c r="E757" s="149" t="s">
        <v>81</v>
      </c>
      <c r="F757" s="150" t="s">
        <v>1172</v>
      </c>
      <c r="H757" s="151">
        <v>17.600000000000001</v>
      </c>
      <c r="I757" s="152"/>
      <c r="L757" s="147"/>
      <c r="M757" s="153"/>
      <c r="T757" s="154"/>
      <c r="AT757" s="149" t="s">
        <v>188</v>
      </c>
      <c r="AU757" s="149" t="s">
        <v>93</v>
      </c>
      <c r="AV757" s="12" t="s">
        <v>93</v>
      </c>
      <c r="AW757" s="12" t="s">
        <v>42</v>
      </c>
      <c r="AX757" s="12" t="s">
        <v>91</v>
      </c>
      <c r="AY757" s="149" t="s">
        <v>177</v>
      </c>
    </row>
    <row r="758" spans="2:65" s="1" customFormat="1" ht="24.2" customHeight="1">
      <c r="B758" s="34"/>
      <c r="C758" s="130" t="s">
        <v>1173</v>
      </c>
      <c r="D758" s="130" t="s">
        <v>179</v>
      </c>
      <c r="E758" s="131" t="s">
        <v>1174</v>
      </c>
      <c r="F758" s="132" t="s">
        <v>1175</v>
      </c>
      <c r="G758" s="133" t="s">
        <v>120</v>
      </c>
      <c r="H758" s="134">
        <v>77.94</v>
      </c>
      <c r="I758" s="135"/>
      <c r="J758" s="136">
        <f>ROUND(I758*H758,2)</f>
        <v>0</v>
      </c>
      <c r="K758" s="132" t="s">
        <v>183</v>
      </c>
      <c r="L758" s="34"/>
      <c r="M758" s="137" t="s">
        <v>81</v>
      </c>
      <c r="N758" s="138" t="s">
        <v>53</v>
      </c>
      <c r="P758" s="139">
        <f>O758*H758</f>
        <v>0</v>
      </c>
      <c r="Q758" s="139">
        <v>0</v>
      </c>
      <c r="R758" s="139">
        <f>Q758*H758</f>
        <v>0</v>
      </c>
      <c r="S758" s="139">
        <v>0</v>
      </c>
      <c r="T758" s="140">
        <f>S758*H758</f>
        <v>0</v>
      </c>
      <c r="AR758" s="141" t="s">
        <v>277</v>
      </c>
      <c r="AT758" s="141" t="s">
        <v>179</v>
      </c>
      <c r="AU758" s="141" t="s">
        <v>93</v>
      </c>
      <c r="AY758" s="18" t="s">
        <v>177</v>
      </c>
      <c r="BE758" s="142">
        <f>IF(N758="základní",J758,0)</f>
        <v>0</v>
      </c>
      <c r="BF758" s="142">
        <f>IF(N758="snížená",J758,0)</f>
        <v>0</v>
      </c>
      <c r="BG758" s="142">
        <f>IF(N758="zákl. přenesená",J758,0)</f>
        <v>0</v>
      </c>
      <c r="BH758" s="142">
        <f>IF(N758="sníž. přenesená",J758,0)</f>
        <v>0</v>
      </c>
      <c r="BI758" s="142">
        <f>IF(N758="nulová",J758,0)</f>
        <v>0</v>
      </c>
      <c r="BJ758" s="18" t="s">
        <v>91</v>
      </c>
      <c r="BK758" s="142">
        <f>ROUND(I758*H758,2)</f>
        <v>0</v>
      </c>
      <c r="BL758" s="18" t="s">
        <v>277</v>
      </c>
      <c r="BM758" s="141" t="s">
        <v>1176</v>
      </c>
    </row>
    <row r="759" spans="2:65" s="1" customFormat="1" ht="11.25">
      <c r="B759" s="34"/>
      <c r="D759" s="143" t="s">
        <v>186</v>
      </c>
      <c r="F759" s="144" t="s">
        <v>1177</v>
      </c>
      <c r="I759" s="145"/>
      <c r="L759" s="34"/>
      <c r="M759" s="146"/>
      <c r="T759" s="55"/>
      <c r="AT759" s="18" t="s">
        <v>186</v>
      </c>
      <c r="AU759" s="18" t="s">
        <v>93</v>
      </c>
    </row>
    <row r="760" spans="2:65" s="1" customFormat="1" ht="24.2" customHeight="1">
      <c r="B760" s="34"/>
      <c r="C760" s="169" t="s">
        <v>1178</v>
      </c>
      <c r="D760" s="169" t="s">
        <v>278</v>
      </c>
      <c r="E760" s="170" t="s">
        <v>1179</v>
      </c>
      <c r="F760" s="171" t="s">
        <v>1180</v>
      </c>
      <c r="G760" s="172" t="s">
        <v>120</v>
      </c>
      <c r="H760" s="173">
        <v>73.174999999999997</v>
      </c>
      <c r="I760" s="174"/>
      <c r="J760" s="175">
        <f>ROUND(I760*H760,2)</f>
        <v>0</v>
      </c>
      <c r="K760" s="171" t="s">
        <v>183</v>
      </c>
      <c r="L760" s="176"/>
      <c r="M760" s="177" t="s">
        <v>81</v>
      </c>
      <c r="N760" s="178" t="s">
        <v>53</v>
      </c>
      <c r="P760" s="139">
        <f>O760*H760</f>
        <v>0</v>
      </c>
      <c r="Q760" s="139">
        <v>1.8E-3</v>
      </c>
      <c r="R760" s="139">
        <f>Q760*H760</f>
        <v>0.131715</v>
      </c>
      <c r="S760" s="139">
        <v>0</v>
      </c>
      <c r="T760" s="140">
        <f>S760*H760</f>
        <v>0</v>
      </c>
      <c r="AR760" s="141" t="s">
        <v>393</v>
      </c>
      <c r="AT760" s="141" t="s">
        <v>278</v>
      </c>
      <c r="AU760" s="141" t="s">
        <v>93</v>
      </c>
      <c r="AY760" s="18" t="s">
        <v>177</v>
      </c>
      <c r="BE760" s="142">
        <f>IF(N760="základní",J760,0)</f>
        <v>0</v>
      </c>
      <c r="BF760" s="142">
        <f>IF(N760="snížená",J760,0)</f>
        <v>0</v>
      </c>
      <c r="BG760" s="142">
        <f>IF(N760="zákl. přenesená",J760,0)</f>
        <v>0</v>
      </c>
      <c r="BH760" s="142">
        <f>IF(N760="sníž. přenesená",J760,0)</f>
        <v>0</v>
      </c>
      <c r="BI760" s="142">
        <f>IF(N760="nulová",J760,0)</f>
        <v>0</v>
      </c>
      <c r="BJ760" s="18" t="s">
        <v>91</v>
      </c>
      <c r="BK760" s="142">
        <f>ROUND(I760*H760,2)</f>
        <v>0</v>
      </c>
      <c r="BL760" s="18" t="s">
        <v>277</v>
      </c>
      <c r="BM760" s="141" t="s">
        <v>1181</v>
      </c>
    </row>
    <row r="761" spans="2:65" s="12" customFormat="1" ht="11.25">
      <c r="B761" s="147"/>
      <c r="D761" s="148" t="s">
        <v>188</v>
      </c>
      <c r="E761" s="149" t="s">
        <v>81</v>
      </c>
      <c r="F761" s="150" t="s">
        <v>118</v>
      </c>
      <c r="H761" s="151">
        <v>69.69</v>
      </c>
      <c r="I761" s="152"/>
      <c r="L761" s="147"/>
      <c r="M761" s="153"/>
      <c r="T761" s="154"/>
      <c r="AT761" s="149" t="s">
        <v>188</v>
      </c>
      <c r="AU761" s="149" t="s">
        <v>93</v>
      </c>
      <c r="AV761" s="12" t="s">
        <v>93</v>
      </c>
      <c r="AW761" s="12" t="s">
        <v>42</v>
      </c>
      <c r="AX761" s="12" t="s">
        <v>91</v>
      </c>
      <c r="AY761" s="149" t="s">
        <v>177</v>
      </c>
    </row>
    <row r="762" spans="2:65" s="1" customFormat="1" ht="11.25">
      <c r="B762" s="34"/>
      <c r="D762" s="148" t="s">
        <v>736</v>
      </c>
      <c r="F762" s="185" t="s">
        <v>737</v>
      </c>
      <c r="L762" s="34"/>
      <c r="M762" s="146"/>
      <c r="T762" s="55"/>
      <c r="AU762" s="18" t="s">
        <v>93</v>
      </c>
    </row>
    <row r="763" spans="2:65" s="1" customFormat="1" ht="11.25">
      <c r="B763" s="34"/>
      <c r="D763" s="148" t="s">
        <v>736</v>
      </c>
      <c r="F763" s="186" t="s">
        <v>738</v>
      </c>
      <c r="H763" s="187">
        <v>0</v>
      </c>
      <c r="L763" s="34"/>
      <c r="M763" s="146"/>
      <c r="T763" s="55"/>
      <c r="AU763" s="18" t="s">
        <v>93</v>
      </c>
    </row>
    <row r="764" spans="2:65" s="1" customFormat="1" ht="11.25">
      <c r="B764" s="34"/>
      <c r="D764" s="148" t="s">
        <v>736</v>
      </c>
      <c r="F764" s="186" t="s">
        <v>739</v>
      </c>
      <c r="H764" s="187">
        <v>23.47</v>
      </c>
      <c r="L764" s="34"/>
      <c r="M764" s="146"/>
      <c r="T764" s="55"/>
      <c r="AU764" s="18" t="s">
        <v>93</v>
      </c>
    </row>
    <row r="765" spans="2:65" s="1" customFormat="1" ht="11.25">
      <c r="B765" s="34"/>
      <c r="D765" s="148" t="s">
        <v>736</v>
      </c>
      <c r="F765" s="186" t="s">
        <v>740</v>
      </c>
      <c r="H765" s="187">
        <v>23.11</v>
      </c>
      <c r="L765" s="34"/>
      <c r="M765" s="146"/>
      <c r="T765" s="55"/>
      <c r="AU765" s="18" t="s">
        <v>93</v>
      </c>
    </row>
    <row r="766" spans="2:65" s="1" customFormat="1" ht="11.25">
      <c r="B766" s="34"/>
      <c r="D766" s="148" t="s">
        <v>736</v>
      </c>
      <c r="F766" s="186" t="s">
        <v>741</v>
      </c>
      <c r="H766" s="187">
        <v>23.11</v>
      </c>
      <c r="L766" s="34"/>
      <c r="M766" s="146"/>
      <c r="T766" s="55"/>
      <c r="AU766" s="18" t="s">
        <v>93</v>
      </c>
    </row>
    <row r="767" spans="2:65" s="1" customFormat="1" ht="11.25">
      <c r="B767" s="34"/>
      <c r="D767" s="148" t="s">
        <v>736</v>
      </c>
      <c r="F767" s="186" t="s">
        <v>269</v>
      </c>
      <c r="H767" s="187">
        <v>69.69</v>
      </c>
      <c r="L767" s="34"/>
      <c r="M767" s="146"/>
      <c r="T767" s="55"/>
      <c r="AU767" s="18" t="s">
        <v>93</v>
      </c>
    </row>
    <row r="768" spans="2:65" s="12" customFormat="1" ht="11.25">
      <c r="B768" s="147"/>
      <c r="D768" s="148" t="s">
        <v>188</v>
      </c>
      <c r="F768" s="150" t="s">
        <v>1182</v>
      </c>
      <c r="H768" s="151">
        <v>73.174999999999997</v>
      </c>
      <c r="I768" s="152"/>
      <c r="L768" s="147"/>
      <c r="M768" s="153"/>
      <c r="T768" s="154"/>
      <c r="AT768" s="149" t="s">
        <v>188</v>
      </c>
      <c r="AU768" s="149" t="s">
        <v>93</v>
      </c>
      <c r="AV768" s="12" t="s">
        <v>93</v>
      </c>
      <c r="AW768" s="12" t="s">
        <v>4</v>
      </c>
      <c r="AX768" s="12" t="s">
        <v>91</v>
      </c>
      <c r="AY768" s="149" t="s">
        <v>177</v>
      </c>
    </row>
    <row r="769" spans="2:65" s="1" customFormat="1" ht="24.2" customHeight="1">
      <c r="B769" s="34"/>
      <c r="C769" s="169" t="s">
        <v>1183</v>
      </c>
      <c r="D769" s="169" t="s">
        <v>278</v>
      </c>
      <c r="E769" s="170" t="s">
        <v>1184</v>
      </c>
      <c r="F769" s="171" t="s">
        <v>1185</v>
      </c>
      <c r="G769" s="172" t="s">
        <v>120</v>
      </c>
      <c r="H769" s="173">
        <v>8.6630000000000003</v>
      </c>
      <c r="I769" s="174"/>
      <c r="J769" s="175">
        <f>ROUND(I769*H769,2)</f>
        <v>0</v>
      </c>
      <c r="K769" s="171" t="s">
        <v>183</v>
      </c>
      <c r="L769" s="176"/>
      <c r="M769" s="177" t="s">
        <v>81</v>
      </c>
      <c r="N769" s="178" t="s">
        <v>53</v>
      </c>
      <c r="P769" s="139">
        <f>O769*H769</f>
        <v>0</v>
      </c>
      <c r="Q769" s="139">
        <v>1.8E-3</v>
      </c>
      <c r="R769" s="139">
        <f>Q769*H769</f>
        <v>1.55934E-2</v>
      </c>
      <c r="S769" s="139">
        <v>0</v>
      </c>
      <c r="T769" s="140">
        <f>S769*H769</f>
        <v>0</v>
      </c>
      <c r="AR769" s="141" t="s">
        <v>393</v>
      </c>
      <c r="AT769" s="141" t="s">
        <v>278</v>
      </c>
      <c r="AU769" s="141" t="s">
        <v>93</v>
      </c>
      <c r="AY769" s="18" t="s">
        <v>177</v>
      </c>
      <c r="BE769" s="142">
        <f>IF(N769="základní",J769,0)</f>
        <v>0</v>
      </c>
      <c r="BF769" s="142">
        <f>IF(N769="snížená",J769,0)</f>
        <v>0</v>
      </c>
      <c r="BG769" s="142">
        <f>IF(N769="zákl. přenesená",J769,0)</f>
        <v>0</v>
      </c>
      <c r="BH769" s="142">
        <f>IF(N769="sníž. přenesená",J769,0)</f>
        <v>0</v>
      </c>
      <c r="BI769" s="142">
        <f>IF(N769="nulová",J769,0)</f>
        <v>0</v>
      </c>
      <c r="BJ769" s="18" t="s">
        <v>91</v>
      </c>
      <c r="BK769" s="142">
        <f>ROUND(I769*H769,2)</f>
        <v>0</v>
      </c>
      <c r="BL769" s="18" t="s">
        <v>277</v>
      </c>
      <c r="BM769" s="141" t="s">
        <v>1186</v>
      </c>
    </row>
    <row r="770" spans="2:65" s="12" customFormat="1" ht="11.25">
      <c r="B770" s="147"/>
      <c r="D770" s="148" t="s">
        <v>188</v>
      </c>
      <c r="E770" s="149" t="s">
        <v>81</v>
      </c>
      <c r="F770" s="150" t="s">
        <v>1187</v>
      </c>
      <c r="H770" s="151">
        <v>8.25</v>
      </c>
      <c r="I770" s="152"/>
      <c r="L770" s="147"/>
      <c r="M770" s="153"/>
      <c r="T770" s="154"/>
      <c r="AT770" s="149" t="s">
        <v>188</v>
      </c>
      <c r="AU770" s="149" t="s">
        <v>93</v>
      </c>
      <c r="AV770" s="12" t="s">
        <v>93</v>
      </c>
      <c r="AW770" s="12" t="s">
        <v>42</v>
      </c>
      <c r="AX770" s="12" t="s">
        <v>91</v>
      </c>
      <c r="AY770" s="149" t="s">
        <v>177</v>
      </c>
    </row>
    <row r="771" spans="2:65" s="12" customFormat="1" ht="11.25">
      <c r="B771" s="147"/>
      <c r="D771" s="148" t="s">
        <v>188</v>
      </c>
      <c r="F771" s="150" t="s">
        <v>1188</v>
      </c>
      <c r="H771" s="151">
        <v>8.6630000000000003</v>
      </c>
      <c r="I771" s="152"/>
      <c r="L771" s="147"/>
      <c r="M771" s="153"/>
      <c r="T771" s="154"/>
      <c r="AT771" s="149" t="s">
        <v>188</v>
      </c>
      <c r="AU771" s="149" t="s">
        <v>93</v>
      </c>
      <c r="AV771" s="12" t="s">
        <v>93</v>
      </c>
      <c r="AW771" s="12" t="s">
        <v>4</v>
      </c>
      <c r="AX771" s="12" t="s">
        <v>91</v>
      </c>
      <c r="AY771" s="149" t="s">
        <v>177</v>
      </c>
    </row>
    <row r="772" spans="2:65" s="1" customFormat="1" ht="24.2" customHeight="1">
      <c r="B772" s="34"/>
      <c r="C772" s="130" t="s">
        <v>1189</v>
      </c>
      <c r="D772" s="130" t="s">
        <v>179</v>
      </c>
      <c r="E772" s="131" t="s">
        <v>1190</v>
      </c>
      <c r="F772" s="132" t="s">
        <v>1191</v>
      </c>
      <c r="G772" s="133" t="s">
        <v>120</v>
      </c>
      <c r="H772" s="134">
        <v>31.08</v>
      </c>
      <c r="I772" s="135"/>
      <c r="J772" s="136">
        <f>ROUND(I772*H772,2)</f>
        <v>0</v>
      </c>
      <c r="K772" s="132" t="s">
        <v>183</v>
      </c>
      <c r="L772" s="34"/>
      <c r="M772" s="137" t="s">
        <v>81</v>
      </c>
      <c r="N772" s="138" t="s">
        <v>53</v>
      </c>
      <c r="P772" s="139">
        <f>O772*H772</f>
        <v>0</v>
      </c>
      <c r="Q772" s="139">
        <v>6.0000000000000001E-3</v>
      </c>
      <c r="R772" s="139">
        <f>Q772*H772</f>
        <v>0.18648000000000001</v>
      </c>
      <c r="S772" s="139">
        <v>0</v>
      </c>
      <c r="T772" s="140">
        <f>S772*H772</f>
        <v>0</v>
      </c>
      <c r="AR772" s="141" t="s">
        <v>277</v>
      </c>
      <c r="AT772" s="141" t="s">
        <v>179</v>
      </c>
      <c r="AU772" s="141" t="s">
        <v>93</v>
      </c>
      <c r="AY772" s="18" t="s">
        <v>177</v>
      </c>
      <c r="BE772" s="142">
        <f>IF(N772="základní",J772,0)</f>
        <v>0</v>
      </c>
      <c r="BF772" s="142">
        <f>IF(N772="snížená",J772,0)</f>
        <v>0</v>
      </c>
      <c r="BG772" s="142">
        <f>IF(N772="zákl. přenesená",J772,0)</f>
        <v>0</v>
      </c>
      <c r="BH772" s="142">
        <f>IF(N772="sníž. přenesená",J772,0)</f>
        <v>0</v>
      </c>
      <c r="BI772" s="142">
        <f>IF(N772="nulová",J772,0)</f>
        <v>0</v>
      </c>
      <c r="BJ772" s="18" t="s">
        <v>91</v>
      </c>
      <c r="BK772" s="142">
        <f>ROUND(I772*H772,2)</f>
        <v>0</v>
      </c>
      <c r="BL772" s="18" t="s">
        <v>277</v>
      </c>
      <c r="BM772" s="141" t="s">
        <v>1192</v>
      </c>
    </row>
    <row r="773" spans="2:65" s="1" customFormat="1" ht="11.25">
      <c r="B773" s="34"/>
      <c r="D773" s="143" t="s">
        <v>186</v>
      </c>
      <c r="F773" s="144" t="s">
        <v>1193</v>
      </c>
      <c r="I773" s="145"/>
      <c r="L773" s="34"/>
      <c r="M773" s="146"/>
      <c r="T773" s="55"/>
      <c r="AT773" s="18" t="s">
        <v>186</v>
      </c>
      <c r="AU773" s="18" t="s">
        <v>93</v>
      </c>
    </row>
    <row r="774" spans="2:65" s="12" customFormat="1" ht="11.25">
      <c r="B774" s="147"/>
      <c r="D774" s="148" t="s">
        <v>188</v>
      </c>
      <c r="E774" s="149" t="s">
        <v>81</v>
      </c>
      <c r="F774" s="150" t="s">
        <v>1194</v>
      </c>
      <c r="H774" s="151">
        <v>19.5</v>
      </c>
      <c r="I774" s="152"/>
      <c r="L774" s="147"/>
      <c r="M774" s="153"/>
      <c r="T774" s="154"/>
      <c r="AT774" s="149" t="s">
        <v>188</v>
      </c>
      <c r="AU774" s="149" t="s">
        <v>93</v>
      </c>
      <c r="AV774" s="12" t="s">
        <v>93</v>
      </c>
      <c r="AW774" s="12" t="s">
        <v>42</v>
      </c>
      <c r="AX774" s="12" t="s">
        <v>83</v>
      </c>
      <c r="AY774" s="149" t="s">
        <v>177</v>
      </c>
    </row>
    <row r="775" spans="2:65" s="12" customFormat="1" ht="11.25">
      <c r="B775" s="147"/>
      <c r="D775" s="148" t="s">
        <v>188</v>
      </c>
      <c r="E775" s="149" t="s">
        <v>81</v>
      </c>
      <c r="F775" s="150" t="s">
        <v>1195</v>
      </c>
      <c r="H775" s="151">
        <v>11.58</v>
      </c>
      <c r="I775" s="152"/>
      <c r="L775" s="147"/>
      <c r="M775" s="153"/>
      <c r="T775" s="154"/>
      <c r="AT775" s="149" t="s">
        <v>188</v>
      </c>
      <c r="AU775" s="149" t="s">
        <v>93</v>
      </c>
      <c r="AV775" s="12" t="s">
        <v>93</v>
      </c>
      <c r="AW775" s="12" t="s">
        <v>42</v>
      </c>
      <c r="AX775" s="12" t="s">
        <v>83</v>
      </c>
      <c r="AY775" s="149" t="s">
        <v>177</v>
      </c>
    </row>
    <row r="776" spans="2:65" s="13" customFormat="1" ht="11.25">
      <c r="B776" s="155"/>
      <c r="D776" s="148" t="s">
        <v>188</v>
      </c>
      <c r="E776" s="156" t="s">
        <v>81</v>
      </c>
      <c r="F776" s="157" t="s">
        <v>192</v>
      </c>
      <c r="H776" s="158">
        <v>31.08</v>
      </c>
      <c r="I776" s="159"/>
      <c r="L776" s="155"/>
      <c r="M776" s="160"/>
      <c r="T776" s="161"/>
      <c r="AT776" s="156" t="s">
        <v>188</v>
      </c>
      <c r="AU776" s="156" t="s">
        <v>93</v>
      </c>
      <c r="AV776" s="13" t="s">
        <v>184</v>
      </c>
      <c r="AW776" s="13" t="s">
        <v>42</v>
      </c>
      <c r="AX776" s="13" t="s">
        <v>91</v>
      </c>
      <c r="AY776" s="156" t="s">
        <v>177</v>
      </c>
    </row>
    <row r="777" spans="2:65" s="1" customFormat="1" ht="24.2" customHeight="1">
      <c r="B777" s="34"/>
      <c r="C777" s="169" t="s">
        <v>1196</v>
      </c>
      <c r="D777" s="169" t="s">
        <v>278</v>
      </c>
      <c r="E777" s="170" t="s">
        <v>622</v>
      </c>
      <c r="F777" s="171" t="s">
        <v>623</v>
      </c>
      <c r="G777" s="172" t="s">
        <v>120</v>
      </c>
      <c r="H777" s="173">
        <v>32.634</v>
      </c>
      <c r="I777" s="174"/>
      <c r="J777" s="175">
        <f>ROUND(I777*H777,2)</f>
        <v>0</v>
      </c>
      <c r="K777" s="171" t="s">
        <v>183</v>
      </c>
      <c r="L777" s="176"/>
      <c r="M777" s="177" t="s">
        <v>81</v>
      </c>
      <c r="N777" s="178" t="s">
        <v>53</v>
      </c>
      <c r="P777" s="139">
        <f>O777*H777</f>
        <v>0</v>
      </c>
      <c r="Q777" s="139">
        <v>6.0000000000000001E-3</v>
      </c>
      <c r="R777" s="139">
        <f>Q777*H777</f>
        <v>0.19580400000000001</v>
      </c>
      <c r="S777" s="139">
        <v>0</v>
      </c>
      <c r="T777" s="140">
        <f>S777*H777</f>
        <v>0</v>
      </c>
      <c r="AR777" s="141" t="s">
        <v>393</v>
      </c>
      <c r="AT777" s="141" t="s">
        <v>278</v>
      </c>
      <c r="AU777" s="141" t="s">
        <v>93</v>
      </c>
      <c r="AY777" s="18" t="s">
        <v>177</v>
      </c>
      <c r="BE777" s="142">
        <f>IF(N777="základní",J777,0)</f>
        <v>0</v>
      </c>
      <c r="BF777" s="142">
        <f>IF(N777="snížená",J777,0)</f>
        <v>0</v>
      </c>
      <c r="BG777" s="142">
        <f>IF(N777="zákl. přenesená",J777,0)</f>
        <v>0</v>
      </c>
      <c r="BH777" s="142">
        <f>IF(N777="sníž. přenesená",J777,0)</f>
        <v>0</v>
      </c>
      <c r="BI777" s="142">
        <f>IF(N777="nulová",J777,0)</f>
        <v>0</v>
      </c>
      <c r="BJ777" s="18" t="s">
        <v>91</v>
      </c>
      <c r="BK777" s="142">
        <f>ROUND(I777*H777,2)</f>
        <v>0</v>
      </c>
      <c r="BL777" s="18" t="s">
        <v>277</v>
      </c>
      <c r="BM777" s="141" t="s">
        <v>1197</v>
      </c>
    </row>
    <row r="778" spans="2:65" s="12" customFormat="1" ht="11.25">
      <c r="B778" s="147"/>
      <c r="D778" s="148" t="s">
        <v>188</v>
      </c>
      <c r="F778" s="150" t="s">
        <v>1198</v>
      </c>
      <c r="H778" s="151">
        <v>32.634</v>
      </c>
      <c r="I778" s="152"/>
      <c r="L778" s="147"/>
      <c r="M778" s="153"/>
      <c r="T778" s="154"/>
      <c r="AT778" s="149" t="s">
        <v>188</v>
      </c>
      <c r="AU778" s="149" t="s">
        <v>93</v>
      </c>
      <c r="AV778" s="12" t="s">
        <v>93</v>
      </c>
      <c r="AW778" s="12" t="s">
        <v>4</v>
      </c>
      <c r="AX778" s="12" t="s">
        <v>91</v>
      </c>
      <c r="AY778" s="149" t="s">
        <v>177</v>
      </c>
    </row>
    <row r="779" spans="2:65" s="1" customFormat="1" ht="24.2" customHeight="1">
      <c r="B779" s="34"/>
      <c r="C779" s="130" t="s">
        <v>1199</v>
      </c>
      <c r="D779" s="130" t="s">
        <v>179</v>
      </c>
      <c r="E779" s="131" t="s">
        <v>1200</v>
      </c>
      <c r="F779" s="132" t="s">
        <v>1201</v>
      </c>
      <c r="G779" s="133" t="s">
        <v>120</v>
      </c>
      <c r="H779" s="134">
        <v>14.7</v>
      </c>
      <c r="I779" s="135"/>
      <c r="J779" s="136">
        <f>ROUND(I779*H779,2)</f>
        <v>0</v>
      </c>
      <c r="K779" s="132" t="s">
        <v>183</v>
      </c>
      <c r="L779" s="34"/>
      <c r="M779" s="137" t="s">
        <v>81</v>
      </c>
      <c r="N779" s="138" t="s">
        <v>53</v>
      </c>
      <c r="P779" s="139">
        <f>O779*H779</f>
        <v>0</v>
      </c>
      <c r="Q779" s="139">
        <v>3.0000000000000001E-3</v>
      </c>
      <c r="R779" s="139">
        <f>Q779*H779</f>
        <v>4.41E-2</v>
      </c>
      <c r="S779" s="139">
        <v>0</v>
      </c>
      <c r="T779" s="140">
        <f>S779*H779</f>
        <v>0</v>
      </c>
      <c r="AR779" s="141" t="s">
        <v>277</v>
      </c>
      <c r="AT779" s="141" t="s">
        <v>179</v>
      </c>
      <c r="AU779" s="141" t="s">
        <v>93</v>
      </c>
      <c r="AY779" s="18" t="s">
        <v>177</v>
      </c>
      <c r="BE779" s="142">
        <f>IF(N779="základní",J779,0)</f>
        <v>0</v>
      </c>
      <c r="BF779" s="142">
        <f>IF(N779="snížená",J779,0)</f>
        <v>0</v>
      </c>
      <c r="BG779" s="142">
        <f>IF(N779="zákl. přenesená",J779,0)</f>
        <v>0</v>
      </c>
      <c r="BH779" s="142">
        <f>IF(N779="sníž. přenesená",J779,0)</f>
        <v>0</v>
      </c>
      <c r="BI779" s="142">
        <f>IF(N779="nulová",J779,0)</f>
        <v>0</v>
      </c>
      <c r="BJ779" s="18" t="s">
        <v>91</v>
      </c>
      <c r="BK779" s="142">
        <f>ROUND(I779*H779,2)</f>
        <v>0</v>
      </c>
      <c r="BL779" s="18" t="s">
        <v>277</v>
      </c>
      <c r="BM779" s="141" t="s">
        <v>1202</v>
      </c>
    </row>
    <row r="780" spans="2:65" s="1" customFormat="1" ht="11.25">
      <c r="B780" s="34"/>
      <c r="D780" s="143" t="s">
        <v>186</v>
      </c>
      <c r="F780" s="144" t="s">
        <v>1203</v>
      </c>
      <c r="I780" s="145"/>
      <c r="L780" s="34"/>
      <c r="M780" s="146"/>
      <c r="T780" s="55"/>
      <c r="AT780" s="18" t="s">
        <v>186</v>
      </c>
      <c r="AU780" s="18" t="s">
        <v>93</v>
      </c>
    </row>
    <row r="781" spans="2:65" s="1" customFormat="1" ht="16.5" customHeight="1">
      <c r="B781" s="34"/>
      <c r="C781" s="169" t="s">
        <v>1204</v>
      </c>
      <c r="D781" s="169" t="s">
        <v>278</v>
      </c>
      <c r="E781" s="170" t="s">
        <v>1205</v>
      </c>
      <c r="F781" s="171" t="s">
        <v>1206</v>
      </c>
      <c r="G781" s="172" t="s">
        <v>120</v>
      </c>
      <c r="H781" s="173">
        <v>15.435</v>
      </c>
      <c r="I781" s="174"/>
      <c r="J781" s="175">
        <f>ROUND(I781*H781,2)</f>
        <v>0</v>
      </c>
      <c r="K781" s="171" t="s">
        <v>183</v>
      </c>
      <c r="L781" s="176"/>
      <c r="M781" s="177" t="s">
        <v>81</v>
      </c>
      <c r="N781" s="178" t="s">
        <v>53</v>
      </c>
      <c r="P781" s="139">
        <f>O781*H781</f>
        <v>0</v>
      </c>
      <c r="Q781" s="139">
        <v>1.3799999999999999E-3</v>
      </c>
      <c r="R781" s="139">
        <f>Q781*H781</f>
        <v>2.1300300000000001E-2</v>
      </c>
      <c r="S781" s="139">
        <v>0</v>
      </c>
      <c r="T781" s="140">
        <f>S781*H781</f>
        <v>0</v>
      </c>
      <c r="AR781" s="141" t="s">
        <v>393</v>
      </c>
      <c r="AT781" s="141" t="s">
        <v>278</v>
      </c>
      <c r="AU781" s="141" t="s">
        <v>93</v>
      </c>
      <c r="AY781" s="18" t="s">
        <v>177</v>
      </c>
      <c r="BE781" s="142">
        <f>IF(N781="základní",J781,0)</f>
        <v>0</v>
      </c>
      <c r="BF781" s="142">
        <f>IF(N781="snížená",J781,0)</f>
        <v>0</v>
      </c>
      <c r="BG781" s="142">
        <f>IF(N781="zákl. přenesená",J781,0)</f>
        <v>0</v>
      </c>
      <c r="BH781" s="142">
        <f>IF(N781="sníž. přenesená",J781,0)</f>
        <v>0</v>
      </c>
      <c r="BI781" s="142">
        <f>IF(N781="nulová",J781,0)</f>
        <v>0</v>
      </c>
      <c r="BJ781" s="18" t="s">
        <v>91</v>
      </c>
      <c r="BK781" s="142">
        <f>ROUND(I781*H781,2)</f>
        <v>0</v>
      </c>
      <c r="BL781" s="18" t="s">
        <v>277</v>
      </c>
      <c r="BM781" s="141" t="s">
        <v>1207</v>
      </c>
    </row>
    <row r="782" spans="2:65" s="12" customFormat="1" ht="11.25">
      <c r="B782" s="147"/>
      <c r="D782" s="148" t="s">
        <v>188</v>
      </c>
      <c r="E782" s="149" t="s">
        <v>81</v>
      </c>
      <c r="F782" s="150" t="s">
        <v>1208</v>
      </c>
      <c r="H782" s="151">
        <v>14.7</v>
      </c>
      <c r="I782" s="152"/>
      <c r="L782" s="147"/>
      <c r="M782" s="153"/>
      <c r="T782" s="154"/>
      <c r="AT782" s="149" t="s">
        <v>188</v>
      </c>
      <c r="AU782" s="149" t="s">
        <v>93</v>
      </c>
      <c r="AV782" s="12" t="s">
        <v>93</v>
      </c>
      <c r="AW782" s="12" t="s">
        <v>42</v>
      </c>
      <c r="AX782" s="12" t="s">
        <v>91</v>
      </c>
      <c r="AY782" s="149" t="s">
        <v>177</v>
      </c>
    </row>
    <row r="783" spans="2:65" s="12" customFormat="1" ht="11.25">
      <c r="B783" s="147"/>
      <c r="D783" s="148" t="s">
        <v>188</v>
      </c>
      <c r="F783" s="150" t="s">
        <v>1209</v>
      </c>
      <c r="H783" s="151">
        <v>15.435</v>
      </c>
      <c r="I783" s="152"/>
      <c r="L783" s="147"/>
      <c r="M783" s="153"/>
      <c r="T783" s="154"/>
      <c r="AT783" s="149" t="s">
        <v>188</v>
      </c>
      <c r="AU783" s="149" t="s">
        <v>93</v>
      </c>
      <c r="AV783" s="12" t="s">
        <v>93</v>
      </c>
      <c r="AW783" s="12" t="s">
        <v>4</v>
      </c>
      <c r="AX783" s="12" t="s">
        <v>91</v>
      </c>
      <c r="AY783" s="149" t="s">
        <v>177</v>
      </c>
    </row>
    <row r="784" spans="2:65" s="1" customFormat="1" ht="33" customHeight="1">
      <c r="B784" s="34"/>
      <c r="C784" s="130" t="s">
        <v>1210</v>
      </c>
      <c r="D784" s="130" t="s">
        <v>179</v>
      </c>
      <c r="E784" s="131" t="s">
        <v>1211</v>
      </c>
      <c r="F784" s="132" t="s">
        <v>1212</v>
      </c>
      <c r="G784" s="133" t="s">
        <v>120</v>
      </c>
      <c r="H784" s="134">
        <v>9.9359999999999999</v>
      </c>
      <c r="I784" s="135"/>
      <c r="J784" s="136">
        <f>ROUND(I784*H784,2)</f>
        <v>0</v>
      </c>
      <c r="K784" s="132" t="s">
        <v>183</v>
      </c>
      <c r="L784" s="34"/>
      <c r="M784" s="137" t="s">
        <v>81</v>
      </c>
      <c r="N784" s="138" t="s">
        <v>53</v>
      </c>
      <c r="P784" s="139">
        <f>O784*H784</f>
        <v>0</v>
      </c>
      <c r="Q784" s="139">
        <v>1.16E-3</v>
      </c>
      <c r="R784" s="139">
        <f>Q784*H784</f>
        <v>1.1525759999999999E-2</v>
      </c>
      <c r="S784" s="139">
        <v>0</v>
      </c>
      <c r="T784" s="140">
        <f>S784*H784</f>
        <v>0</v>
      </c>
      <c r="AR784" s="141" t="s">
        <v>277</v>
      </c>
      <c r="AT784" s="141" t="s">
        <v>179</v>
      </c>
      <c r="AU784" s="141" t="s">
        <v>93</v>
      </c>
      <c r="AY784" s="18" t="s">
        <v>177</v>
      </c>
      <c r="BE784" s="142">
        <f>IF(N784="základní",J784,0)</f>
        <v>0</v>
      </c>
      <c r="BF784" s="142">
        <f>IF(N784="snížená",J784,0)</f>
        <v>0</v>
      </c>
      <c r="BG784" s="142">
        <f>IF(N784="zákl. přenesená",J784,0)</f>
        <v>0</v>
      </c>
      <c r="BH784" s="142">
        <f>IF(N784="sníž. přenesená",J784,0)</f>
        <v>0</v>
      </c>
      <c r="BI784" s="142">
        <f>IF(N784="nulová",J784,0)</f>
        <v>0</v>
      </c>
      <c r="BJ784" s="18" t="s">
        <v>91</v>
      </c>
      <c r="BK784" s="142">
        <f>ROUND(I784*H784,2)</f>
        <v>0</v>
      </c>
      <c r="BL784" s="18" t="s">
        <v>277</v>
      </c>
      <c r="BM784" s="141" t="s">
        <v>1213</v>
      </c>
    </row>
    <row r="785" spans="2:65" s="1" customFormat="1" ht="11.25">
      <c r="B785" s="34"/>
      <c r="D785" s="143" t="s">
        <v>186</v>
      </c>
      <c r="F785" s="144" t="s">
        <v>1214</v>
      </c>
      <c r="I785" s="145"/>
      <c r="L785" s="34"/>
      <c r="M785" s="146"/>
      <c r="T785" s="55"/>
      <c r="AT785" s="18" t="s">
        <v>186</v>
      </c>
      <c r="AU785" s="18" t="s">
        <v>93</v>
      </c>
    </row>
    <row r="786" spans="2:65" s="12" customFormat="1" ht="11.25">
      <c r="B786" s="147"/>
      <c r="D786" s="148" t="s">
        <v>188</v>
      </c>
      <c r="E786" s="149" t="s">
        <v>81</v>
      </c>
      <c r="F786" s="150" t="s">
        <v>1215</v>
      </c>
      <c r="H786" s="151">
        <v>9.9359999999999999</v>
      </c>
      <c r="I786" s="152"/>
      <c r="L786" s="147"/>
      <c r="M786" s="153"/>
      <c r="T786" s="154"/>
      <c r="AT786" s="149" t="s">
        <v>188</v>
      </c>
      <c r="AU786" s="149" t="s">
        <v>93</v>
      </c>
      <c r="AV786" s="12" t="s">
        <v>93</v>
      </c>
      <c r="AW786" s="12" t="s">
        <v>42</v>
      </c>
      <c r="AX786" s="12" t="s">
        <v>91</v>
      </c>
      <c r="AY786" s="149" t="s">
        <v>177</v>
      </c>
    </row>
    <row r="787" spans="2:65" s="1" customFormat="1" ht="24.2" customHeight="1">
      <c r="B787" s="34"/>
      <c r="C787" s="169" t="s">
        <v>1216</v>
      </c>
      <c r="D787" s="169" t="s">
        <v>278</v>
      </c>
      <c r="E787" s="170" t="s">
        <v>1217</v>
      </c>
      <c r="F787" s="171" t="s">
        <v>1218</v>
      </c>
      <c r="G787" s="172" t="s">
        <v>120</v>
      </c>
      <c r="H787" s="173">
        <v>10.433</v>
      </c>
      <c r="I787" s="174"/>
      <c r="J787" s="175">
        <f>ROUND(I787*H787,2)</f>
        <v>0</v>
      </c>
      <c r="K787" s="171" t="s">
        <v>183</v>
      </c>
      <c r="L787" s="176"/>
      <c r="M787" s="177" t="s">
        <v>81</v>
      </c>
      <c r="N787" s="178" t="s">
        <v>53</v>
      </c>
      <c r="P787" s="139">
        <f>O787*H787</f>
        <v>0</v>
      </c>
      <c r="Q787" s="139">
        <v>1.1999999999999999E-3</v>
      </c>
      <c r="R787" s="139">
        <f>Q787*H787</f>
        <v>1.2519599999999999E-2</v>
      </c>
      <c r="S787" s="139">
        <v>0</v>
      </c>
      <c r="T787" s="140">
        <f>S787*H787</f>
        <v>0</v>
      </c>
      <c r="AR787" s="141" t="s">
        <v>393</v>
      </c>
      <c r="AT787" s="141" t="s">
        <v>278</v>
      </c>
      <c r="AU787" s="141" t="s">
        <v>93</v>
      </c>
      <c r="AY787" s="18" t="s">
        <v>177</v>
      </c>
      <c r="BE787" s="142">
        <f>IF(N787="základní",J787,0)</f>
        <v>0</v>
      </c>
      <c r="BF787" s="142">
        <f>IF(N787="snížená",J787,0)</f>
        <v>0</v>
      </c>
      <c r="BG787" s="142">
        <f>IF(N787="zákl. přenesená",J787,0)</f>
        <v>0</v>
      </c>
      <c r="BH787" s="142">
        <f>IF(N787="sníž. přenesená",J787,0)</f>
        <v>0</v>
      </c>
      <c r="BI787" s="142">
        <f>IF(N787="nulová",J787,0)</f>
        <v>0</v>
      </c>
      <c r="BJ787" s="18" t="s">
        <v>91</v>
      </c>
      <c r="BK787" s="142">
        <f>ROUND(I787*H787,2)</f>
        <v>0</v>
      </c>
      <c r="BL787" s="18" t="s">
        <v>277</v>
      </c>
      <c r="BM787" s="141" t="s">
        <v>1219</v>
      </c>
    </row>
    <row r="788" spans="2:65" s="12" customFormat="1" ht="11.25">
      <c r="B788" s="147"/>
      <c r="D788" s="148" t="s">
        <v>188</v>
      </c>
      <c r="F788" s="150" t="s">
        <v>1220</v>
      </c>
      <c r="H788" s="151">
        <v>10.433</v>
      </c>
      <c r="I788" s="152"/>
      <c r="L788" s="147"/>
      <c r="M788" s="153"/>
      <c r="T788" s="154"/>
      <c r="AT788" s="149" t="s">
        <v>188</v>
      </c>
      <c r="AU788" s="149" t="s">
        <v>93</v>
      </c>
      <c r="AV788" s="12" t="s">
        <v>93</v>
      </c>
      <c r="AW788" s="12" t="s">
        <v>4</v>
      </c>
      <c r="AX788" s="12" t="s">
        <v>91</v>
      </c>
      <c r="AY788" s="149" t="s">
        <v>177</v>
      </c>
    </row>
    <row r="789" spans="2:65" s="1" customFormat="1" ht="33" customHeight="1">
      <c r="B789" s="34"/>
      <c r="C789" s="130" t="s">
        <v>1221</v>
      </c>
      <c r="D789" s="130" t="s">
        <v>179</v>
      </c>
      <c r="E789" s="131" t="s">
        <v>1222</v>
      </c>
      <c r="F789" s="132" t="s">
        <v>1223</v>
      </c>
      <c r="G789" s="133" t="s">
        <v>120</v>
      </c>
      <c r="H789" s="134">
        <v>23.673999999999999</v>
      </c>
      <c r="I789" s="135"/>
      <c r="J789" s="136">
        <f>ROUND(I789*H789,2)</f>
        <v>0</v>
      </c>
      <c r="K789" s="132" t="s">
        <v>183</v>
      </c>
      <c r="L789" s="34"/>
      <c r="M789" s="137" t="s">
        <v>81</v>
      </c>
      <c r="N789" s="138" t="s">
        <v>53</v>
      </c>
      <c r="P789" s="139">
        <f>O789*H789</f>
        <v>0</v>
      </c>
      <c r="Q789" s="139">
        <v>2.32E-3</v>
      </c>
      <c r="R789" s="139">
        <f>Q789*H789</f>
        <v>5.4923680000000002E-2</v>
      </c>
      <c r="S789" s="139">
        <v>0</v>
      </c>
      <c r="T789" s="140">
        <f>S789*H789</f>
        <v>0</v>
      </c>
      <c r="AR789" s="141" t="s">
        <v>277</v>
      </c>
      <c r="AT789" s="141" t="s">
        <v>179</v>
      </c>
      <c r="AU789" s="141" t="s">
        <v>93</v>
      </c>
      <c r="AY789" s="18" t="s">
        <v>177</v>
      </c>
      <c r="BE789" s="142">
        <f>IF(N789="základní",J789,0)</f>
        <v>0</v>
      </c>
      <c r="BF789" s="142">
        <f>IF(N789="snížená",J789,0)</f>
        <v>0</v>
      </c>
      <c r="BG789" s="142">
        <f>IF(N789="zákl. přenesená",J789,0)</f>
        <v>0</v>
      </c>
      <c r="BH789" s="142">
        <f>IF(N789="sníž. přenesená",J789,0)</f>
        <v>0</v>
      </c>
      <c r="BI789" s="142">
        <f>IF(N789="nulová",J789,0)</f>
        <v>0</v>
      </c>
      <c r="BJ789" s="18" t="s">
        <v>91</v>
      </c>
      <c r="BK789" s="142">
        <f>ROUND(I789*H789,2)</f>
        <v>0</v>
      </c>
      <c r="BL789" s="18" t="s">
        <v>277</v>
      </c>
      <c r="BM789" s="141" t="s">
        <v>1224</v>
      </c>
    </row>
    <row r="790" spans="2:65" s="1" customFormat="1" ht="11.25">
      <c r="B790" s="34"/>
      <c r="D790" s="143" t="s">
        <v>186</v>
      </c>
      <c r="F790" s="144" t="s">
        <v>1225</v>
      </c>
      <c r="I790" s="145"/>
      <c r="L790" s="34"/>
      <c r="M790" s="146"/>
      <c r="T790" s="55"/>
      <c r="AT790" s="18" t="s">
        <v>186</v>
      </c>
      <c r="AU790" s="18" t="s">
        <v>93</v>
      </c>
    </row>
    <row r="791" spans="2:65" s="1" customFormat="1" ht="24.2" customHeight="1">
      <c r="B791" s="34"/>
      <c r="C791" s="169" t="s">
        <v>1226</v>
      </c>
      <c r="D791" s="169" t="s">
        <v>278</v>
      </c>
      <c r="E791" s="170" t="s">
        <v>1227</v>
      </c>
      <c r="F791" s="171" t="s">
        <v>1228</v>
      </c>
      <c r="G791" s="172" t="s">
        <v>120</v>
      </c>
      <c r="H791" s="173">
        <v>24.858000000000001</v>
      </c>
      <c r="I791" s="174"/>
      <c r="J791" s="175">
        <f>ROUND(I791*H791,2)</f>
        <v>0</v>
      </c>
      <c r="K791" s="171" t="s">
        <v>183</v>
      </c>
      <c r="L791" s="176"/>
      <c r="M791" s="177" t="s">
        <v>81</v>
      </c>
      <c r="N791" s="178" t="s">
        <v>53</v>
      </c>
      <c r="P791" s="139">
        <f>O791*H791</f>
        <v>0</v>
      </c>
      <c r="Q791" s="139">
        <v>1.4E-3</v>
      </c>
      <c r="R791" s="139">
        <f>Q791*H791</f>
        <v>3.4801199999999997E-2</v>
      </c>
      <c r="S791" s="139">
        <v>0</v>
      </c>
      <c r="T791" s="140">
        <f>S791*H791</f>
        <v>0</v>
      </c>
      <c r="AR791" s="141" t="s">
        <v>393</v>
      </c>
      <c r="AT791" s="141" t="s">
        <v>278</v>
      </c>
      <c r="AU791" s="141" t="s">
        <v>93</v>
      </c>
      <c r="AY791" s="18" t="s">
        <v>177</v>
      </c>
      <c r="BE791" s="142">
        <f>IF(N791="základní",J791,0)</f>
        <v>0</v>
      </c>
      <c r="BF791" s="142">
        <f>IF(N791="snížená",J791,0)</f>
        <v>0</v>
      </c>
      <c r="BG791" s="142">
        <f>IF(N791="zákl. přenesená",J791,0)</f>
        <v>0</v>
      </c>
      <c r="BH791" s="142">
        <f>IF(N791="sníž. přenesená",J791,0)</f>
        <v>0</v>
      </c>
      <c r="BI791" s="142">
        <f>IF(N791="nulová",J791,0)</f>
        <v>0</v>
      </c>
      <c r="BJ791" s="18" t="s">
        <v>91</v>
      </c>
      <c r="BK791" s="142">
        <f>ROUND(I791*H791,2)</f>
        <v>0</v>
      </c>
      <c r="BL791" s="18" t="s">
        <v>277</v>
      </c>
      <c r="BM791" s="141" t="s">
        <v>1229</v>
      </c>
    </row>
    <row r="792" spans="2:65" s="12" customFormat="1" ht="11.25">
      <c r="B792" s="147"/>
      <c r="D792" s="148" t="s">
        <v>188</v>
      </c>
      <c r="E792" s="149" t="s">
        <v>81</v>
      </c>
      <c r="F792" s="150" t="s">
        <v>1138</v>
      </c>
      <c r="H792" s="151">
        <v>23.673999999999999</v>
      </c>
      <c r="I792" s="152"/>
      <c r="L792" s="147"/>
      <c r="M792" s="153"/>
      <c r="T792" s="154"/>
      <c r="AT792" s="149" t="s">
        <v>188</v>
      </c>
      <c r="AU792" s="149" t="s">
        <v>93</v>
      </c>
      <c r="AV792" s="12" t="s">
        <v>93</v>
      </c>
      <c r="AW792" s="12" t="s">
        <v>42</v>
      </c>
      <c r="AX792" s="12" t="s">
        <v>91</v>
      </c>
      <c r="AY792" s="149" t="s">
        <v>177</v>
      </c>
    </row>
    <row r="793" spans="2:65" s="12" customFormat="1" ht="11.25">
      <c r="B793" s="147"/>
      <c r="D793" s="148" t="s">
        <v>188</v>
      </c>
      <c r="F793" s="150" t="s">
        <v>1230</v>
      </c>
      <c r="H793" s="151">
        <v>24.858000000000001</v>
      </c>
      <c r="I793" s="152"/>
      <c r="L793" s="147"/>
      <c r="M793" s="153"/>
      <c r="T793" s="154"/>
      <c r="AT793" s="149" t="s">
        <v>188</v>
      </c>
      <c r="AU793" s="149" t="s">
        <v>93</v>
      </c>
      <c r="AV793" s="12" t="s">
        <v>93</v>
      </c>
      <c r="AW793" s="12" t="s">
        <v>4</v>
      </c>
      <c r="AX793" s="12" t="s">
        <v>91</v>
      </c>
      <c r="AY793" s="149" t="s">
        <v>177</v>
      </c>
    </row>
    <row r="794" spans="2:65" s="1" customFormat="1" ht="16.5" customHeight="1">
      <c r="B794" s="34"/>
      <c r="C794" s="169" t="s">
        <v>1231</v>
      </c>
      <c r="D794" s="169" t="s">
        <v>278</v>
      </c>
      <c r="E794" s="170" t="s">
        <v>1232</v>
      </c>
      <c r="F794" s="171" t="s">
        <v>1233</v>
      </c>
      <c r="G794" s="172" t="s">
        <v>200</v>
      </c>
      <c r="H794" s="173">
        <v>4.4749999999999996</v>
      </c>
      <c r="I794" s="174"/>
      <c r="J794" s="175">
        <f>ROUND(I794*H794,2)</f>
        <v>0</v>
      </c>
      <c r="K794" s="171" t="s">
        <v>183</v>
      </c>
      <c r="L794" s="176"/>
      <c r="M794" s="177" t="s">
        <v>81</v>
      </c>
      <c r="N794" s="178" t="s">
        <v>53</v>
      </c>
      <c r="P794" s="139">
        <f>O794*H794</f>
        <v>0</v>
      </c>
      <c r="Q794" s="139">
        <v>0.02</v>
      </c>
      <c r="R794" s="139">
        <f>Q794*H794</f>
        <v>8.9499999999999996E-2</v>
      </c>
      <c r="S794" s="139">
        <v>0</v>
      </c>
      <c r="T794" s="140">
        <f>S794*H794</f>
        <v>0</v>
      </c>
      <c r="AR794" s="141" t="s">
        <v>393</v>
      </c>
      <c r="AT794" s="141" t="s">
        <v>278</v>
      </c>
      <c r="AU794" s="141" t="s">
        <v>93</v>
      </c>
      <c r="AY794" s="18" t="s">
        <v>177</v>
      </c>
      <c r="BE794" s="142">
        <f>IF(N794="základní",J794,0)</f>
        <v>0</v>
      </c>
      <c r="BF794" s="142">
        <f>IF(N794="snížená",J794,0)</f>
        <v>0</v>
      </c>
      <c r="BG794" s="142">
        <f>IF(N794="zákl. přenesená",J794,0)</f>
        <v>0</v>
      </c>
      <c r="BH794" s="142">
        <f>IF(N794="sníž. přenesená",J794,0)</f>
        <v>0</v>
      </c>
      <c r="BI794" s="142">
        <f>IF(N794="nulová",J794,0)</f>
        <v>0</v>
      </c>
      <c r="BJ794" s="18" t="s">
        <v>91</v>
      </c>
      <c r="BK794" s="142">
        <f>ROUND(I794*H794,2)</f>
        <v>0</v>
      </c>
      <c r="BL794" s="18" t="s">
        <v>277</v>
      </c>
      <c r="BM794" s="141" t="s">
        <v>1234</v>
      </c>
    </row>
    <row r="795" spans="2:65" s="12" customFormat="1" ht="11.25">
      <c r="B795" s="147"/>
      <c r="D795" s="148" t="s">
        <v>188</v>
      </c>
      <c r="E795" s="149" t="s">
        <v>81</v>
      </c>
      <c r="F795" s="150" t="s">
        <v>1235</v>
      </c>
      <c r="H795" s="151">
        <v>2.1309999999999998</v>
      </c>
      <c r="I795" s="152"/>
      <c r="L795" s="147"/>
      <c r="M795" s="153"/>
      <c r="T795" s="154"/>
      <c r="AT795" s="149" t="s">
        <v>188</v>
      </c>
      <c r="AU795" s="149" t="s">
        <v>93</v>
      </c>
      <c r="AV795" s="12" t="s">
        <v>93</v>
      </c>
      <c r="AW795" s="12" t="s">
        <v>42</v>
      </c>
      <c r="AX795" s="12" t="s">
        <v>91</v>
      </c>
      <c r="AY795" s="149" t="s">
        <v>177</v>
      </c>
    </row>
    <row r="796" spans="2:65" s="12" customFormat="1" ht="11.25">
      <c r="B796" s="147"/>
      <c r="D796" s="148" t="s">
        <v>188</v>
      </c>
      <c r="F796" s="150" t="s">
        <v>1236</v>
      </c>
      <c r="H796" s="151">
        <v>4.4749999999999996</v>
      </c>
      <c r="I796" s="152"/>
      <c r="L796" s="147"/>
      <c r="M796" s="153"/>
      <c r="T796" s="154"/>
      <c r="AT796" s="149" t="s">
        <v>188</v>
      </c>
      <c r="AU796" s="149" t="s">
        <v>93</v>
      </c>
      <c r="AV796" s="12" t="s">
        <v>93</v>
      </c>
      <c r="AW796" s="12" t="s">
        <v>4</v>
      </c>
      <c r="AX796" s="12" t="s">
        <v>91</v>
      </c>
      <c r="AY796" s="149" t="s">
        <v>177</v>
      </c>
    </row>
    <row r="797" spans="2:65" s="1" customFormat="1" ht="33" customHeight="1">
      <c r="B797" s="34"/>
      <c r="C797" s="130" t="s">
        <v>1237</v>
      </c>
      <c r="D797" s="130" t="s">
        <v>179</v>
      </c>
      <c r="E797" s="131" t="s">
        <v>1238</v>
      </c>
      <c r="F797" s="132" t="s">
        <v>1239</v>
      </c>
      <c r="G797" s="133" t="s">
        <v>241</v>
      </c>
      <c r="H797" s="134">
        <v>0.79800000000000004</v>
      </c>
      <c r="I797" s="135"/>
      <c r="J797" s="136">
        <f>ROUND(I797*H797,2)</f>
        <v>0</v>
      </c>
      <c r="K797" s="132" t="s">
        <v>183</v>
      </c>
      <c r="L797" s="34"/>
      <c r="M797" s="137" t="s">
        <v>81</v>
      </c>
      <c r="N797" s="138" t="s">
        <v>53</v>
      </c>
      <c r="P797" s="139">
        <f>O797*H797</f>
        <v>0</v>
      </c>
      <c r="Q797" s="139">
        <v>0</v>
      </c>
      <c r="R797" s="139">
        <f>Q797*H797</f>
        <v>0</v>
      </c>
      <c r="S797" s="139">
        <v>0</v>
      </c>
      <c r="T797" s="140">
        <f>S797*H797</f>
        <v>0</v>
      </c>
      <c r="AR797" s="141" t="s">
        <v>277</v>
      </c>
      <c r="AT797" s="141" t="s">
        <v>179</v>
      </c>
      <c r="AU797" s="141" t="s">
        <v>93</v>
      </c>
      <c r="AY797" s="18" t="s">
        <v>177</v>
      </c>
      <c r="BE797" s="142">
        <f>IF(N797="základní",J797,0)</f>
        <v>0</v>
      </c>
      <c r="BF797" s="142">
        <f>IF(N797="snížená",J797,0)</f>
        <v>0</v>
      </c>
      <c r="BG797" s="142">
        <f>IF(N797="zákl. přenesená",J797,0)</f>
        <v>0</v>
      </c>
      <c r="BH797" s="142">
        <f>IF(N797="sníž. přenesená",J797,0)</f>
        <v>0</v>
      </c>
      <c r="BI797" s="142">
        <f>IF(N797="nulová",J797,0)</f>
        <v>0</v>
      </c>
      <c r="BJ797" s="18" t="s">
        <v>91</v>
      </c>
      <c r="BK797" s="142">
        <f>ROUND(I797*H797,2)</f>
        <v>0</v>
      </c>
      <c r="BL797" s="18" t="s">
        <v>277</v>
      </c>
      <c r="BM797" s="141" t="s">
        <v>1240</v>
      </c>
    </row>
    <row r="798" spans="2:65" s="1" customFormat="1" ht="11.25">
      <c r="B798" s="34"/>
      <c r="D798" s="143" t="s">
        <v>186</v>
      </c>
      <c r="F798" s="144" t="s">
        <v>1241</v>
      </c>
      <c r="I798" s="145"/>
      <c r="L798" s="34"/>
      <c r="M798" s="146"/>
      <c r="T798" s="55"/>
      <c r="AT798" s="18" t="s">
        <v>186</v>
      </c>
      <c r="AU798" s="18" t="s">
        <v>93</v>
      </c>
    </row>
    <row r="799" spans="2:65" s="11" customFormat="1" ht="22.9" customHeight="1">
      <c r="B799" s="118"/>
      <c r="D799" s="119" t="s">
        <v>82</v>
      </c>
      <c r="E799" s="128" t="s">
        <v>1242</v>
      </c>
      <c r="F799" s="128" t="s">
        <v>1243</v>
      </c>
      <c r="I799" s="121"/>
      <c r="J799" s="129">
        <f>BK799</f>
        <v>0</v>
      </c>
      <c r="L799" s="118"/>
      <c r="M799" s="123"/>
      <c r="P799" s="124">
        <f>SUM(P800:P811)</f>
        <v>0</v>
      </c>
      <c r="R799" s="124">
        <f>SUM(R800:R811)</f>
        <v>4.2974999999999999E-2</v>
      </c>
      <c r="T799" s="125">
        <f>SUM(T800:T811)</f>
        <v>0</v>
      </c>
      <c r="AR799" s="119" t="s">
        <v>93</v>
      </c>
      <c r="AT799" s="126" t="s">
        <v>82</v>
      </c>
      <c r="AU799" s="126" t="s">
        <v>91</v>
      </c>
      <c r="AY799" s="119" t="s">
        <v>177</v>
      </c>
      <c r="BK799" s="127">
        <f>SUM(BK800:BK811)</f>
        <v>0</v>
      </c>
    </row>
    <row r="800" spans="2:65" s="1" customFormat="1" ht="21.75" customHeight="1">
      <c r="B800" s="34"/>
      <c r="C800" s="130" t="s">
        <v>1244</v>
      </c>
      <c r="D800" s="130" t="s">
        <v>179</v>
      </c>
      <c r="E800" s="131" t="s">
        <v>1245</v>
      </c>
      <c r="F800" s="132" t="s">
        <v>1246</v>
      </c>
      <c r="G800" s="133" t="s">
        <v>182</v>
      </c>
      <c r="H800" s="134">
        <v>15</v>
      </c>
      <c r="I800" s="135"/>
      <c r="J800" s="136">
        <f>ROUND(I800*H800,2)</f>
        <v>0</v>
      </c>
      <c r="K800" s="132" t="s">
        <v>183</v>
      </c>
      <c r="L800" s="34"/>
      <c r="M800" s="137" t="s">
        <v>81</v>
      </c>
      <c r="N800" s="138" t="s">
        <v>53</v>
      </c>
      <c r="P800" s="139">
        <f>O800*H800</f>
        <v>0</v>
      </c>
      <c r="Q800" s="139">
        <v>1.6800000000000001E-3</v>
      </c>
      <c r="R800" s="139">
        <f>Q800*H800</f>
        <v>2.52E-2</v>
      </c>
      <c r="S800" s="139">
        <v>0</v>
      </c>
      <c r="T800" s="140">
        <f>S800*H800</f>
        <v>0</v>
      </c>
      <c r="AR800" s="141" t="s">
        <v>277</v>
      </c>
      <c r="AT800" s="141" t="s">
        <v>179</v>
      </c>
      <c r="AU800" s="141" t="s">
        <v>93</v>
      </c>
      <c r="AY800" s="18" t="s">
        <v>177</v>
      </c>
      <c r="BE800" s="142">
        <f>IF(N800="základní",J800,0)</f>
        <v>0</v>
      </c>
      <c r="BF800" s="142">
        <f>IF(N800="snížená",J800,0)</f>
        <v>0</v>
      </c>
      <c r="BG800" s="142">
        <f>IF(N800="zákl. přenesená",J800,0)</f>
        <v>0</v>
      </c>
      <c r="BH800" s="142">
        <f>IF(N800="sníž. přenesená",J800,0)</f>
        <v>0</v>
      </c>
      <c r="BI800" s="142">
        <f>IF(N800="nulová",J800,0)</f>
        <v>0</v>
      </c>
      <c r="BJ800" s="18" t="s">
        <v>91</v>
      </c>
      <c r="BK800" s="142">
        <f>ROUND(I800*H800,2)</f>
        <v>0</v>
      </c>
      <c r="BL800" s="18" t="s">
        <v>277</v>
      </c>
      <c r="BM800" s="141" t="s">
        <v>1247</v>
      </c>
    </row>
    <row r="801" spans="2:65" s="1" customFormat="1" ht="11.25">
      <c r="B801" s="34"/>
      <c r="D801" s="143" t="s">
        <v>186</v>
      </c>
      <c r="F801" s="144" t="s">
        <v>1248</v>
      </c>
      <c r="I801" s="145"/>
      <c r="L801" s="34"/>
      <c r="M801" s="146"/>
      <c r="T801" s="55"/>
      <c r="AT801" s="18" t="s">
        <v>186</v>
      </c>
      <c r="AU801" s="18" t="s">
        <v>93</v>
      </c>
    </row>
    <row r="802" spans="2:65" s="1" customFormat="1" ht="21.75" customHeight="1">
      <c r="B802" s="34"/>
      <c r="C802" s="130" t="s">
        <v>1249</v>
      </c>
      <c r="D802" s="130" t="s">
        <v>179</v>
      </c>
      <c r="E802" s="131" t="s">
        <v>1250</v>
      </c>
      <c r="F802" s="132" t="s">
        <v>1251</v>
      </c>
      <c r="G802" s="133" t="s">
        <v>182</v>
      </c>
      <c r="H802" s="134">
        <v>7</v>
      </c>
      <c r="I802" s="135"/>
      <c r="J802" s="136">
        <f>ROUND(I802*H802,2)</f>
        <v>0</v>
      </c>
      <c r="K802" s="132" t="s">
        <v>183</v>
      </c>
      <c r="L802" s="34"/>
      <c r="M802" s="137" t="s">
        <v>81</v>
      </c>
      <c r="N802" s="138" t="s">
        <v>53</v>
      </c>
      <c r="P802" s="139">
        <f>O802*H802</f>
        <v>0</v>
      </c>
      <c r="Q802" s="139">
        <v>1.97E-3</v>
      </c>
      <c r="R802" s="139">
        <f>Q802*H802</f>
        <v>1.379E-2</v>
      </c>
      <c r="S802" s="139">
        <v>0</v>
      </c>
      <c r="T802" s="140">
        <f>S802*H802</f>
        <v>0</v>
      </c>
      <c r="AR802" s="141" t="s">
        <v>277</v>
      </c>
      <c r="AT802" s="141" t="s">
        <v>179</v>
      </c>
      <c r="AU802" s="141" t="s">
        <v>93</v>
      </c>
      <c r="AY802" s="18" t="s">
        <v>177</v>
      </c>
      <c r="BE802" s="142">
        <f>IF(N802="základní",J802,0)</f>
        <v>0</v>
      </c>
      <c r="BF802" s="142">
        <f>IF(N802="snížená",J802,0)</f>
        <v>0</v>
      </c>
      <c r="BG802" s="142">
        <f>IF(N802="zákl. přenesená",J802,0)</f>
        <v>0</v>
      </c>
      <c r="BH802" s="142">
        <f>IF(N802="sníž. přenesená",J802,0)</f>
        <v>0</v>
      </c>
      <c r="BI802" s="142">
        <f>IF(N802="nulová",J802,0)</f>
        <v>0</v>
      </c>
      <c r="BJ802" s="18" t="s">
        <v>91</v>
      </c>
      <c r="BK802" s="142">
        <f>ROUND(I802*H802,2)</f>
        <v>0</v>
      </c>
      <c r="BL802" s="18" t="s">
        <v>277</v>
      </c>
      <c r="BM802" s="141" t="s">
        <v>1252</v>
      </c>
    </row>
    <row r="803" spans="2:65" s="1" customFormat="1" ht="11.25">
      <c r="B803" s="34"/>
      <c r="D803" s="143" t="s">
        <v>186</v>
      </c>
      <c r="F803" s="144" t="s">
        <v>1253</v>
      </c>
      <c r="I803" s="145"/>
      <c r="L803" s="34"/>
      <c r="M803" s="146"/>
      <c r="T803" s="55"/>
      <c r="AT803" s="18" t="s">
        <v>186</v>
      </c>
      <c r="AU803" s="18" t="s">
        <v>93</v>
      </c>
    </row>
    <row r="804" spans="2:65" s="12" customFormat="1" ht="11.25">
      <c r="B804" s="147"/>
      <c r="D804" s="148" t="s">
        <v>188</v>
      </c>
      <c r="E804" s="149" t="s">
        <v>81</v>
      </c>
      <c r="F804" s="150" t="s">
        <v>1254</v>
      </c>
      <c r="H804" s="151">
        <v>7</v>
      </c>
      <c r="I804" s="152"/>
      <c r="L804" s="147"/>
      <c r="M804" s="153"/>
      <c r="T804" s="154"/>
      <c r="AT804" s="149" t="s">
        <v>188</v>
      </c>
      <c r="AU804" s="149" t="s">
        <v>93</v>
      </c>
      <c r="AV804" s="12" t="s">
        <v>93</v>
      </c>
      <c r="AW804" s="12" t="s">
        <v>42</v>
      </c>
      <c r="AX804" s="12" t="s">
        <v>91</v>
      </c>
      <c r="AY804" s="149" t="s">
        <v>177</v>
      </c>
    </row>
    <row r="805" spans="2:65" s="1" customFormat="1" ht="16.5" customHeight="1">
      <c r="B805" s="34"/>
      <c r="C805" s="130" t="s">
        <v>1255</v>
      </c>
      <c r="D805" s="130" t="s">
        <v>179</v>
      </c>
      <c r="E805" s="131" t="s">
        <v>1256</v>
      </c>
      <c r="F805" s="132" t="s">
        <v>1257</v>
      </c>
      <c r="G805" s="133" t="s">
        <v>182</v>
      </c>
      <c r="H805" s="134">
        <v>6.5</v>
      </c>
      <c r="I805" s="135"/>
      <c r="J805" s="136">
        <f>ROUND(I805*H805,2)</f>
        <v>0</v>
      </c>
      <c r="K805" s="132" t="s">
        <v>183</v>
      </c>
      <c r="L805" s="34"/>
      <c r="M805" s="137" t="s">
        <v>81</v>
      </c>
      <c r="N805" s="138" t="s">
        <v>53</v>
      </c>
      <c r="P805" s="139">
        <f>O805*H805</f>
        <v>0</v>
      </c>
      <c r="Q805" s="139">
        <v>4.6999999999999999E-4</v>
      </c>
      <c r="R805" s="139">
        <f>Q805*H805</f>
        <v>3.055E-3</v>
      </c>
      <c r="S805" s="139">
        <v>0</v>
      </c>
      <c r="T805" s="140">
        <f>S805*H805</f>
        <v>0</v>
      </c>
      <c r="AR805" s="141" t="s">
        <v>277</v>
      </c>
      <c r="AT805" s="141" t="s">
        <v>179</v>
      </c>
      <c r="AU805" s="141" t="s">
        <v>93</v>
      </c>
      <c r="AY805" s="18" t="s">
        <v>177</v>
      </c>
      <c r="BE805" s="142">
        <f>IF(N805="základní",J805,0)</f>
        <v>0</v>
      </c>
      <c r="BF805" s="142">
        <f>IF(N805="snížená",J805,0)</f>
        <v>0</v>
      </c>
      <c r="BG805" s="142">
        <f>IF(N805="zákl. přenesená",J805,0)</f>
        <v>0</v>
      </c>
      <c r="BH805" s="142">
        <f>IF(N805="sníž. přenesená",J805,0)</f>
        <v>0</v>
      </c>
      <c r="BI805" s="142">
        <f>IF(N805="nulová",J805,0)</f>
        <v>0</v>
      </c>
      <c r="BJ805" s="18" t="s">
        <v>91</v>
      </c>
      <c r="BK805" s="142">
        <f>ROUND(I805*H805,2)</f>
        <v>0</v>
      </c>
      <c r="BL805" s="18" t="s">
        <v>277</v>
      </c>
      <c r="BM805" s="141" t="s">
        <v>1258</v>
      </c>
    </row>
    <row r="806" spans="2:65" s="1" customFormat="1" ht="11.25">
      <c r="B806" s="34"/>
      <c r="D806" s="143" t="s">
        <v>186</v>
      </c>
      <c r="F806" s="144" t="s">
        <v>1259</v>
      </c>
      <c r="I806" s="145"/>
      <c r="L806" s="34"/>
      <c r="M806" s="146"/>
      <c r="T806" s="55"/>
      <c r="AT806" s="18" t="s">
        <v>186</v>
      </c>
      <c r="AU806" s="18" t="s">
        <v>93</v>
      </c>
    </row>
    <row r="807" spans="2:65" s="1" customFormat="1" ht="24.2" customHeight="1">
      <c r="B807" s="34"/>
      <c r="C807" s="130" t="s">
        <v>1260</v>
      </c>
      <c r="D807" s="130" t="s">
        <v>179</v>
      </c>
      <c r="E807" s="131" t="s">
        <v>1261</v>
      </c>
      <c r="F807" s="132" t="s">
        <v>1262</v>
      </c>
      <c r="G807" s="133" t="s">
        <v>326</v>
      </c>
      <c r="H807" s="134">
        <v>1</v>
      </c>
      <c r="I807" s="135"/>
      <c r="J807" s="136">
        <f>ROUND(I807*H807,2)</f>
        <v>0</v>
      </c>
      <c r="K807" s="132" t="s">
        <v>183</v>
      </c>
      <c r="L807" s="34"/>
      <c r="M807" s="137" t="s">
        <v>81</v>
      </c>
      <c r="N807" s="138" t="s">
        <v>53</v>
      </c>
      <c r="P807" s="139">
        <f>O807*H807</f>
        <v>0</v>
      </c>
      <c r="Q807" s="139">
        <v>9.3000000000000005E-4</v>
      </c>
      <c r="R807" s="139">
        <f>Q807*H807</f>
        <v>9.3000000000000005E-4</v>
      </c>
      <c r="S807" s="139">
        <v>0</v>
      </c>
      <c r="T807" s="140">
        <f>S807*H807</f>
        <v>0</v>
      </c>
      <c r="AR807" s="141" t="s">
        <v>277</v>
      </c>
      <c r="AT807" s="141" t="s">
        <v>179</v>
      </c>
      <c r="AU807" s="141" t="s">
        <v>93</v>
      </c>
      <c r="AY807" s="18" t="s">
        <v>177</v>
      </c>
      <c r="BE807" s="142">
        <f>IF(N807="základní",J807,0)</f>
        <v>0</v>
      </c>
      <c r="BF807" s="142">
        <f>IF(N807="snížená",J807,0)</f>
        <v>0</v>
      </c>
      <c r="BG807" s="142">
        <f>IF(N807="zákl. přenesená",J807,0)</f>
        <v>0</v>
      </c>
      <c r="BH807" s="142">
        <f>IF(N807="sníž. přenesená",J807,0)</f>
        <v>0</v>
      </c>
      <c r="BI807" s="142">
        <f>IF(N807="nulová",J807,0)</f>
        <v>0</v>
      </c>
      <c r="BJ807" s="18" t="s">
        <v>91</v>
      </c>
      <c r="BK807" s="142">
        <f>ROUND(I807*H807,2)</f>
        <v>0</v>
      </c>
      <c r="BL807" s="18" t="s">
        <v>277</v>
      </c>
      <c r="BM807" s="141" t="s">
        <v>1263</v>
      </c>
    </row>
    <row r="808" spans="2:65" s="1" customFormat="1" ht="11.25">
      <c r="B808" s="34"/>
      <c r="D808" s="143" t="s">
        <v>186</v>
      </c>
      <c r="F808" s="144" t="s">
        <v>1264</v>
      </c>
      <c r="I808" s="145"/>
      <c r="L808" s="34"/>
      <c r="M808" s="146"/>
      <c r="T808" s="55"/>
      <c r="AT808" s="18" t="s">
        <v>186</v>
      </c>
      <c r="AU808" s="18" t="s">
        <v>93</v>
      </c>
    </row>
    <row r="809" spans="2:65" s="1" customFormat="1" ht="16.5" customHeight="1">
      <c r="B809" s="34"/>
      <c r="C809" s="130" t="s">
        <v>1265</v>
      </c>
      <c r="D809" s="130" t="s">
        <v>179</v>
      </c>
      <c r="E809" s="131" t="s">
        <v>1266</v>
      </c>
      <c r="F809" s="132" t="s">
        <v>1267</v>
      </c>
      <c r="G809" s="133" t="s">
        <v>326</v>
      </c>
      <c r="H809" s="134">
        <v>1</v>
      </c>
      <c r="I809" s="135"/>
      <c r="J809" s="136">
        <f>ROUND(I809*H809,2)</f>
        <v>0</v>
      </c>
      <c r="K809" s="132" t="s">
        <v>81</v>
      </c>
      <c r="L809" s="34"/>
      <c r="M809" s="137" t="s">
        <v>81</v>
      </c>
      <c r="N809" s="138" t="s">
        <v>53</v>
      </c>
      <c r="P809" s="139">
        <f>O809*H809</f>
        <v>0</v>
      </c>
      <c r="Q809" s="139">
        <v>0</v>
      </c>
      <c r="R809" s="139">
        <f>Q809*H809</f>
        <v>0</v>
      </c>
      <c r="S809" s="139">
        <v>0</v>
      </c>
      <c r="T809" s="140">
        <f>S809*H809</f>
        <v>0</v>
      </c>
      <c r="AR809" s="141" t="s">
        <v>277</v>
      </c>
      <c r="AT809" s="141" t="s">
        <v>179</v>
      </c>
      <c r="AU809" s="141" t="s">
        <v>93</v>
      </c>
      <c r="AY809" s="18" t="s">
        <v>177</v>
      </c>
      <c r="BE809" s="142">
        <f>IF(N809="základní",J809,0)</f>
        <v>0</v>
      </c>
      <c r="BF809" s="142">
        <f>IF(N809="snížená",J809,0)</f>
        <v>0</v>
      </c>
      <c r="BG809" s="142">
        <f>IF(N809="zákl. přenesená",J809,0)</f>
        <v>0</v>
      </c>
      <c r="BH809" s="142">
        <f>IF(N809="sníž. přenesená",J809,0)</f>
        <v>0</v>
      </c>
      <c r="BI809" s="142">
        <f>IF(N809="nulová",J809,0)</f>
        <v>0</v>
      </c>
      <c r="BJ809" s="18" t="s">
        <v>91</v>
      </c>
      <c r="BK809" s="142">
        <f>ROUND(I809*H809,2)</f>
        <v>0</v>
      </c>
      <c r="BL809" s="18" t="s">
        <v>277</v>
      </c>
      <c r="BM809" s="141" t="s">
        <v>1268</v>
      </c>
    </row>
    <row r="810" spans="2:65" s="1" customFormat="1" ht="33" customHeight="1">
      <c r="B810" s="34"/>
      <c r="C810" s="130" t="s">
        <v>1269</v>
      </c>
      <c r="D810" s="130" t="s">
        <v>179</v>
      </c>
      <c r="E810" s="131" t="s">
        <v>1270</v>
      </c>
      <c r="F810" s="132" t="s">
        <v>1271</v>
      </c>
      <c r="G810" s="133" t="s">
        <v>241</v>
      </c>
      <c r="H810" s="134">
        <v>4.2999999999999997E-2</v>
      </c>
      <c r="I810" s="135"/>
      <c r="J810" s="136">
        <f>ROUND(I810*H810,2)</f>
        <v>0</v>
      </c>
      <c r="K810" s="132" t="s">
        <v>183</v>
      </c>
      <c r="L810" s="34"/>
      <c r="M810" s="137" t="s">
        <v>81</v>
      </c>
      <c r="N810" s="138" t="s">
        <v>53</v>
      </c>
      <c r="P810" s="139">
        <f>O810*H810</f>
        <v>0</v>
      </c>
      <c r="Q810" s="139">
        <v>0</v>
      </c>
      <c r="R810" s="139">
        <f>Q810*H810</f>
        <v>0</v>
      </c>
      <c r="S810" s="139">
        <v>0</v>
      </c>
      <c r="T810" s="140">
        <f>S810*H810</f>
        <v>0</v>
      </c>
      <c r="AR810" s="141" t="s">
        <v>277</v>
      </c>
      <c r="AT810" s="141" t="s">
        <v>179</v>
      </c>
      <c r="AU810" s="141" t="s">
        <v>93</v>
      </c>
      <c r="AY810" s="18" t="s">
        <v>177</v>
      </c>
      <c r="BE810" s="142">
        <f>IF(N810="základní",J810,0)</f>
        <v>0</v>
      </c>
      <c r="BF810" s="142">
        <f>IF(N810="snížená",J810,0)</f>
        <v>0</v>
      </c>
      <c r="BG810" s="142">
        <f>IF(N810="zákl. přenesená",J810,0)</f>
        <v>0</v>
      </c>
      <c r="BH810" s="142">
        <f>IF(N810="sníž. přenesená",J810,0)</f>
        <v>0</v>
      </c>
      <c r="BI810" s="142">
        <f>IF(N810="nulová",J810,0)</f>
        <v>0</v>
      </c>
      <c r="BJ810" s="18" t="s">
        <v>91</v>
      </c>
      <c r="BK810" s="142">
        <f>ROUND(I810*H810,2)</f>
        <v>0</v>
      </c>
      <c r="BL810" s="18" t="s">
        <v>277</v>
      </c>
      <c r="BM810" s="141" t="s">
        <v>1272</v>
      </c>
    </row>
    <row r="811" spans="2:65" s="1" customFormat="1" ht="11.25">
      <c r="B811" s="34"/>
      <c r="D811" s="143" t="s">
        <v>186</v>
      </c>
      <c r="F811" s="144" t="s">
        <v>1273</v>
      </c>
      <c r="I811" s="145"/>
      <c r="L811" s="34"/>
      <c r="M811" s="146"/>
      <c r="T811" s="55"/>
      <c r="AT811" s="18" t="s">
        <v>186</v>
      </c>
      <c r="AU811" s="18" t="s">
        <v>93</v>
      </c>
    </row>
    <row r="812" spans="2:65" s="11" customFormat="1" ht="22.9" customHeight="1">
      <c r="B812" s="118"/>
      <c r="D812" s="119" t="s">
        <v>82</v>
      </c>
      <c r="E812" s="128" t="s">
        <v>1274</v>
      </c>
      <c r="F812" s="128" t="s">
        <v>1275</v>
      </c>
      <c r="I812" s="121"/>
      <c r="J812" s="129">
        <f>BK812</f>
        <v>0</v>
      </c>
      <c r="L812" s="118"/>
      <c r="M812" s="123"/>
      <c r="P812" s="124">
        <f>SUM(P813:P832)</f>
        <v>0</v>
      </c>
      <c r="R812" s="124">
        <f>SUM(R813:R832)</f>
        <v>0.14176</v>
      </c>
      <c r="T812" s="125">
        <f>SUM(T813:T832)</f>
        <v>0</v>
      </c>
      <c r="AR812" s="119" t="s">
        <v>93</v>
      </c>
      <c r="AT812" s="126" t="s">
        <v>82</v>
      </c>
      <c r="AU812" s="126" t="s">
        <v>91</v>
      </c>
      <c r="AY812" s="119" t="s">
        <v>177</v>
      </c>
      <c r="BK812" s="127">
        <f>SUM(BK813:BK832)</f>
        <v>0</v>
      </c>
    </row>
    <row r="813" spans="2:65" s="1" customFormat="1" ht="24.2" customHeight="1">
      <c r="B813" s="34"/>
      <c r="C813" s="130" t="s">
        <v>1276</v>
      </c>
      <c r="D813" s="130" t="s">
        <v>179</v>
      </c>
      <c r="E813" s="131" t="s">
        <v>1277</v>
      </c>
      <c r="F813" s="132" t="s">
        <v>1278</v>
      </c>
      <c r="G813" s="133" t="s">
        <v>182</v>
      </c>
      <c r="H813" s="134">
        <v>80</v>
      </c>
      <c r="I813" s="135"/>
      <c r="J813" s="136">
        <f>ROUND(I813*H813,2)</f>
        <v>0</v>
      </c>
      <c r="K813" s="132" t="s">
        <v>183</v>
      </c>
      <c r="L813" s="34"/>
      <c r="M813" s="137" t="s">
        <v>81</v>
      </c>
      <c r="N813" s="138" t="s">
        <v>53</v>
      </c>
      <c r="P813" s="139">
        <f>O813*H813</f>
        <v>0</v>
      </c>
      <c r="Q813" s="139">
        <v>1.6100000000000001E-3</v>
      </c>
      <c r="R813" s="139">
        <f>Q813*H813</f>
        <v>0.1288</v>
      </c>
      <c r="S813" s="139">
        <v>0</v>
      </c>
      <c r="T813" s="140">
        <f>S813*H813</f>
        <v>0</v>
      </c>
      <c r="AR813" s="141" t="s">
        <v>277</v>
      </c>
      <c r="AT813" s="141" t="s">
        <v>179</v>
      </c>
      <c r="AU813" s="141" t="s">
        <v>93</v>
      </c>
      <c r="AY813" s="18" t="s">
        <v>177</v>
      </c>
      <c r="BE813" s="142">
        <f>IF(N813="základní",J813,0)</f>
        <v>0</v>
      </c>
      <c r="BF813" s="142">
        <f>IF(N813="snížená",J813,0)</f>
        <v>0</v>
      </c>
      <c r="BG813" s="142">
        <f>IF(N813="zákl. přenesená",J813,0)</f>
        <v>0</v>
      </c>
      <c r="BH813" s="142">
        <f>IF(N813="sníž. přenesená",J813,0)</f>
        <v>0</v>
      </c>
      <c r="BI813" s="142">
        <f>IF(N813="nulová",J813,0)</f>
        <v>0</v>
      </c>
      <c r="BJ813" s="18" t="s">
        <v>91</v>
      </c>
      <c r="BK813" s="142">
        <f>ROUND(I813*H813,2)</f>
        <v>0</v>
      </c>
      <c r="BL813" s="18" t="s">
        <v>277</v>
      </c>
      <c r="BM813" s="141" t="s">
        <v>1279</v>
      </c>
    </row>
    <row r="814" spans="2:65" s="1" customFormat="1" ht="11.25">
      <c r="B814" s="34"/>
      <c r="D814" s="143" t="s">
        <v>186</v>
      </c>
      <c r="F814" s="144" t="s">
        <v>1280</v>
      </c>
      <c r="I814" s="145"/>
      <c r="L814" s="34"/>
      <c r="M814" s="146"/>
      <c r="T814" s="55"/>
      <c r="AT814" s="18" t="s">
        <v>186</v>
      </c>
      <c r="AU814" s="18" t="s">
        <v>93</v>
      </c>
    </row>
    <row r="815" spans="2:65" s="12" customFormat="1" ht="11.25">
      <c r="B815" s="147"/>
      <c r="D815" s="148" t="s">
        <v>188</v>
      </c>
      <c r="E815" s="149" t="s">
        <v>81</v>
      </c>
      <c r="F815" s="150" t="s">
        <v>1281</v>
      </c>
      <c r="H815" s="151">
        <v>20</v>
      </c>
      <c r="I815" s="152"/>
      <c r="L815" s="147"/>
      <c r="M815" s="153"/>
      <c r="T815" s="154"/>
      <c r="AT815" s="149" t="s">
        <v>188</v>
      </c>
      <c r="AU815" s="149" t="s">
        <v>93</v>
      </c>
      <c r="AV815" s="12" t="s">
        <v>93</v>
      </c>
      <c r="AW815" s="12" t="s">
        <v>42</v>
      </c>
      <c r="AX815" s="12" t="s">
        <v>83</v>
      </c>
      <c r="AY815" s="149" t="s">
        <v>177</v>
      </c>
    </row>
    <row r="816" spans="2:65" s="12" customFormat="1" ht="11.25">
      <c r="B816" s="147"/>
      <c r="D816" s="148" t="s">
        <v>188</v>
      </c>
      <c r="E816" s="149" t="s">
        <v>81</v>
      </c>
      <c r="F816" s="150" t="s">
        <v>1282</v>
      </c>
      <c r="H816" s="151">
        <v>20</v>
      </c>
      <c r="I816" s="152"/>
      <c r="L816" s="147"/>
      <c r="M816" s="153"/>
      <c r="T816" s="154"/>
      <c r="AT816" s="149" t="s">
        <v>188</v>
      </c>
      <c r="AU816" s="149" t="s">
        <v>93</v>
      </c>
      <c r="AV816" s="12" t="s">
        <v>93</v>
      </c>
      <c r="AW816" s="12" t="s">
        <v>42</v>
      </c>
      <c r="AX816" s="12" t="s">
        <v>83</v>
      </c>
      <c r="AY816" s="149" t="s">
        <v>177</v>
      </c>
    </row>
    <row r="817" spans="2:65" s="12" customFormat="1" ht="11.25">
      <c r="B817" s="147"/>
      <c r="D817" s="148" t="s">
        <v>188</v>
      </c>
      <c r="E817" s="149" t="s">
        <v>81</v>
      </c>
      <c r="F817" s="150" t="s">
        <v>1283</v>
      </c>
      <c r="H817" s="151">
        <v>20</v>
      </c>
      <c r="I817" s="152"/>
      <c r="L817" s="147"/>
      <c r="M817" s="153"/>
      <c r="T817" s="154"/>
      <c r="AT817" s="149" t="s">
        <v>188</v>
      </c>
      <c r="AU817" s="149" t="s">
        <v>93</v>
      </c>
      <c r="AV817" s="12" t="s">
        <v>93</v>
      </c>
      <c r="AW817" s="12" t="s">
        <v>42</v>
      </c>
      <c r="AX817" s="12" t="s">
        <v>83</v>
      </c>
      <c r="AY817" s="149" t="s">
        <v>177</v>
      </c>
    </row>
    <row r="818" spans="2:65" s="12" customFormat="1" ht="11.25">
      <c r="B818" s="147"/>
      <c r="D818" s="148" t="s">
        <v>188</v>
      </c>
      <c r="E818" s="149" t="s">
        <v>81</v>
      </c>
      <c r="F818" s="150" t="s">
        <v>1284</v>
      </c>
      <c r="H818" s="151">
        <v>20</v>
      </c>
      <c r="I818" s="152"/>
      <c r="L818" s="147"/>
      <c r="M818" s="153"/>
      <c r="T818" s="154"/>
      <c r="AT818" s="149" t="s">
        <v>188</v>
      </c>
      <c r="AU818" s="149" t="s">
        <v>93</v>
      </c>
      <c r="AV818" s="12" t="s">
        <v>93</v>
      </c>
      <c r="AW818" s="12" t="s">
        <v>42</v>
      </c>
      <c r="AX818" s="12" t="s">
        <v>83</v>
      </c>
      <c r="AY818" s="149" t="s">
        <v>177</v>
      </c>
    </row>
    <row r="819" spans="2:65" s="13" customFormat="1" ht="11.25">
      <c r="B819" s="155"/>
      <c r="D819" s="148" t="s">
        <v>188</v>
      </c>
      <c r="E819" s="156" t="s">
        <v>81</v>
      </c>
      <c r="F819" s="157" t="s">
        <v>192</v>
      </c>
      <c r="H819" s="158">
        <v>80</v>
      </c>
      <c r="I819" s="159"/>
      <c r="L819" s="155"/>
      <c r="M819" s="160"/>
      <c r="T819" s="161"/>
      <c r="AT819" s="156" t="s">
        <v>188</v>
      </c>
      <c r="AU819" s="156" t="s">
        <v>93</v>
      </c>
      <c r="AV819" s="13" t="s">
        <v>184</v>
      </c>
      <c r="AW819" s="13" t="s">
        <v>42</v>
      </c>
      <c r="AX819" s="13" t="s">
        <v>91</v>
      </c>
      <c r="AY819" s="156" t="s">
        <v>177</v>
      </c>
    </row>
    <row r="820" spans="2:65" s="1" customFormat="1" ht="16.5" customHeight="1">
      <c r="B820" s="34"/>
      <c r="C820" s="130" t="s">
        <v>1285</v>
      </c>
      <c r="D820" s="130" t="s">
        <v>179</v>
      </c>
      <c r="E820" s="131" t="s">
        <v>1286</v>
      </c>
      <c r="F820" s="132" t="s">
        <v>1287</v>
      </c>
      <c r="G820" s="133" t="s">
        <v>182</v>
      </c>
      <c r="H820" s="134">
        <v>80</v>
      </c>
      <c r="I820" s="135"/>
      <c r="J820" s="136">
        <f>ROUND(I820*H820,2)</f>
        <v>0</v>
      </c>
      <c r="K820" s="132" t="s">
        <v>183</v>
      </c>
      <c r="L820" s="34"/>
      <c r="M820" s="137" t="s">
        <v>81</v>
      </c>
      <c r="N820" s="138" t="s">
        <v>53</v>
      </c>
      <c r="P820" s="139">
        <f>O820*H820</f>
        <v>0</v>
      </c>
      <c r="Q820" s="139">
        <v>0</v>
      </c>
      <c r="R820" s="139">
        <f>Q820*H820</f>
        <v>0</v>
      </c>
      <c r="S820" s="139">
        <v>0</v>
      </c>
      <c r="T820" s="140">
        <f>S820*H820</f>
        <v>0</v>
      </c>
      <c r="AR820" s="141" t="s">
        <v>277</v>
      </c>
      <c r="AT820" s="141" t="s">
        <v>179</v>
      </c>
      <c r="AU820" s="141" t="s">
        <v>93</v>
      </c>
      <c r="AY820" s="18" t="s">
        <v>177</v>
      </c>
      <c r="BE820" s="142">
        <f>IF(N820="základní",J820,0)</f>
        <v>0</v>
      </c>
      <c r="BF820" s="142">
        <f>IF(N820="snížená",J820,0)</f>
        <v>0</v>
      </c>
      <c r="BG820" s="142">
        <f>IF(N820="zákl. přenesená",J820,0)</f>
        <v>0</v>
      </c>
      <c r="BH820" s="142">
        <f>IF(N820="sníž. přenesená",J820,0)</f>
        <v>0</v>
      </c>
      <c r="BI820" s="142">
        <f>IF(N820="nulová",J820,0)</f>
        <v>0</v>
      </c>
      <c r="BJ820" s="18" t="s">
        <v>91</v>
      </c>
      <c r="BK820" s="142">
        <f>ROUND(I820*H820,2)</f>
        <v>0</v>
      </c>
      <c r="BL820" s="18" t="s">
        <v>277</v>
      </c>
      <c r="BM820" s="141" t="s">
        <v>1288</v>
      </c>
    </row>
    <row r="821" spans="2:65" s="1" customFormat="1" ht="11.25">
      <c r="B821" s="34"/>
      <c r="D821" s="143" t="s">
        <v>186</v>
      </c>
      <c r="F821" s="144" t="s">
        <v>1289</v>
      </c>
      <c r="I821" s="145"/>
      <c r="L821" s="34"/>
      <c r="M821" s="146"/>
      <c r="T821" s="55"/>
      <c r="AT821" s="18" t="s">
        <v>186</v>
      </c>
      <c r="AU821" s="18" t="s">
        <v>93</v>
      </c>
    </row>
    <row r="822" spans="2:65" s="1" customFormat="1" ht="16.5" customHeight="1">
      <c r="B822" s="34"/>
      <c r="C822" s="130" t="s">
        <v>1290</v>
      </c>
      <c r="D822" s="130" t="s">
        <v>179</v>
      </c>
      <c r="E822" s="131" t="s">
        <v>1291</v>
      </c>
      <c r="F822" s="132" t="s">
        <v>1292</v>
      </c>
      <c r="G822" s="133" t="s">
        <v>326</v>
      </c>
      <c r="H822" s="134">
        <v>8</v>
      </c>
      <c r="I822" s="135"/>
      <c r="J822" s="136">
        <f>ROUND(I822*H822,2)</f>
        <v>0</v>
      </c>
      <c r="K822" s="132" t="s">
        <v>183</v>
      </c>
      <c r="L822" s="34"/>
      <c r="M822" s="137" t="s">
        <v>81</v>
      </c>
      <c r="N822" s="138" t="s">
        <v>53</v>
      </c>
      <c r="P822" s="139">
        <f>O822*H822</f>
        <v>0</v>
      </c>
      <c r="Q822" s="139">
        <v>2.0000000000000002E-5</v>
      </c>
      <c r="R822" s="139">
        <f>Q822*H822</f>
        <v>1.6000000000000001E-4</v>
      </c>
      <c r="S822" s="139">
        <v>0</v>
      </c>
      <c r="T822" s="140">
        <f>S822*H822</f>
        <v>0</v>
      </c>
      <c r="AR822" s="141" t="s">
        <v>277</v>
      </c>
      <c r="AT822" s="141" t="s">
        <v>179</v>
      </c>
      <c r="AU822" s="141" t="s">
        <v>93</v>
      </c>
      <c r="AY822" s="18" t="s">
        <v>177</v>
      </c>
      <c r="BE822" s="142">
        <f>IF(N822="základní",J822,0)</f>
        <v>0</v>
      </c>
      <c r="BF822" s="142">
        <f>IF(N822="snížená",J822,0)</f>
        <v>0</v>
      </c>
      <c r="BG822" s="142">
        <f>IF(N822="zákl. přenesená",J822,0)</f>
        <v>0</v>
      </c>
      <c r="BH822" s="142">
        <f>IF(N822="sníž. přenesená",J822,0)</f>
        <v>0</v>
      </c>
      <c r="BI822" s="142">
        <f>IF(N822="nulová",J822,0)</f>
        <v>0</v>
      </c>
      <c r="BJ822" s="18" t="s">
        <v>91</v>
      </c>
      <c r="BK822" s="142">
        <f>ROUND(I822*H822,2)</f>
        <v>0</v>
      </c>
      <c r="BL822" s="18" t="s">
        <v>277</v>
      </c>
      <c r="BM822" s="141" t="s">
        <v>1293</v>
      </c>
    </row>
    <row r="823" spans="2:65" s="1" customFormat="1" ht="11.25">
      <c r="B823" s="34"/>
      <c r="D823" s="143" t="s">
        <v>186</v>
      </c>
      <c r="F823" s="144" t="s">
        <v>1294</v>
      </c>
      <c r="I823" s="145"/>
      <c r="L823" s="34"/>
      <c r="M823" s="146"/>
      <c r="T823" s="55"/>
      <c r="AT823" s="18" t="s">
        <v>186</v>
      </c>
      <c r="AU823" s="18" t="s">
        <v>93</v>
      </c>
    </row>
    <row r="824" spans="2:65" s="12" customFormat="1" ht="11.25">
      <c r="B824" s="147"/>
      <c r="D824" s="148" t="s">
        <v>188</v>
      </c>
      <c r="E824" s="149" t="s">
        <v>81</v>
      </c>
      <c r="F824" s="150" t="s">
        <v>1295</v>
      </c>
      <c r="H824" s="151">
        <v>2</v>
      </c>
      <c r="I824" s="152"/>
      <c r="L824" s="147"/>
      <c r="M824" s="153"/>
      <c r="T824" s="154"/>
      <c r="AT824" s="149" t="s">
        <v>188</v>
      </c>
      <c r="AU824" s="149" t="s">
        <v>93</v>
      </c>
      <c r="AV824" s="12" t="s">
        <v>93</v>
      </c>
      <c r="AW824" s="12" t="s">
        <v>42</v>
      </c>
      <c r="AX824" s="12" t="s">
        <v>83</v>
      </c>
      <c r="AY824" s="149" t="s">
        <v>177</v>
      </c>
    </row>
    <row r="825" spans="2:65" s="12" customFormat="1" ht="11.25">
      <c r="B825" s="147"/>
      <c r="D825" s="148" t="s">
        <v>188</v>
      </c>
      <c r="E825" s="149" t="s">
        <v>81</v>
      </c>
      <c r="F825" s="150" t="s">
        <v>1296</v>
      </c>
      <c r="H825" s="151">
        <v>2</v>
      </c>
      <c r="I825" s="152"/>
      <c r="L825" s="147"/>
      <c r="M825" s="153"/>
      <c r="T825" s="154"/>
      <c r="AT825" s="149" t="s">
        <v>188</v>
      </c>
      <c r="AU825" s="149" t="s">
        <v>93</v>
      </c>
      <c r="AV825" s="12" t="s">
        <v>93</v>
      </c>
      <c r="AW825" s="12" t="s">
        <v>42</v>
      </c>
      <c r="AX825" s="12" t="s">
        <v>83</v>
      </c>
      <c r="AY825" s="149" t="s">
        <v>177</v>
      </c>
    </row>
    <row r="826" spans="2:65" s="12" customFormat="1" ht="11.25">
      <c r="B826" s="147"/>
      <c r="D826" s="148" t="s">
        <v>188</v>
      </c>
      <c r="E826" s="149" t="s">
        <v>81</v>
      </c>
      <c r="F826" s="150" t="s">
        <v>1297</v>
      </c>
      <c r="H826" s="151">
        <v>2</v>
      </c>
      <c r="I826" s="152"/>
      <c r="L826" s="147"/>
      <c r="M826" s="153"/>
      <c r="T826" s="154"/>
      <c r="AT826" s="149" t="s">
        <v>188</v>
      </c>
      <c r="AU826" s="149" t="s">
        <v>93</v>
      </c>
      <c r="AV826" s="12" t="s">
        <v>93</v>
      </c>
      <c r="AW826" s="12" t="s">
        <v>42</v>
      </c>
      <c r="AX826" s="12" t="s">
        <v>83</v>
      </c>
      <c r="AY826" s="149" t="s">
        <v>177</v>
      </c>
    </row>
    <row r="827" spans="2:65" s="12" customFormat="1" ht="11.25">
      <c r="B827" s="147"/>
      <c r="D827" s="148" t="s">
        <v>188</v>
      </c>
      <c r="E827" s="149" t="s">
        <v>81</v>
      </c>
      <c r="F827" s="150" t="s">
        <v>1298</v>
      </c>
      <c r="H827" s="151">
        <v>2</v>
      </c>
      <c r="I827" s="152"/>
      <c r="L827" s="147"/>
      <c r="M827" s="153"/>
      <c r="T827" s="154"/>
      <c r="AT827" s="149" t="s">
        <v>188</v>
      </c>
      <c r="AU827" s="149" t="s">
        <v>93</v>
      </c>
      <c r="AV827" s="12" t="s">
        <v>93</v>
      </c>
      <c r="AW827" s="12" t="s">
        <v>42</v>
      </c>
      <c r="AX827" s="12" t="s">
        <v>83</v>
      </c>
      <c r="AY827" s="149" t="s">
        <v>177</v>
      </c>
    </row>
    <row r="828" spans="2:65" s="13" customFormat="1" ht="11.25">
      <c r="B828" s="155"/>
      <c r="D828" s="148" t="s">
        <v>188</v>
      </c>
      <c r="E828" s="156" t="s">
        <v>81</v>
      </c>
      <c r="F828" s="157" t="s">
        <v>192</v>
      </c>
      <c r="H828" s="158">
        <v>8</v>
      </c>
      <c r="I828" s="159"/>
      <c r="L828" s="155"/>
      <c r="M828" s="160"/>
      <c r="T828" s="161"/>
      <c r="AT828" s="156" t="s">
        <v>188</v>
      </c>
      <c r="AU828" s="156" t="s">
        <v>93</v>
      </c>
      <c r="AV828" s="13" t="s">
        <v>184</v>
      </c>
      <c r="AW828" s="13" t="s">
        <v>42</v>
      </c>
      <c r="AX828" s="13" t="s">
        <v>91</v>
      </c>
      <c r="AY828" s="156" t="s">
        <v>177</v>
      </c>
    </row>
    <row r="829" spans="2:65" s="1" customFormat="1" ht="24.2" customHeight="1">
      <c r="B829" s="34"/>
      <c r="C829" s="130" t="s">
        <v>1299</v>
      </c>
      <c r="D829" s="130" t="s">
        <v>179</v>
      </c>
      <c r="E829" s="131" t="s">
        <v>1300</v>
      </c>
      <c r="F829" s="132" t="s">
        <v>1301</v>
      </c>
      <c r="G829" s="133" t="s">
        <v>182</v>
      </c>
      <c r="H829" s="134">
        <v>80</v>
      </c>
      <c r="I829" s="135"/>
      <c r="J829" s="136">
        <f>ROUND(I829*H829,2)</f>
        <v>0</v>
      </c>
      <c r="K829" s="132" t="s">
        <v>183</v>
      </c>
      <c r="L829" s="34"/>
      <c r="M829" s="137" t="s">
        <v>81</v>
      </c>
      <c r="N829" s="138" t="s">
        <v>53</v>
      </c>
      <c r="P829" s="139">
        <f>O829*H829</f>
        <v>0</v>
      </c>
      <c r="Q829" s="139">
        <v>1.6000000000000001E-4</v>
      </c>
      <c r="R829" s="139">
        <f>Q829*H829</f>
        <v>1.2800000000000001E-2</v>
      </c>
      <c r="S829" s="139">
        <v>0</v>
      </c>
      <c r="T829" s="140">
        <f>S829*H829</f>
        <v>0</v>
      </c>
      <c r="AR829" s="141" t="s">
        <v>277</v>
      </c>
      <c r="AT829" s="141" t="s">
        <v>179</v>
      </c>
      <c r="AU829" s="141" t="s">
        <v>93</v>
      </c>
      <c r="AY829" s="18" t="s">
        <v>177</v>
      </c>
      <c r="BE829" s="142">
        <f>IF(N829="základní",J829,0)</f>
        <v>0</v>
      </c>
      <c r="BF829" s="142">
        <f>IF(N829="snížená",J829,0)</f>
        <v>0</v>
      </c>
      <c r="BG829" s="142">
        <f>IF(N829="zákl. přenesená",J829,0)</f>
        <v>0</v>
      </c>
      <c r="BH829" s="142">
        <f>IF(N829="sníž. přenesená",J829,0)</f>
        <v>0</v>
      </c>
      <c r="BI829" s="142">
        <f>IF(N829="nulová",J829,0)</f>
        <v>0</v>
      </c>
      <c r="BJ829" s="18" t="s">
        <v>91</v>
      </c>
      <c r="BK829" s="142">
        <f>ROUND(I829*H829,2)</f>
        <v>0</v>
      </c>
      <c r="BL829" s="18" t="s">
        <v>277</v>
      </c>
      <c r="BM829" s="141" t="s">
        <v>1302</v>
      </c>
    </row>
    <row r="830" spans="2:65" s="1" customFormat="1" ht="11.25">
      <c r="B830" s="34"/>
      <c r="D830" s="143" t="s">
        <v>186</v>
      </c>
      <c r="F830" s="144" t="s">
        <v>1303</v>
      </c>
      <c r="I830" s="145"/>
      <c r="L830" s="34"/>
      <c r="M830" s="146"/>
      <c r="T830" s="55"/>
      <c r="AT830" s="18" t="s">
        <v>186</v>
      </c>
      <c r="AU830" s="18" t="s">
        <v>93</v>
      </c>
    </row>
    <row r="831" spans="2:65" s="1" customFormat="1" ht="49.15" customHeight="1">
      <c r="B831" s="34"/>
      <c r="C831" s="130" t="s">
        <v>1304</v>
      </c>
      <c r="D831" s="130" t="s">
        <v>179</v>
      </c>
      <c r="E831" s="131" t="s">
        <v>1305</v>
      </c>
      <c r="F831" s="132" t="s">
        <v>1306</v>
      </c>
      <c r="G831" s="133" t="s">
        <v>241</v>
      </c>
      <c r="H831" s="134">
        <v>0.14199999999999999</v>
      </c>
      <c r="I831" s="135"/>
      <c r="J831" s="136">
        <f>ROUND(I831*H831,2)</f>
        <v>0</v>
      </c>
      <c r="K831" s="132" t="s">
        <v>183</v>
      </c>
      <c r="L831" s="34"/>
      <c r="M831" s="137" t="s">
        <v>81</v>
      </c>
      <c r="N831" s="138" t="s">
        <v>53</v>
      </c>
      <c r="P831" s="139">
        <f>O831*H831</f>
        <v>0</v>
      </c>
      <c r="Q831" s="139">
        <v>0</v>
      </c>
      <c r="R831" s="139">
        <f>Q831*H831</f>
        <v>0</v>
      </c>
      <c r="S831" s="139">
        <v>0</v>
      </c>
      <c r="T831" s="140">
        <f>S831*H831</f>
        <v>0</v>
      </c>
      <c r="AR831" s="141" t="s">
        <v>277</v>
      </c>
      <c r="AT831" s="141" t="s">
        <v>179</v>
      </c>
      <c r="AU831" s="141" t="s">
        <v>93</v>
      </c>
      <c r="AY831" s="18" t="s">
        <v>177</v>
      </c>
      <c r="BE831" s="142">
        <f>IF(N831="základní",J831,0)</f>
        <v>0</v>
      </c>
      <c r="BF831" s="142">
        <f>IF(N831="snížená",J831,0)</f>
        <v>0</v>
      </c>
      <c r="BG831" s="142">
        <f>IF(N831="zákl. přenesená",J831,0)</f>
        <v>0</v>
      </c>
      <c r="BH831" s="142">
        <f>IF(N831="sníž. přenesená",J831,0)</f>
        <v>0</v>
      </c>
      <c r="BI831" s="142">
        <f>IF(N831="nulová",J831,0)</f>
        <v>0</v>
      </c>
      <c r="BJ831" s="18" t="s">
        <v>91</v>
      </c>
      <c r="BK831" s="142">
        <f>ROUND(I831*H831,2)</f>
        <v>0</v>
      </c>
      <c r="BL831" s="18" t="s">
        <v>277</v>
      </c>
      <c r="BM831" s="141" t="s">
        <v>1307</v>
      </c>
    </row>
    <row r="832" spans="2:65" s="1" customFormat="1" ht="11.25">
      <c r="B832" s="34"/>
      <c r="D832" s="143" t="s">
        <v>186</v>
      </c>
      <c r="F832" s="144" t="s">
        <v>1308</v>
      </c>
      <c r="I832" s="145"/>
      <c r="L832" s="34"/>
      <c r="M832" s="146"/>
      <c r="T832" s="55"/>
      <c r="AT832" s="18" t="s">
        <v>186</v>
      </c>
      <c r="AU832" s="18" t="s">
        <v>93</v>
      </c>
    </row>
    <row r="833" spans="2:65" s="11" customFormat="1" ht="22.9" customHeight="1">
      <c r="B833" s="118"/>
      <c r="D833" s="119" t="s">
        <v>82</v>
      </c>
      <c r="E833" s="128" t="s">
        <v>1309</v>
      </c>
      <c r="F833" s="128" t="s">
        <v>1310</v>
      </c>
      <c r="I833" s="121"/>
      <c r="J833" s="129">
        <f>BK833</f>
        <v>0</v>
      </c>
      <c r="L833" s="118"/>
      <c r="M833" s="123"/>
      <c r="P833" s="124">
        <f>SUM(P834:P844)</f>
        <v>0</v>
      </c>
      <c r="R833" s="124">
        <f>SUM(R834:R844)</f>
        <v>0.62128000000000005</v>
      </c>
      <c r="T833" s="125">
        <f>SUM(T834:T844)</f>
        <v>0</v>
      </c>
      <c r="AR833" s="119" t="s">
        <v>93</v>
      </c>
      <c r="AT833" s="126" t="s">
        <v>82</v>
      </c>
      <c r="AU833" s="126" t="s">
        <v>91</v>
      </c>
      <c r="AY833" s="119" t="s">
        <v>177</v>
      </c>
      <c r="BK833" s="127">
        <f>SUM(BK834:BK844)</f>
        <v>0</v>
      </c>
    </row>
    <row r="834" spans="2:65" s="1" customFormat="1" ht="37.9" customHeight="1">
      <c r="B834" s="34"/>
      <c r="C834" s="130" t="s">
        <v>1311</v>
      </c>
      <c r="D834" s="130" t="s">
        <v>179</v>
      </c>
      <c r="E834" s="131" t="s">
        <v>1312</v>
      </c>
      <c r="F834" s="132" t="s">
        <v>1313</v>
      </c>
      <c r="G834" s="133" t="s">
        <v>326</v>
      </c>
      <c r="H834" s="134">
        <v>8</v>
      </c>
      <c r="I834" s="135"/>
      <c r="J834" s="136">
        <f>ROUND(I834*H834,2)</f>
        <v>0</v>
      </c>
      <c r="K834" s="132" t="s">
        <v>183</v>
      </c>
      <c r="L834" s="34"/>
      <c r="M834" s="137" t="s">
        <v>81</v>
      </c>
      <c r="N834" s="138" t="s">
        <v>53</v>
      </c>
      <c r="P834" s="139">
        <f>O834*H834</f>
        <v>0</v>
      </c>
      <c r="Q834" s="139">
        <v>7.7660000000000007E-2</v>
      </c>
      <c r="R834" s="139">
        <f>Q834*H834</f>
        <v>0.62128000000000005</v>
      </c>
      <c r="S834" s="139">
        <v>0</v>
      </c>
      <c r="T834" s="140">
        <f>S834*H834</f>
        <v>0</v>
      </c>
      <c r="AR834" s="141" t="s">
        <v>277</v>
      </c>
      <c r="AT834" s="141" t="s">
        <v>179</v>
      </c>
      <c r="AU834" s="141" t="s">
        <v>93</v>
      </c>
      <c r="AY834" s="18" t="s">
        <v>177</v>
      </c>
      <c r="BE834" s="142">
        <f>IF(N834="základní",J834,0)</f>
        <v>0</v>
      </c>
      <c r="BF834" s="142">
        <f>IF(N834="snížená",J834,0)</f>
        <v>0</v>
      </c>
      <c r="BG834" s="142">
        <f>IF(N834="zákl. přenesená",J834,0)</f>
        <v>0</v>
      </c>
      <c r="BH834" s="142">
        <f>IF(N834="sníž. přenesená",J834,0)</f>
        <v>0</v>
      </c>
      <c r="BI834" s="142">
        <f>IF(N834="nulová",J834,0)</f>
        <v>0</v>
      </c>
      <c r="BJ834" s="18" t="s">
        <v>91</v>
      </c>
      <c r="BK834" s="142">
        <f>ROUND(I834*H834,2)</f>
        <v>0</v>
      </c>
      <c r="BL834" s="18" t="s">
        <v>277</v>
      </c>
      <c r="BM834" s="141" t="s">
        <v>1314</v>
      </c>
    </row>
    <row r="835" spans="2:65" s="1" customFormat="1" ht="11.25">
      <c r="B835" s="34"/>
      <c r="D835" s="143" t="s">
        <v>186</v>
      </c>
      <c r="F835" s="144" t="s">
        <v>1315</v>
      </c>
      <c r="I835" s="145"/>
      <c r="L835" s="34"/>
      <c r="M835" s="146"/>
      <c r="T835" s="55"/>
      <c r="AT835" s="18" t="s">
        <v>186</v>
      </c>
      <c r="AU835" s="18" t="s">
        <v>93</v>
      </c>
    </row>
    <row r="836" spans="2:65" s="12" customFormat="1" ht="11.25">
      <c r="B836" s="147"/>
      <c r="D836" s="148" t="s">
        <v>188</v>
      </c>
      <c r="E836" s="149" t="s">
        <v>81</v>
      </c>
      <c r="F836" s="150" t="s">
        <v>1295</v>
      </c>
      <c r="H836" s="151">
        <v>2</v>
      </c>
      <c r="I836" s="152"/>
      <c r="L836" s="147"/>
      <c r="M836" s="153"/>
      <c r="T836" s="154"/>
      <c r="AT836" s="149" t="s">
        <v>188</v>
      </c>
      <c r="AU836" s="149" t="s">
        <v>93</v>
      </c>
      <c r="AV836" s="12" t="s">
        <v>93</v>
      </c>
      <c r="AW836" s="12" t="s">
        <v>42</v>
      </c>
      <c r="AX836" s="12" t="s">
        <v>83</v>
      </c>
      <c r="AY836" s="149" t="s">
        <v>177</v>
      </c>
    </row>
    <row r="837" spans="2:65" s="12" customFormat="1" ht="11.25">
      <c r="B837" s="147"/>
      <c r="D837" s="148" t="s">
        <v>188</v>
      </c>
      <c r="E837" s="149" t="s">
        <v>81</v>
      </c>
      <c r="F837" s="150" t="s">
        <v>1316</v>
      </c>
      <c r="H837" s="151">
        <v>2</v>
      </c>
      <c r="I837" s="152"/>
      <c r="L837" s="147"/>
      <c r="M837" s="153"/>
      <c r="T837" s="154"/>
      <c r="AT837" s="149" t="s">
        <v>188</v>
      </c>
      <c r="AU837" s="149" t="s">
        <v>93</v>
      </c>
      <c r="AV837" s="12" t="s">
        <v>93</v>
      </c>
      <c r="AW837" s="12" t="s">
        <v>42</v>
      </c>
      <c r="AX837" s="12" t="s">
        <v>83</v>
      </c>
      <c r="AY837" s="149" t="s">
        <v>177</v>
      </c>
    </row>
    <row r="838" spans="2:65" s="12" customFormat="1" ht="11.25">
      <c r="B838" s="147"/>
      <c r="D838" s="148" t="s">
        <v>188</v>
      </c>
      <c r="E838" s="149" t="s">
        <v>81</v>
      </c>
      <c r="F838" s="150" t="s">
        <v>1297</v>
      </c>
      <c r="H838" s="151">
        <v>2</v>
      </c>
      <c r="I838" s="152"/>
      <c r="L838" s="147"/>
      <c r="M838" s="153"/>
      <c r="T838" s="154"/>
      <c r="AT838" s="149" t="s">
        <v>188</v>
      </c>
      <c r="AU838" s="149" t="s">
        <v>93</v>
      </c>
      <c r="AV838" s="12" t="s">
        <v>93</v>
      </c>
      <c r="AW838" s="12" t="s">
        <v>42</v>
      </c>
      <c r="AX838" s="12" t="s">
        <v>83</v>
      </c>
      <c r="AY838" s="149" t="s">
        <v>177</v>
      </c>
    </row>
    <row r="839" spans="2:65" s="12" customFormat="1" ht="11.25">
      <c r="B839" s="147"/>
      <c r="D839" s="148" t="s">
        <v>188</v>
      </c>
      <c r="E839" s="149" t="s">
        <v>81</v>
      </c>
      <c r="F839" s="150" t="s">
        <v>1298</v>
      </c>
      <c r="H839" s="151">
        <v>2</v>
      </c>
      <c r="I839" s="152"/>
      <c r="L839" s="147"/>
      <c r="M839" s="153"/>
      <c r="T839" s="154"/>
      <c r="AT839" s="149" t="s">
        <v>188</v>
      </c>
      <c r="AU839" s="149" t="s">
        <v>93</v>
      </c>
      <c r="AV839" s="12" t="s">
        <v>93</v>
      </c>
      <c r="AW839" s="12" t="s">
        <v>42</v>
      </c>
      <c r="AX839" s="12" t="s">
        <v>83</v>
      </c>
      <c r="AY839" s="149" t="s">
        <v>177</v>
      </c>
    </row>
    <row r="840" spans="2:65" s="13" customFormat="1" ht="11.25">
      <c r="B840" s="155"/>
      <c r="D840" s="148" t="s">
        <v>188</v>
      </c>
      <c r="E840" s="156" t="s">
        <v>81</v>
      </c>
      <c r="F840" s="157" t="s">
        <v>192</v>
      </c>
      <c r="H840" s="158">
        <v>8</v>
      </c>
      <c r="I840" s="159"/>
      <c r="L840" s="155"/>
      <c r="M840" s="160"/>
      <c r="T840" s="161"/>
      <c r="AT840" s="156" t="s">
        <v>188</v>
      </c>
      <c r="AU840" s="156" t="s">
        <v>93</v>
      </c>
      <c r="AV840" s="13" t="s">
        <v>184</v>
      </c>
      <c r="AW840" s="13" t="s">
        <v>42</v>
      </c>
      <c r="AX840" s="13" t="s">
        <v>91</v>
      </c>
      <c r="AY840" s="156" t="s">
        <v>177</v>
      </c>
    </row>
    <row r="841" spans="2:65" s="1" customFormat="1" ht="24.2" customHeight="1">
      <c r="B841" s="34"/>
      <c r="C841" s="130" t="s">
        <v>1317</v>
      </c>
      <c r="D841" s="130" t="s">
        <v>179</v>
      </c>
      <c r="E841" s="131" t="s">
        <v>1318</v>
      </c>
      <c r="F841" s="132" t="s">
        <v>1319</v>
      </c>
      <c r="G841" s="133" t="s">
        <v>1320</v>
      </c>
      <c r="H841" s="134">
        <v>2</v>
      </c>
      <c r="I841" s="135"/>
      <c r="J841" s="136">
        <f>ROUND(I841*H841,2)</f>
        <v>0</v>
      </c>
      <c r="K841" s="132" t="s">
        <v>183</v>
      </c>
      <c r="L841" s="34"/>
      <c r="M841" s="137" t="s">
        <v>81</v>
      </c>
      <c r="N841" s="138" t="s">
        <v>53</v>
      </c>
      <c r="P841" s="139">
        <f>O841*H841</f>
        <v>0</v>
      </c>
      <c r="Q841" s="139">
        <v>0</v>
      </c>
      <c r="R841" s="139">
        <f>Q841*H841</f>
        <v>0</v>
      </c>
      <c r="S841" s="139">
        <v>0</v>
      </c>
      <c r="T841" s="140">
        <f>S841*H841</f>
        <v>0</v>
      </c>
      <c r="AR841" s="141" t="s">
        <v>277</v>
      </c>
      <c r="AT841" s="141" t="s">
        <v>179</v>
      </c>
      <c r="AU841" s="141" t="s">
        <v>93</v>
      </c>
      <c r="AY841" s="18" t="s">
        <v>177</v>
      </c>
      <c r="BE841" s="142">
        <f>IF(N841="základní",J841,0)</f>
        <v>0</v>
      </c>
      <c r="BF841" s="142">
        <f>IF(N841="snížená",J841,0)</f>
        <v>0</v>
      </c>
      <c r="BG841" s="142">
        <f>IF(N841="zákl. přenesená",J841,0)</f>
        <v>0</v>
      </c>
      <c r="BH841" s="142">
        <f>IF(N841="sníž. přenesená",J841,0)</f>
        <v>0</v>
      </c>
      <c r="BI841" s="142">
        <f>IF(N841="nulová",J841,0)</f>
        <v>0</v>
      </c>
      <c r="BJ841" s="18" t="s">
        <v>91</v>
      </c>
      <c r="BK841" s="142">
        <f>ROUND(I841*H841,2)</f>
        <v>0</v>
      </c>
      <c r="BL841" s="18" t="s">
        <v>277</v>
      </c>
      <c r="BM841" s="141" t="s">
        <v>1321</v>
      </c>
    </row>
    <row r="842" spans="2:65" s="1" customFormat="1" ht="11.25">
      <c r="B842" s="34"/>
      <c r="D842" s="143" t="s">
        <v>186</v>
      </c>
      <c r="F842" s="144" t="s">
        <v>1322</v>
      </c>
      <c r="I842" s="145"/>
      <c r="L842" s="34"/>
      <c r="M842" s="146"/>
      <c r="T842" s="55"/>
      <c r="AT842" s="18" t="s">
        <v>186</v>
      </c>
      <c r="AU842" s="18" t="s">
        <v>93</v>
      </c>
    </row>
    <row r="843" spans="2:65" s="1" customFormat="1" ht="49.15" customHeight="1">
      <c r="B843" s="34"/>
      <c r="C843" s="130" t="s">
        <v>1323</v>
      </c>
      <c r="D843" s="130" t="s">
        <v>179</v>
      </c>
      <c r="E843" s="131" t="s">
        <v>1324</v>
      </c>
      <c r="F843" s="132" t="s">
        <v>1325</v>
      </c>
      <c r="G843" s="133" t="s">
        <v>241</v>
      </c>
      <c r="H843" s="134">
        <v>0.621</v>
      </c>
      <c r="I843" s="135"/>
      <c r="J843" s="136">
        <f>ROUND(I843*H843,2)</f>
        <v>0</v>
      </c>
      <c r="K843" s="132" t="s">
        <v>183</v>
      </c>
      <c r="L843" s="34"/>
      <c r="M843" s="137" t="s">
        <v>81</v>
      </c>
      <c r="N843" s="138" t="s">
        <v>53</v>
      </c>
      <c r="P843" s="139">
        <f>O843*H843</f>
        <v>0</v>
      </c>
      <c r="Q843" s="139">
        <v>0</v>
      </c>
      <c r="R843" s="139">
        <f>Q843*H843</f>
        <v>0</v>
      </c>
      <c r="S843" s="139">
        <v>0</v>
      </c>
      <c r="T843" s="140">
        <f>S843*H843</f>
        <v>0</v>
      </c>
      <c r="AR843" s="141" t="s">
        <v>277</v>
      </c>
      <c r="AT843" s="141" t="s">
        <v>179</v>
      </c>
      <c r="AU843" s="141" t="s">
        <v>93</v>
      </c>
      <c r="AY843" s="18" t="s">
        <v>177</v>
      </c>
      <c r="BE843" s="142">
        <f>IF(N843="základní",J843,0)</f>
        <v>0</v>
      </c>
      <c r="BF843" s="142">
        <f>IF(N843="snížená",J843,0)</f>
        <v>0</v>
      </c>
      <c r="BG843" s="142">
        <f>IF(N843="zákl. přenesená",J843,0)</f>
        <v>0</v>
      </c>
      <c r="BH843" s="142">
        <f>IF(N843="sníž. přenesená",J843,0)</f>
        <v>0</v>
      </c>
      <c r="BI843" s="142">
        <f>IF(N843="nulová",J843,0)</f>
        <v>0</v>
      </c>
      <c r="BJ843" s="18" t="s">
        <v>91</v>
      </c>
      <c r="BK843" s="142">
        <f>ROUND(I843*H843,2)</f>
        <v>0</v>
      </c>
      <c r="BL843" s="18" t="s">
        <v>277</v>
      </c>
      <c r="BM843" s="141" t="s">
        <v>1326</v>
      </c>
    </row>
    <row r="844" spans="2:65" s="1" customFormat="1" ht="11.25">
      <c r="B844" s="34"/>
      <c r="D844" s="143" t="s">
        <v>186</v>
      </c>
      <c r="F844" s="144" t="s">
        <v>1327</v>
      </c>
      <c r="I844" s="145"/>
      <c r="L844" s="34"/>
      <c r="M844" s="146"/>
      <c r="T844" s="55"/>
      <c r="AT844" s="18" t="s">
        <v>186</v>
      </c>
      <c r="AU844" s="18" t="s">
        <v>93</v>
      </c>
    </row>
    <row r="845" spans="2:65" s="11" customFormat="1" ht="22.9" customHeight="1">
      <c r="B845" s="118"/>
      <c r="D845" s="119" t="s">
        <v>82</v>
      </c>
      <c r="E845" s="128" t="s">
        <v>1328</v>
      </c>
      <c r="F845" s="128" t="s">
        <v>1329</v>
      </c>
      <c r="I845" s="121"/>
      <c r="J845" s="129">
        <f>BK845</f>
        <v>0</v>
      </c>
      <c r="L845" s="118"/>
      <c r="M845" s="123"/>
      <c r="P845" s="124">
        <f>SUM(P846:P850)</f>
        <v>0</v>
      </c>
      <c r="R845" s="124">
        <f>SUM(R846:R850)</f>
        <v>0.16106255999999999</v>
      </c>
      <c r="T845" s="125">
        <f>SUM(T846:T850)</f>
        <v>0</v>
      </c>
      <c r="AR845" s="119" t="s">
        <v>93</v>
      </c>
      <c r="AT845" s="126" t="s">
        <v>82</v>
      </c>
      <c r="AU845" s="126" t="s">
        <v>91</v>
      </c>
      <c r="AY845" s="119" t="s">
        <v>177</v>
      </c>
      <c r="BK845" s="127">
        <f>SUM(BK846:BK850)</f>
        <v>0</v>
      </c>
    </row>
    <row r="846" spans="2:65" s="1" customFormat="1" ht="24.2" customHeight="1">
      <c r="B846" s="34"/>
      <c r="C846" s="130" t="s">
        <v>1330</v>
      </c>
      <c r="D846" s="130" t="s">
        <v>179</v>
      </c>
      <c r="E846" s="131" t="s">
        <v>1331</v>
      </c>
      <c r="F846" s="132" t="s">
        <v>1332</v>
      </c>
      <c r="G846" s="133" t="s">
        <v>120</v>
      </c>
      <c r="H846" s="134">
        <v>9.9359999999999999</v>
      </c>
      <c r="I846" s="135"/>
      <c r="J846" s="136">
        <f>ROUND(I846*H846,2)</f>
        <v>0</v>
      </c>
      <c r="K846" s="132" t="s">
        <v>183</v>
      </c>
      <c r="L846" s="34"/>
      <c r="M846" s="137" t="s">
        <v>81</v>
      </c>
      <c r="N846" s="138" t="s">
        <v>53</v>
      </c>
      <c r="P846" s="139">
        <f>O846*H846</f>
        <v>0</v>
      </c>
      <c r="Q846" s="139">
        <v>1.6209999999999999E-2</v>
      </c>
      <c r="R846" s="139">
        <f>Q846*H846</f>
        <v>0.16106255999999999</v>
      </c>
      <c r="S846" s="139">
        <v>0</v>
      </c>
      <c r="T846" s="140">
        <f>S846*H846</f>
        <v>0</v>
      </c>
      <c r="AR846" s="141" t="s">
        <v>277</v>
      </c>
      <c r="AT846" s="141" t="s">
        <v>179</v>
      </c>
      <c r="AU846" s="141" t="s">
        <v>93</v>
      </c>
      <c r="AY846" s="18" t="s">
        <v>177</v>
      </c>
      <c r="BE846" s="142">
        <f>IF(N846="základní",J846,0)</f>
        <v>0</v>
      </c>
      <c r="BF846" s="142">
        <f>IF(N846="snížená",J846,0)</f>
        <v>0</v>
      </c>
      <c r="BG846" s="142">
        <f>IF(N846="zákl. přenesená",J846,0)</f>
        <v>0</v>
      </c>
      <c r="BH846" s="142">
        <f>IF(N846="sníž. přenesená",J846,0)</f>
        <v>0</v>
      </c>
      <c r="BI846" s="142">
        <f>IF(N846="nulová",J846,0)</f>
        <v>0</v>
      </c>
      <c r="BJ846" s="18" t="s">
        <v>91</v>
      </c>
      <c r="BK846" s="142">
        <f>ROUND(I846*H846,2)</f>
        <v>0</v>
      </c>
      <c r="BL846" s="18" t="s">
        <v>277</v>
      </c>
      <c r="BM846" s="141" t="s">
        <v>1333</v>
      </c>
    </row>
    <row r="847" spans="2:65" s="1" customFormat="1" ht="11.25">
      <c r="B847" s="34"/>
      <c r="D847" s="143" t="s">
        <v>186</v>
      </c>
      <c r="F847" s="144" t="s">
        <v>1334</v>
      </c>
      <c r="I847" s="145"/>
      <c r="L847" s="34"/>
      <c r="M847" s="146"/>
      <c r="T847" s="55"/>
      <c r="AT847" s="18" t="s">
        <v>186</v>
      </c>
      <c r="AU847" s="18" t="s">
        <v>93</v>
      </c>
    </row>
    <row r="848" spans="2:65" s="12" customFormat="1" ht="11.25">
      <c r="B848" s="147"/>
      <c r="D848" s="148" t="s">
        <v>188</v>
      </c>
      <c r="E848" s="149" t="s">
        <v>81</v>
      </c>
      <c r="F848" s="150" t="s">
        <v>1215</v>
      </c>
      <c r="H848" s="151">
        <v>9.9359999999999999</v>
      </c>
      <c r="I848" s="152"/>
      <c r="L848" s="147"/>
      <c r="M848" s="153"/>
      <c r="T848" s="154"/>
      <c r="AT848" s="149" t="s">
        <v>188</v>
      </c>
      <c r="AU848" s="149" t="s">
        <v>93</v>
      </c>
      <c r="AV848" s="12" t="s">
        <v>93</v>
      </c>
      <c r="AW848" s="12" t="s">
        <v>42</v>
      </c>
      <c r="AX848" s="12" t="s">
        <v>91</v>
      </c>
      <c r="AY848" s="149" t="s">
        <v>177</v>
      </c>
    </row>
    <row r="849" spans="2:65" s="1" customFormat="1" ht="33" customHeight="1">
      <c r="B849" s="34"/>
      <c r="C849" s="130" t="s">
        <v>1335</v>
      </c>
      <c r="D849" s="130" t="s">
        <v>179</v>
      </c>
      <c r="E849" s="131" t="s">
        <v>1336</v>
      </c>
      <c r="F849" s="132" t="s">
        <v>1337</v>
      </c>
      <c r="G849" s="133" t="s">
        <v>241</v>
      </c>
      <c r="H849" s="134">
        <v>0.161</v>
      </c>
      <c r="I849" s="135"/>
      <c r="J849" s="136">
        <f>ROUND(I849*H849,2)</f>
        <v>0</v>
      </c>
      <c r="K849" s="132" t="s">
        <v>183</v>
      </c>
      <c r="L849" s="34"/>
      <c r="M849" s="137" t="s">
        <v>81</v>
      </c>
      <c r="N849" s="138" t="s">
        <v>53</v>
      </c>
      <c r="P849" s="139">
        <f>O849*H849</f>
        <v>0</v>
      </c>
      <c r="Q849" s="139">
        <v>0</v>
      </c>
      <c r="R849" s="139">
        <f>Q849*H849</f>
        <v>0</v>
      </c>
      <c r="S849" s="139">
        <v>0</v>
      </c>
      <c r="T849" s="140">
        <f>S849*H849</f>
        <v>0</v>
      </c>
      <c r="AR849" s="141" t="s">
        <v>277</v>
      </c>
      <c r="AT849" s="141" t="s">
        <v>179</v>
      </c>
      <c r="AU849" s="141" t="s">
        <v>93</v>
      </c>
      <c r="AY849" s="18" t="s">
        <v>177</v>
      </c>
      <c r="BE849" s="142">
        <f>IF(N849="základní",J849,0)</f>
        <v>0</v>
      </c>
      <c r="BF849" s="142">
        <f>IF(N849="snížená",J849,0)</f>
        <v>0</v>
      </c>
      <c r="BG849" s="142">
        <f>IF(N849="zákl. přenesená",J849,0)</f>
        <v>0</v>
      </c>
      <c r="BH849" s="142">
        <f>IF(N849="sníž. přenesená",J849,0)</f>
        <v>0</v>
      </c>
      <c r="BI849" s="142">
        <f>IF(N849="nulová",J849,0)</f>
        <v>0</v>
      </c>
      <c r="BJ849" s="18" t="s">
        <v>91</v>
      </c>
      <c r="BK849" s="142">
        <f>ROUND(I849*H849,2)</f>
        <v>0</v>
      </c>
      <c r="BL849" s="18" t="s">
        <v>277</v>
      </c>
      <c r="BM849" s="141" t="s">
        <v>1338</v>
      </c>
    </row>
    <row r="850" spans="2:65" s="1" customFormat="1" ht="11.25">
      <c r="B850" s="34"/>
      <c r="D850" s="143" t="s">
        <v>186</v>
      </c>
      <c r="F850" s="144" t="s">
        <v>1339</v>
      </c>
      <c r="I850" s="145"/>
      <c r="L850" s="34"/>
      <c r="M850" s="146"/>
      <c r="T850" s="55"/>
      <c r="AT850" s="18" t="s">
        <v>186</v>
      </c>
      <c r="AU850" s="18" t="s">
        <v>93</v>
      </c>
    </row>
    <row r="851" spans="2:65" s="11" customFormat="1" ht="22.9" customHeight="1">
      <c r="B851" s="118"/>
      <c r="D851" s="119" t="s">
        <v>82</v>
      </c>
      <c r="E851" s="128" t="s">
        <v>1340</v>
      </c>
      <c r="F851" s="128" t="s">
        <v>1341</v>
      </c>
      <c r="I851" s="121"/>
      <c r="J851" s="129">
        <f>BK851</f>
        <v>0</v>
      </c>
      <c r="L851" s="118"/>
      <c r="M851" s="123"/>
      <c r="P851" s="124">
        <f>SUM(P852:P872)</f>
        <v>0</v>
      </c>
      <c r="R851" s="124">
        <f>SUM(R852:R872)</f>
        <v>2.3855179999999998</v>
      </c>
      <c r="T851" s="125">
        <f>SUM(T852:T872)</f>
        <v>1.473104</v>
      </c>
      <c r="AR851" s="119" t="s">
        <v>93</v>
      </c>
      <c r="AT851" s="126" t="s">
        <v>82</v>
      </c>
      <c r="AU851" s="126" t="s">
        <v>91</v>
      </c>
      <c r="AY851" s="119" t="s">
        <v>177</v>
      </c>
      <c r="BK851" s="127">
        <f>SUM(BK852:BK872)</f>
        <v>0</v>
      </c>
    </row>
    <row r="852" spans="2:65" s="1" customFormat="1" ht="37.9" customHeight="1">
      <c r="B852" s="34"/>
      <c r="C852" s="130" t="s">
        <v>1342</v>
      </c>
      <c r="D852" s="130" t="s">
        <v>179</v>
      </c>
      <c r="E852" s="131" t="s">
        <v>1343</v>
      </c>
      <c r="F852" s="132" t="s">
        <v>1344</v>
      </c>
      <c r="G852" s="133" t="s">
        <v>120</v>
      </c>
      <c r="H852" s="134">
        <v>17.600000000000001</v>
      </c>
      <c r="I852" s="135"/>
      <c r="J852" s="136">
        <f>ROUND(I852*H852,2)</f>
        <v>0</v>
      </c>
      <c r="K852" s="132" t="s">
        <v>183</v>
      </c>
      <c r="L852" s="34"/>
      <c r="M852" s="137" t="s">
        <v>81</v>
      </c>
      <c r="N852" s="138" t="s">
        <v>53</v>
      </c>
      <c r="P852" s="139">
        <f>O852*H852</f>
        <v>0</v>
      </c>
      <c r="Q852" s="139">
        <v>0</v>
      </c>
      <c r="R852" s="139">
        <f>Q852*H852</f>
        <v>0</v>
      </c>
      <c r="S852" s="139">
        <v>5.638E-2</v>
      </c>
      <c r="T852" s="140">
        <f>S852*H852</f>
        <v>0.99228800000000006</v>
      </c>
      <c r="AR852" s="141" t="s">
        <v>277</v>
      </c>
      <c r="AT852" s="141" t="s">
        <v>179</v>
      </c>
      <c r="AU852" s="141" t="s">
        <v>93</v>
      </c>
      <c r="AY852" s="18" t="s">
        <v>177</v>
      </c>
      <c r="BE852" s="142">
        <f>IF(N852="základní",J852,0)</f>
        <v>0</v>
      </c>
      <c r="BF852" s="142">
        <f>IF(N852="snížená",J852,0)</f>
        <v>0</v>
      </c>
      <c r="BG852" s="142">
        <f>IF(N852="zákl. přenesená",J852,0)</f>
        <v>0</v>
      </c>
      <c r="BH852" s="142">
        <f>IF(N852="sníž. přenesená",J852,0)</f>
        <v>0</v>
      </c>
      <c r="BI852" s="142">
        <f>IF(N852="nulová",J852,0)</f>
        <v>0</v>
      </c>
      <c r="BJ852" s="18" t="s">
        <v>91</v>
      </c>
      <c r="BK852" s="142">
        <f>ROUND(I852*H852,2)</f>
        <v>0</v>
      </c>
      <c r="BL852" s="18" t="s">
        <v>277</v>
      </c>
      <c r="BM852" s="141" t="s">
        <v>1345</v>
      </c>
    </row>
    <row r="853" spans="2:65" s="1" customFormat="1" ht="11.25">
      <c r="B853" s="34"/>
      <c r="D853" s="143" t="s">
        <v>186</v>
      </c>
      <c r="F853" s="144" t="s">
        <v>1346</v>
      </c>
      <c r="I853" s="145"/>
      <c r="L853" s="34"/>
      <c r="M853" s="146"/>
      <c r="T853" s="55"/>
      <c r="AT853" s="18" t="s">
        <v>186</v>
      </c>
      <c r="AU853" s="18" t="s">
        <v>93</v>
      </c>
    </row>
    <row r="854" spans="2:65" s="12" customFormat="1" ht="11.25">
      <c r="B854" s="147"/>
      <c r="D854" s="148" t="s">
        <v>188</v>
      </c>
      <c r="E854" s="149" t="s">
        <v>81</v>
      </c>
      <c r="F854" s="150" t="s">
        <v>1347</v>
      </c>
      <c r="H854" s="151">
        <v>17.600000000000001</v>
      </c>
      <c r="I854" s="152"/>
      <c r="L854" s="147"/>
      <c r="M854" s="153"/>
      <c r="T854" s="154"/>
      <c r="AT854" s="149" t="s">
        <v>188</v>
      </c>
      <c r="AU854" s="149" t="s">
        <v>93</v>
      </c>
      <c r="AV854" s="12" t="s">
        <v>93</v>
      </c>
      <c r="AW854" s="12" t="s">
        <v>42</v>
      </c>
      <c r="AX854" s="12" t="s">
        <v>83</v>
      </c>
      <c r="AY854" s="149" t="s">
        <v>177</v>
      </c>
    </row>
    <row r="855" spans="2:65" s="13" customFormat="1" ht="11.25">
      <c r="B855" s="155"/>
      <c r="D855" s="148" t="s">
        <v>188</v>
      </c>
      <c r="E855" s="156" t="s">
        <v>81</v>
      </c>
      <c r="F855" s="157" t="s">
        <v>192</v>
      </c>
      <c r="H855" s="158">
        <v>17.600000000000001</v>
      </c>
      <c r="I855" s="159"/>
      <c r="L855" s="155"/>
      <c r="M855" s="160"/>
      <c r="T855" s="161"/>
      <c r="AT855" s="156" t="s">
        <v>188</v>
      </c>
      <c r="AU855" s="156" t="s">
        <v>93</v>
      </c>
      <c r="AV855" s="13" t="s">
        <v>184</v>
      </c>
      <c r="AW855" s="13" t="s">
        <v>42</v>
      </c>
      <c r="AX855" s="13" t="s">
        <v>91</v>
      </c>
      <c r="AY855" s="156" t="s">
        <v>177</v>
      </c>
    </row>
    <row r="856" spans="2:65" s="1" customFormat="1" ht="21.75" customHeight="1">
      <c r="B856" s="34"/>
      <c r="C856" s="130" t="s">
        <v>1348</v>
      </c>
      <c r="D856" s="130" t="s">
        <v>179</v>
      </c>
      <c r="E856" s="131" t="s">
        <v>1349</v>
      </c>
      <c r="F856" s="132" t="s">
        <v>1350</v>
      </c>
      <c r="G856" s="133" t="s">
        <v>120</v>
      </c>
      <c r="H856" s="134">
        <v>42.93</v>
      </c>
      <c r="I856" s="135"/>
      <c r="J856" s="136">
        <f>ROUND(I856*H856,2)</f>
        <v>0</v>
      </c>
      <c r="K856" s="132" t="s">
        <v>183</v>
      </c>
      <c r="L856" s="34"/>
      <c r="M856" s="137" t="s">
        <v>81</v>
      </c>
      <c r="N856" s="138" t="s">
        <v>53</v>
      </c>
      <c r="P856" s="139">
        <f>O856*H856</f>
        <v>0</v>
      </c>
      <c r="Q856" s="139">
        <v>0</v>
      </c>
      <c r="R856" s="139">
        <f>Q856*H856</f>
        <v>0</v>
      </c>
      <c r="S856" s="139">
        <v>1.12E-2</v>
      </c>
      <c r="T856" s="140">
        <f>S856*H856</f>
        <v>0.48081599999999997</v>
      </c>
      <c r="AR856" s="141" t="s">
        <v>184</v>
      </c>
      <c r="AT856" s="141" t="s">
        <v>179</v>
      </c>
      <c r="AU856" s="141" t="s">
        <v>93</v>
      </c>
      <c r="AY856" s="18" t="s">
        <v>177</v>
      </c>
      <c r="BE856" s="142">
        <f>IF(N856="základní",J856,0)</f>
        <v>0</v>
      </c>
      <c r="BF856" s="142">
        <f>IF(N856="snížená",J856,0)</f>
        <v>0</v>
      </c>
      <c r="BG856" s="142">
        <f>IF(N856="zákl. přenesená",J856,0)</f>
        <v>0</v>
      </c>
      <c r="BH856" s="142">
        <f>IF(N856="sníž. přenesená",J856,0)</f>
        <v>0</v>
      </c>
      <c r="BI856" s="142">
        <f>IF(N856="nulová",J856,0)</f>
        <v>0</v>
      </c>
      <c r="BJ856" s="18" t="s">
        <v>91</v>
      </c>
      <c r="BK856" s="142">
        <f>ROUND(I856*H856,2)</f>
        <v>0</v>
      </c>
      <c r="BL856" s="18" t="s">
        <v>184</v>
      </c>
      <c r="BM856" s="141" t="s">
        <v>1351</v>
      </c>
    </row>
    <row r="857" spans="2:65" s="1" customFormat="1" ht="11.25">
      <c r="B857" s="34"/>
      <c r="D857" s="143" t="s">
        <v>186</v>
      </c>
      <c r="F857" s="144" t="s">
        <v>1352</v>
      </c>
      <c r="I857" s="145"/>
      <c r="L857" s="34"/>
      <c r="M857" s="146"/>
      <c r="T857" s="55"/>
      <c r="AT857" s="18" t="s">
        <v>186</v>
      </c>
      <c r="AU857" s="18" t="s">
        <v>93</v>
      </c>
    </row>
    <row r="858" spans="2:65" s="12" customFormat="1" ht="11.25">
      <c r="B858" s="147"/>
      <c r="D858" s="148" t="s">
        <v>188</v>
      </c>
      <c r="E858" s="149" t="s">
        <v>81</v>
      </c>
      <c r="F858" s="150" t="s">
        <v>763</v>
      </c>
      <c r="H858" s="151">
        <v>42.93</v>
      </c>
      <c r="I858" s="152"/>
      <c r="L858" s="147"/>
      <c r="M858" s="153"/>
      <c r="T858" s="154"/>
      <c r="AT858" s="149" t="s">
        <v>188</v>
      </c>
      <c r="AU858" s="149" t="s">
        <v>93</v>
      </c>
      <c r="AV858" s="12" t="s">
        <v>93</v>
      </c>
      <c r="AW858" s="12" t="s">
        <v>42</v>
      </c>
      <c r="AX858" s="12" t="s">
        <v>91</v>
      </c>
      <c r="AY858" s="149" t="s">
        <v>177</v>
      </c>
    </row>
    <row r="859" spans="2:65" s="1" customFormat="1" ht="33" customHeight="1">
      <c r="B859" s="34"/>
      <c r="C859" s="130" t="s">
        <v>1353</v>
      </c>
      <c r="D859" s="130" t="s">
        <v>179</v>
      </c>
      <c r="E859" s="131" t="s">
        <v>1354</v>
      </c>
      <c r="F859" s="132" t="s">
        <v>1355</v>
      </c>
      <c r="G859" s="133" t="s">
        <v>120</v>
      </c>
      <c r="H859" s="134">
        <v>237.52</v>
      </c>
      <c r="I859" s="135"/>
      <c r="J859" s="136">
        <f>ROUND(I859*H859,2)</f>
        <v>0</v>
      </c>
      <c r="K859" s="132" t="s">
        <v>183</v>
      </c>
      <c r="L859" s="34"/>
      <c r="M859" s="137" t="s">
        <v>81</v>
      </c>
      <c r="N859" s="138" t="s">
        <v>53</v>
      </c>
      <c r="P859" s="139">
        <f>O859*H859</f>
        <v>0</v>
      </c>
      <c r="Q859" s="139">
        <v>1.25E-3</v>
      </c>
      <c r="R859" s="139">
        <f>Q859*H859</f>
        <v>0.2969</v>
      </c>
      <c r="S859" s="139">
        <v>0</v>
      </c>
      <c r="T859" s="140">
        <f>S859*H859</f>
        <v>0</v>
      </c>
      <c r="AR859" s="141" t="s">
        <v>277</v>
      </c>
      <c r="AT859" s="141" t="s">
        <v>179</v>
      </c>
      <c r="AU859" s="141" t="s">
        <v>93</v>
      </c>
      <c r="AY859" s="18" t="s">
        <v>177</v>
      </c>
      <c r="BE859" s="142">
        <f>IF(N859="základní",J859,0)</f>
        <v>0</v>
      </c>
      <c r="BF859" s="142">
        <f>IF(N859="snížená",J859,0)</f>
        <v>0</v>
      </c>
      <c r="BG859" s="142">
        <f>IF(N859="zákl. přenesená",J859,0)</f>
        <v>0</v>
      </c>
      <c r="BH859" s="142">
        <f>IF(N859="sníž. přenesená",J859,0)</f>
        <v>0</v>
      </c>
      <c r="BI859" s="142">
        <f>IF(N859="nulová",J859,0)</f>
        <v>0</v>
      </c>
      <c r="BJ859" s="18" t="s">
        <v>91</v>
      </c>
      <c r="BK859" s="142">
        <f>ROUND(I859*H859,2)</f>
        <v>0</v>
      </c>
      <c r="BL859" s="18" t="s">
        <v>277</v>
      </c>
      <c r="BM859" s="141" t="s">
        <v>1356</v>
      </c>
    </row>
    <row r="860" spans="2:65" s="1" customFormat="1" ht="11.25">
      <c r="B860" s="34"/>
      <c r="D860" s="143" t="s">
        <v>186</v>
      </c>
      <c r="F860" s="144" t="s">
        <v>1357</v>
      </c>
      <c r="I860" s="145"/>
      <c r="L860" s="34"/>
      <c r="M860" s="146"/>
      <c r="T860" s="55"/>
      <c r="AT860" s="18" t="s">
        <v>186</v>
      </c>
      <c r="AU860" s="18" t="s">
        <v>93</v>
      </c>
    </row>
    <row r="861" spans="2:65" s="12" customFormat="1" ht="11.25">
      <c r="B861" s="147"/>
      <c r="D861" s="148" t="s">
        <v>188</v>
      </c>
      <c r="E861" s="149" t="s">
        <v>81</v>
      </c>
      <c r="F861" s="150" t="s">
        <v>762</v>
      </c>
      <c r="H861" s="151">
        <v>40.58</v>
      </c>
      <c r="I861" s="152"/>
      <c r="L861" s="147"/>
      <c r="M861" s="153"/>
      <c r="T861" s="154"/>
      <c r="AT861" s="149" t="s">
        <v>188</v>
      </c>
      <c r="AU861" s="149" t="s">
        <v>93</v>
      </c>
      <c r="AV861" s="12" t="s">
        <v>93</v>
      </c>
      <c r="AW861" s="12" t="s">
        <v>42</v>
      </c>
      <c r="AX861" s="12" t="s">
        <v>83</v>
      </c>
      <c r="AY861" s="149" t="s">
        <v>177</v>
      </c>
    </row>
    <row r="862" spans="2:65" s="12" customFormat="1" ht="11.25">
      <c r="B862" s="147"/>
      <c r="D862" s="148" t="s">
        <v>188</v>
      </c>
      <c r="E862" s="149" t="s">
        <v>81</v>
      </c>
      <c r="F862" s="150" t="s">
        <v>1358</v>
      </c>
      <c r="H862" s="151">
        <v>66.400000000000006</v>
      </c>
      <c r="I862" s="152"/>
      <c r="L862" s="147"/>
      <c r="M862" s="153"/>
      <c r="T862" s="154"/>
      <c r="AT862" s="149" t="s">
        <v>188</v>
      </c>
      <c r="AU862" s="149" t="s">
        <v>93</v>
      </c>
      <c r="AV862" s="12" t="s">
        <v>93</v>
      </c>
      <c r="AW862" s="12" t="s">
        <v>42</v>
      </c>
      <c r="AX862" s="12" t="s">
        <v>83</v>
      </c>
      <c r="AY862" s="149" t="s">
        <v>177</v>
      </c>
    </row>
    <row r="863" spans="2:65" s="12" customFormat="1" ht="11.25">
      <c r="B863" s="147"/>
      <c r="D863" s="148" t="s">
        <v>188</v>
      </c>
      <c r="E863" s="149" t="s">
        <v>81</v>
      </c>
      <c r="F863" s="150" t="s">
        <v>1359</v>
      </c>
      <c r="H863" s="151">
        <v>65.489999999999995</v>
      </c>
      <c r="I863" s="152"/>
      <c r="L863" s="147"/>
      <c r="M863" s="153"/>
      <c r="T863" s="154"/>
      <c r="AT863" s="149" t="s">
        <v>188</v>
      </c>
      <c r="AU863" s="149" t="s">
        <v>93</v>
      </c>
      <c r="AV863" s="12" t="s">
        <v>93</v>
      </c>
      <c r="AW863" s="12" t="s">
        <v>42</v>
      </c>
      <c r="AX863" s="12" t="s">
        <v>83</v>
      </c>
      <c r="AY863" s="149" t="s">
        <v>177</v>
      </c>
    </row>
    <row r="864" spans="2:65" s="12" customFormat="1" ht="11.25">
      <c r="B864" s="147"/>
      <c r="D864" s="148" t="s">
        <v>188</v>
      </c>
      <c r="E864" s="149" t="s">
        <v>81</v>
      </c>
      <c r="F864" s="150" t="s">
        <v>1360</v>
      </c>
      <c r="H864" s="151">
        <v>65.05</v>
      </c>
      <c r="I864" s="152"/>
      <c r="L864" s="147"/>
      <c r="M864" s="153"/>
      <c r="T864" s="154"/>
      <c r="AT864" s="149" t="s">
        <v>188</v>
      </c>
      <c r="AU864" s="149" t="s">
        <v>93</v>
      </c>
      <c r="AV864" s="12" t="s">
        <v>93</v>
      </c>
      <c r="AW864" s="12" t="s">
        <v>42</v>
      </c>
      <c r="AX864" s="12" t="s">
        <v>83</v>
      </c>
      <c r="AY864" s="149" t="s">
        <v>177</v>
      </c>
    </row>
    <row r="865" spans="2:65" s="13" customFormat="1" ht="11.25">
      <c r="B865" s="155"/>
      <c r="D865" s="148" t="s">
        <v>188</v>
      </c>
      <c r="E865" s="156" t="s">
        <v>81</v>
      </c>
      <c r="F865" s="157" t="s">
        <v>192</v>
      </c>
      <c r="H865" s="158">
        <v>237.52</v>
      </c>
      <c r="I865" s="159"/>
      <c r="L865" s="155"/>
      <c r="M865" s="160"/>
      <c r="T865" s="161"/>
      <c r="AT865" s="156" t="s">
        <v>188</v>
      </c>
      <c r="AU865" s="156" t="s">
        <v>93</v>
      </c>
      <c r="AV865" s="13" t="s">
        <v>184</v>
      </c>
      <c r="AW865" s="13" t="s">
        <v>42</v>
      </c>
      <c r="AX865" s="13" t="s">
        <v>91</v>
      </c>
      <c r="AY865" s="156" t="s">
        <v>177</v>
      </c>
    </row>
    <row r="866" spans="2:65" s="1" customFormat="1" ht="24.2" customHeight="1">
      <c r="B866" s="34"/>
      <c r="C866" s="169" t="s">
        <v>1361</v>
      </c>
      <c r="D866" s="169" t="s">
        <v>278</v>
      </c>
      <c r="E866" s="170" t="s">
        <v>1362</v>
      </c>
      <c r="F866" s="171" t="s">
        <v>1363</v>
      </c>
      <c r="G866" s="172" t="s">
        <v>120</v>
      </c>
      <c r="H866" s="173">
        <v>249.39599999999999</v>
      </c>
      <c r="I866" s="174"/>
      <c r="J866" s="175">
        <f>ROUND(I866*H866,2)</f>
        <v>0</v>
      </c>
      <c r="K866" s="171" t="s">
        <v>183</v>
      </c>
      <c r="L866" s="176"/>
      <c r="M866" s="177" t="s">
        <v>81</v>
      </c>
      <c r="N866" s="178" t="s">
        <v>53</v>
      </c>
      <c r="P866" s="139">
        <f>O866*H866</f>
        <v>0</v>
      </c>
      <c r="Q866" s="139">
        <v>8.0000000000000002E-3</v>
      </c>
      <c r="R866" s="139">
        <f>Q866*H866</f>
        <v>1.9951679999999998</v>
      </c>
      <c r="S866" s="139">
        <v>0</v>
      </c>
      <c r="T866" s="140">
        <f>S866*H866</f>
        <v>0</v>
      </c>
      <c r="AR866" s="141" t="s">
        <v>393</v>
      </c>
      <c r="AT866" s="141" t="s">
        <v>278</v>
      </c>
      <c r="AU866" s="141" t="s">
        <v>93</v>
      </c>
      <c r="AY866" s="18" t="s">
        <v>177</v>
      </c>
      <c r="BE866" s="142">
        <f>IF(N866="základní",J866,0)</f>
        <v>0</v>
      </c>
      <c r="BF866" s="142">
        <f>IF(N866="snížená",J866,0)</f>
        <v>0</v>
      </c>
      <c r="BG866" s="142">
        <f>IF(N866="zákl. přenesená",J866,0)</f>
        <v>0</v>
      </c>
      <c r="BH866" s="142">
        <f>IF(N866="sníž. přenesená",J866,0)</f>
        <v>0</v>
      </c>
      <c r="BI866" s="142">
        <f>IF(N866="nulová",J866,0)</f>
        <v>0</v>
      </c>
      <c r="BJ866" s="18" t="s">
        <v>91</v>
      </c>
      <c r="BK866" s="142">
        <f>ROUND(I866*H866,2)</f>
        <v>0</v>
      </c>
      <c r="BL866" s="18" t="s">
        <v>277</v>
      </c>
      <c r="BM866" s="141" t="s">
        <v>1364</v>
      </c>
    </row>
    <row r="867" spans="2:65" s="12" customFormat="1" ht="11.25">
      <c r="B867" s="147"/>
      <c r="D867" s="148" t="s">
        <v>188</v>
      </c>
      <c r="F867" s="150" t="s">
        <v>1365</v>
      </c>
      <c r="H867" s="151">
        <v>249.39599999999999</v>
      </c>
      <c r="I867" s="152"/>
      <c r="L867" s="147"/>
      <c r="M867" s="153"/>
      <c r="T867" s="154"/>
      <c r="AT867" s="149" t="s">
        <v>188</v>
      </c>
      <c r="AU867" s="149" t="s">
        <v>93</v>
      </c>
      <c r="AV867" s="12" t="s">
        <v>93</v>
      </c>
      <c r="AW867" s="12" t="s">
        <v>4</v>
      </c>
      <c r="AX867" s="12" t="s">
        <v>91</v>
      </c>
      <c r="AY867" s="149" t="s">
        <v>177</v>
      </c>
    </row>
    <row r="868" spans="2:65" s="1" customFormat="1" ht="24.2" customHeight="1">
      <c r="B868" s="34"/>
      <c r="C868" s="130" t="s">
        <v>1366</v>
      </c>
      <c r="D868" s="130" t="s">
        <v>179</v>
      </c>
      <c r="E868" s="131" t="s">
        <v>1367</v>
      </c>
      <c r="F868" s="132" t="s">
        <v>1368</v>
      </c>
      <c r="G868" s="133" t="s">
        <v>182</v>
      </c>
      <c r="H868" s="134">
        <v>15</v>
      </c>
      <c r="I868" s="135"/>
      <c r="J868" s="136">
        <f>ROUND(I868*H868,2)</f>
        <v>0</v>
      </c>
      <c r="K868" s="132" t="s">
        <v>183</v>
      </c>
      <c r="L868" s="34"/>
      <c r="M868" s="137" t="s">
        <v>81</v>
      </c>
      <c r="N868" s="138" t="s">
        <v>53</v>
      </c>
      <c r="P868" s="139">
        <f>O868*H868</f>
        <v>0</v>
      </c>
      <c r="Q868" s="139">
        <v>6.2300000000000003E-3</v>
      </c>
      <c r="R868" s="139">
        <f>Q868*H868</f>
        <v>9.3450000000000005E-2</v>
      </c>
      <c r="S868" s="139">
        <v>0</v>
      </c>
      <c r="T868" s="140">
        <f>S868*H868</f>
        <v>0</v>
      </c>
      <c r="AR868" s="141" t="s">
        <v>277</v>
      </c>
      <c r="AT868" s="141" t="s">
        <v>179</v>
      </c>
      <c r="AU868" s="141" t="s">
        <v>93</v>
      </c>
      <c r="AY868" s="18" t="s">
        <v>177</v>
      </c>
      <c r="BE868" s="142">
        <f>IF(N868="základní",J868,0)</f>
        <v>0</v>
      </c>
      <c r="BF868" s="142">
        <f>IF(N868="snížená",J868,0)</f>
        <v>0</v>
      </c>
      <c r="BG868" s="142">
        <f>IF(N868="zákl. přenesená",J868,0)</f>
        <v>0</v>
      </c>
      <c r="BH868" s="142">
        <f>IF(N868="sníž. přenesená",J868,0)</f>
        <v>0</v>
      </c>
      <c r="BI868" s="142">
        <f>IF(N868="nulová",J868,0)</f>
        <v>0</v>
      </c>
      <c r="BJ868" s="18" t="s">
        <v>91</v>
      </c>
      <c r="BK868" s="142">
        <f>ROUND(I868*H868,2)</f>
        <v>0</v>
      </c>
      <c r="BL868" s="18" t="s">
        <v>277</v>
      </c>
      <c r="BM868" s="141" t="s">
        <v>1369</v>
      </c>
    </row>
    <row r="869" spans="2:65" s="1" customFormat="1" ht="11.25">
      <c r="B869" s="34"/>
      <c r="D869" s="143" t="s">
        <v>186</v>
      </c>
      <c r="F869" s="144" t="s">
        <v>1370</v>
      </c>
      <c r="I869" s="145"/>
      <c r="L869" s="34"/>
      <c r="M869" s="146"/>
      <c r="T869" s="55"/>
      <c r="AT869" s="18" t="s">
        <v>186</v>
      </c>
      <c r="AU869" s="18" t="s">
        <v>93</v>
      </c>
    </row>
    <row r="870" spans="2:65" s="12" customFormat="1" ht="11.25">
      <c r="B870" s="147"/>
      <c r="D870" s="148" t="s">
        <v>188</v>
      </c>
      <c r="E870" s="149" t="s">
        <v>81</v>
      </c>
      <c r="F870" s="150" t="s">
        <v>1371</v>
      </c>
      <c r="H870" s="151">
        <v>15</v>
      </c>
      <c r="I870" s="152"/>
      <c r="L870" s="147"/>
      <c r="M870" s="153"/>
      <c r="T870" s="154"/>
      <c r="AT870" s="149" t="s">
        <v>188</v>
      </c>
      <c r="AU870" s="149" t="s">
        <v>93</v>
      </c>
      <c r="AV870" s="12" t="s">
        <v>93</v>
      </c>
      <c r="AW870" s="12" t="s">
        <v>42</v>
      </c>
      <c r="AX870" s="12" t="s">
        <v>91</v>
      </c>
      <c r="AY870" s="149" t="s">
        <v>177</v>
      </c>
    </row>
    <row r="871" spans="2:65" s="1" customFormat="1" ht="37.9" customHeight="1">
      <c r="B871" s="34"/>
      <c r="C871" s="130" t="s">
        <v>1372</v>
      </c>
      <c r="D871" s="130" t="s">
        <v>179</v>
      </c>
      <c r="E871" s="131" t="s">
        <v>1373</v>
      </c>
      <c r="F871" s="132" t="s">
        <v>1374</v>
      </c>
      <c r="G871" s="133" t="s">
        <v>241</v>
      </c>
      <c r="H871" s="134">
        <v>2.3860000000000001</v>
      </c>
      <c r="I871" s="135"/>
      <c r="J871" s="136">
        <f>ROUND(I871*H871,2)</f>
        <v>0</v>
      </c>
      <c r="K871" s="132" t="s">
        <v>183</v>
      </c>
      <c r="L871" s="34"/>
      <c r="M871" s="137" t="s">
        <v>81</v>
      </c>
      <c r="N871" s="138" t="s">
        <v>53</v>
      </c>
      <c r="P871" s="139">
        <f>O871*H871</f>
        <v>0</v>
      </c>
      <c r="Q871" s="139">
        <v>0</v>
      </c>
      <c r="R871" s="139">
        <f>Q871*H871</f>
        <v>0</v>
      </c>
      <c r="S871" s="139">
        <v>0</v>
      </c>
      <c r="T871" s="140">
        <f>S871*H871</f>
        <v>0</v>
      </c>
      <c r="AR871" s="141" t="s">
        <v>277</v>
      </c>
      <c r="AT871" s="141" t="s">
        <v>179</v>
      </c>
      <c r="AU871" s="141" t="s">
        <v>93</v>
      </c>
      <c r="AY871" s="18" t="s">
        <v>177</v>
      </c>
      <c r="BE871" s="142">
        <f>IF(N871="základní",J871,0)</f>
        <v>0</v>
      </c>
      <c r="BF871" s="142">
        <f>IF(N871="snížená",J871,0)</f>
        <v>0</v>
      </c>
      <c r="BG871" s="142">
        <f>IF(N871="zákl. přenesená",J871,0)</f>
        <v>0</v>
      </c>
      <c r="BH871" s="142">
        <f>IF(N871="sníž. přenesená",J871,0)</f>
        <v>0</v>
      </c>
      <c r="BI871" s="142">
        <f>IF(N871="nulová",J871,0)</f>
        <v>0</v>
      </c>
      <c r="BJ871" s="18" t="s">
        <v>91</v>
      </c>
      <c r="BK871" s="142">
        <f>ROUND(I871*H871,2)</f>
        <v>0</v>
      </c>
      <c r="BL871" s="18" t="s">
        <v>277</v>
      </c>
      <c r="BM871" s="141" t="s">
        <v>1375</v>
      </c>
    </row>
    <row r="872" spans="2:65" s="1" customFormat="1" ht="11.25">
      <c r="B872" s="34"/>
      <c r="D872" s="143" t="s">
        <v>186</v>
      </c>
      <c r="F872" s="144" t="s">
        <v>1376</v>
      </c>
      <c r="I872" s="145"/>
      <c r="L872" s="34"/>
      <c r="M872" s="146"/>
      <c r="T872" s="55"/>
      <c r="AT872" s="18" t="s">
        <v>186</v>
      </c>
      <c r="AU872" s="18" t="s">
        <v>93</v>
      </c>
    </row>
    <row r="873" spans="2:65" s="11" customFormat="1" ht="22.9" customHeight="1">
      <c r="B873" s="118"/>
      <c r="D873" s="119" t="s">
        <v>82</v>
      </c>
      <c r="E873" s="128" t="s">
        <v>1377</v>
      </c>
      <c r="F873" s="128" t="s">
        <v>1378</v>
      </c>
      <c r="I873" s="121"/>
      <c r="J873" s="129">
        <f>BK873</f>
        <v>0</v>
      </c>
      <c r="L873" s="118"/>
      <c r="M873" s="123"/>
      <c r="P873" s="124">
        <f>SUM(P874:P887)</f>
        <v>0</v>
      </c>
      <c r="R873" s="124">
        <f>SUM(R874:R887)</f>
        <v>0.17904000000000003</v>
      </c>
      <c r="T873" s="125">
        <f>SUM(T874:T887)</f>
        <v>3.4736000000000003E-2</v>
      </c>
      <c r="AR873" s="119" t="s">
        <v>93</v>
      </c>
      <c r="AT873" s="126" t="s">
        <v>82</v>
      </c>
      <c r="AU873" s="126" t="s">
        <v>91</v>
      </c>
      <c r="AY873" s="119" t="s">
        <v>177</v>
      </c>
      <c r="BK873" s="127">
        <f>SUM(BK874:BK887)</f>
        <v>0</v>
      </c>
    </row>
    <row r="874" spans="2:65" s="1" customFormat="1" ht="16.5" customHeight="1">
      <c r="B874" s="34"/>
      <c r="C874" s="130" t="s">
        <v>1379</v>
      </c>
      <c r="D874" s="130" t="s">
        <v>179</v>
      </c>
      <c r="E874" s="131" t="s">
        <v>1380</v>
      </c>
      <c r="F874" s="132" t="s">
        <v>1381</v>
      </c>
      <c r="G874" s="133" t="s">
        <v>182</v>
      </c>
      <c r="H874" s="134">
        <v>20.8</v>
      </c>
      <c r="I874" s="135"/>
      <c r="J874" s="136">
        <f>ROUND(I874*H874,2)</f>
        <v>0</v>
      </c>
      <c r="K874" s="132" t="s">
        <v>183</v>
      </c>
      <c r="L874" s="34"/>
      <c r="M874" s="137" t="s">
        <v>81</v>
      </c>
      <c r="N874" s="138" t="s">
        <v>53</v>
      </c>
      <c r="P874" s="139">
        <f>O874*H874</f>
        <v>0</v>
      </c>
      <c r="Q874" s="139">
        <v>0</v>
      </c>
      <c r="R874" s="139">
        <f>Q874*H874</f>
        <v>0</v>
      </c>
      <c r="S874" s="139">
        <v>1.67E-3</v>
      </c>
      <c r="T874" s="140">
        <f>S874*H874</f>
        <v>3.4736000000000003E-2</v>
      </c>
      <c r="AR874" s="141" t="s">
        <v>277</v>
      </c>
      <c r="AT874" s="141" t="s">
        <v>179</v>
      </c>
      <c r="AU874" s="141" t="s">
        <v>93</v>
      </c>
      <c r="AY874" s="18" t="s">
        <v>177</v>
      </c>
      <c r="BE874" s="142">
        <f>IF(N874="základní",J874,0)</f>
        <v>0</v>
      </c>
      <c r="BF874" s="142">
        <f>IF(N874="snížená",J874,0)</f>
        <v>0</v>
      </c>
      <c r="BG874" s="142">
        <f>IF(N874="zákl. přenesená",J874,0)</f>
        <v>0</v>
      </c>
      <c r="BH874" s="142">
        <f>IF(N874="sníž. přenesená",J874,0)</f>
        <v>0</v>
      </c>
      <c r="BI874" s="142">
        <f>IF(N874="nulová",J874,0)</f>
        <v>0</v>
      </c>
      <c r="BJ874" s="18" t="s">
        <v>91</v>
      </c>
      <c r="BK874" s="142">
        <f>ROUND(I874*H874,2)</f>
        <v>0</v>
      </c>
      <c r="BL874" s="18" t="s">
        <v>277</v>
      </c>
      <c r="BM874" s="141" t="s">
        <v>1382</v>
      </c>
    </row>
    <row r="875" spans="2:65" s="1" customFormat="1" ht="11.25">
      <c r="B875" s="34"/>
      <c r="D875" s="143" t="s">
        <v>186</v>
      </c>
      <c r="F875" s="144" t="s">
        <v>1383</v>
      </c>
      <c r="I875" s="145"/>
      <c r="L875" s="34"/>
      <c r="M875" s="146"/>
      <c r="T875" s="55"/>
      <c r="AT875" s="18" t="s">
        <v>186</v>
      </c>
      <c r="AU875" s="18" t="s">
        <v>93</v>
      </c>
    </row>
    <row r="876" spans="2:65" s="12" customFormat="1" ht="11.25">
      <c r="B876" s="147"/>
      <c r="D876" s="148" t="s">
        <v>188</v>
      </c>
      <c r="E876" s="149" t="s">
        <v>81</v>
      </c>
      <c r="F876" s="150" t="s">
        <v>1384</v>
      </c>
      <c r="H876" s="151">
        <v>20.8</v>
      </c>
      <c r="I876" s="152"/>
      <c r="L876" s="147"/>
      <c r="M876" s="153"/>
      <c r="T876" s="154"/>
      <c r="AT876" s="149" t="s">
        <v>188</v>
      </c>
      <c r="AU876" s="149" t="s">
        <v>93</v>
      </c>
      <c r="AV876" s="12" t="s">
        <v>93</v>
      </c>
      <c r="AW876" s="12" t="s">
        <v>42</v>
      </c>
      <c r="AX876" s="12" t="s">
        <v>91</v>
      </c>
      <c r="AY876" s="149" t="s">
        <v>177</v>
      </c>
    </row>
    <row r="877" spans="2:65" s="1" customFormat="1" ht="24.2" customHeight="1">
      <c r="B877" s="34"/>
      <c r="C877" s="130" t="s">
        <v>1385</v>
      </c>
      <c r="D877" s="130" t="s">
        <v>179</v>
      </c>
      <c r="E877" s="131" t="s">
        <v>1386</v>
      </c>
      <c r="F877" s="132" t="s">
        <v>1387</v>
      </c>
      <c r="G877" s="133" t="s">
        <v>182</v>
      </c>
      <c r="H877" s="134">
        <v>3.5</v>
      </c>
      <c r="I877" s="135"/>
      <c r="J877" s="136">
        <f>ROUND(I877*H877,2)</f>
        <v>0</v>
      </c>
      <c r="K877" s="132" t="s">
        <v>183</v>
      </c>
      <c r="L877" s="34"/>
      <c r="M877" s="137" t="s">
        <v>81</v>
      </c>
      <c r="N877" s="138" t="s">
        <v>53</v>
      </c>
      <c r="P877" s="139">
        <f>O877*H877</f>
        <v>0</v>
      </c>
      <c r="Q877" s="139">
        <v>1.5200000000000001E-3</v>
      </c>
      <c r="R877" s="139">
        <f>Q877*H877</f>
        <v>5.3200000000000001E-3</v>
      </c>
      <c r="S877" s="139">
        <v>0</v>
      </c>
      <c r="T877" s="140">
        <f>S877*H877</f>
        <v>0</v>
      </c>
      <c r="AR877" s="141" t="s">
        <v>277</v>
      </c>
      <c r="AT877" s="141" t="s">
        <v>179</v>
      </c>
      <c r="AU877" s="141" t="s">
        <v>93</v>
      </c>
      <c r="AY877" s="18" t="s">
        <v>177</v>
      </c>
      <c r="BE877" s="142">
        <f>IF(N877="základní",J877,0)</f>
        <v>0</v>
      </c>
      <c r="BF877" s="142">
        <f>IF(N877="snížená",J877,0)</f>
        <v>0</v>
      </c>
      <c r="BG877" s="142">
        <f>IF(N877="zákl. přenesená",J877,0)</f>
        <v>0</v>
      </c>
      <c r="BH877" s="142">
        <f>IF(N877="sníž. přenesená",J877,0)</f>
        <v>0</v>
      </c>
      <c r="BI877" s="142">
        <f>IF(N877="nulová",J877,0)</f>
        <v>0</v>
      </c>
      <c r="BJ877" s="18" t="s">
        <v>91</v>
      </c>
      <c r="BK877" s="142">
        <f>ROUND(I877*H877,2)</f>
        <v>0</v>
      </c>
      <c r="BL877" s="18" t="s">
        <v>277</v>
      </c>
      <c r="BM877" s="141" t="s">
        <v>1388</v>
      </c>
    </row>
    <row r="878" spans="2:65" s="1" customFormat="1" ht="11.25">
      <c r="B878" s="34"/>
      <c r="D878" s="143" t="s">
        <v>186</v>
      </c>
      <c r="F878" s="144" t="s">
        <v>1389</v>
      </c>
      <c r="I878" s="145"/>
      <c r="L878" s="34"/>
      <c r="M878" s="146"/>
      <c r="T878" s="55"/>
      <c r="AT878" s="18" t="s">
        <v>186</v>
      </c>
      <c r="AU878" s="18" t="s">
        <v>93</v>
      </c>
    </row>
    <row r="879" spans="2:65" s="1" customFormat="1" ht="44.25" customHeight="1">
      <c r="B879" s="34"/>
      <c r="C879" s="130" t="s">
        <v>1390</v>
      </c>
      <c r="D879" s="130" t="s">
        <v>179</v>
      </c>
      <c r="E879" s="131" t="s">
        <v>1391</v>
      </c>
      <c r="F879" s="132" t="s">
        <v>1392</v>
      </c>
      <c r="G879" s="133" t="s">
        <v>182</v>
      </c>
      <c r="H879" s="134">
        <v>3</v>
      </c>
      <c r="I879" s="135"/>
      <c r="J879" s="136">
        <f t="shared" ref="J879:J886" si="0">ROUND(I879*H879,2)</f>
        <v>0</v>
      </c>
      <c r="K879" s="132" t="s">
        <v>81</v>
      </c>
      <c r="L879" s="34"/>
      <c r="M879" s="137" t="s">
        <v>81</v>
      </c>
      <c r="N879" s="138" t="s">
        <v>53</v>
      </c>
      <c r="P879" s="139">
        <f t="shared" ref="P879:P886" si="1">O879*H879</f>
        <v>0</v>
      </c>
      <c r="Q879" s="139">
        <v>1.15E-3</v>
      </c>
      <c r="R879" s="139">
        <f t="shared" ref="R879:R886" si="2">Q879*H879</f>
        <v>3.4499999999999999E-3</v>
      </c>
      <c r="S879" s="139">
        <v>0</v>
      </c>
      <c r="T879" s="140">
        <f t="shared" ref="T879:T886" si="3">S879*H879</f>
        <v>0</v>
      </c>
      <c r="AR879" s="141" t="s">
        <v>277</v>
      </c>
      <c r="AT879" s="141" t="s">
        <v>179</v>
      </c>
      <c r="AU879" s="141" t="s">
        <v>93</v>
      </c>
      <c r="AY879" s="18" t="s">
        <v>177</v>
      </c>
      <c r="BE879" s="142">
        <f t="shared" ref="BE879:BE886" si="4">IF(N879="základní",J879,0)</f>
        <v>0</v>
      </c>
      <c r="BF879" s="142">
        <f t="shared" ref="BF879:BF886" si="5">IF(N879="snížená",J879,0)</f>
        <v>0</v>
      </c>
      <c r="BG879" s="142">
        <f t="shared" ref="BG879:BG886" si="6">IF(N879="zákl. přenesená",J879,0)</f>
        <v>0</v>
      </c>
      <c r="BH879" s="142">
        <f t="shared" ref="BH879:BH886" si="7">IF(N879="sníž. přenesená",J879,0)</f>
        <v>0</v>
      </c>
      <c r="BI879" s="142">
        <f t="shared" ref="BI879:BI886" si="8">IF(N879="nulová",J879,0)</f>
        <v>0</v>
      </c>
      <c r="BJ879" s="18" t="s">
        <v>91</v>
      </c>
      <c r="BK879" s="142">
        <f t="shared" ref="BK879:BK886" si="9">ROUND(I879*H879,2)</f>
        <v>0</v>
      </c>
      <c r="BL879" s="18" t="s">
        <v>277</v>
      </c>
      <c r="BM879" s="141" t="s">
        <v>1393</v>
      </c>
    </row>
    <row r="880" spans="2:65" s="1" customFormat="1" ht="37.9" customHeight="1">
      <c r="B880" s="34"/>
      <c r="C880" s="130" t="s">
        <v>1394</v>
      </c>
      <c r="D880" s="130" t="s">
        <v>179</v>
      </c>
      <c r="E880" s="131" t="s">
        <v>1395</v>
      </c>
      <c r="F880" s="132" t="s">
        <v>1396</v>
      </c>
      <c r="G880" s="133" t="s">
        <v>182</v>
      </c>
      <c r="H880" s="134">
        <v>21.3</v>
      </c>
      <c r="I880" s="135"/>
      <c r="J880" s="136">
        <f t="shared" si="0"/>
        <v>0</v>
      </c>
      <c r="K880" s="132" t="s">
        <v>81</v>
      </c>
      <c r="L880" s="34"/>
      <c r="M880" s="137" t="s">
        <v>81</v>
      </c>
      <c r="N880" s="138" t="s">
        <v>53</v>
      </c>
      <c r="P880" s="139">
        <f t="shared" si="1"/>
        <v>0</v>
      </c>
      <c r="Q880" s="139">
        <v>5.4000000000000003E-3</v>
      </c>
      <c r="R880" s="139">
        <f t="shared" si="2"/>
        <v>0.11502000000000001</v>
      </c>
      <c r="S880" s="139">
        <v>0</v>
      </c>
      <c r="T880" s="140">
        <f t="shared" si="3"/>
        <v>0</v>
      </c>
      <c r="AR880" s="141" t="s">
        <v>277</v>
      </c>
      <c r="AT880" s="141" t="s">
        <v>179</v>
      </c>
      <c r="AU880" s="141" t="s">
        <v>93</v>
      </c>
      <c r="AY880" s="18" t="s">
        <v>177</v>
      </c>
      <c r="BE880" s="142">
        <f t="shared" si="4"/>
        <v>0</v>
      </c>
      <c r="BF880" s="142">
        <f t="shared" si="5"/>
        <v>0</v>
      </c>
      <c r="BG880" s="142">
        <f t="shared" si="6"/>
        <v>0</v>
      </c>
      <c r="BH880" s="142">
        <f t="shared" si="7"/>
        <v>0</v>
      </c>
      <c r="BI880" s="142">
        <f t="shared" si="8"/>
        <v>0</v>
      </c>
      <c r="BJ880" s="18" t="s">
        <v>91</v>
      </c>
      <c r="BK880" s="142">
        <f t="shared" si="9"/>
        <v>0</v>
      </c>
      <c r="BL880" s="18" t="s">
        <v>277</v>
      </c>
      <c r="BM880" s="141" t="s">
        <v>1397</v>
      </c>
    </row>
    <row r="881" spans="2:65" s="1" customFormat="1" ht="44.25" customHeight="1">
      <c r="B881" s="34"/>
      <c r="C881" s="130" t="s">
        <v>1398</v>
      </c>
      <c r="D881" s="130" t="s">
        <v>179</v>
      </c>
      <c r="E881" s="131" t="s">
        <v>1399</v>
      </c>
      <c r="F881" s="132" t="s">
        <v>1400</v>
      </c>
      <c r="G881" s="133" t="s">
        <v>182</v>
      </c>
      <c r="H881" s="134">
        <v>2.6</v>
      </c>
      <c r="I881" s="135"/>
      <c r="J881" s="136">
        <f t="shared" si="0"/>
        <v>0</v>
      </c>
      <c r="K881" s="132" t="s">
        <v>81</v>
      </c>
      <c r="L881" s="34"/>
      <c r="M881" s="137" t="s">
        <v>81</v>
      </c>
      <c r="N881" s="138" t="s">
        <v>53</v>
      </c>
      <c r="P881" s="139">
        <f t="shared" si="1"/>
        <v>0</v>
      </c>
      <c r="Q881" s="139">
        <v>4.3E-3</v>
      </c>
      <c r="R881" s="139">
        <f t="shared" si="2"/>
        <v>1.1180000000000001E-2</v>
      </c>
      <c r="S881" s="139">
        <v>0</v>
      </c>
      <c r="T881" s="140">
        <f t="shared" si="3"/>
        <v>0</v>
      </c>
      <c r="AR881" s="141" t="s">
        <v>277</v>
      </c>
      <c r="AT881" s="141" t="s">
        <v>179</v>
      </c>
      <c r="AU881" s="141" t="s">
        <v>93</v>
      </c>
      <c r="AY881" s="18" t="s">
        <v>177</v>
      </c>
      <c r="BE881" s="142">
        <f t="shared" si="4"/>
        <v>0</v>
      </c>
      <c r="BF881" s="142">
        <f t="shared" si="5"/>
        <v>0</v>
      </c>
      <c r="BG881" s="142">
        <f t="shared" si="6"/>
        <v>0</v>
      </c>
      <c r="BH881" s="142">
        <f t="shared" si="7"/>
        <v>0</v>
      </c>
      <c r="BI881" s="142">
        <f t="shared" si="8"/>
        <v>0</v>
      </c>
      <c r="BJ881" s="18" t="s">
        <v>91</v>
      </c>
      <c r="BK881" s="142">
        <f t="shared" si="9"/>
        <v>0</v>
      </c>
      <c r="BL881" s="18" t="s">
        <v>277</v>
      </c>
      <c r="BM881" s="141" t="s">
        <v>1401</v>
      </c>
    </row>
    <row r="882" spans="2:65" s="1" customFormat="1" ht="44.25" customHeight="1">
      <c r="B882" s="34"/>
      <c r="C882" s="130" t="s">
        <v>1402</v>
      </c>
      <c r="D882" s="130" t="s">
        <v>179</v>
      </c>
      <c r="E882" s="131" t="s">
        <v>1403</v>
      </c>
      <c r="F882" s="132" t="s">
        <v>1404</v>
      </c>
      <c r="G882" s="133" t="s">
        <v>182</v>
      </c>
      <c r="H882" s="134">
        <v>6</v>
      </c>
      <c r="I882" s="135"/>
      <c r="J882" s="136">
        <f t="shared" si="0"/>
        <v>0</v>
      </c>
      <c r="K882" s="132" t="s">
        <v>81</v>
      </c>
      <c r="L882" s="34"/>
      <c r="M882" s="137" t="s">
        <v>81</v>
      </c>
      <c r="N882" s="138" t="s">
        <v>53</v>
      </c>
      <c r="P882" s="139">
        <f t="shared" si="1"/>
        <v>0</v>
      </c>
      <c r="Q882" s="139">
        <v>4.3E-3</v>
      </c>
      <c r="R882" s="139">
        <f t="shared" si="2"/>
        <v>2.58E-2</v>
      </c>
      <c r="S882" s="139">
        <v>0</v>
      </c>
      <c r="T882" s="140">
        <f t="shared" si="3"/>
        <v>0</v>
      </c>
      <c r="AR882" s="141" t="s">
        <v>277</v>
      </c>
      <c r="AT882" s="141" t="s">
        <v>179</v>
      </c>
      <c r="AU882" s="141" t="s">
        <v>93</v>
      </c>
      <c r="AY882" s="18" t="s">
        <v>177</v>
      </c>
      <c r="BE882" s="142">
        <f t="shared" si="4"/>
        <v>0</v>
      </c>
      <c r="BF882" s="142">
        <f t="shared" si="5"/>
        <v>0</v>
      </c>
      <c r="BG882" s="142">
        <f t="shared" si="6"/>
        <v>0</v>
      </c>
      <c r="BH882" s="142">
        <f t="shared" si="7"/>
        <v>0</v>
      </c>
      <c r="BI882" s="142">
        <f t="shared" si="8"/>
        <v>0</v>
      </c>
      <c r="BJ882" s="18" t="s">
        <v>91</v>
      </c>
      <c r="BK882" s="142">
        <f t="shared" si="9"/>
        <v>0</v>
      </c>
      <c r="BL882" s="18" t="s">
        <v>277</v>
      </c>
      <c r="BM882" s="141" t="s">
        <v>1405</v>
      </c>
    </row>
    <row r="883" spans="2:65" s="1" customFormat="1" ht="37.9" customHeight="1">
      <c r="B883" s="34"/>
      <c r="C883" s="130" t="s">
        <v>1406</v>
      </c>
      <c r="D883" s="130" t="s">
        <v>179</v>
      </c>
      <c r="E883" s="131" t="s">
        <v>1407</v>
      </c>
      <c r="F883" s="132" t="s">
        <v>1408</v>
      </c>
      <c r="G883" s="133" t="s">
        <v>182</v>
      </c>
      <c r="H883" s="134">
        <v>2.1</v>
      </c>
      <c r="I883" s="135"/>
      <c r="J883" s="136">
        <f t="shared" si="0"/>
        <v>0</v>
      </c>
      <c r="K883" s="132" t="s">
        <v>81</v>
      </c>
      <c r="L883" s="34"/>
      <c r="M883" s="137" t="s">
        <v>81</v>
      </c>
      <c r="N883" s="138" t="s">
        <v>53</v>
      </c>
      <c r="P883" s="139">
        <f t="shared" si="1"/>
        <v>0</v>
      </c>
      <c r="Q883" s="139">
        <v>2.2000000000000001E-3</v>
      </c>
      <c r="R883" s="139">
        <f t="shared" si="2"/>
        <v>4.6200000000000008E-3</v>
      </c>
      <c r="S883" s="139">
        <v>0</v>
      </c>
      <c r="T883" s="140">
        <f t="shared" si="3"/>
        <v>0</v>
      </c>
      <c r="AR883" s="141" t="s">
        <v>277</v>
      </c>
      <c r="AT883" s="141" t="s">
        <v>179</v>
      </c>
      <c r="AU883" s="141" t="s">
        <v>93</v>
      </c>
      <c r="AY883" s="18" t="s">
        <v>177</v>
      </c>
      <c r="BE883" s="142">
        <f t="shared" si="4"/>
        <v>0</v>
      </c>
      <c r="BF883" s="142">
        <f t="shared" si="5"/>
        <v>0</v>
      </c>
      <c r="BG883" s="142">
        <f t="shared" si="6"/>
        <v>0</v>
      </c>
      <c r="BH883" s="142">
        <f t="shared" si="7"/>
        <v>0</v>
      </c>
      <c r="BI883" s="142">
        <f t="shared" si="8"/>
        <v>0</v>
      </c>
      <c r="BJ883" s="18" t="s">
        <v>91</v>
      </c>
      <c r="BK883" s="142">
        <f t="shared" si="9"/>
        <v>0</v>
      </c>
      <c r="BL883" s="18" t="s">
        <v>277</v>
      </c>
      <c r="BM883" s="141" t="s">
        <v>1409</v>
      </c>
    </row>
    <row r="884" spans="2:65" s="1" customFormat="1" ht="37.9" customHeight="1">
      <c r="B884" s="34"/>
      <c r="C884" s="130" t="s">
        <v>1410</v>
      </c>
      <c r="D884" s="130" t="s">
        <v>179</v>
      </c>
      <c r="E884" s="131" t="s">
        <v>1411</v>
      </c>
      <c r="F884" s="132" t="s">
        <v>1412</v>
      </c>
      <c r="G884" s="133" t="s">
        <v>182</v>
      </c>
      <c r="H884" s="134">
        <v>2.1</v>
      </c>
      <c r="I884" s="135"/>
      <c r="J884" s="136">
        <f t="shared" si="0"/>
        <v>0</v>
      </c>
      <c r="K884" s="132" t="s">
        <v>81</v>
      </c>
      <c r="L884" s="34"/>
      <c r="M884" s="137" t="s">
        <v>81</v>
      </c>
      <c r="N884" s="138" t="s">
        <v>53</v>
      </c>
      <c r="P884" s="139">
        <f t="shared" si="1"/>
        <v>0</v>
      </c>
      <c r="Q884" s="139">
        <v>4.3E-3</v>
      </c>
      <c r="R884" s="139">
        <f t="shared" si="2"/>
        <v>9.0299999999999998E-3</v>
      </c>
      <c r="S884" s="139">
        <v>0</v>
      </c>
      <c r="T884" s="140">
        <f t="shared" si="3"/>
        <v>0</v>
      </c>
      <c r="AR884" s="141" t="s">
        <v>277</v>
      </c>
      <c r="AT884" s="141" t="s">
        <v>179</v>
      </c>
      <c r="AU884" s="141" t="s">
        <v>93</v>
      </c>
      <c r="AY884" s="18" t="s">
        <v>177</v>
      </c>
      <c r="BE884" s="142">
        <f t="shared" si="4"/>
        <v>0</v>
      </c>
      <c r="BF884" s="142">
        <f t="shared" si="5"/>
        <v>0</v>
      </c>
      <c r="BG884" s="142">
        <f t="shared" si="6"/>
        <v>0</v>
      </c>
      <c r="BH884" s="142">
        <f t="shared" si="7"/>
        <v>0</v>
      </c>
      <c r="BI884" s="142">
        <f t="shared" si="8"/>
        <v>0</v>
      </c>
      <c r="BJ884" s="18" t="s">
        <v>91</v>
      </c>
      <c r="BK884" s="142">
        <f t="shared" si="9"/>
        <v>0</v>
      </c>
      <c r="BL884" s="18" t="s">
        <v>277</v>
      </c>
      <c r="BM884" s="141" t="s">
        <v>1413</v>
      </c>
    </row>
    <row r="885" spans="2:65" s="1" customFormat="1" ht="44.25" customHeight="1">
      <c r="B885" s="34"/>
      <c r="C885" s="130" t="s">
        <v>1414</v>
      </c>
      <c r="D885" s="130" t="s">
        <v>179</v>
      </c>
      <c r="E885" s="131" t="s">
        <v>1415</v>
      </c>
      <c r="F885" s="132" t="s">
        <v>1416</v>
      </c>
      <c r="G885" s="133" t="s">
        <v>182</v>
      </c>
      <c r="H885" s="134">
        <v>2.1</v>
      </c>
      <c r="I885" s="135"/>
      <c r="J885" s="136">
        <f t="shared" si="0"/>
        <v>0</v>
      </c>
      <c r="K885" s="132" t="s">
        <v>81</v>
      </c>
      <c r="L885" s="34"/>
      <c r="M885" s="137" t="s">
        <v>81</v>
      </c>
      <c r="N885" s="138" t="s">
        <v>53</v>
      </c>
      <c r="P885" s="139">
        <f t="shared" si="1"/>
        <v>0</v>
      </c>
      <c r="Q885" s="139">
        <v>2.2000000000000001E-3</v>
      </c>
      <c r="R885" s="139">
        <f t="shared" si="2"/>
        <v>4.6200000000000008E-3</v>
      </c>
      <c r="S885" s="139">
        <v>0</v>
      </c>
      <c r="T885" s="140">
        <f t="shared" si="3"/>
        <v>0</v>
      </c>
      <c r="AR885" s="141" t="s">
        <v>277</v>
      </c>
      <c r="AT885" s="141" t="s">
        <v>179</v>
      </c>
      <c r="AU885" s="141" t="s">
        <v>93</v>
      </c>
      <c r="AY885" s="18" t="s">
        <v>177</v>
      </c>
      <c r="BE885" s="142">
        <f t="shared" si="4"/>
        <v>0</v>
      </c>
      <c r="BF885" s="142">
        <f t="shared" si="5"/>
        <v>0</v>
      </c>
      <c r="BG885" s="142">
        <f t="shared" si="6"/>
        <v>0</v>
      </c>
      <c r="BH885" s="142">
        <f t="shared" si="7"/>
        <v>0</v>
      </c>
      <c r="BI885" s="142">
        <f t="shared" si="8"/>
        <v>0</v>
      </c>
      <c r="BJ885" s="18" t="s">
        <v>91</v>
      </c>
      <c r="BK885" s="142">
        <f t="shared" si="9"/>
        <v>0</v>
      </c>
      <c r="BL885" s="18" t="s">
        <v>277</v>
      </c>
      <c r="BM885" s="141" t="s">
        <v>1417</v>
      </c>
    </row>
    <row r="886" spans="2:65" s="1" customFormat="1" ht="33" customHeight="1">
      <c r="B886" s="34"/>
      <c r="C886" s="130" t="s">
        <v>1418</v>
      </c>
      <c r="D886" s="130" t="s">
        <v>179</v>
      </c>
      <c r="E886" s="131" t="s">
        <v>1419</v>
      </c>
      <c r="F886" s="132" t="s">
        <v>1420</v>
      </c>
      <c r="G886" s="133" t="s">
        <v>241</v>
      </c>
      <c r="H886" s="134">
        <v>0.17899999999999999</v>
      </c>
      <c r="I886" s="135"/>
      <c r="J886" s="136">
        <f t="shared" si="0"/>
        <v>0</v>
      </c>
      <c r="K886" s="132" t="s">
        <v>183</v>
      </c>
      <c r="L886" s="34"/>
      <c r="M886" s="137" t="s">
        <v>81</v>
      </c>
      <c r="N886" s="138" t="s">
        <v>53</v>
      </c>
      <c r="P886" s="139">
        <f t="shared" si="1"/>
        <v>0</v>
      </c>
      <c r="Q886" s="139">
        <v>0</v>
      </c>
      <c r="R886" s="139">
        <f t="shared" si="2"/>
        <v>0</v>
      </c>
      <c r="S886" s="139">
        <v>0</v>
      </c>
      <c r="T886" s="140">
        <f t="shared" si="3"/>
        <v>0</v>
      </c>
      <c r="AR886" s="141" t="s">
        <v>277</v>
      </c>
      <c r="AT886" s="141" t="s">
        <v>179</v>
      </c>
      <c r="AU886" s="141" t="s">
        <v>93</v>
      </c>
      <c r="AY886" s="18" t="s">
        <v>177</v>
      </c>
      <c r="BE886" s="142">
        <f t="shared" si="4"/>
        <v>0</v>
      </c>
      <c r="BF886" s="142">
        <f t="shared" si="5"/>
        <v>0</v>
      </c>
      <c r="BG886" s="142">
        <f t="shared" si="6"/>
        <v>0</v>
      </c>
      <c r="BH886" s="142">
        <f t="shared" si="7"/>
        <v>0</v>
      </c>
      <c r="BI886" s="142">
        <f t="shared" si="8"/>
        <v>0</v>
      </c>
      <c r="BJ886" s="18" t="s">
        <v>91</v>
      </c>
      <c r="BK886" s="142">
        <f t="shared" si="9"/>
        <v>0</v>
      </c>
      <c r="BL886" s="18" t="s">
        <v>277</v>
      </c>
      <c r="BM886" s="141" t="s">
        <v>1421</v>
      </c>
    </row>
    <row r="887" spans="2:65" s="1" customFormat="1" ht="11.25">
      <c r="B887" s="34"/>
      <c r="D887" s="143" t="s">
        <v>186</v>
      </c>
      <c r="F887" s="144" t="s">
        <v>1422</v>
      </c>
      <c r="I887" s="145"/>
      <c r="L887" s="34"/>
      <c r="M887" s="146"/>
      <c r="T887" s="55"/>
      <c r="AT887" s="18" t="s">
        <v>186</v>
      </c>
      <c r="AU887" s="18" t="s">
        <v>93</v>
      </c>
    </row>
    <row r="888" spans="2:65" s="11" customFormat="1" ht="22.9" customHeight="1">
      <c r="B888" s="118"/>
      <c r="D888" s="119" t="s">
        <v>82</v>
      </c>
      <c r="E888" s="128" t="s">
        <v>1423</v>
      </c>
      <c r="F888" s="128" t="s">
        <v>1424</v>
      </c>
      <c r="I888" s="121"/>
      <c r="J888" s="129">
        <f>BK888</f>
        <v>0</v>
      </c>
      <c r="L888" s="118"/>
      <c r="M888" s="123"/>
      <c r="P888" s="124">
        <f>SUM(P889:P895)</f>
        <v>0</v>
      </c>
      <c r="R888" s="124">
        <f>SUM(R889:R895)</f>
        <v>0.378</v>
      </c>
      <c r="T888" s="125">
        <f>SUM(T889:T895)</f>
        <v>3.56E-2</v>
      </c>
      <c r="AR888" s="119" t="s">
        <v>93</v>
      </c>
      <c r="AT888" s="126" t="s">
        <v>82</v>
      </c>
      <c r="AU888" s="126" t="s">
        <v>91</v>
      </c>
      <c r="AY888" s="119" t="s">
        <v>177</v>
      </c>
      <c r="BK888" s="127">
        <f>SUM(BK889:BK895)</f>
        <v>0</v>
      </c>
    </row>
    <row r="889" spans="2:65" s="1" customFormat="1" ht="24.2" customHeight="1">
      <c r="B889" s="34"/>
      <c r="C889" s="130" t="s">
        <v>1425</v>
      </c>
      <c r="D889" s="130" t="s">
        <v>179</v>
      </c>
      <c r="E889" s="131" t="s">
        <v>1426</v>
      </c>
      <c r="F889" s="132" t="s">
        <v>1427</v>
      </c>
      <c r="G889" s="133" t="s">
        <v>182</v>
      </c>
      <c r="H889" s="134">
        <v>17.8</v>
      </c>
      <c r="I889" s="135"/>
      <c r="J889" s="136">
        <f>ROUND(I889*H889,2)</f>
        <v>0</v>
      </c>
      <c r="K889" s="132" t="s">
        <v>183</v>
      </c>
      <c r="L889" s="34"/>
      <c r="M889" s="137" t="s">
        <v>81</v>
      </c>
      <c r="N889" s="138" t="s">
        <v>53</v>
      </c>
      <c r="P889" s="139">
        <f>O889*H889</f>
        <v>0</v>
      </c>
      <c r="Q889" s="139">
        <v>0</v>
      </c>
      <c r="R889" s="139">
        <f>Q889*H889</f>
        <v>0</v>
      </c>
      <c r="S889" s="139">
        <v>2E-3</v>
      </c>
      <c r="T889" s="140">
        <f>S889*H889</f>
        <v>3.56E-2</v>
      </c>
      <c r="AR889" s="141" t="s">
        <v>277</v>
      </c>
      <c r="AT889" s="141" t="s">
        <v>179</v>
      </c>
      <c r="AU889" s="141" t="s">
        <v>93</v>
      </c>
      <c r="AY889" s="18" t="s">
        <v>177</v>
      </c>
      <c r="BE889" s="142">
        <f>IF(N889="základní",J889,0)</f>
        <v>0</v>
      </c>
      <c r="BF889" s="142">
        <f>IF(N889="snížená",J889,0)</f>
        <v>0</v>
      </c>
      <c r="BG889" s="142">
        <f>IF(N889="zákl. přenesená",J889,0)</f>
        <v>0</v>
      </c>
      <c r="BH889" s="142">
        <f>IF(N889="sníž. přenesená",J889,0)</f>
        <v>0</v>
      </c>
      <c r="BI889" s="142">
        <f>IF(N889="nulová",J889,0)</f>
        <v>0</v>
      </c>
      <c r="BJ889" s="18" t="s">
        <v>91</v>
      </c>
      <c r="BK889" s="142">
        <f>ROUND(I889*H889,2)</f>
        <v>0</v>
      </c>
      <c r="BL889" s="18" t="s">
        <v>277</v>
      </c>
      <c r="BM889" s="141" t="s">
        <v>1428</v>
      </c>
    </row>
    <row r="890" spans="2:65" s="1" customFormat="1" ht="11.25">
      <c r="B890" s="34"/>
      <c r="D890" s="143" t="s">
        <v>186</v>
      </c>
      <c r="F890" s="144" t="s">
        <v>1429</v>
      </c>
      <c r="I890" s="145"/>
      <c r="L890" s="34"/>
      <c r="M890" s="146"/>
      <c r="T890" s="55"/>
      <c r="AT890" s="18" t="s">
        <v>186</v>
      </c>
      <c r="AU890" s="18" t="s">
        <v>93</v>
      </c>
    </row>
    <row r="891" spans="2:65" s="12" customFormat="1" ht="11.25">
      <c r="B891" s="147"/>
      <c r="D891" s="148" t="s">
        <v>188</v>
      </c>
      <c r="E891" s="149" t="s">
        <v>81</v>
      </c>
      <c r="F891" s="150" t="s">
        <v>1430</v>
      </c>
      <c r="H891" s="151">
        <v>17.8</v>
      </c>
      <c r="I891" s="152"/>
      <c r="L891" s="147"/>
      <c r="M891" s="153"/>
      <c r="T891" s="154"/>
      <c r="AT891" s="149" t="s">
        <v>188</v>
      </c>
      <c r="AU891" s="149" t="s">
        <v>93</v>
      </c>
      <c r="AV891" s="12" t="s">
        <v>93</v>
      </c>
      <c r="AW891" s="12" t="s">
        <v>42</v>
      </c>
      <c r="AX891" s="12" t="s">
        <v>91</v>
      </c>
      <c r="AY891" s="149" t="s">
        <v>177</v>
      </c>
    </row>
    <row r="892" spans="2:65" s="1" customFormat="1" ht="37.9" customHeight="1">
      <c r="B892" s="34"/>
      <c r="C892" s="130" t="s">
        <v>1431</v>
      </c>
      <c r="D892" s="130" t="s">
        <v>179</v>
      </c>
      <c r="E892" s="131" t="s">
        <v>1432</v>
      </c>
      <c r="F892" s="132" t="s">
        <v>1433</v>
      </c>
      <c r="G892" s="133" t="s">
        <v>326</v>
      </c>
      <c r="H892" s="134">
        <v>2</v>
      </c>
      <c r="I892" s="135"/>
      <c r="J892" s="136">
        <f>ROUND(I892*H892,2)</f>
        <v>0</v>
      </c>
      <c r="K892" s="132" t="s">
        <v>81</v>
      </c>
      <c r="L892" s="34"/>
      <c r="M892" s="137" t="s">
        <v>81</v>
      </c>
      <c r="N892" s="138" t="s">
        <v>53</v>
      </c>
      <c r="P892" s="139">
        <f>O892*H892</f>
        <v>0</v>
      </c>
      <c r="Q892" s="139">
        <v>0.183</v>
      </c>
      <c r="R892" s="139">
        <f>Q892*H892</f>
        <v>0.36599999999999999</v>
      </c>
      <c r="S892" s="139">
        <v>0</v>
      </c>
      <c r="T892" s="140">
        <f>S892*H892</f>
        <v>0</v>
      </c>
      <c r="AR892" s="141" t="s">
        <v>277</v>
      </c>
      <c r="AT892" s="141" t="s">
        <v>179</v>
      </c>
      <c r="AU892" s="141" t="s">
        <v>93</v>
      </c>
      <c r="AY892" s="18" t="s">
        <v>177</v>
      </c>
      <c r="BE892" s="142">
        <f>IF(N892="základní",J892,0)</f>
        <v>0</v>
      </c>
      <c r="BF892" s="142">
        <f>IF(N892="snížená",J892,0)</f>
        <v>0</v>
      </c>
      <c r="BG892" s="142">
        <f>IF(N892="zákl. přenesená",J892,0)</f>
        <v>0</v>
      </c>
      <c r="BH892" s="142">
        <f>IF(N892="sníž. přenesená",J892,0)</f>
        <v>0</v>
      </c>
      <c r="BI892" s="142">
        <f>IF(N892="nulová",J892,0)</f>
        <v>0</v>
      </c>
      <c r="BJ892" s="18" t="s">
        <v>91</v>
      </c>
      <c r="BK892" s="142">
        <f>ROUND(I892*H892,2)</f>
        <v>0</v>
      </c>
      <c r="BL892" s="18" t="s">
        <v>277</v>
      </c>
      <c r="BM892" s="141" t="s">
        <v>1434</v>
      </c>
    </row>
    <row r="893" spans="2:65" s="1" customFormat="1" ht="49.15" customHeight="1">
      <c r="B893" s="34"/>
      <c r="C893" s="130" t="s">
        <v>1435</v>
      </c>
      <c r="D893" s="130" t="s">
        <v>179</v>
      </c>
      <c r="E893" s="131" t="s">
        <v>1436</v>
      </c>
      <c r="F893" s="132" t="s">
        <v>1437</v>
      </c>
      <c r="G893" s="133" t="s">
        <v>326</v>
      </c>
      <c r="H893" s="134">
        <v>2</v>
      </c>
      <c r="I893" s="135"/>
      <c r="J893" s="136">
        <f>ROUND(I893*H893,2)</f>
        <v>0</v>
      </c>
      <c r="K893" s="132" t="s">
        <v>81</v>
      </c>
      <c r="L893" s="34"/>
      <c r="M893" s="137" t="s">
        <v>81</v>
      </c>
      <c r="N893" s="138" t="s">
        <v>53</v>
      </c>
      <c r="P893" s="139">
        <f>O893*H893</f>
        <v>0</v>
      </c>
      <c r="Q893" s="139">
        <v>6.0000000000000001E-3</v>
      </c>
      <c r="R893" s="139">
        <f>Q893*H893</f>
        <v>1.2E-2</v>
      </c>
      <c r="S893" s="139">
        <v>0</v>
      </c>
      <c r="T893" s="140">
        <f>S893*H893</f>
        <v>0</v>
      </c>
      <c r="AR893" s="141" t="s">
        <v>277</v>
      </c>
      <c r="AT893" s="141" t="s">
        <v>179</v>
      </c>
      <c r="AU893" s="141" t="s">
        <v>93</v>
      </c>
      <c r="AY893" s="18" t="s">
        <v>177</v>
      </c>
      <c r="BE893" s="142">
        <f>IF(N893="základní",J893,0)</f>
        <v>0</v>
      </c>
      <c r="BF893" s="142">
        <f>IF(N893="snížená",J893,0)</f>
        <v>0</v>
      </c>
      <c r="BG893" s="142">
        <f>IF(N893="zákl. přenesená",J893,0)</f>
        <v>0</v>
      </c>
      <c r="BH893" s="142">
        <f>IF(N893="sníž. přenesená",J893,0)</f>
        <v>0</v>
      </c>
      <c r="BI893" s="142">
        <f>IF(N893="nulová",J893,0)</f>
        <v>0</v>
      </c>
      <c r="BJ893" s="18" t="s">
        <v>91</v>
      </c>
      <c r="BK893" s="142">
        <f>ROUND(I893*H893,2)</f>
        <v>0</v>
      </c>
      <c r="BL893" s="18" t="s">
        <v>277</v>
      </c>
      <c r="BM893" s="141" t="s">
        <v>1438</v>
      </c>
    </row>
    <row r="894" spans="2:65" s="1" customFormat="1" ht="33" customHeight="1">
      <c r="B894" s="34"/>
      <c r="C894" s="130" t="s">
        <v>1439</v>
      </c>
      <c r="D894" s="130" t="s">
        <v>179</v>
      </c>
      <c r="E894" s="131" t="s">
        <v>1440</v>
      </c>
      <c r="F894" s="132" t="s">
        <v>1441</v>
      </c>
      <c r="G894" s="133" t="s">
        <v>241</v>
      </c>
      <c r="H894" s="134">
        <v>0.378</v>
      </c>
      <c r="I894" s="135"/>
      <c r="J894" s="136">
        <f>ROUND(I894*H894,2)</f>
        <v>0</v>
      </c>
      <c r="K894" s="132" t="s">
        <v>183</v>
      </c>
      <c r="L894" s="34"/>
      <c r="M894" s="137" t="s">
        <v>81</v>
      </c>
      <c r="N894" s="138" t="s">
        <v>53</v>
      </c>
      <c r="P894" s="139">
        <f>O894*H894</f>
        <v>0</v>
      </c>
      <c r="Q894" s="139">
        <v>0</v>
      </c>
      <c r="R894" s="139">
        <f>Q894*H894</f>
        <v>0</v>
      </c>
      <c r="S894" s="139">
        <v>0</v>
      </c>
      <c r="T894" s="140">
        <f>S894*H894</f>
        <v>0</v>
      </c>
      <c r="AR894" s="141" t="s">
        <v>277</v>
      </c>
      <c r="AT894" s="141" t="s">
        <v>179</v>
      </c>
      <c r="AU894" s="141" t="s">
        <v>93</v>
      </c>
      <c r="AY894" s="18" t="s">
        <v>177</v>
      </c>
      <c r="BE894" s="142">
        <f>IF(N894="základní",J894,0)</f>
        <v>0</v>
      </c>
      <c r="BF894" s="142">
        <f>IF(N894="snížená",J894,0)</f>
        <v>0</v>
      </c>
      <c r="BG894" s="142">
        <f>IF(N894="zákl. přenesená",J894,0)</f>
        <v>0</v>
      </c>
      <c r="BH894" s="142">
        <f>IF(N894="sníž. přenesená",J894,0)</f>
        <v>0</v>
      </c>
      <c r="BI894" s="142">
        <f>IF(N894="nulová",J894,0)</f>
        <v>0</v>
      </c>
      <c r="BJ894" s="18" t="s">
        <v>91</v>
      </c>
      <c r="BK894" s="142">
        <f>ROUND(I894*H894,2)</f>
        <v>0</v>
      </c>
      <c r="BL894" s="18" t="s">
        <v>277</v>
      </c>
      <c r="BM894" s="141" t="s">
        <v>1442</v>
      </c>
    </row>
    <row r="895" spans="2:65" s="1" customFormat="1" ht="11.25">
      <c r="B895" s="34"/>
      <c r="D895" s="143" t="s">
        <v>186</v>
      </c>
      <c r="F895" s="144" t="s">
        <v>1443</v>
      </c>
      <c r="I895" s="145"/>
      <c r="L895" s="34"/>
      <c r="M895" s="146"/>
      <c r="T895" s="55"/>
      <c r="AT895" s="18" t="s">
        <v>186</v>
      </c>
      <c r="AU895" s="18" t="s">
        <v>93</v>
      </c>
    </row>
    <row r="896" spans="2:65" s="11" customFormat="1" ht="22.9" customHeight="1">
      <c r="B896" s="118"/>
      <c r="D896" s="119" t="s">
        <v>82</v>
      </c>
      <c r="E896" s="128" t="s">
        <v>1444</v>
      </c>
      <c r="F896" s="128" t="s">
        <v>1445</v>
      </c>
      <c r="I896" s="121"/>
      <c r="J896" s="129">
        <f>BK896</f>
        <v>0</v>
      </c>
      <c r="L896" s="118"/>
      <c r="M896" s="123"/>
      <c r="P896" s="124">
        <f>SUM(P897:P925)</f>
        <v>0</v>
      </c>
      <c r="R896" s="124">
        <f>SUM(R897:R925)</f>
        <v>2.98E-2</v>
      </c>
      <c r="T896" s="125">
        <f>SUM(T897:T925)</f>
        <v>2.0260799999999999</v>
      </c>
      <c r="AR896" s="119" t="s">
        <v>93</v>
      </c>
      <c r="AT896" s="126" t="s">
        <v>82</v>
      </c>
      <c r="AU896" s="126" t="s">
        <v>91</v>
      </c>
      <c r="AY896" s="119" t="s">
        <v>177</v>
      </c>
      <c r="BK896" s="127">
        <f>SUM(BK897:BK925)</f>
        <v>0</v>
      </c>
    </row>
    <row r="897" spans="2:65" s="1" customFormat="1" ht="24.2" customHeight="1">
      <c r="B897" s="34"/>
      <c r="C897" s="130" t="s">
        <v>1446</v>
      </c>
      <c r="D897" s="130" t="s">
        <v>179</v>
      </c>
      <c r="E897" s="131" t="s">
        <v>1447</v>
      </c>
      <c r="F897" s="132" t="s">
        <v>1448</v>
      </c>
      <c r="G897" s="133" t="s">
        <v>1449</v>
      </c>
      <c r="H897" s="134">
        <v>169</v>
      </c>
      <c r="I897" s="135"/>
      <c r="J897" s="136">
        <f>ROUND(I897*H897,2)</f>
        <v>0</v>
      </c>
      <c r="K897" s="132" t="s">
        <v>81</v>
      </c>
      <c r="L897" s="34"/>
      <c r="M897" s="137" t="s">
        <v>81</v>
      </c>
      <c r="N897" s="138" t="s">
        <v>53</v>
      </c>
      <c r="P897" s="139">
        <f>O897*H897</f>
        <v>0</v>
      </c>
      <c r="Q897" s="139">
        <v>0</v>
      </c>
      <c r="R897" s="139">
        <f>Q897*H897</f>
        <v>0</v>
      </c>
      <c r="S897" s="139">
        <v>0</v>
      </c>
      <c r="T897" s="140">
        <f>S897*H897</f>
        <v>0</v>
      </c>
      <c r="AR897" s="141" t="s">
        <v>277</v>
      </c>
      <c r="AT897" s="141" t="s">
        <v>179</v>
      </c>
      <c r="AU897" s="141" t="s">
        <v>93</v>
      </c>
      <c r="AY897" s="18" t="s">
        <v>177</v>
      </c>
      <c r="BE897" s="142">
        <f>IF(N897="základní",J897,0)</f>
        <v>0</v>
      </c>
      <c r="BF897" s="142">
        <f>IF(N897="snížená",J897,0)</f>
        <v>0</v>
      </c>
      <c r="BG897" s="142">
        <f>IF(N897="zákl. přenesená",J897,0)</f>
        <v>0</v>
      </c>
      <c r="BH897" s="142">
        <f>IF(N897="sníž. přenesená",J897,0)</f>
        <v>0</v>
      </c>
      <c r="BI897" s="142">
        <f>IF(N897="nulová",J897,0)</f>
        <v>0</v>
      </c>
      <c r="BJ897" s="18" t="s">
        <v>91</v>
      </c>
      <c r="BK897" s="142">
        <f>ROUND(I897*H897,2)</f>
        <v>0</v>
      </c>
      <c r="BL897" s="18" t="s">
        <v>277</v>
      </c>
      <c r="BM897" s="141" t="s">
        <v>1450</v>
      </c>
    </row>
    <row r="898" spans="2:65" s="12" customFormat="1" ht="11.25">
      <c r="B898" s="147"/>
      <c r="D898" s="148" t="s">
        <v>188</v>
      </c>
      <c r="E898" s="149" t="s">
        <v>81</v>
      </c>
      <c r="F898" s="150" t="s">
        <v>1451</v>
      </c>
      <c r="H898" s="151">
        <v>169</v>
      </c>
      <c r="I898" s="152"/>
      <c r="L898" s="147"/>
      <c r="M898" s="153"/>
      <c r="T898" s="154"/>
      <c r="AT898" s="149" t="s">
        <v>188</v>
      </c>
      <c r="AU898" s="149" t="s">
        <v>93</v>
      </c>
      <c r="AV898" s="12" t="s">
        <v>93</v>
      </c>
      <c r="AW898" s="12" t="s">
        <v>42</v>
      </c>
      <c r="AX898" s="12" t="s">
        <v>83</v>
      </c>
      <c r="AY898" s="149" t="s">
        <v>177</v>
      </c>
    </row>
    <row r="899" spans="2:65" s="13" customFormat="1" ht="11.25">
      <c r="B899" s="155"/>
      <c r="D899" s="148" t="s">
        <v>188</v>
      </c>
      <c r="E899" s="156" t="s">
        <v>81</v>
      </c>
      <c r="F899" s="157" t="s">
        <v>192</v>
      </c>
      <c r="H899" s="158">
        <v>169</v>
      </c>
      <c r="I899" s="159"/>
      <c r="L899" s="155"/>
      <c r="M899" s="160"/>
      <c r="T899" s="161"/>
      <c r="AT899" s="156" t="s">
        <v>188</v>
      </c>
      <c r="AU899" s="156" t="s">
        <v>93</v>
      </c>
      <c r="AV899" s="13" t="s">
        <v>184</v>
      </c>
      <c r="AW899" s="13" t="s">
        <v>42</v>
      </c>
      <c r="AX899" s="13" t="s">
        <v>91</v>
      </c>
      <c r="AY899" s="156" t="s">
        <v>177</v>
      </c>
    </row>
    <row r="900" spans="2:65" s="1" customFormat="1" ht="24.2" customHeight="1">
      <c r="B900" s="34"/>
      <c r="C900" s="130" t="s">
        <v>1452</v>
      </c>
      <c r="D900" s="130" t="s">
        <v>179</v>
      </c>
      <c r="E900" s="131" t="s">
        <v>1453</v>
      </c>
      <c r="F900" s="132" t="s">
        <v>1454</v>
      </c>
      <c r="G900" s="133" t="s">
        <v>120</v>
      </c>
      <c r="H900" s="134">
        <v>42.9</v>
      </c>
      <c r="I900" s="135"/>
      <c r="J900" s="136">
        <f>ROUND(I900*H900,2)</f>
        <v>0</v>
      </c>
      <c r="K900" s="132" t="s">
        <v>183</v>
      </c>
      <c r="L900" s="34"/>
      <c r="M900" s="137" t="s">
        <v>81</v>
      </c>
      <c r="N900" s="138" t="s">
        <v>53</v>
      </c>
      <c r="P900" s="139">
        <f>O900*H900</f>
        <v>0</v>
      </c>
      <c r="Q900" s="139">
        <v>0</v>
      </c>
      <c r="R900" s="139">
        <f>Q900*H900</f>
        <v>0</v>
      </c>
      <c r="S900" s="139">
        <v>0.04</v>
      </c>
      <c r="T900" s="140">
        <f>S900*H900</f>
        <v>1.716</v>
      </c>
      <c r="AR900" s="141" t="s">
        <v>277</v>
      </c>
      <c r="AT900" s="141" t="s">
        <v>179</v>
      </c>
      <c r="AU900" s="141" t="s">
        <v>93</v>
      </c>
      <c r="AY900" s="18" t="s">
        <v>177</v>
      </c>
      <c r="BE900" s="142">
        <f>IF(N900="základní",J900,0)</f>
        <v>0</v>
      </c>
      <c r="BF900" s="142">
        <f>IF(N900="snížená",J900,0)</f>
        <v>0</v>
      </c>
      <c r="BG900" s="142">
        <f>IF(N900="zákl. přenesená",J900,0)</f>
        <v>0</v>
      </c>
      <c r="BH900" s="142">
        <f>IF(N900="sníž. přenesená",J900,0)</f>
        <v>0</v>
      </c>
      <c r="BI900" s="142">
        <f>IF(N900="nulová",J900,0)</f>
        <v>0</v>
      </c>
      <c r="BJ900" s="18" t="s">
        <v>91</v>
      </c>
      <c r="BK900" s="142">
        <f>ROUND(I900*H900,2)</f>
        <v>0</v>
      </c>
      <c r="BL900" s="18" t="s">
        <v>277</v>
      </c>
      <c r="BM900" s="141" t="s">
        <v>1455</v>
      </c>
    </row>
    <row r="901" spans="2:65" s="1" customFormat="1" ht="11.25">
      <c r="B901" s="34"/>
      <c r="D901" s="143" t="s">
        <v>186</v>
      </c>
      <c r="F901" s="144" t="s">
        <v>1456</v>
      </c>
      <c r="I901" s="145"/>
      <c r="L901" s="34"/>
      <c r="M901" s="146"/>
      <c r="T901" s="55"/>
      <c r="AT901" s="18" t="s">
        <v>186</v>
      </c>
      <c r="AU901" s="18" t="s">
        <v>93</v>
      </c>
    </row>
    <row r="902" spans="2:65" s="12" customFormat="1" ht="11.25">
      <c r="B902" s="147"/>
      <c r="D902" s="148" t="s">
        <v>188</v>
      </c>
      <c r="E902" s="149" t="s">
        <v>81</v>
      </c>
      <c r="F902" s="150" t="s">
        <v>1457</v>
      </c>
      <c r="H902" s="151">
        <v>9.9</v>
      </c>
      <c r="I902" s="152"/>
      <c r="L902" s="147"/>
      <c r="M902" s="153"/>
      <c r="T902" s="154"/>
      <c r="AT902" s="149" t="s">
        <v>188</v>
      </c>
      <c r="AU902" s="149" t="s">
        <v>93</v>
      </c>
      <c r="AV902" s="12" t="s">
        <v>93</v>
      </c>
      <c r="AW902" s="12" t="s">
        <v>42</v>
      </c>
      <c r="AX902" s="12" t="s">
        <v>83</v>
      </c>
      <c r="AY902" s="149" t="s">
        <v>177</v>
      </c>
    </row>
    <row r="903" spans="2:65" s="12" customFormat="1" ht="11.25">
      <c r="B903" s="147"/>
      <c r="D903" s="148" t="s">
        <v>188</v>
      </c>
      <c r="E903" s="149" t="s">
        <v>81</v>
      </c>
      <c r="F903" s="150" t="s">
        <v>1458</v>
      </c>
      <c r="H903" s="151">
        <v>11</v>
      </c>
      <c r="I903" s="152"/>
      <c r="L903" s="147"/>
      <c r="M903" s="153"/>
      <c r="T903" s="154"/>
      <c r="AT903" s="149" t="s">
        <v>188</v>
      </c>
      <c r="AU903" s="149" t="s">
        <v>93</v>
      </c>
      <c r="AV903" s="12" t="s">
        <v>93</v>
      </c>
      <c r="AW903" s="12" t="s">
        <v>42</v>
      </c>
      <c r="AX903" s="12" t="s">
        <v>83</v>
      </c>
      <c r="AY903" s="149" t="s">
        <v>177</v>
      </c>
    </row>
    <row r="904" spans="2:65" s="12" customFormat="1" ht="11.25">
      <c r="B904" s="147"/>
      <c r="D904" s="148" t="s">
        <v>188</v>
      </c>
      <c r="E904" s="149" t="s">
        <v>81</v>
      </c>
      <c r="F904" s="150" t="s">
        <v>1459</v>
      </c>
      <c r="H904" s="151">
        <v>11</v>
      </c>
      <c r="I904" s="152"/>
      <c r="L904" s="147"/>
      <c r="M904" s="153"/>
      <c r="T904" s="154"/>
      <c r="AT904" s="149" t="s">
        <v>188</v>
      </c>
      <c r="AU904" s="149" t="s">
        <v>93</v>
      </c>
      <c r="AV904" s="12" t="s">
        <v>93</v>
      </c>
      <c r="AW904" s="12" t="s">
        <v>42</v>
      </c>
      <c r="AX904" s="12" t="s">
        <v>83</v>
      </c>
      <c r="AY904" s="149" t="s">
        <v>177</v>
      </c>
    </row>
    <row r="905" spans="2:65" s="12" customFormat="1" ht="11.25">
      <c r="B905" s="147"/>
      <c r="D905" s="148" t="s">
        <v>188</v>
      </c>
      <c r="E905" s="149" t="s">
        <v>81</v>
      </c>
      <c r="F905" s="150" t="s">
        <v>1460</v>
      </c>
      <c r="H905" s="151">
        <v>11</v>
      </c>
      <c r="I905" s="152"/>
      <c r="L905" s="147"/>
      <c r="M905" s="153"/>
      <c r="T905" s="154"/>
      <c r="AT905" s="149" t="s">
        <v>188</v>
      </c>
      <c r="AU905" s="149" t="s">
        <v>93</v>
      </c>
      <c r="AV905" s="12" t="s">
        <v>93</v>
      </c>
      <c r="AW905" s="12" t="s">
        <v>42</v>
      </c>
      <c r="AX905" s="12" t="s">
        <v>83</v>
      </c>
      <c r="AY905" s="149" t="s">
        <v>177</v>
      </c>
    </row>
    <row r="906" spans="2:65" s="13" customFormat="1" ht="11.25">
      <c r="B906" s="155"/>
      <c r="D906" s="148" t="s">
        <v>188</v>
      </c>
      <c r="E906" s="156" t="s">
        <v>81</v>
      </c>
      <c r="F906" s="157" t="s">
        <v>192</v>
      </c>
      <c r="H906" s="158">
        <v>42.9</v>
      </c>
      <c r="I906" s="159"/>
      <c r="L906" s="155"/>
      <c r="M906" s="160"/>
      <c r="T906" s="161"/>
      <c r="AT906" s="156" t="s">
        <v>188</v>
      </c>
      <c r="AU906" s="156" t="s">
        <v>93</v>
      </c>
      <c r="AV906" s="13" t="s">
        <v>184</v>
      </c>
      <c r="AW906" s="13" t="s">
        <v>42</v>
      </c>
      <c r="AX906" s="13" t="s">
        <v>91</v>
      </c>
      <c r="AY906" s="156" t="s">
        <v>177</v>
      </c>
    </row>
    <row r="907" spans="2:65" s="1" customFormat="1" ht="16.5" customHeight="1">
      <c r="B907" s="34"/>
      <c r="C907" s="130" t="s">
        <v>1461</v>
      </c>
      <c r="D907" s="130" t="s">
        <v>179</v>
      </c>
      <c r="E907" s="131" t="s">
        <v>1462</v>
      </c>
      <c r="F907" s="132" t="s">
        <v>1463</v>
      </c>
      <c r="G907" s="133" t="s">
        <v>120</v>
      </c>
      <c r="H907" s="134">
        <v>51.68</v>
      </c>
      <c r="I907" s="135"/>
      <c r="J907" s="136">
        <f>ROUND(I907*H907,2)</f>
        <v>0</v>
      </c>
      <c r="K907" s="132" t="s">
        <v>183</v>
      </c>
      <c r="L907" s="34"/>
      <c r="M907" s="137" t="s">
        <v>81</v>
      </c>
      <c r="N907" s="138" t="s">
        <v>53</v>
      </c>
      <c r="P907" s="139">
        <f>O907*H907</f>
        <v>0</v>
      </c>
      <c r="Q907" s="139">
        <v>0</v>
      </c>
      <c r="R907" s="139">
        <f>Q907*H907</f>
        <v>0</v>
      </c>
      <c r="S907" s="139">
        <v>4.0000000000000001E-3</v>
      </c>
      <c r="T907" s="140">
        <f>S907*H907</f>
        <v>0.20672000000000001</v>
      </c>
      <c r="AR907" s="141" t="s">
        <v>277</v>
      </c>
      <c r="AT907" s="141" t="s">
        <v>179</v>
      </c>
      <c r="AU907" s="141" t="s">
        <v>93</v>
      </c>
      <c r="AY907" s="18" t="s">
        <v>177</v>
      </c>
      <c r="BE907" s="142">
        <f>IF(N907="základní",J907,0)</f>
        <v>0</v>
      </c>
      <c r="BF907" s="142">
        <f>IF(N907="snížená",J907,0)</f>
        <v>0</v>
      </c>
      <c r="BG907" s="142">
        <f>IF(N907="zákl. přenesená",J907,0)</f>
        <v>0</v>
      </c>
      <c r="BH907" s="142">
        <f>IF(N907="sníž. přenesená",J907,0)</f>
        <v>0</v>
      </c>
      <c r="BI907" s="142">
        <f>IF(N907="nulová",J907,0)</f>
        <v>0</v>
      </c>
      <c r="BJ907" s="18" t="s">
        <v>91</v>
      </c>
      <c r="BK907" s="142">
        <f>ROUND(I907*H907,2)</f>
        <v>0</v>
      </c>
      <c r="BL907" s="18" t="s">
        <v>277</v>
      </c>
      <c r="BM907" s="141" t="s">
        <v>1464</v>
      </c>
    </row>
    <row r="908" spans="2:65" s="1" customFormat="1" ht="11.25">
      <c r="B908" s="34"/>
      <c r="D908" s="143" t="s">
        <v>186</v>
      </c>
      <c r="F908" s="144" t="s">
        <v>1465</v>
      </c>
      <c r="I908" s="145"/>
      <c r="L908" s="34"/>
      <c r="M908" s="146"/>
      <c r="T908" s="55"/>
      <c r="AT908" s="18" t="s">
        <v>186</v>
      </c>
      <c r="AU908" s="18" t="s">
        <v>93</v>
      </c>
    </row>
    <row r="909" spans="2:65" s="12" customFormat="1" ht="11.25">
      <c r="B909" s="147"/>
      <c r="D909" s="148" t="s">
        <v>188</v>
      </c>
      <c r="E909" s="149" t="s">
        <v>81</v>
      </c>
      <c r="F909" s="150" t="s">
        <v>1466</v>
      </c>
      <c r="H909" s="151">
        <v>18.68</v>
      </c>
      <c r="I909" s="152"/>
      <c r="L909" s="147"/>
      <c r="M909" s="153"/>
      <c r="T909" s="154"/>
      <c r="AT909" s="149" t="s">
        <v>188</v>
      </c>
      <c r="AU909" s="149" t="s">
        <v>93</v>
      </c>
      <c r="AV909" s="12" t="s">
        <v>93</v>
      </c>
      <c r="AW909" s="12" t="s">
        <v>42</v>
      </c>
      <c r="AX909" s="12" t="s">
        <v>83</v>
      </c>
      <c r="AY909" s="149" t="s">
        <v>177</v>
      </c>
    </row>
    <row r="910" spans="2:65" s="12" customFormat="1" ht="11.25">
      <c r="B910" s="147"/>
      <c r="D910" s="148" t="s">
        <v>188</v>
      </c>
      <c r="E910" s="149" t="s">
        <v>81</v>
      </c>
      <c r="F910" s="150" t="s">
        <v>1467</v>
      </c>
      <c r="H910" s="151">
        <v>16.5</v>
      </c>
      <c r="I910" s="152"/>
      <c r="L910" s="147"/>
      <c r="M910" s="153"/>
      <c r="T910" s="154"/>
      <c r="AT910" s="149" t="s">
        <v>188</v>
      </c>
      <c r="AU910" s="149" t="s">
        <v>93</v>
      </c>
      <c r="AV910" s="12" t="s">
        <v>93</v>
      </c>
      <c r="AW910" s="12" t="s">
        <v>42</v>
      </c>
      <c r="AX910" s="12" t="s">
        <v>83</v>
      </c>
      <c r="AY910" s="149" t="s">
        <v>177</v>
      </c>
    </row>
    <row r="911" spans="2:65" s="12" customFormat="1" ht="11.25">
      <c r="B911" s="147"/>
      <c r="D911" s="148" t="s">
        <v>188</v>
      </c>
      <c r="E911" s="149" t="s">
        <v>81</v>
      </c>
      <c r="F911" s="150" t="s">
        <v>1468</v>
      </c>
      <c r="H911" s="151">
        <v>16.5</v>
      </c>
      <c r="I911" s="152"/>
      <c r="L911" s="147"/>
      <c r="M911" s="153"/>
      <c r="T911" s="154"/>
      <c r="AT911" s="149" t="s">
        <v>188</v>
      </c>
      <c r="AU911" s="149" t="s">
        <v>93</v>
      </c>
      <c r="AV911" s="12" t="s">
        <v>93</v>
      </c>
      <c r="AW911" s="12" t="s">
        <v>42</v>
      </c>
      <c r="AX911" s="12" t="s">
        <v>83</v>
      </c>
      <c r="AY911" s="149" t="s">
        <v>177</v>
      </c>
    </row>
    <row r="912" spans="2:65" s="13" customFormat="1" ht="11.25">
      <c r="B912" s="155"/>
      <c r="D912" s="148" t="s">
        <v>188</v>
      </c>
      <c r="E912" s="156" t="s">
        <v>81</v>
      </c>
      <c r="F912" s="157" t="s">
        <v>192</v>
      </c>
      <c r="H912" s="158">
        <v>51.68</v>
      </c>
      <c r="I912" s="159"/>
      <c r="L912" s="155"/>
      <c r="M912" s="160"/>
      <c r="T912" s="161"/>
      <c r="AT912" s="156" t="s">
        <v>188</v>
      </c>
      <c r="AU912" s="156" t="s">
        <v>93</v>
      </c>
      <c r="AV912" s="13" t="s">
        <v>184</v>
      </c>
      <c r="AW912" s="13" t="s">
        <v>42</v>
      </c>
      <c r="AX912" s="13" t="s">
        <v>91</v>
      </c>
      <c r="AY912" s="156" t="s">
        <v>177</v>
      </c>
    </row>
    <row r="913" spans="2:65" s="1" customFormat="1" ht="16.5" customHeight="1">
      <c r="B913" s="34"/>
      <c r="C913" s="130" t="s">
        <v>1469</v>
      </c>
      <c r="D913" s="130" t="s">
        <v>179</v>
      </c>
      <c r="E913" s="131" t="s">
        <v>1470</v>
      </c>
      <c r="F913" s="132" t="s">
        <v>1471</v>
      </c>
      <c r="G913" s="133" t="s">
        <v>120</v>
      </c>
      <c r="H913" s="134">
        <v>51.68</v>
      </c>
      <c r="I913" s="135"/>
      <c r="J913" s="136">
        <f>ROUND(I913*H913,2)</f>
        <v>0</v>
      </c>
      <c r="K913" s="132" t="s">
        <v>183</v>
      </c>
      <c r="L913" s="34"/>
      <c r="M913" s="137" t="s">
        <v>81</v>
      </c>
      <c r="N913" s="138" t="s">
        <v>53</v>
      </c>
      <c r="P913" s="139">
        <f>O913*H913</f>
        <v>0</v>
      </c>
      <c r="Q913" s="139">
        <v>0</v>
      </c>
      <c r="R913" s="139">
        <f>Q913*H913</f>
        <v>0</v>
      </c>
      <c r="S913" s="139">
        <v>2E-3</v>
      </c>
      <c r="T913" s="140">
        <f>S913*H913</f>
        <v>0.10336000000000001</v>
      </c>
      <c r="AR913" s="141" t="s">
        <v>277</v>
      </c>
      <c r="AT913" s="141" t="s">
        <v>179</v>
      </c>
      <c r="AU913" s="141" t="s">
        <v>93</v>
      </c>
      <c r="AY913" s="18" t="s">
        <v>177</v>
      </c>
      <c r="BE913" s="142">
        <f>IF(N913="základní",J913,0)</f>
        <v>0</v>
      </c>
      <c r="BF913" s="142">
        <f>IF(N913="snížená",J913,0)</f>
        <v>0</v>
      </c>
      <c r="BG913" s="142">
        <f>IF(N913="zákl. přenesená",J913,0)</f>
        <v>0</v>
      </c>
      <c r="BH913" s="142">
        <f>IF(N913="sníž. přenesená",J913,0)</f>
        <v>0</v>
      </c>
      <c r="BI913" s="142">
        <f>IF(N913="nulová",J913,0)</f>
        <v>0</v>
      </c>
      <c r="BJ913" s="18" t="s">
        <v>91</v>
      </c>
      <c r="BK913" s="142">
        <f>ROUND(I913*H913,2)</f>
        <v>0</v>
      </c>
      <c r="BL913" s="18" t="s">
        <v>277</v>
      </c>
      <c r="BM913" s="141" t="s">
        <v>1472</v>
      </c>
    </row>
    <row r="914" spans="2:65" s="1" customFormat="1" ht="11.25">
      <c r="B914" s="34"/>
      <c r="D914" s="143" t="s">
        <v>186</v>
      </c>
      <c r="F914" s="144" t="s">
        <v>1473</v>
      </c>
      <c r="I914" s="145"/>
      <c r="L914" s="34"/>
      <c r="M914" s="146"/>
      <c r="T914" s="55"/>
      <c r="AT914" s="18" t="s">
        <v>186</v>
      </c>
      <c r="AU914" s="18" t="s">
        <v>93</v>
      </c>
    </row>
    <row r="915" spans="2:65" s="1" customFormat="1" ht="37.9" customHeight="1">
      <c r="B915" s="34"/>
      <c r="C915" s="130" t="s">
        <v>1474</v>
      </c>
      <c r="D915" s="130" t="s">
        <v>179</v>
      </c>
      <c r="E915" s="131" t="s">
        <v>1475</v>
      </c>
      <c r="F915" s="132" t="s">
        <v>1476</v>
      </c>
      <c r="G915" s="133" t="s">
        <v>326</v>
      </c>
      <c r="H915" s="134">
        <v>1</v>
      </c>
      <c r="I915" s="135"/>
      <c r="J915" s="136">
        <f t="shared" ref="J915:J924" si="10">ROUND(I915*H915,2)</f>
        <v>0</v>
      </c>
      <c r="K915" s="132" t="s">
        <v>81</v>
      </c>
      <c r="L915" s="34"/>
      <c r="M915" s="137" t="s">
        <v>81</v>
      </c>
      <c r="N915" s="138" t="s">
        <v>53</v>
      </c>
      <c r="P915" s="139">
        <f t="shared" ref="P915:P924" si="11">O915*H915</f>
        <v>0</v>
      </c>
      <c r="Q915" s="139">
        <v>0</v>
      </c>
      <c r="R915" s="139">
        <f t="shared" ref="R915:R924" si="12">Q915*H915</f>
        <v>0</v>
      </c>
      <c r="S915" s="139">
        <v>0</v>
      </c>
      <c r="T915" s="140">
        <f t="shared" ref="T915:T924" si="13">S915*H915</f>
        <v>0</v>
      </c>
      <c r="AR915" s="141" t="s">
        <v>277</v>
      </c>
      <c r="AT915" s="141" t="s">
        <v>179</v>
      </c>
      <c r="AU915" s="141" t="s">
        <v>93</v>
      </c>
      <c r="AY915" s="18" t="s">
        <v>177</v>
      </c>
      <c r="BE915" s="142">
        <f t="shared" ref="BE915:BE924" si="14">IF(N915="základní",J915,0)</f>
        <v>0</v>
      </c>
      <c r="BF915" s="142">
        <f t="shared" ref="BF915:BF924" si="15">IF(N915="snížená",J915,0)</f>
        <v>0</v>
      </c>
      <c r="BG915" s="142">
        <f t="shared" ref="BG915:BG924" si="16">IF(N915="zákl. přenesená",J915,0)</f>
        <v>0</v>
      </c>
      <c r="BH915" s="142">
        <f t="shared" ref="BH915:BH924" si="17">IF(N915="sníž. přenesená",J915,0)</f>
        <v>0</v>
      </c>
      <c r="BI915" s="142">
        <f t="shared" ref="BI915:BI924" si="18">IF(N915="nulová",J915,0)</f>
        <v>0</v>
      </c>
      <c r="BJ915" s="18" t="s">
        <v>91</v>
      </c>
      <c r="BK915" s="142">
        <f t="shared" ref="BK915:BK924" si="19">ROUND(I915*H915,2)</f>
        <v>0</v>
      </c>
      <c r="BL915" s="18" t="s">
        <v>277</v>
      </c>
      <c r="BM915" s="141" t="s">
        <v>1477</v>
      </c>
    </row>
    <row r="916" spans="2:65" s="1" customFormat="1" ht="37.9" customHeight="1">
      <c r="B916" s="34"/>
      <c r="C916" s="130" t="s">
        <v>1478</v>
      </c>
      <c r="D916" s="130" t="s">
        <v>179</v>
      </c>
      <c r="E916" s="131" t="s">
        <v>1479</v>
      </c>
      <c r="F916" s="132" t="s">
        <v>1480</v>
      </c>
      <c r="G916" s="133" t="s">
        <v>326</v>
      </c>
      <c r="H916" s="134">
        <v>1</v>
      </c>
      <c r="I916" s="135"/>
      <c r="J916" s="136">
        <f t="shared" si="10"/>
        <v>0</v>
      </c>
      <c r="K916" s="132" t="s">
        <v>81</v>
      </c>
      <c r="L916" s="34"/>
      <c r="M916" s="137" t="s">
        <v>81</v>
      </c>
      <c r="N916" s="138" t="s">
        <v>53</v>
      </c>
      <c r="P916" s="139">
        <f t="shared" si="11"/>
        <v>0</v>
      </c>
      <c r="Q916" s="139">
        <v>0</v>
      </c>
      <c r="R916" s="139">
        <f t="shared" si="12"/>
        <v>0</v>
      </c>
      <c r="S916" s="139">
        <v>0</v>
      </c>
      <c r="T916" s="140">
        <f t="shared" si="13"/>
        <v>0</v>
      </c>
      <c r="AR916" s="141" t="s">
        <v>277</v>
      </c>
      <c r="AT916" s="141" t="s">
        <v>179</v>
      </c>
      <c r="AU916" s="141" t="s">
        <v>93</v>
      </c>
      <c r="AY916" s="18" t="s">
        <v>177</v>
      </c>
      <c r="BE916" s="142">
        <f t="shared" si="14"/>
        <v>0</v>
      </c>
      <c r="BF916" s="142">
        <f t="shared" si="15"/>
        <v>0</v>
      </c>
      <c r="BG916" s="142">
        <f t="shared" si="16"/>
        <v>0</v>
      </c>
      <c r="BH916" s="142">
        <f t="shared" si="17"/>
        <v>0</v>
      </c>
      <c r="BI916" s="142">
        <f t="shared" si="18"/>
        <v>0</v>
      </c>
      <c r="BJ916" s="18" t="s">
        <v>91</v>
      </c>
      <c r="BK916" s="142">
        <f t="shared" si="19"/>
        <v>0</v>
      </c>
      <c r="BL916" s="18" t="s">
        <v>277</v>
      </c>
      <c r="BM916" s="141" t="s">
        <v>1481</v>
      </c>
    </row>
    <row r="917" spans="2:65" s="1" customFormat="1" ht="44.25" customHeight="1">
      <c r="B917" s="34"/>
      <c r="C917" s="130" t="s">
        <v>1482</v>
      </c>
      <c r="D917" s="130" t="s">
        <v>179</v>
      </c>
      <c r="E917" s="131" t="s">
        <v>1483</v>
      </c>
      <c r="F917" s="132" t="s">
        <v>1484</v>
      </c>
      <c r="G917" s="133" t="s">
        <v>326</v>
      </c>
      <c r="H917" s="134">
        <v>1</v>
      </c>
      <c r="I917" s="135"/>
      <c r="J917" s="136">
        <f t="shared" si="10"/>
        <v>0</v>
      </c>
      <c r="K917" s="132" t="s">
        <v>81</v>
      </c>
      <c r="L917" s="34"/>
      <c r="M917" s="137" t="s">
        <v>81</v>
      </c>
      <c r="N917" s="138" t="s">
        <v>53</v>
      </c>
      <c r="P917" s="139">
        <f t="shared" si="11"/>
        <v>0</v>
      </c>
      <c r="Q917" s="139">
        <v>0</v>
      </c>
      <c r="R917" s="139">
        <f t="shared" si="12"/>
        <v>0</v>
      </c>
      <c r="S917" s="139">
        <v>0</v>
      </c>
      <c r="T917" s="140">
        <f t="shared" si="13"/>
        <v>0</v>
      </c>
      <c r="AR917" s="141" t="s">
        <v>277</v>
      </c>
      <c r="AT917" s="141" t="s">
        <v>179</v>
      </c>
      <c r="AU917" s="141" t="s">
        <v>93</v>
      </c>
      <c r="AY917" s="18" t="s">
        <v>177</v>
      </c>
      <c r="BE917" s="142">
        <f t="shared" si="14"/>
        <v>0</v>
      </c>
      <c r="BF917" s="142">
        <f t="shared" si="15"/>
        <v>0</v>
      </c>
      <c r="BG917" s="142">
        <f t="shared" si="16"/>
        <v>0</v>
      </c>
      <c r="BH917" s="142">
        <f t="shared" si="17"/>
        <v>0</v>
      </c>
      <c r="BI917" s="142">
        <f t="shared" si="18"/>
        <v>0</v>
      </c>
      <c r="BJ917" s="18" t="s">
        <v>91</v>
      </c>
      <c r="BK917" s="142">
        <f t="shared" si="19"/>
        <v>0</v>
      </c>
      <c r="BL917" s="18" t="s">
        <v>277</v>
      </c>
      <c r="BM917" s="141" t="s">
        <v>1485</v>
      </c>
    </row>
    <row r="918" spans="2:65" s="1" customFormat="1" ht="44.25" customHeight="1">
      <c r="B918" s="34"/>
      <c r="C918" s="130" t="s">
        <v>1486</v>
      </c>
      <c r="D918" s="130" t="s">
        <v>179</v>
      </c>
      <c r="E918" s="131" t="s">
        <v>1487</v>
      </c>
      <c r="F918" s="132" t="s">
        <v>1488</v>
      </c>
      <c r="G918" s="133" t="s">
        <v>326</v>
      </c>
      <c r="H918" s="134">
        <v>1</v>
      </c>
      <c r="I918" s="135"/>
      <c r="J918" s="136">
        <f t="shared" si="10"/>
        <v>0</v>
      </c>
      <c r="K918" s="132" t="s">
        <v>81</v>
      </c>
      <c r="L918" s="34"/>
      <c r="M918" s="137" t="s">
        <v>81</v>
      </c>
      <c r="N918" s="138" t="s">
        <v>53</v>
      </c>
      <c r="P918" s="139">
        <f t="shared" si="11"/>
        <v>0</v>
      </c>
      <c r="Q918" s="139">
        <v>0</v>
      </c>
      <c r="R918" s="139">
        <f t="shared" si="12"/>
        <v>0</v>
      </c>
      <c r="S918" s="139">
        <v>0</v>
      </c>
      <c r="T918" s="140">
        <f t="shared" si="13"/>
        <v>0</v>
      </c>
      <c r="AR918" s="141" t="s">
        <v>277</v>
      </c>
      <c r="AT918" s="141" t="s">
        <v>179</v>
      </c>
      <c r="AU918" s="141" t="s">
        <v>93</v>
      </c>
      <c r="AY918" s="18" t="s">
        <v>177</v>
      </c>
      <c r="BE918" s="142">
        <f t="shared" si="14"/>
        <v>0</v>
      </c>
      <c r="BF918" s="142">
        <f t="shared" si="15"/>
        <v>0</v>
      </c>
      <c r="BG918" s="142">
        <f t="shared" si="16"/>
        <v>0</v>
      </c>
      <c r="BH918" s="142">
        <f t="shared" si="17"/>
        <v>0</v>
      </c>
      <c r="BI918" s="142">
        <f t="shared" si="18"/>
        <v>0</v>
      </c>
      <c r="BJ918" s="18" t="s">
        <v>91</v>
      </c>
      <c r="BK918" s="142">
        <f t="shared" si="19"/>
        <v>0</v>
      </c>
      <c r="BL918" s="18" t="s">
        <v>277</v>
      </c>
      <c r="BM918" s="141" t="s">
        <v>1489</v>
      </c>
    </row>
    <row r="919" spans="2:65" s="1" customFormat="1" ht="44.25" customHeight="1">
      <c r="B919" s="34"/>
      <c r="C919" s="130" t="s">
        <v>1490</v>
      </c>
      <c r="D919" s="130" t="s">
        <v>179</v>
      </c>
      <c r="E919" s="131" t="s">
        <v>1491</v>
      </c>
      <c r="F919" s="132" t="s">
        <v>1492</v>
      </c>
      <c r="G919" s="133" t="s">
        <v>326</v>
      </c>
      <c r="H919" s="134">
        <v>1</v>
      </c>
      <c r="I919" s="135"/>
      <c r="J919" s="136">
        <f t="shared" si="10"/>
        <v>0</v>
      </c>
      <c r="K919" s="132" t="s">
        <v>81</v>
      </c>
      <c r="L919" s="34"/>
      <c r="M919" s="137" t="s">
        <v>81</v>
      </c>
      <c r="N919" s="138" t="s">
        <v>53</v>
      </c>
      <c r="P919" s="139">
        <f t="shared" si="11"/>
        <v>0</v>
      </c>
      <c r="Q919" s="139">
        <v>0</v>
      </c>
      <c r="R919" s="139">
        <f t="shared" si="12"/>
        <v>0</v>
      </c>
      <c r="S919" s="139">
        <v>0</v>
      </c>
      <c r="T919" s="140">
        <f t="shared" si="13"/>
        <v>0</v>
      </c>
      <c r="AR919" s="141" t="s">
        <v>277</v>
      </c>
      <c r="AT919" s="141" t="s">
        <v>179</v>
      </c>
      <c r="AU919" s="141" t="s">
        <v>93</v>
      </c>
      <c r="AY919" s="18" t="s">
        <v>177</v>
      </c>
      <c r="BE919" s="142">
        <f t="shared" si="14"/>
        <v>0</v>
      </c>
      <c r="BF919" s="142">
        <f t="shared" si="15"/>
        <v>0</v>
      </c>
      <c r="BG919" s="142">
        <f t="shared" si="16"/>
        <v>0</v>
      </c>
      <c r="BH919" s="142">
        <f t="shared" si="17"/>
        <v>0</v>
      </c>
      <c r="BI919" s="142">
        <f t="shared" si="18"/>
        <v>0</v>
      </c>
      <c r="BJ919" s="18" t="s">
        <v>91</v>
      </c>
      <c r="BK919" s="142">
        <f t="shared" si="19"/>
        <v>0</v>
      </c>
      <c r="BL919" s="18" t="s">
        <v>277</v>
      </c>
      <c r="BM919" s="141" t="s">
        <v>1493</v>
      </c>
    </row>
    <row r="920" spans="2:65" s="1" customFormat="1" ht="44.25" customHeight="1">
      <c r="B920" s="34"/>
      <c r="C920" s="130" t="s">
        <v>1494</v>
      </c>
      <c r="D920" s="130" t="s">
        <v>179</v>
      </c>
      <c r="E920" s="131" t="s">
        <v>1495</v>
      </c>
      <c r="F920" s="132" t="s">
        <v>1496</v>
      </c>
      <c r="G920" s="133" t="s">
        <v>326</v>
      </c>
      <c r="H920" s="134">
        <v>1</v>
      </c>
      <c r="I920" s="135"/>
      <c r="J920" s="136">
        <f t="shared" si="10"/>
        <v>0</v>
      </c>
      <c r="K920" s="132" t="s">
        <v>81</v>
      </c>
      <c r="L920" s="34"/>
      <c r="M920" s="137" t="s">
        <v>81</v>
      </c>
      <c r="N920" s="138" t="s">
        <v>53</v>
      </c>
      <c r="P920" s="139">
        <f t="shared" si="11"/>
        <v>0</v>
      </c>
      <c r="Q920" s="139">
        <v>0</v>
      </c>
      <c r="R920" s="139">
        <f t="shared" si="12"/>
        <v>0</v>
      </c>
      <c r="S920" s="139">
        <v>0</v>
      </c>
      <c r="T920" s="140">
        <f t="shared" si="13"/>
        <v>0</v>
      </c>
      <c r="AR920" s="141" t="s">
        <v>277</v>
      </c>
      <c r="AT920" s="141" t="s">
        <v>179</v>
      </c>
      <c r="AU920" s="141" t="s">
        <v>93</v>
      </c>
      <c r="AY920" s="18" t="s">
        <v>177</v>
      </c>
      <c r="BE920" s="142">
        <f t="shared" si="14"/>
        <v>0</v>
      </c>
      <c r="BF920" s="142">
        <f t="shared" si="15"/>
        <v>0</v>
      </c>
      <c r="BG920" s="142">
        <f t="shared" si="16"/>
        <v>0</v>
      </c>
      <c r="BH920" s="142">
        <f t="shared" si="17"/>
        <v>0</v>
      </c>
      <c r="BI920" s="142">
        <f t="shared" si="18"/>
        <v>0</v>
      </c>
      <c r="BJ920" s="18" t="s">
        <v>91</v>
      </c>
      <c r="BK920" s="142">
        <f t="shared" si="19"/>
        <v>0</v>
      </c>
      <c r="BL920" s="18" t="s">
        <v>277</v>
      </c>
      <c r="BM920" s="141" t="s">
        <v>1497</v>
      </c>
    </row>
    <row r="921" spans="2:65" s="1" customFormat="1" ht="37.9" customHeight="1">
      <c r="B921" s="34"/>
      <c r="C921" s="130" t="s">
        <v>1498</v>
      </c>
      <c r="D921" s="130" t="s">
        <v>179</v>
      </c>
      <c r="E921" s="131" t="s">
        <v>1499</v>
      </c>
      <c r="F921" s="132" t="s">
        <v>1500</v>
      </c>
      <c r="G921" s="133" t="s">
        <v>326</v>
      </c>
      <c r="H921" s="134">
        <v>1</v>
      </c>
      <c r="I921" s="135"/>
      <c r="J921" s="136">
        <f t="shared" si="10"/>
        <v>0</v>
      </c>
      <c r="K921" s="132" t="s">
        <v>81</v>
      </c>
      <c r="L921" s="34"/>
      <c r="M921" s="137" t="s">
        <v>81</v>
      </c>
      <c r="N921" s="138" t="s">
        <v>53</v>
      </c>
      <c r="P921" s="139">
        <f t="shared" si="11"/>
        <v>0</v>
      </c>
      <c r="Q921" s="139">
        <v>0</v>
      </c>
      <c r="R921" s="139">
        <f t="shared" si="12"/>
        <v>0</v>
      </c>
      <c r="S921" s="139">
        <v>0</v>
      </c>
      <c r="T921" s="140">
        <f t="shared" si="13"/>
        <v>0</v>
      </c>
      <c r="AR921" s="141" t="s">
        <v>277</v>
      </c>
      <c r="AT921" s="141" t="s">
        <v>179</v>
      </c>
      <c r="AU921" s="141" t="s">
        <v>93</v>
      </c>
      <c r="AY921" s="18" t="s">
        <v>177</v>
      </c>
      <c r="BE921" s="142">
        <f t="shared" si="14"/>
        <v>0</v>
      </c>
      <c r="BF921" s="142">
        <f t="shared" si="15"/>
        <v>0</v>
      </c>
      <c r="BG921" s="142">
        <f t="shared" si="16"/>
        <v>0</v>
      </c>
      <c r="BH921" s="142">
        <f t="shared" si="17"/>
        <v>0</v>
      </c>
      <c r="BI921" s="142">
        <f t="shared" si="18"/>
        <v>0</v>
      </c>
      <c r="BJ921" s="18" t="s">
        <v>91</v>
      </c>
      <c r="BK921" s="142">
        <f t="shared" si="19"/>
        <v>0</v>
      </c>
      <c r="BL921" s="18" t="s">
        <v>277</v>
      </c>
      <c r="BM921" s="141" t="s">
        <v>1501</v>
      </c>
    </row>
    <row r="922" spans="2:65" s="1" customFormat="1" ht="37.9" customHeight="1">
      <c r="B922" s="34"/>
      <c r="C922" s="130" t="s">
        <v>1502</v>
      </c>
      <c r="D922" s="130" t="s">
        <v>179</v>
      </c>
      <c r="E922" s="131" t="s">
        <v>1503</v>
      </c>
      <c r="F922" s="132" t="s">
        <v>1504</v>
      </c>
      <c r="G922" s="133" t="s">
        <v>326</v>
      </c>
      <c r="H922" s="134">
        <v>1</v>
      </c>
      <c r="I922" s="135"/>
      <c r="J922" s="136">
        <f t="shared" si="10"/>
        <v>0</v>
      </c>
      <c r="K922" s="132" t="s">
        <v>81</v>
      </c>
      <c r="L922" s="34"/>
      <c r="M922" s="137" t="s">
        <v>81</v>
      </c>
      <c r="N922" s="138" t="s">
        <v>53</v>
      </c>
      <c r="P922" s="139">
        <f t="shared" si="11"/>
        <v>0</v>
      </c>
      <c r="Q922" s="139">
        <v>1.6799999999999999E-2</v>
      </c>
      <c r="R922" s="139">
        <f t="shared" si="12"/>
        <v>1.6799999999999999E-2</v>
      </c>
      <c r="S922" s="139">
        <v>0</v>
      </c>
      <c r="T922" s="140">
        <f t="shared" si="13"/>
        <v>0</v>
      </c>
      <c r="AR922" s="141" t="s">
        <v>277</v>
      </c>
      <c r="AT922" s="141" t="s">
        <v>179</v>
      </c>
      <c r="AU922" s="141" t="s">
        <v>93</v>
      </c>
      <c r="AY922" s="18" t="s">
        <v>177</v>
      </c>
      <c r="BE922" s="142">
        <f t="shared" si="14"/>
        <v>0</v>
      </c>
      <c r="BF922" s="142">
        <f t="shared" si="15"/>
        <v>0</v>
      </c>
      <c r="BG922" s="142">
        <f t="shared" si="16"/>
        <v>0</v>
      </c>
      <c r="BH922" s="142">
        <f t="shared" si="17"/>
        <v>0</v>
      </c>
      <c r="BI922" s="142">
        <f t="shared" si="18"/>
        <v>0</v>
      </c>
      <c r="BJ922" s="18" t="s">
        <v>91</v>
      </c>
      <c r="BK922" s="142">
        <f t="shared" si="19"/>
        <v>0</v>
      </c>
      <c r="BL922" s="18" t="s">
        <v>277</v>
      </c>
      <c r="BM922" s="141" t="s">
        <v>1505</v>
      </c>
    </row>
    <row r="923" spans="2:65" s="1" customFormat="1" ht="37.9" customHeight="1">
      <c r="B923" s="34"/>
      <c r="C923" s="130" t="s">
        <v>1506</v>
      </c>
      <c r="D923" s="130" t="s">
        <v>179</v>
      </c>
      <c r="E923" s="131" t="s">
        <v>1507</v>
      </c>
      <c r="F923" s="132" t="s">
        <v>1508</v>
      </c>
      <c r="G923" s="133" t="s">
        <v>326</v>
      </c>
      <c r="H923" s="134">
        <v>1</v>
      </c>
      <c r="I923" s="135"/>
      <c r="J923" s="136">
        <f t="shared" si="10"/>
        <v>0</v>
      </c>
      <c r="K923" s="132" t="s">
        <v>81</v>
      </c>
      <c r="L923" s="34"/>
      <c r="M923" s="137" t="s">
        <v>81</v>
      </c>
      <c r="N923" s="138" t="s">
        <v>53</v>
      </c>
      <c r="P923" s="139">
        <f t="shared" si="11"/>
        <v>0</v>
      </c>
      <c r="Q923" s="139">
        <v>1.2999999999999999E-2</v>
      </c>
      <c r="R923" s="139">
        <f t="shared" si="12"/>
        <v>1.2999999999999999E-2</v>
      </c>
      <c r="S923" s="139">
        <v>0</v>
      </c>
      <c r="T923" s="140">
        <f t="shared" si="13"/>
        <v>0</v>
      </c>
      <c r="AR923" s="141" t="s">
        <v>277</v>
      </c>
      <c r="AT923" s="141" t="s">
        <v>179</v>
      </c>
      <c r="AU923" s="141" t="s">
        <v>93</v>
      </c>
      <c r="AY923" s="18" t="s">
        <v>177</v>
      </c>
      <c r="BE923" s="142">
        <f t="shared" si="14"/>
        <v>0</v>
      </c>
      <c r="BF923" s="142">
        <f t="shared" si="15"/>
        <v>0</v>
      </c>
      <c r="BG923" s="142">
        <f t="shared" si="16"/>
        <v>0</v>
      </c>
      <c r="BH923" s="142">
        <f t="shared" si="17"/>
        <v>0</v>
      </c>
      <c r="BI923" s="142">
        <f t="shared" si="18"/>
        <v>0</v>
      </c>
      <c r="BJ923" s="18" t="s">
        <v>91</v>
      </c>
      <c r="BK923" s="142">
        <f t="shared" si="19"/>
        <v>0</v>
      </c>
      <c r="BL923" s="18" t="s">
        <v>277</v>
      </c>
      <c r="BM923" s="141" t="s">
        <v>1509</v>
      </c>
    </row>
    <row r="924" spans="2:65" s="1" customFormat="1" ht="49.15" customHeight="1">
      <c r="B924" s="34"/>
      <c r="C924" s="130" t="s">
        <v>1510</v>
      </c>
      <c r="D924" s="130" t="s">
        <v>179</v>
      </c>
      <c r="E924" s="131" t="s">
        <v>1511</v>
      </c>
      <c r="F924" s="132" t="s">
        <v>1512</v>
      </c>
      <c r="G924" s="133" t="s">
        <v>241</v>
      </c>
      <c r="H924" s="134">
        <v>0.03</v>
      </c>
      <c r="I924" s="135"/>
      <c r="J924" s="136">
        <f t="shared" si="10"/>
        <v>0</v>
      </c>
      <c r="K924" s="132" t="s">
        <v>183</v>
      </c>
      <c r="L924" s="34"/>
      <c r="M924" s="137" t="s">
        <v>81</v>
      </c>
      <c r="N924" s="138" t="s">
        <v>53</v>
      </c>
      <c r="P924" s="139">
        <f t="shared" si="11"/>
        <v>0</v>
      </c>
      <c r="Q924" s="139">
        <v>0</v>
      </c>
      <c r="R924" s="139">
        <f t="shared" si="12"/>
        <v>0</v>
      </c>
      <c r="S924" s="139">
        <v>0</v>
      </c>
      <c r="T924" s="140">
        <f t="shared" si="13"/>
        <v>0</v>
      </c>
      <c r="AR924" s="141" t="s">
        <v>277</v>
      </c>
      <c r="AT924" s="141" t="s">
        <v>179</v>
      </c>
      <c r="AU924" s="141" t="s">
        <v>93</v>
      </c>
      <c r="AY924" s="18" t="s">
        <v>177</v>
      </c>
      <c r="BE924" s="142">
        <f t="shared" si="14"/>
        <v>0</v>
      </c>
      <c r="BF924" s="142">
        <f t="shared" si="15"/>
        <v>0</v>
      </c>
      <c r="BG924" s="142">
        <f t="shared" si="16"/>
        <v>0</v>
      </c>
      <c r="BH924" s="142">
        <f t="shared" si="17"/>
        <v>0</v>
      </c>
      <c r="BI924" s="142">
        <f t="shared" si="18"/>
        <v>0</v>
      </c>
      <c r="BJ924" s="18" t="s">
        <v>91</v>
      </c>
      <c r="BK924" s="142">
        <f t="shared" si="19"/>
        <v>0</v>
      </c>
      <c r="BL924" s="18" t="s">
        <v>277</v>
      </c>
      <c r="BM924" s="141" t="s">
        <v>1513</v>
      </c>
    </row>
    <row r="925" spans="2:65" s="1" customFormat="1" ht="11.25">
      <c r="B925" s="34"/>
      <c r="D925" s="143" t="s">
        <v>186</v>
      </c>
      <c r="F925" s="144" t="s">
        <v>1514</v>
      </c>
      <c r="I925" s="145"/>
      <c r="L925" s="34"/>
      <c r="M925" s="146"/>
      <c r="T925" s="55"/>
      <c r="AT925" s="18" t="s">
        <v>186</v>
      </c>
      <c r="AU925" s="18" t="s">
        <v>93</v>
      </c>
    </row>
    <row r="926" spans="2:65" s="11" customFormat="1" ht="22.9" customHeight="1">
      <c r="B926" s="118"/>
      <c r="D926" s="119" t="s">
        <v>82</v>
      </c>
      <c r="E926" s="128" t="s">
        <v>1515</v>
      </c>
      <c r="F926" s="128" t="s">
        <v>1516</v>
      </c>
      <c r="I926" s="121"/>
      <c r="J926" s="129">
        <f>BK926</f>
        <v>0</v>
      </c>
      <c r="L926" s="118"/>
      <c r="M926" s="123"/>
      <c r="P926" s="124">
        <f>SUM(P927:P956)</f>
        <v>0</v>
      </c>
      <c r="R926" s="124">
        <f>SUM(R927:R956)</f>
        <v>0.28820947999999996</v>
      </c>
      <c r="T926" s="125">
        <f>SUM(T927:T956)</f>
        <v>4.8682936000000003</v>
      </c>
      <c r="AR926" s="119" t="s">
        <v>93</v>
      </c>
      <c r="AT926" s="126" t="s">
        <v>82</v>
      </c>
      <c r="AU926" s="126" t="s">
        <v>91</v>
      </c>
      <c r="AY926" s="119" t="s">
        <v>177</v>
      </c>
      <c r="BK926" s="127">
        <f>SUM(BK927:BK956)</f>
        <v>0</v>
      </c>
    </row>
    <row r="927" spans="2:65" s="1" customFormat="1" ht="16.5" customHeight="1">
      <c r="B927" s="34"/>
      <c r="C927" s="130" t="s">
        <v>1517</v>
      </c>
      <c r="D927" s="130" t="s">
        <v>179</v>
      </c>
      <c r="E927" s="131" t="s">
        <v>1518</v>
      </c>
      <c r="F927" s="132" t="s">
        <v>1519</v>
      </c>
      <c r="G927" s="133" t="s">
        <v>120</v>
      </c>
      <c r="H927" s="134">
        <v>5.5</v>
      </c>
      <c r="I927" s="135"/>
      <c r="J927" s="136">
        <f>ROUND(I927*H927,2)</f>
        <v>0</v>
      </c>
      <c r="K927" s="132" t="s">
        <v>183</v>
      </c>
      <c r="L927" s="34"/>
      <c r="M927" s="137" t="s">
        <v>81</v>
      </c>
      <c r="N927" s="138" t="s">
        <v>53</v>
      </c>
      <c r="P927" s="139">
        <f>O927*H927</f>
        <v>0</v>
      </c>
      <c r="Q927" s="139">
        <v>0</v>
      </c>
      <c r="R927" s="139">
        <f>Q927*H927</f>
        <v>0</v>
      </c>
      <c r="S927" s="139">
        <v>0</v>
      </c>
      <c r="T927" s="140">
        <f>S927*H927</f>
        <v>0</v>
      </c>
      <c r="AR927" s="141" t="s">
        <v>277</v>
      </c>
      <c r="AT927" s="141" t="s">
        <v>179</v>
      </c>
      <c r="AU927" s="141" t="s">
        <v>93</v>
      </c>
      <c r="AY927" s="18" t="s">
        <v>177</v>
      </c>
      <c r="BE927" s="142">
        <f>IF(N927="základní",J927,0)</f>
        <v>0</v>
      </c>
      <c r="BF927" s="142">
        <f>IF(N927="snížená",J927,0)</f>
        <v>0</v>
      </c>
      <c r="BG927" s="142">
        <f>IF(N927="zákl. přenesená",J927,0)</f>
        <v>0</v>
      </c>
      <c r="BH927" s="142">
        <f>IF(N927="sníž. přenesená",J927,0)</f>
        <v>0</v>
      </c>
      <c r="BI927" s="142">
        <f>IF(N927="nulová",J927,0)</f>
        <v>0</v>
      </c>
      <c r="BJ927" s="18" t="s">
        <v>91</v>
      </c>
      <c r="BK927" s="142">
        <f>ROUND(I927*H927,2)</f>
        <v>0</v>
      </c>
      <c r="BL927" s="18" t="s">
        <v>277</v>
      </c>
      <c r="BM927" s="141" t="s">
        <v>1520</v>
      </c>
    </row>
    <row r="928" spans="2:65" s="1" customFormat="1" ht="11.25">
      <c r="B928" s="34"/>
      <c r="D928" s="143" t="s">
        <v>186</v>
      </c>
      <c r="F928" s="144" t="s">
        <v>1521</v>
      </c>
      <c r="I928" s="145"/>
      <c r="L928" s="34"/>
      <c r="M928" s="146"/>
      <c r="T928" s="55"/>
      <c r="AT928" s="18" t="s">
        <v>186</v>
      </c>
      <c r="AU928" s="18" t="s">
        <v>93</v>
      </c>
    </row>
    <row r="929" spans="2:65" s="1" customFormat="1" ht="16.5" customHeight="1">
      <c r="B929" s="34"/>
      <c r="C929" s="130" t="s">
        <v>1522</v>
      </c>
      <c r="D929" s="130" t="s">
        <v>179</v>
      </c>
      <c r="E929" s="131" t="s">
        <v>1523</v>
      </c>
      <c r="F929" s="132" t="s">
        <v>1524</v>
      </c>
      <c r="G929" s="133" t="s">
        <v>120</v>
      </c>
      <c r="H929" s="134">
        <v>5.5</v>
      </c>
      <c r="I929" s="135"/>
      <c r="J929" s="136">
        <f>ROUND(I929*H929,2)</f>
        <v>0</v>
      </c>
      <c r="K929" s="132" t="s">
        <v>183</v>
      </c>
      <c r="L929" s="34"/>
      <c r="M929" s="137" t="s">
        <v>81</v>
      </c>
      <c r="N929" s="138" t="s">
        <v>53</v>
      </c>
      <c r="P929" s="139">
        <f>O929*H929</f>
        <v>0</v>
      </c>
      <c r="Q929" s="139">
        <v>2.9999999999999997E-4</v>
      </c>
      <c r="R929" s="139">
        <f>Q929*H929</f>
        <v>1.6499999999999998E-3</v>
      </c>
      <c r="S929" s="139">
        <v>0</v>
      </c>
      <c r="T929" s="140">
        <f>S929*H929</f>
        <v>0</v>
      </c>
      <c r="AR929" s="141" t="s">
        <v>277</v>
      </c>
      <c r="AT929" s="141" t="s">
        <v>179</v>
      </c>
      <c r="AU929" s="141" t="s">
        <v>93</v>
      </c>
      <c r="AY929" s="18" t="s">
        <v>177</v>
      </c>
      <c r="BE929" s="142">
        <f>IF(N929="základní",J929,0)</f>
        <v>0</v>
      </c>
      <c r="BF929" s="142">
        <f>IF(N929="snížená",J929,0)</f>
        <v>0</v>
      </c>
      <c r="BG929" s="142">
        <f>IF(N929="zákl. přenesená",J929,0)</f>
        <v>0</v>
      </c>
      <c r="BH929" s="142">
        <f>IF(N929="sníž. přenesená",J929,0)</f>
        <v>0</v>
      </c>
      <c r="BI929" s="142">
        <f>IF(N929="nulová",J929,0)</f>
        <v>0</v>
      </c>
      <c r="BJ929" s="18" t="s">
        <v>91</v>
      </c>
      <c r="BK929" s="142">
        <f>ROUND(I929*H929,2)</f>
        <v>0</v>
      </c>
      <c r="BL929" s="18" t="s">
        <v>277</v>
      </c>
      <c r="BM929" s="141" t="s">
        <v>1525</v>
      </c>
    </row>
    <row r="930" spans="2:65" s="1" customFormat="1" ht="11.25">
      <c r="B930" s="34"/>
      <c r="D930" s="143" t="s">
        <v>186</v>
      </c>
      <c r="F930" s="144" t="s">
        <v>1526</v>
      </c>
      <c r="I930" s="145"/>
      <c r="L930" s="34"/>
      <c r="M930" s="146"/>
      <c r="T930" s="55"/>
      <c r="AT930" s="18" t="s">
        <v>186</v>
      </c>
      <c r="AU930" s="18" t="s">
        <v>93</v>
      </c>
    </row>
    <row r="931" spans="2:65" s="1" customFormat="1" ht="24.2" customHeight="1">
      <c r="B931" s="34"/>
      <c r="C931" s="130" t="s">
        <v>1527</v>
      </c>
      <c r="D931" s="130" t="s">
        <v>179</v>
      </c>
      <c r="E931" s="131" t="s">
        <v>1528</v>
      </c>
      <c r="F931" s="132" t="s">
        <v>1529</v>
      </c>
      <c r="G931" s="133" t="s">
        <v>120</v>
      </c>
      <c r="H931" s="134">
        <v>5.5</v>
      </c>
      <c r="I931" s="135"/>
      <c r="J931" s="136">
        <f>ROUND(I931*H931,2)</f>
        <v>0</v>
      </c>
      <c r="K931" s="132" t="s">
        <v>183</v>
      </c>
      <c r="L931" s="34"/>
      <c r="M931" s="137" t="s">
        <v>81</v>
      </c>
      <c r="N931" s="138" t="s">
        <v>53</v>
      </c>
      <c r="P931" s="139">
        <f>O931*H931</f>
        <v>0</v>
      </c>
      <c r="Q931" s="139">
        <v>7.4999999999999997E-3</v>
      </c>
      <c r="R931" s="139">
        <f>Q931*H931</f>
        <v>4.1249999999999995E-2</v>
      </c>
      <c r="S931" s="139">
        <v>0</v>
      </c>
      <c r="T931" s="140">
        <f>S931*H931</f>
        <v>0</v>
      </c>
      <c r="AR931" s="141" t="s">
        <v>277</v>
      </c>
      <c r="AT931" s="141" t="s">
        <v>179</v>
      </c>
      <c r="AU931" s="141" t="s">
        <v>93</v>
      </c>
      <c r="AY931" s="18" t="s">
        <v>177</v>
      </c>
      <c r="BE931" s="142">
        <f>IF(N931="základní",J931,0)</f>
        <v>0</v>
      </c>
      <c r="BF931" s="142">
        <f>IF(N931="snížená",J931,0)</f>
        <v>0</v>
      </c>
      <c r="BG931" s="142">
        <f>IF(N931="zákl. přenesená",J931,0)</f>
        <v>0</v>
      </c>
      <c r="BH931" s="142">
        <f>IF(N931="sníž. přenesená",J931,0)</f>
        <v>0</v>
      </c>
      <c r="BI931" s="142">
        <f>IF(N931="nulová",J931,0)</f>
        <v>0</v>
      </c>
      <c r="BJ931" s="18" t="s">
        <v>91</v>
      </c>
      <c r="BK931" s="142">
        <f>ROUND(I931*H931,2)</f>
        <v>0</v>
      </c>
      <c r="BL931" s="18" t="s">
        <v>277</v>
      </c>
      <c r="BM931" s="141" t="s">
        <v>1530</v>
      </c>
    </row>
    <row r="932" spans="2:65" s="1" customFormat="1" ht="11.25">
      <c r="B932" s="34"/>
      <c r="D932" s="143" t="s">
        <v>186</v>
      </c>
      <c r="F932" s="144" t="s">
        <v>1531</v>
      </c>
      <c r="I932" s="145"/>
      <c r="L932" s="34"/>
      <c r="M932" s="146"/>
      <c r="T932" s="55"/>
      <c r="AT932" s="18" t="s">
        <v>186</v>
      </c>
      <c r="AU932" s="18" t="s">
        <v>93</v>
      </c>
    </row>
    <row r="933" spans="2:65" s="1" customFormat="1" ht="37.9" customHeight="1">
      <c r="B933" s="34"/>
      <c r="C933" s="130" t="s">
        <v>1532</v>
      </c>
      <c r="D933" s="130" t="s">
        <v>179</v>
      </c>
      <c r="E933" s="131" t="s">
        <v>1533</v>
      </c>
      <c r="F933" s="132" t="s">
        <v>1534</v>
      </c>
      <c r="G933" s="133" t="s">
        <v>182</v>
      </c>
      <c r="H933" s="134">
        <v>13</v>
      </c>
      <c r="I933" s="135"/>
      <c r="J933" s="136">
        <f>ROUND(I933*H933,2)</f>
        <v>0</v>
      </c>
      <c r="K933" s="132" t="s">
        <v>183</v>
      </c>
      <c r="L933" s="34"/>
      <c r="M933" s="137" t="s">
        <v>81</v>
      </c>
      <c r="N933" s="138" t="s">
        <v>53</v>
      </c>
      <c r="P933" s="139">
        <f>O933*H933</f>
        <v>0</v>
      </c>
      <c r="Q933" s="139">
        <v>9.7000000000000005E-4</v>
      </c>
      <c r="R933" s="139">
        <f>Q933*H933</f>
        <v>1.2610000000000001E-2</v>
      </c>
      <c r="S933" s="139">
        <v>0</v>
      </c>
      <c r="T933" s="140">
        <f>S933*H933</f>
        <v>0</v>
      </c>
      <c r="AR933" s="141" t="s">
        <v>277</v>
      </c>
      <c r="AT933" s="141" t="s">
        <v>179</v>
      </c>
      <c r="AU933" s="141" t="s">
        <v>93</v>
      </c>
      <c r="AY933" s="18" t="s">
        <v>177</v>
      </c>
      <c r="BE933" s="142">
        <f>IF(N933="základní",J933,0)</f>
        <v>0</v>
      </c>
      <c r="BF933" s="142">
        <f>IF(N933="snížená",J933,0)</f>
        <v>0</v>
      </c>
      <c r="BG933" s="142">
        <f>IF(N933="zákl. přenesená",J933,0)</f>
        <v>0</v>
      </c>
      <c r="BH933" s="142">
        <f>IF(N933="sníž. přenesená",J933,0)</f>
        <v>0</v>
      </c>
      <c r="BI933" s="142">
        <f>IF(N933="nulová",J933,0)</f>
        <v>0</v>
      </c>
      <c r="BJ933" s="18" t="s">
        <v>91</v>
      </c>
      <c r="BK933" s="142">
        <f>ROUND(I933*H933,2)</f>
        <v>0</v>
      </c>
      <c r="BL933" s="18" t="s">
        <v>277</v>
      </c>
      <c r="BM933" s="141" t="s">
        <v>1535</v>
      </c>
    </row>
    <row r="934" spans="2:65" s="1" customFormat="1" ht="11.25">
      <c r="B934" s="34"/>
      <c r="D934" s="143" t="s">
        <v>186</v>
      </c>
      <c r="F934" s="144" t="s">
        <v>1536</v>
      </c>
      <c r="I934" s="145"/>
      <c r="L934" s="34"/>
      <c r="M934" s="146"/>
      <c r="T934" s="55"/>
      <c r="AT934" s="18" t="s">
        <v>186</v>
      </c>
      <c r="AU934" s="18" t="s">
        <v>93</v>
      </c>
    </row>
    <row r="935" spans="2:65" s="12" customFormat="1" ht="11.25">
      <c r="B935" s="147"/>
      <c r="D935" s="148" t="s">
        <v>188</v>
      </c>
      <c r="E935" s="149" t="s">
        <v>81</v>
      </c>
      <c r="F935" s="150" t="s">
        <v>1537</v>
      </c>
      <c r="H935" s="151">
        <v>13</v>
      </c>
      <c r="I935" s="152"/>
      <c r="L935" s="147"/>
      <c r="M935" s="153"/>
      <c r="T935" s="154"/>
      <c r="AT935" s="149" t="s">
        <v>188</v>
      </c>
      <c r="AU935" s="149" t="s">
        <v>93</v>
      </c>
      <c r="AV935" s="12" t="s">
        <v>93</v>
      </c>
      <c r="AW935" s="12" t="s">
        <v>42</v>
      </c>
      <c r="AX935" s="12" t="s">
        <v>91</v>
      </c>
      <c r="AY935" s="149" t="s">
        <v>177</v>
      </c>
    </row>
    <row r="936" spans="2:65" s="1" customFormat="1" ht="33" customHeight="1">
      <c r="B936" s="34"/>
      <c r="C936" s="169" t="s">
        <v>1538</v>
      </c>
      <c r="D936" s="169" t="s">
        <v>278</v>
      </c>
      <c r="E936" s="170" t="s">
        <v>1539</v>
      </c>
      <c r="F936" s="171" t="s">
        <v>1540</v>
      </c>
      <c r="G936" s="172" t="s">
        <v>120</v>
      </c>
      <c r="H936" s="173">
        <v>2.6</v>
      </c>
      <c r="I936" s="174"/>
      <c r="J936" s="175">
        <f>ROUND(I936*H936,2)</f>
        <v>0</v>
      </c>
      <c r="K936" s="171" t="s">
        <v>183</v>
      </c>
      <c r="L936" s="176"/>
      <c r="M936" s="177" t="s">
        <v>81</v>
      </c>
      <c r="N936" s="178" t="s">
        <v>53</v>
      </c>
      <c r="P936" s="139">
        <f>O936*H936</f>
        <v>0</v>
      </c>
      <c r="Q936" s="139">
        <v>2.1999999999999999E-2</v>
      </c>
      <c r="R936" s="139">
        <f>Q936*H936</f>
        <v>5.7200000000000001E-2</v>
      </c>
      <c r="S936" s="139">
        <v>0</v>
      </c>
      <c r="T936" s="140">
        <f>S936*H936</f>
        <v>0</v>
      </c>
      <c r="AR936" s="141" t="s">
        <v>393</v>
      </c>
      <c r="AT936" s="141" t="s">
        <v>278</v>
      </c>
      <c r="AU936" s="141" t="s">
        <v>93</v>
      </c>
      <c r="AY936" s="18" t="s">
        <v>177</v>
      </c>
      <c r="BE936" s="142">
        <f>IF(N936="základní",J936,0)</f>
        <v>0</v>
      </c>
      <c r="BF936" s="142">
        <f>IF(N936="snížená",J936,0)</f>
        <v>0</v>
      </c>
      <c r="BG936" s="142">
        <f>IF(N936="zákl. přenesená",J936,0)</f>
        <v>0</v>
      </c>
      <c r="BH936" s="142">
        <f>IF(N936="sníž. přenesená",J936,0)</f>
        <v>0</v>
      </c>
      <c r="BI936" s="142">
        <f>IF(N936="nulová",J936,0)</f>
        <v>0</v>
      </c>
      <c r="BJ936" s="18" t="s">
        <v>91</v>
      </c>
      <c r="BK936" s="142">
        <f>ROUND(I936*H936,2)</f>
        <v>0</v>
      </c>
      <c r="BL936" s="18" t="s">
        <v>277</v>
      </c>
      <c r="BM936" s="141" t="s">
        <v>1541</v>
      </c>
    </row>
    <row r="937" spans="2:65" s="12" customFormat="1" ht="11.25">
      <c r="B937" s="147"/>
      <c r="D937" s="148" t="s">
        <v>188</v>
      </c>
      <c r="E937" s="149" t="s">
        <v>81</v>
      </c>
      <c r="F937" s="150" t="s">
        <v>1542</v>
      </c>
      <c r="H937" s="151">
        <v>2.6</v>
      </c>
      <c r="I937" s="152"/>
      <c r="L937" s="147"/>
      <c r="M937" s="153"/>
      <c r="T937" s="154"/>
      <c r="AT937" s="149" t="s">
        <v>188</v>
      </c>
      <c r="AU937" s="149" t="s">
        <v>93</v>
      </c>
      <c r="AV937" s="12" t="s">
        <v>93</v>
      </c>
      <c r="AW937" s="12" t="s">
        <v>42</v>
      </c>
      <c r="AX937" s="12" t="s">
        <v>91</v>
      </c>
      <c r="AY937" s="149" t="s">
        <v>177</v>
      </c>
    </row>
    <row r="938" spans="2:65" s="1" customFormat="1" ht="16.5" customHeight="1">
      <c r="B938" s="34"/>
      <c r="C938" s="130" t="s">
        <v>1543</v>
      </c>
      <c r="D938" s="130" t="s">
        <v>179</v>
      </c>
      <c r="E938" s="131" t="s">
        <v>1544</v>
      </c>
      <c r="F938" s="132" t="s">
        <v>1545</v>
      </c>
      <c r="G938" s="133" t="s">
        <v>120</v>
      </c>
      <c r="H938" s="134">
        <v>137.91200000000001</v>
      </c>
      <c r="I938" s="135"/>
      <c r="J938" s="136">
        <f>ROUND(I938*H938,2)</f>
        <v>0</v>
      </c>
      <c r="K938" s="132" t="s">
        <v>183</v>
      </c>
      <c r="L938" s="34"/>
      <c r="M938" s="137" t="s">
        <v>81</v>
      </c>
      <c r="N938" s="138" t="s">
        <v>53</v>
      </c>
      <c r="P938" s="139">
        <f>O938*H938</f>
        <v>0</v>
      </c>
      <c r="Q938" s="139">
        <v>0</v>
      </c>
      <c r="R938" s="139">
        <f>Q938*H938</f>
        <v>0</v>
      </c>
      <c r="S938" s="139">
        <v>3.5299999999999998E-2</v>
      </c>
      <c r="T938" s="140">
        <f>S938*H938</f>
        <v>4.8682936000000003</v>
      </c>
      <c r="AR938" s="141" t="s">
        <v>277</v>
      </c>
      <c r="AT938" s="141" t="s">
        <v>179</v>
      </c>
      <c r="AU938" s="141" t="s">
        <v>93</v>
      </c>
      <c r="AY938" s="18" t="s">
        <v>177</v>
      </c>
      <c r="BE938" s="142">
        <f>IF(N938="základní",J938,0)</f>
        <v>0</v>
      </c>
      <c r="BF938" s="142">
        <f>IF(N938="snížená",J938,0)</f>
        <v>0</v>
      </c>
      <c r="BG938" s="142">
        <f>IF(N938="zákl. přenesená",J938,0)</f>
        <v>0</v>
      </c>
      <c r="BH938" s="142">
        <f>IF(N938="sníž. přenesená",J938,0)</f>
        <v>0</v>
      </c>
      <c r="BI938" s="142">
        <f>IF(N938="nulová",J938,0)</f>
        <v>0</v>
      </c>
      <c r="BJ938" s="18" t="s">
        <v>91</v>
      </c>
      <c r="BK938" s="142">
        <f>ROUND(I938*H938,2)</f>
        <v>0</v>
      </c>
      <c r="BL938" s="18" t="s">
        <v>277</v>
      </c>
      <c r="BM938" s="141" t="s">
        <v>1546</v>
      </c>
    </row>
    <row r="939" spans="2:65" s="1" customFormat="1" ht="11.25">
      <c r="B939" s="34"/>
      <c r="D939" s="143" t="s">
        <v>186</v>
      </c>
      <c r="F939" s="144" t="s">
        <v>1547</v>
      </c>
      <c r="I939" s="145"/>
      <c r="L939" s="34"/>
      <c r="M939" s="146"/>
      <c r="T939" s="55"/>
      <c r="AT939" s="18" t="s">
        <v>186</v>
      </c>
      <c r="AU939" s="18" t="s">
        <v>93</v>
      </c>
    </row>
    <row r="940" spans="2:65" s="15" customFormat="1" ht="11.25">
      <c r="B940" s="179"/>
      <c r="D940" s="148" t="s">
        <v>188</v>
      </c>
      <c r="E940" s="180" t="s">
        <v>81</v>
      </c>
      <c r="F940" s="181" t="s">
        <v>1548</v>
      </c>
      <c r="H940" s="180" t="s">
        <v>81</v>
      </c>
      <c r="I940" s="182"/>
      <c r="L940" s="179"/>
      <c r="M940" s="183"/>
      <c r="T940" s="184"/>
      <c r="AT940" s="180" t="s">
        <v>188</v>
      </c>
      <c r="AU940" s="180" t="s">
        <v>93</v>
      </c>
      <c r="AV940" s="15" t="s">
        <v>91</v>
      </c>
      <c r="AW940" s="15" t="s">
        <v>42</v>
      </c>
      <c r="AX940" s="15" t="s">
        <v>83</v>
      </c>
      <c r="AY940" s="180" t="s">
        <v>177</v>
      </c>
    </row>
    <row r="941" spans="2:65" s="12" customFormat="1" ht="11.25">
      <c r="B941" s="147"/>
      <c r="D941" s="148" t="s">
        <v>188</v>
      </c>
      <c r="E941" s="149" t="s">
        <v>81</v>
      </c>
      <c r="F941" s="150" t="s">
        <v>1549</v>
      </c>
      <c r="H941" s="151">
        <v>46.584000000000003</v>
      </c>
      <c r="I941" s="152"/>
      <c r="L941" s="147"/>
      <c r="M941" s="153"/>
      <c r="T941" s="154"/>
      <c r="AT941" s="149" t="s">
        <v>188</v>
      </c>
      <c r="AU941" s="149" t="s">
        <v>93</v>
      </c>
      <c r="AV941" s="12" t="s">
        <v>93</v>
      </c>
      <c r="AW941" s="12" t="s">
        <v>42</v>
      </c>
      <c r="AX941" s="12" t="s">
        <v>83</v>
      </c>
      <c r="AY941" s="149" t="s">
        <v>177</v>
      </c>
    </row>
    <row r="942" spans="2:65" s="12" customFormat="1" ht="11.25">
      <c r="B942" s="147"/>
      <c r="D942" s="148" t="s">
        <v>188</v>
      </c>
      <c r="E942" s="149" t="s">
        <v>81</v>
      </c>
      <c r="F942" s="150" t="s">
        <v>1550</v>
      </c>
      <c r="H942" s="151">
        <v>46.033999999999999</v>
      </c>
      <c r="I942" s="152"/>
      <c r="L942" s="147"/>
      <c r="M942" s="153"/>
      <c r="T942" s="154"/>
      <c r="AT942" s="149" t="s">
        <v>188</v>
      </c>
      <c r="AU942" s="149" t="s">
        <v>93</v>
      </c>
      <c r="AV942" s="12" t="s">
        <v>93</v>
      </c>
      <c r="AW942" s="12" t="s">
        <v>42</v>
      </c>
      <c r="AX942" s="12" t="s">
        <v>83</v>
      </c>
      <c r="AY942" s="149" t="s">
        <v>177</v>
      </c>
    </row>
    <row r="943" spans="2:65" s="12" customFormat="1" ht="11.25">
      <c r="B943" s="147"/>
      <c r="D943" s="148" t="s">
        <v>188</v>
      </c>
      <c r="E943" s="149" t="s">
        <v>81</v>
      </c>
      <c r="F943" s="150" t="s">
        <v>1551</v>
      </c>
      <c r="H943" s="151">
        <v>45.293999999999997</v>
      </c>
      <c r="I943" s="152"/>
      <c r="L943" s="147"/>
      <c r="M943" s="153"/>
      <c r="T943" s="154"/>
      <c r="AT943" s="149" t="s">
        <v>188</v>
      </c>
      <c r="AU943" s="149" t="s">
        <v>93</v>
      </c>
      <c r="AV943" s="12" t="s">
        <v>93</v>
      </c>
      <c r="AW943" s="12" t="s">
        <v>42</v>
      </c>
      <c r="AX943" s="12" t="s">
        <v>83</v>
      </c>
      <c r="AY943" s="149" t="s">
        <v>177</v>
      </c>
    </row>
    <row r="944" spans="2:65" s="13" customFormat="1" ht="11.25">
      <c r="B944" s="155"/>
      <c r="D944" s="148" t="s">
        <v>188</v>
      </c>
      <c r="E944" s="156" t="s">
        <v>81</v>
      </c>
      <c r="F944" s="157" t="s">
        <v>192</v>
      </c>
      <c r="H944" s="158">
        <v>137.91200000000001</v>
      </c>
      <c r="I944" s="159"/>
      <c r="L944" s="155"/>
      <c r="M944" s="160"/>
      <c r="T944" s="161"/>
      <c r="AT944" s="156" t="s">
        <v>188</v>
      </c>
      <c r="AU944" s="156" t="s">
        <v>93</v>
      </c>
      <c r="AV944" s="13" t="s">
        <v>184</v>
      </c>
      <c r="AW944" s="13" t="s">
        <v>42</v>
      </c>
      <c r="AX944" s="13" t="s">
        <v>91</v>
      </c>
      <c r="AY944" s="156" t="s">
        <v>177</v>
      </c>
    </row>
    <row r="945" spans="2:65" s="1" customFormat="1" ht="37.9" customHeight="1">
      <c r="B945" s="34"/>
      <c r="C945" s="130" t="s">
        <v>1552</v>
      </c>
      <c r="D945" s="130" t="s">
        <v>179</v>
      </c>
      <c r="E945" s="131" t="s">
        <v>1553</v>
      </c>
      <c r="F945" s="132" t="s">
        <v>1554</v>
      </c>
      <c r="G945" s="133" t="s">
        <v>120</v>
      </c>
      <c r="H945" s="134">
        <v>5.5</v>
      </c>
      <c r="I945" s="135"/>
      <c r="J945" s="136">
        <f>ROUND(I945*H945,2)</f>
        <v>0</v>
      </c>
      <c r="K945" s="132" t="s">
        <v>183</v>
      </c>
      <c r="L945" s="34"/>
      <c r="M945" s="137" t="s">
        <v>81</v>
      </c>
      <c r="N945" s="138" t="s">
        <v>53</v>
      </c>
      <c r="P945" s="139">
        <f>O945*H945</f>
        <v>0</v>
      </c>
      <c r="Q945" s="139">
        <v>5.3800000000000002E-3</v>
      </c>
      <c r="R945" s="139">
        <f>Q945*H945</f>
        <v>2.9590000000000002E-2</v>
      </c>
      <c r="S945" s="139">
        <v>0</v>
      </c>
      <c r="T945" s="140">
        <f>S945*H945</f>
        <v>0</v>
      </c>
      <c r="AR945" s="141" t="s">
        <v>277</v>
      </c>
      <c r="AT945" s="141" t="s">
        <v>179</v>
      </c>
      <c r="AU945" s="141" t="s">
        <v>93</v>
      </c>
      <c r="AY945" s="18" t="s">
        <v>177</v>
      </c>
      <c r="BE945" s="142">
        <f>IF(N945="základní",J945,0)</f>
        <v>0</v>
      </c>
      <c r="BF945" s="142">
        <f>IF(N945="snížená",J945,0)</f>
        <v>0</v>
      </c>
      <c r="BG945" s="142">
        <f>IF(N945="zákl. přenesená",J945,0)</f>
        <v>0</v>
      </c>
      <c r="BH945" s="142">
        <f>IF(N945="sníž. přenesená",J945,0)</f>
        <v>0</v>
      </c>
      <c r="BI945" s="142">
        <f>IF(N945="nulová",J945,0)</f>
        <v>0</v>
      </c>
      <c r="BJ945" s="18" t="s">
        <v>91</v>
      </c>
      <c r="BK945" s="142">
        <f>ROUND(I945*H945,2)</f>
        <v>0</v>
      </c>
      <c r="BL945" s="18" t="s">
        <v>277</v>
      </c>
      <c r="BM945" s="141" t="s">
        <v>1555</v>
      </c>
    </row>
    <row r="946" spans="2:65" s="1" customFormat="1" ht="11.25">
      <c r="B946" s="34"/>
      <c r="D946" s="143" t="s">
        <v>186</v>
      </c>
      <c r="F946" s="144" t="s">
        <v>1556</v>
      </c>
      <c r="I946" s="145"/>
      <c r="L946" s="34"/>
      <c r="M946" s="146"/>
      <c r="T946" s="55"/>
      <c r="AT946" s="18" t="s">
        <v>186</v>
      </c>
      <c r="AU946" s="18" t="s">
        <v>93</v>
      </c>
    </row>
    <row r="947" spans="2:65" s="1" customFormat="1" ht="33" customHeight="1">
      <c r="B947" s="34"/>
      <c r="C947" s="169" t="s">
        <v>1557</v>
      </c>
      <c r="D947" s="169" t="s">
        <v>278</v>
      </c>
      <c r="E947" s="170" t="s">
        <v>1539</v>
      </c>
      <c r="F947" s="171" t="s">
        <v>1540</v>
      </c>
      <c r="G947" s="172" t="s">
        <v>120</v>
      </c>
      <c r="H947" s="173">
        <v>6.05</v>
      </c>
      <c r="I947" s="174"/>
      <c r="J947" s="175">
        <f>ROUND(I947*H947,2)</f>
        <v>0</v>
      </c>
      <c r="K947" s="171" t="s">
        <v>183</v>
      </c>
      <c r="L947" s="176"/>
      <c r="M947" s="177" t="s">
        <v>81</v>
      </c>
      <c r="N947" s="178" t="s">
        <v>53</v>
      </c>
      <c r="P947" s="139">
        <f>O947*H947</f>
        <v>0</v>
      </c>
      <c r="Q947" s="139">
        <v>2.1999999999999999E-2</v>
      </c>
      <c r="R947" s="139">
        <f>Q947*H947</f>
        <v>0.1331</v>
      </c>
      <c r="S947" s="139">
        <v>0</v>
      </c>
      <c r="T947" s="140">
        <f>S947*H947</f>
        <v>0</v>
      </c>
      <c r="AR947" s="141" t="s">
        <v>393</v>
      </c>
      <c r="AT947" s="141" t="s">
        <v>278</v>
      </c>
      <c r="AU947" s="141" t="s">
        <v>93</v>
      </c>
      <c r="AY947" s="18" t="s">
        <v>177</v>
      </c>
      <c r="BE947" s="142">
        <f>IF(N947="základní",J947,0)</f>
        <v>0</v>
      </c>
      <c r="BF947" s="142">
        <f>IF(N947="snížená",J947,0)</f>
        <v>0</v>
      </c>
      <c r="BG947" s="142">
        <f>IF(N947="zákl. přenesená",J947,0)</f>
        <v>0</v>
      </c>
      <c r="BH947" s="142">
        <f>IF(N947="sníž. přenesená",J947,0)</f>
        <v>0</v>
      </c>
      <c r="BI947" s="142">
        <f>IF(N947="nulová",J947,0)</f>
        <v>0</v>
      </c>
      <c r="BJ947" s="18" t="s">
        <v>91</v>
      </c>
      <c r="BK947" s="142">
        <f>ROUND(I947*H947,2)</f>
        <v>0</v>
      </c>
      <c r="BL947" s="18" t="s">
        <v>277</v>
      </c>
      <c r="BM947" s="141" t="s">
        <v>1558</v>
      </c>
    </row>
    <row r="948" spans="2:65" s="12" customFormat="1" ht="11.25">
      <c r="B948" s="147"/>
      <c r="D948" s="148" t="s">
        <v>188</v>
      </c>
      <c r="E948" s="149" t="s">
        <v>81</v>
      </c>
      <c r="F948" s="150" t="s">
        <v>1559</v>
      </c>
      <c r="H948" s="151">
        <v>5.5</v>
      </c>
      <c r="I948" s="152"/>
      <c r="L948" s="147"/>
      <c r="M948" s="153"/>
      <c r="T948" s="154"/>
      <c r="AT948" s="149" t="s">
        <v>188</v>
      </c>
      <c r="AU948" s="149" t="s">
        <v>93</v>
      </c>
      <c r="AV948" s="12" t="s">
        <v>93</v>
      </c>
      <c r="AW948" s="12" t="s">
        <v>42</v>
      </c>
      <c r="AX948" s="12" t="s">
        <v>91</v>
      </c>
      <c r="AY948" s="149" t="s">
        <v>177</v>
      </c>
    </row>
    <row r="949" spans="2:65" s="12" customFormat="1" ht="11.25">
      <c r="B949" s="147"/>
      <c r="D949" s="148" t="s">
        <v>188</v>
      </c>
      <c r="F949" s="150" t="s">
        <v>1560</v>
      </c>
      <c r="H949" s="151">
        <v>6.05</v>
      </c>
      <c r="I949" s="152"/>
      <c r="L949" s="147"/>
      <c r="M949" s="153"/>
      <c r="T949" s="154"/>
      <c r="AT949" s="149" t="s">
        <v>188</v>
      </c>
      <c r="AU949" s="149" t="s">
        <v>93</v>
      </c>
      <c r="AV949" s="12" t="s">
        <v>93</v>
      </c>
      <c r="AW949" s="12" t="s">
        <v>4</v>
      </c>
      <c r="AX949" s="12" t="s">
        <v>91</v>
      </c>
      <c r="AY949" s="149" t="s">
        <v>177</v>
      </c>
    </row>
    <row r="950" spans="2:65" s="1" customFormat="1" ht="24.2" customHeight="1">
      <c r="B950" s="34"/>
      <c r="C950" s="130" t="s">
        <v>1561</v>
      </c>
      <c r="D950" s="130" t="s">
        <v>179</v>
      </c>
      <c r="E950" s="131" t="s">
        <v>1562</v>
      </c>
      <c r="F950" s="132" t="s">
        <v>1563</v>
      </c>
      <c r="G950" s="133" t="s">
        <v>120</v>
      </c>
      <c r="H950" s="134">
        <v>4.8620000000000001</v>
      </c>
      <c r="I950" s="135"/>
      <c r="J950" s="136">
        <f>ROUND(I950*H950,2)</f>
        <v>0</v>
      </c>
      <c r="K950" s="132" t="s">
        <v>183</v>
      </c>
      <c r="L950" s="34"/>
      <c r="M950" s="137" t="s">
        <v>81</v>
      </c>
      <c r="N950" s="138" t="s">
        <v>53</v>
      </c>
      <c r="P950" s="139">
        <f>O950*H950</f>
        <v>0</v>
      </c>
      <c r="Q950" s="139">
        <v>1.5E-3</v>
      </c>
      <c r="R950" s="139">
        <f>Q950*H950</f>
        <v>7.293E-3</v>
      </c>
      <c r="S950" s="139">
        <v>0</v>
      </c>
      <c r="T950" s="140">
        <f>S950*H950</f>
        <v>0</v>
      </c>
      <c r="AR950" s="141" t="s">
        <v>277</v>
      </c>
      <c r="AT950" s="141" t="s">
        <v>179</v>
      </c>
      <c r="AU950" s="141" t="s">
        <v>93</v>
      </c>
      <c r="AY950" s="18" t="s">
        <v>177</v>
      </c>
      <c r="BE950" s="142">
        <f>IF(N950="základní",J950,0)</f>
        <v>0</v>
      </c>
      <c r="BF950" s="142">
        <f>IF(N950="snížená",J950,0)</f>
        <v>0</v>
      </c>
      <c r="BG950" s="142">
        <f>IF(N950="zákl. přenesená",J950,0)</f>
        <v>0</v>
      </c>
      <c r="BH950" s="142">
        <f>IF(N950="sníž. přenesená",J950,0)</f>
        <v>0</v>
      </c>
      <c r="BI950" s="142">
        <f>IF(N950="nulová",J950,0)</f>
        <v>0</v>
      </c>
      <c r="BJ950" s="18" t="s">
        <v>91</v>
      </c>
      <c r="BK950" s="142">
        <f>ROUND(I950*H950,2)</f>
        <v>0</v>
      </c>
      <c r="BL950" s="18" t="s">
        <v>277</v>
      </c>
      <c r="BM950" s="141" t="s">
        <v>1564</v>
      </c>
    </row>
    <row r="951" spans="2:65" s="1" customFormat="1" ht="11.25">
      <c r="B951" s="34"/>
      <c r="D951" s="143" t="s">
        <v>186</v>
      </c>
      <c r="F951" s="144" t="s">
        <v>1565</v>
      </c>
      <c r="I951" s="145"/>
      <c r="L951" s="34"/>
      <c r="M951" s="146"/>
      <c r="T951" s="55"/>
      <c r="AT951" s="18" t="s">
        <v>186</v>
      </c>
      <c r="AU951" s="18" t="s">
        <v>93</v>
      </c>
    </row>
    <row r="952" spans="2:65" s="12" customFormat="1" ht="11.25">
      <c r="B952" s="147"/>
      <c r="D952" s="148" t="s">
        <v>188</v>
      </c>
      <c r="E952" s="149" t="s">
        <v>81</v>
      </c>
      <c r="F952" s="150" t="s">
        <v>1566</v>
      </c>
      <c r="H952" s="151">
        <v>4.8620000000000001</v>
      </c>
      <c r="I952" s="152"/>
      <c r="L952" s="147"/>
      <c r="M952" s="153"/>
      <c r="T952" s="154"/>
      <c r="AT952" s="149" t="s">
        <v>188</v>
      </c>
      <c r="AU952" s="149" t="s">
        <v>93</v>
      </c>
      <c r="AV952" s="12" t="s">
        <v>93</v>
      </c>
      <c r="AW952" s="12" t="s">
        <v>42</v>
      </c>
      <c r="AX952" s="12" t="s">
        <v>91</v>
      </c>
      <c r="AY952" s="149" t="s">
        <v>177</v>
      </c>
    </row>
    <row r="953" spans="2:65" s="1" customFormat="1" ht="24.2" customHeight="1">
      <c r="B953" s="34"/>
      <c r="C953" s="130" t="s">
        <v>1567</v>
      </c>
      <c r="D953" s="130" t="s">
        <v>179</v>
      </c>
      <c r="E953" s="131" t="s">
        <v>1568</v>
      </c>
      <c r="F953" s="132" t="s">
        <v>1569</v>
      </c>
      <c r="G953" s="133" t="s">
        <v>120</v>
      </c>
      <c r="H953" s="134">
        <v>137.91200000000001</v>
      </c>
      <c r="I953" s="135"/>
      <c r="J953" s="136">
        <f>ROUND(I953*H953,2)</f>
        <v>0</v>
      </c>
      <c r="K953" s="132" t="s">
        <v>183</v>
      </c>
      <c r="L953" s="34"/>
      <c r="M953" s="137" t="s">
        <v>81</v>
      </c>
      <c r="N953" s="138" t="s">
        <v>53</v>
      </c>
      <c r="P953" s="139">
        <f>O953*H953</f>
        <v>0</v>
      </c>
      <c r="Q953" s="139">
        <v>4.0000000000000003E-5</v>
      </c>
      <c r="R953" s="139">
        <f>Q953*H953</f>
        <v>5.5164800000000007E-3</v>
      </c>
      <c r="S953" s="139">
        <v>0</v>
      </c>
      <c r="T953" s="140">
        <f>S953*H953</f>
        <v>0</v>
      </c>
      <c r="AR953" s="141" t="s">
        <v>277</v>
      </c>
      <c r="AT953" s="141" t="s">
        <v>179</v>
      </c>
      <c r="AU953" s="141" t="s">
        <v>93</v>
      </c>
      <c r="AY953" s="18" t="s">
        <v>177</v>
      </c>
      <c r="BE953" s="142">
        <f>IF(N953="základní",J953,0)</f>
        <v>0</v>
      </c>
      <c r="BF953" s="142">
        <f>IF(N953="snížená",J953,0)</f>
        <v>0</v>
      </c>
      <c r="BG953" s="142">
        <f>IF(N953="zákl. přenesená",J953,0)</f>
        <v>0</v>
      </c>
      <c r="BH953" s="142">
        <f>IF(N953="sníž. přenesená",J953,0)</f>
        <v>0</v>
      </c>
      <c r="BI953" s="142">
        <f>IF(N953="nulová",J953,0)</f>
        <v>0</v>
      </c>
      <c r="BJ953" s="18" t="s">
        <v>91</v>
      </c>
      <c r="BK953" s="142">
        <f>ROUND(I953*H953,2)</f>
        <v>0</v>
      </c>
      <c r="BL953" s="18" t="s">
        <v>277</v>
      </c>
      <c r="BM953" s="141" t="s">
        <v>1570</v>
      </c>
    </row>
    <row r="954" spans="2:65" s="1" customFormat="1" ht="11.25">
      <c r="B954" s="34"/>
      <c r="D954" s="143" t="s">
        <v>186</v>
      </c>
      <c r="F954" s="144" t="s">
        <v>1571</v>
      </c>
      <c r="I954" s="145"/>
      <c r="L954" s="34"/>
      <c r="M954" s="146"/>
      <c r="T954" s="55"/>
      <c r="AT954" s="18" t="s">
        <v>186</v>
      </c>
      <c r="AU954" s="18" t="s">
        <v>93</v>
      </c>
    </row>
    <row r="955" spans="2:65" s="1" customFormat="1" ht="33" customHeight="1">
      <c r="B955" s="34"/>
      <c r="C955" s="130" t="s">
        <v>1572</v>
      </c>
      <c r="D955" s="130" t="s">
        <v>179</v>
      </c>
      <c r="E955" s="131" t="s">
        <v>1573</v>
      </c>
      <c r="F955" s="132" t="s">
        <v>1574</v>
      </c>
      <c r="G955" s="133" t="s">
        <v>241</v>
      </c>
      <c r="H955" s="134">
        <v>0.28799999999999998</v>
      </c>
      <c r="I955" s="135"/>
      <c r="J955" s="136">
        <f>ROUND(I955*H955,2)</f>
        <v>0</v>
      </c>
      <c r="K955" s="132" t="s">
        <v>183</v>
      </c>
      <c r="L955" s="34"/>
      <c r="M955" s="137" t="s">
        <v>81</v>
      </c>
      <c r="N955" s="138" t="s">
        <v>53</v>
      </c>
      <c r="P955" s="139">
        <f>O955*H955</f>
        <v>0</v>
      </c>
      <c r="Q955" s="139">
        <v>0</v>
      </c>
      <c r="R955" s="139">
        <f>Q955*H955</f>
        <v>0</v>
      </c>
      <c r="S955" s="139">
        <v>0</v>
      </c>
      <c r="T955" s="140">
        <f>S955*H955</f>
        <v>0</v>
      </c>
      <c r="AR955" s="141" t="s">
        <v>277</v>
      </c>
      <c r="AT955" s="141" t="s">
        <v>179</v>
      </c>
      <c r="AU955" s="141" t="s">
        <v>93</v>
      </c>
      <c r="AY955" s="18" t="s">
        <v>177</v>
      </c>
      <c r="BE955" s="142">
        <f>IF(N955="základní",J955,0)</f>
        <v>0</v>
      </c>
      <c r="BF955" s="142">
        <f>IF(N955="snížená",J955,0)</f>
        <v>0</v>
      </c>
      <c r="BG955" s="142">
        <f>IF(N955="zákl. přenesená",J955,0)</f>
        <v>0</v>
      </c>
      <c r="BH955" s="142">
        <f>IF(N955="sníž. přenesená",J955,0)</f>
        <v>0</v>
      </c>
      <c r="BI955" s="142">
        <f>IF(N955="nulová",J955,0)</f>
        <v>0</v>
      </c>
      <c r="BJ955" s="18" t="s">
        <v>91</v>
      </c>
      <c r="BK955" s="142">
        <f>ROUND(I955*H955,2)</f>
        <v>0</v>
      </c>
      <c r="BL955" s="18" t="s">
        <v>277</v>
      </c>
      <c r="BM955" s="141" t="s">
        <v>1575</v>
      </c>
    </row>
    <row r="956" spans="2:65" s="1" customFormat="1" ht="11.25">
      <c r="B956" s="34"/>
      <c r="D956" s="143" t="s">
        <v>186</v>
      </c>
      <c r="F956" s="144" t="s">
        <v>1576</v>
      </c>
      <c r="I956" s="145"/>
      <c r="L956" s="34"/>
      <c r="M956" s="146"/>
      <c r="T956" s="55"/>
      <c r="AT956" s="18" t="s">
        <v>186</v>
      </c>
      <c r="AU956" s="18" t="s">
        <v>93</v>
      </c>
    </row>
    <row r="957" spans="2:65" s="11" customFormat="1" ht="22.9" customHeight="1">
      <c r="B957" s="118"/>
      <c r="D957" s="119" t="s">
        <v>82</v>
      </c>
      <c r="E957" s="128" t="s">
        <v>1577</v>
      </c>
      <c r="F957" s="128" t="s">
        <v>1578</v>
      </c>
      <c r="I957" s="121"/>
      <c r="J957" s="129">
        <f>BK957</f>
        <v>0</v>
      </c>
      <c r="L957" s="118"/>
      <c r="M957" s="123"/>
      <c r="P957" s="124">
        <f>SUM(P958:P1043)</f>
        <v>0</v>
      </c>
      <c r="R957" s="124">
        <f>SUM(R958:R1043)</f>
        <v>3.8359733000000005</v>
      </c>
      <c r="T957" s="125">
        <f>SUM(T958:T1043)</f>
        <v>4.6699999999999998E-2</v>
      </c>
      <c r="AR957" s="119" t="s">
        <v>93</v>
      </c>
      <c r="AT957" s="126" t="s">
        <v>82</v>
      </c>
      <c r="AU957" s="126" t="s">
        <v>91</v>
      </c>
      <c r="AY957" s="119" t="s">
        <v>177</v>
      </c>
      <c r="BK957" s="127">
        <f>SUM(BK958:BK1043)</f>
        <v>0</v>
      </c>
    </row>
    <row r="958" spans="2:65" s="1" customFormat="1" ht="24.2" customHeight="1">
      <c r="B958" s="34"/>
      <c r="C958" s="130" t="s">
        <v>1579</v>
      </c>
      <c r="D958" s="130" t="s">
        <v>179</v>
      </c>
      <c r="E958" s="131" t="s">
        <v>1580</v>
      </c>
      <c r="F958" s="132" t="s">
        <v>1581</v>
      </c>
      <c r="G958" s="133" t="s">
        <v>120</v>
      </c>
      <c r="H958" s="134">
        <v>18.68</v>
      </c>
      <c r="I958" s="135"/>
      <c r="J958" s="136">
        <f>ROUND(I958*H958,2)</f>
        <v>0</v>
      </c>
      <c r="K958" s="132" t="s">
        <v>183</v>
      </c>
      <c r="L958" s="34"/>
      <c r="M958" s="137" t="s">
        <v>81</v>
      </c>
      <c r="N958" s="138" t="s">
        <v>53</v>
      </c>
      <c r="P958" s="139">
        <f>O958*H958</f>
        <v>0</v>
      </c>
      <c r="Q958" s="139">
        <v>0</v>
      </c>
      <c r="R958" s="139">
        <f>Q958*H958</f>
        <v>0</v>
      </c>
      <c r="S958" s="139">
        <v>0</v>
      </c>
      <c r="T958" s="140">
        <f>S958*H958</f>
        <v>0</v>
      </c>
      <c r="AR958" s="141" t="s">
        <v>277</v>
      </c>
      <c r="AT958" s="141" t="s">
        <v>179</v>
      </c>
      <c r="AU958" s="141" t="s">
        <v>93</v>
      </c>
      <c r="AY958" s="18" t="s">
        <v>177</v>
      </c>
      <c r="BE958" s="142">
        <f>IF(N958="základní",J958,0)</f>
        <v>0</v>
      </c>
      <c r="BF958" s="142">
        <f>IF(N958="snížená",J958,0)</f>
        <v>0</v>
      </c>
      <c r="BG958" s="142">
        <f>IF(N958="zákl. přenesená",J958,0)</f>
        <v>0</v>
      </c>
      <c r="BH958" s="142">
        <f>IF(N958="sníž. přenesená",J958,0)</f>
        <v>0</v>
      </c>
      <c r="BI958" s="142">
        <f>IF(N958="nulová",J958,0)</f>
        <v>0</v>
      </c>
      <c r="BJ958" s="18" t="s">
        <v>91</v>
      </c>
      <c r="BK958" s="142">
        <f>ROUND(I958*H958,2)</f>
        <v>0</v>
      </c>
      <c r="BL958" s="18" t="s">
        <v>277</v>
      </c>
      <c r="BM958" s="141" t="s">
        <v>1582</v>
      </c>
    </row>
    <row r="959" spans="2:65" s="1" customFormat="1" ht="11.25">
      <c r="B959" s="34"/>
      <c r="D959" s="143" t="s">
        <v>186</v>
      </c>
      <c r="F959" s="144" t="s">
        <v>1583</v>
      </c>
      <c r="I959" s="145"/>
      <c r="L959" s="34"/>
      <c r="M959" s="146"/>
      <c r="T959" s="55"/>
      <c r="AT959" s="18" t="s">
        <v>186</v>
      </c>
      <c r="AU959" s="18" t="s">
        <v>93</v>
      </c>
    </row>
    <row r="960" spans="2:65" s="1" customFormat="1" ht="16.5" customHeight="1">
      <c r="B960" s="34"/>
      <c r="C960" s="130" t="s">
        <v>1584</v>
      </c>
      <c r="D960" s="130" t="s">
        <v>179</v>
      </c>
      <c r="E960" s="131" t="s">
        <v>1585</v>
      </c>
      <c r="F960" s="132" t="s">
        <v>1586</v>
      </c>
      <c r="G960" s="133" t="s">
        <v>120</v>
      </c>
      <c r="H960" s="134">
        <v>237.52</v>
      </c>
      <c r="I960" s="135"/>
      <c r="J960" s="136">
        <f>ROUND(I960*H960,2)</f>
        <v>0</v>
      </c>
      <c r="K960" s="132" t="s">
        <v>183</v>
      </c>
      <c r="L960" s="34"/>
      <c r="M960" s="137" t="s">
        <v>81</v>
      </c>
      <c r="N960" s="138" t="s">
        <v>53</v>
      </c>
      <c r="P960" s="139">
        <f>O960*H960</f>
        <v>0</v>
      </c>
      <c r="Q960" s="139">
        <v>0</v>
      </c>
      <c r="R960" s="139">
        <f>Q960*H960</f>
        <v>0</v>
      </c>
      <c r="S960" s="139">
        <v>0</v>
      </c>
      <c r="T960" s="140">
        <f>S960*H960</f>
        <v>0</v>
      </c>
      <c r="AR960" s="141" t="s">
        <v>277</v>
      </c>
      <c r="AT960" s="141" t="s">
        <v>179</v>
      </c>
      <c r="AU960" s="141" t="s">
        <v>93</v>
      </c>
      <c r="AY960" s="18" t="s">
        <v>177</v>
      </c>
      <c r="BE960" s="142">
        <f>IF(N960="základní",J960,0)</f>
        <v>0</v>
      </c>
      <c r="BF960" s="142">
        <f>IF(N960="snížená",J960,0)</f>
        <v>0</v>
      </c>
      <c r="BG960" s="142">
        <f>IF(N960="zákl. přenesená",J960,0)</f>
        <v>0</v>
      </c>
      <c r="BH960" s="142">
        <f>IF(N960="sníž. přenesená",J960,0)</f>
        <v>0</v>
      </c>
      <c r="BI960" s="142">
        <f>IF(N960="nulová",J960,0)</f>
        <v>0</v>
      </c>
      <c r="BJ960" s="18" t="s">
        <v>91</v>
      </c>
      <c r="BK960" s="142">
        <f>ROUND(I960*H960,2)</f>
        <v>0</v>
      </c>
      <c r="BL960" s="18" t="s">
        <v>277</v>
      </c>
      <c r="BM960" s="141" t="s">
        <v>1587</v>
      </c>
    </row>
    <row r="961" spans="2:65" s="1" customFormat="1" ht="11.25">
      <c r="B961" s="34"/>
      <c r="D961" s="143" t="s">
        <v>186</v>
      </c>
      <c r="F961" s="144" t="s">
        <v>1588</v>
      </c>
      <c r="I961" s="145"/>
      <c r="L961" s="34"/>
      <c r="M961" s="146"/>
      <c r="T961" s="55"/>
      <c r="AT961" s="18" t="s">
        <v>186</v>
      </c>
      <c r="AU961" s="18" t="s">
        <v>93</v>
      </c>
    </row>
    <row r="962" spans="2:65" s="1" customFormat="1" ht="24.2" customHeight="1">
      <c r="B962" s="34"/>
      <c r="C962" s="130" t="s">
        <v>1589</v>
      </c>
      <c r="D962" s="130" t="s">
        <v>179</v>
      </c>
      <c r="E962" s="131" t="s">
        <v>1590</v>
      </c>
      <c r="F962" s="132" t="s">
        <v>1591</v>
      </c>
      <c r="G962" s="133" t="s">
        <v>120</v>
      </c>
      <c r="H962" s="134">
        <v>237.52</v>
      </c>
      <c r="I962" s="135"/>
      <c r="J962" s="136">
        <f>ROUND(I962*H962,2)</f>
        <v>0</v>
      </c>
      <c r="K962" s="132" t="s">
        <v>183</v>
      </c>
      <c r="L962" s="34"/>
      <c r="M962" s="137" t="s">
        <v>81</v>
      </c>
      <c r="N962" s="138" t="s">
        <v>53</v>
      </c>
      <c r="P962" s="139">
        <f>O962*H962</f>
        <v>0</v>
      </c>
      <c r="Q962" s="139">
        <v>3.0000000000000001E-5</v>
      </c>
      <c r="R962" s="139">
        <f>Q962*H962</f>
        <v>7.1256000000000002E-3</v>
      </c>
      <c r="S962" s="139">
        <v>0</v>
      </c>
      <c r="T962" s="140">
        <f>S962*H962</f>
        <v>0</v>
      </c>
      <c r="AR962" s="141" t="s">
        <v>277</v>
      </c>
      <c r="AT962" s="141" t="s">
        <v>179</v>
      </c>
      <c r="AU962" s="141" t="s">
        <v>93</v>
      </c>
      <c r="AY962" s="18" t="s">
        <v>177</v>
      </c>
      <c r="BE962" s="142">
        <f>IF(N962="základní",J962,0)</f>
        <v>0</v>
      </c>
      <c r="BF962" s="142">
        <f>IF(N962="snížená",J962,0)</f>
        <v>0</v>
      </c>
      <c r="BG962" s="142">
        <f>IF(N962="zákl. přenesená",J962,0)</f>
        <v>0</v>
      </c>
      <c r="BH962" s="142">
        <f>IF(N962="sníž. přenesená",J962,0)</f>
        <v>0</v>
      </c>
      <c r="BI962" s="142">
        <f>IF(N962="nulová",J962,0)</f>
        <v>0</v>
      </c>
      <c r="BJ962" s="18" t="s">
        <v>91</v>
      </c>
      <c r="BK962" s="142">
        <f>ROUND(I962*H962,2)</f>
        <v>0</v>
      </c>
      <c r="BL962" s="18" t="s">
        <v>277</v>
      </c>
      <c r="BM962" s="141" t="s">
        <v>1592</v>
      </c>
    </row>
    <row r="963" spans="2:65" s="1" customFormat="1" ht="11.25">
      <c r="B963" s="34"/>
      <c r="D963" s="143" t="s">
        <v>186</v>
      </c>
      <c r="F963" s="144" t="s">
        <v>1593</v>
      </c>
      <c r="I963" s="145"/>
      <c r="L963" s="34"/>
      <c r="M963" s="146"/>
      <c r="T963" s="55"/>
      <c r="AT963" s="18" t="s">
        <v>186</v>
      </c>
      <c r="AU963" s="18" t="s">
        <v>93</v>
      </c>
    </row>
    <row r="964" spans="2:65" s="12" customFormat="1" ht="11.25">
      <c r="B964" s="147"/>
      <c r="D964" s="148" t="s">
        <v>188</v>
      </c>
      <c r="E964" s="149" t="s">
        <v>81</v>
      </c>
      <c r="F964" s="150" t="s">
        <v>118</v>
      </c>
      <c r="H964" s="151">
        <v>69.69</v>
      </c>
      <c r="I964" s="152"/>
      <c r="L964" s="147"/>
      <c r="M964" s="153"/>
      <c r="T964" s="154"/>
      <c r="AT964" s="149" t="s">
        <v>188</v>
      </c>
      <c r="AU964" s="149" t="s">
        <v>93</v>
      </c>
      <c r="AV964" s="12" t="s">
        <v>93</v>
      </c>
      <c r="AW964" s="12" t="s">
        <v>42</v>
      </c>
      <c r="AX964" s="12" t="s">
        <v>83</v>
      </c>
      <c r="AY964" s="149" t="s">
        <v>177</v>
      </c>
    </row>
    <row r="965" spans="2:65" s="12" customFormat="1" ht="11.25">
      <c r="B965" s="147"/>
      <c r="D965" s="148" t="s">
        <v>188</v>
      </c>
      <c r="E965" s="149" t="s">
        <v>81</v>
      </c>
      <c r="F965" s="150" t="s">
        <v>122</v>
      </c>
      <c r="H965" s="151">
        <v>167.83</v>
      </c>
      <c r="I965" s="152"/>
      <c r="L965" s="147"/>
      <c r="M965" s="153"/>
      <c r="T965" s="154"/>
      <c r="AT965" s="149" t="s">
        <v>188</v>
      </c>
      <c r="AU965" s="149" t="s">
        <v>93</v>
      </c>
      <c r="AV965" s="12" t="s">
        <v>93</v>
      </c>
      <c r="AW965" s="12" t="s">
        <v>42</v>
      </c>
      <c r="AX965" s="12" t="s">
        <v>83</v>
      </c>
      <c r="AY965" s="149" t="s">
        <v>177</v>
      </c>
    </row>
    <row r="966" spans="2:65" s="13" customFormat="1" ht="11.25">
      <c r="B966" s="155"/>
      <c r="D966" s="148" t="s">
        <v>188</v>
      </c>
      <c r="E966" s="156" t="s">
        <v>81</v>
      </c>
      <c r="F966" s="157" t="s">
        <v>192</v>
      </c>
      <c r="H966" s="158">
        <v>237.52</v>
      </c>
      <c r="I966" s="159"/>
      <c r="L966" s="155"/>
      <c r="M966" s="160"/>
      <c r="T966" s="161"/>
      <c r="AT966" s="156" t="s">
        <v>188</v>
      </c>
      <c r="AU966" s="156" t="s">
        <v>93</v>
      </c>
      <c r="AV966" s="13" t="s">
        <v>184</v>
      </c>
      <c r="AW966" s="13" t="s">
        <v>42</v>
      </c>
      <c r="AX966" s="13" t="s">
        <v>91</v>
      </c>
      <c r="AY966" s="156" t="s">
        <v>177</v>
      </c>
    </row>
    <row r="967" spans="2:65" s="1" customFormat="1" ht="11.25">
      <c r="B967" s="34"/>
      <c r="D967" s="148" t="s">
        <v>736</v>
      </c>
      <c r="F967" s="185" t="s">
        <v>737</v>
      </c>
      <c r="L967" s="34"/>
      <c r="M967" s="146"/>
      <c r="T967" s="55"/>
      <c r="AU967" s="18" t="s">
        <v>93</v>
      </c>
    </row>
    <row r="968" spans="2:65" s="1" customFormat="1" ht="11.25">
      <c r="B968" s="34"/>
      <c r="D968" s="148" t="s">
        <v>736</v>
      </c>
      <c r="F968" s="186" t="s">
        <v>738</v>
      </c>
      <c r="H968" s="187">
        <v>0</v>
      </c>
      <c r="L968" s="34"/>
      <c r="M968" s="146"/>
      <c r="T968" s="55"/>
      <c r="AU968" s="18" t="s">
        <v>93</v>
      </c>
    </row>
    <row r="969" spans="2:65" s="1" customFormat="1" ht="11.25">
      <c r="B969" s="34"/>
      <c r="D969" s="148" t="s">
        <v>736</v>
      </c>
      <c r="F969" s="186" t="s">
        <v>739</v>
      </c>
      <c r="H969" s="187">
        <v>23.47</v>
      </c>
      <c r="L969" s="34"/>
      <c r="M969" s="146"/>
      <c r="T969" s="55"/>
      <c r="AU969" s="18" t="s">
        <v>93</v>
      </c>
    </row>
    <row r="970" spans="2:65" s="1" customFormat="1" ht="11.25">
      <c r="B970" s="34"/>
      <c r="D970" s="148" t="s">
        <v>736</v>
      </c>
      <c r="F970" s="186" t="s">
        <v>740</v>
      </c>
      <c r="H970" s="187">
        <v>23.11</v>
      </c>
      <c r="L970" s="34"/>
      <c r="M970" s="146"/>
      <c r="T970" s="55"/>
      <c r="AU970" s="18" t="s">
        <v>93</v>
      </c>
    </row>
    <row r="971" spans="2:65" s="1" customFormat="1" ht="11.25">
      <c r="B971" s="34"/>
      <c r="D971" s="148" t="s">
        <v>736</v>
      </c>
      <c r="F971" s="186" t="s">
        <v>741</v>
      </c>
      <c r="H971" s="187">
        <v>23.11</v>
      </c>
      <c r="L971" s="34"/>
      <c r="M971" s="146"/>
      <c r="T971" s="55"/>
      <c r="AU971" s="18" t="s">
        <v>93</v>
      </c>
    </row>
    <row r="972" spans="2:65" s="1" customFormat="1" ht="11.25">
      <c r="B972" s="34"/>
      <c r="D972" s="148" t="s">
        <v>736</v>
      </c>
      <c r="F972" s="186" t="s">
        <v>269</v>
      </c>
      <c r="H972" s="187">
        <v>69.69</v>
      </c>
      <c r="L972" s="34"/>
      <c r="M972" s="146"/>
      <c r="T972" s="55"/>
      <c r="AU972" s="18" t="s">
        <v>93</v>
      </c>
    </row>
    <row r="973" spans="2:65" s="1" customFormat="1" ht="11.25">
      <c r="B973" s="34"/>
      <c r="D973" s="148" t="s">
        <v>736</v>
      </c>
      <c r="F973" s="185" t="s">
        <v>760</v>
      </c>
      <c r="L973" s="34"/>
      <c r="M973" s="146"/>
      <c r="T973" s="55"/>
      <c r="AU973" s="18" t="s">
        <v>93</v>
      </c>
    </row>
    <row r="974" spans="2:65" s="1" customFormat="1" ht="11.25">
      <c r="B974" s="34"/>
      <c r="D974" s="148" t="s">
        <v>736</v>
      </c>
      <c r="F974" s="186" t="s">
        <v>761</v>
      </c>
      <c r="H974" s="187">
        <v>0</v>
      </c>
      <c r="L974" s="34"/>
      <c r="M974" s="146"/>
      <c r="T974" s="55"/>
      <c r="AU974" s="18" t="s">
        <v>93</v>
      </c>
    </row>
    <row r="975" spans="2:65" s="1" customFormat="1" ht="11.25">
      <c r="B975" s="34"/>
      <c r="D975" s="148" t="s">
        <v>736</v>
      </c>
      <c r="F975" s="186" t="s">
        <v>762</v>
      </c>
      <c r="H975" s="187">
        <v>40.58</v>
      </c>
      <c r="L975" s="34"/>
      <c r="M975" s="146"/>
      <c r="T975" s="55"/>
      <c r="AU975" s="18" t="s">
        <v>93</v>
      </c>
    </row>
    <row r="976" spans="2:65" s="1" customFormat="1" ht="11.25">
      <c r="B976" s="34"/>
      <c r="D976" s="148" t="s">
        <v>736</v>
      </c>
      <c r="F976" s="186" t="s">
        <v>763</v>
      </c>
      <c r="H976" s="187">
        <v>42.93</v>
      </c>
      <c r="L976" s="34"/>
      <c r="M976" s="146"/>
      <c r="T976" s="55"/>
      <c r="AU976" s="18" t="s">
        <v>93</v>
      </c>
    </row>
    <row r="977" spans="2:65" s="1" customFormat="1" ht="11.25">
      <c r="B977" s="34"/>
      <c r="D977" s="148" t="s">
        <v>736</v>
      </c>
      <c r="F977" s="186" t="s">
        <v>764</v>
      </c>
      <c r="H977" s="187">
        <v>42.38</v>
      </c>
      <c r="L977" s="34"/>
      <c r="M977" s="146"/>
      <c r="T977" s="55"/>
      <c r="AU977" s="18" t="s">
        <v>93</v>
      </c>
    </row>
    <row r="978" spans="2:65" s="1" customFormat="1" ht="11.25">
      <c r="B978" s="34"/>
      <c r="D978" s="148" t="s">
        <v>736</v>
      </c>
      <c r="F978" s="186" t="s">
        <v>765</v>
      </c>
      <c r="H978" s="187">
        <v>41.94</v>
      </c>
      <c r="L978" s="34"/>
      <c r="M978" s="146"/>
      <c r="T978" s="55"/>
      <c r="AU978" s="18" t="s">
        <v>93</v>
      </c>
    </row>
    <row r="979" spans="2:65" s="1" customFormat="1" ht="11.25">
      <c r="B979" s="34"/>
      <c r="D979" s="148" t="s">
        <v>736</v>
      </c>
      <c r="F979" s="186" t="s">
        <v>269</v>
      </c>
      <c r="H979" s="187">
        <v>167.83</v>
      </c>
      <c r="L979" s="34"/>
      <c r="M979" s="146"/>
      <c r="T979" s="55"/>
      <c r="AU979" s="18" t="s">
        <v>93</v>
      </c>
    </row>
    <row r="980" spans="2:65" s="1" customFormat="1" ht="33" customHeight="1">
      <c r="B980" s="34"/>
      <c r="C980" s="130" t="s">
        <v>1594</v>
      </c>
      <c r="D980" s="130" t="s">
        <v>179</v>
      </c>
      <c r="E980" s="131" t="s">
        <v>1595</v>
      </c>
      <c r="F980" s="132" t="s">
        <v>1596</v>
      </c>
      <c r="G980" s="133" t="s">
        <v>120</v>
      </c>
      <c r="H980" s="134">
        <v>69.69</v>
      </c>
      <c r="I980" s="135"/>
      <c r="J980" s="136">
        <f>ROUND(I980*H980,2)</f>
        <v>0</v>
      </c>
      <c r="K980" s="132" t="s">
        <v>183</v>
      </c>
      <c r="L980" s="34"/>
      <c r="M980" s="137" t="s">
        <v>81</v>
      </c>
      <c r="N980" s="138" t="s">
        <v>53</v>
      </c>
      <c r="P980" s="139">
        <f>O980*H980</f>
        <v>0</v>
      </c>
      <c r="Q980" s="139">
        <v>7.4999999999999997E-3</v>
      </c>
      <c r="R980" s="139">
        <f>Q980*H980</f>
        <v>0.522675</v>
      </c>
      <c r="S980" s="139">
        <v>0</v>
      </c>
      <c r="T980" s="140">
        <f>S980*H980</f>
        <v>0</v>
      </c>
      <c r="AR980" s="141" t="s">
        <v>277</v>
      </c>
      <c r="AT980" s="141" t="s">
        <v>179</v>
      </c>
      <c r="AU980" s="141" t="s">
        <v>93</v>
      </c>
      <c r="AY980" s="18" t="s">
        <v>177</v>
      </c>
      <c r="BE980" s="142">
        <f>IF(N980="základní",J980,0)</f>
        <v>0</v>
      </c>
      <c r="BF980" s="142">
        <f>IF(N980="snížená",J980,0)</f>
        <v>0</v>
      </c>
      <c r="BG980" s="142">
        <f>IF(N980="zákl. přenesená",J980,0)</f>
        <v>0</v>
      </c>
      <c r="BH980" s="142">
        <f>IF(N980="sníž. přenesená",J980,0)</f>
        <v>0</v>
      </c>
      <c r="BI980" s="142">
        <f>IF(N980="nulová",J980,0)</f>
        <v>0</v>
      </c>
      <c r="BJ980" s="18" t="s">
        <v>91</v>
      </c>
      <c r="BK980" s="142">
        <f>ROUND(I980*H980,2)</f>
        <v>0</v>
      </c>
      <c r="BL980" s="18" t="s">
        <v>277</v>
      </c>
      <c r="BM980" s="141" t="s">
        <v>1597</v>
      </c>
    </row>
    <row r="981" spans="2:65" s="1" customFormat="1" ht="11.25">
      <c r="B981" s="34"/>
      <c r="D981" s="143" t="s">
        <v>186</v>
      </c>
      <c r="F981" s="144" t="s">
        <v>1598</v>
      </c>
      <c r="I981" s="145"/>
      <c r="L981" s="34"/>
      <c r="M981" s="146"/>
      <c r="T981" s="55"/>
      <c r="AT981" s="18" t="s">
        <v>186</v>
      </c>
      <c r="AU981" s="18" t="s">
        <v>93</v>
      </c>
    </row>
    <row r="982" spans="2:65" s="12" customFormat="1" ht="11.25">
      <c r="B982" s="147"/>
      <c r="D982" s="148" t="s">
        <v>188</v>
      </c>
      <c r="E982" s="149" t="s">
        <v>81</v>
      </c>
      <c r="F982" s="150" t="s">
        <v>118</v>
      </c>
      <c r="H982" s="151">
        <v>69.69</v>
      </c>
      <c r="I982" s="152"/>
      <c r="L982" s="147"/>
      <c r="M982" s="153"/>
      <c r="T982" s="154"/>
      <c r="AT982" s="149" t="s">
        <v>188</v>
      </c>
      <c r="AU982" s="149" t="s">
        <v>93</v>
      </c>
      <c r="AV982" s="12" t="s">
        <v>93</v>
      </c>
      <c r="AW982" s="12" t="s">
        <v>42</v>
      </c>
      <c r="AX982" s="12" t="s">
        <v>91</v>
      </c>
      <c r="AY982" s="149" t="s">
        <v>177</v>
      </c>
    </row>
    <row r="983" spans="2:65" s="1" customFormat="1" ht="11.25">
      <c r="B983" s="34"/>
      <c r="D983" s="148" t="s">
        <v>736</v>
      </c>
      <c r="F983" s="185" t="s">
        <v>737</v>
      </c>
      <c r="L983" s="34"/>
      <c r="M983" s="146"/>
      <c r="T983" s="55"/>
      <c r="AU983" s="18" t="s">
        <v>93</v>
      </c>
    </row>
    <row r="984" spans="2:65" s="1" customFormat="1" ht="11.25">
      <c r="B984" s="34"/>
      <c r="D984" s="148" t="s">
        <v>736</v>
      </c>
      <c r="F984" s="186" t="s">
        <v>738</v>
      </c>
      <c r="H984" s="187">
        <v>0</v>
      </c>
      <c r="L984" s="34"/>
      <c r="M984" s="146"/>
      <c r="T984" s="55"/>
      <c r="AU984" s="18" t="s">
        <v>93</v>
      </c>
    </row>
    <row r="985" spans="2:65" s="1" customFormat="1" ht="11.25">
      <c r="B985" s="34"/>
      <c r="D985" s="148" t="s">
        <v>736</v>
      </c>
      <c r="F985" s="186" t="s">
        <v>739</v>
      </c>
      <c r="H985" s="187">
        <v>23.47</v>
      </c>
      <c r="L985" s="34"/>
      <c r="M985" s="146"/>
      <c r="T985" s="55"/>
      <c r="AU985" s="18" t="s">
        <v>93</v>
      </c>
    </row>
    <row r="986" spans="2:65" s="1" customFormat="1" ht="11.25">
      <c r="B986" s="34"/>
      <c r="D986" s="148" t="s">
        <v>736</v>
      </c>
      <c r="F986" s="186" t="s">
        <v>740</v>
      </c>
      <c r="H986" s="187">
        <v>23.11</v>
      </c>
      <c r="L986" s="34"/>
      <c r="M986" s="146"/>
      <c r="T986" s="55"/>
      <c r="AU986" s="18" t="s">
        <v>93</v>
      </c>
    </row>
    <row r="987" spans="2:65" s="1" customFormat="1" ht="11.25">
      <c r="B987" s="34"/>
      <c r="D987" s="148" t="s">
        <v>736</v>
      </c>
      <c r="F987" s="186" t="s">
        <v>741</v>
      </c>
      <c r="H987" s="187">
        <v>23.11</v>
      </c>
      <c r="L987" s="34"/>
      <c r="M987" s="146"/>
      <c r="T987" s="55"/>
      <c r="AU987" s="18" t="s">
        <v>93</v>
      </c>
    </row>
    <row r="988" spans="2:65" s="1" customFormat="1" ht="11.25">
      <c r="B988" s="34"/>
      <c r="D988" s="148" t="s">
        <v>736</v>
      </c>
      <c r="F988" s="186" t="s">
        <v>269</v>
      </c>
      <c r="H988" s="187">
        <v>69.69</v>
      </c>
      <c r="L988" s="34"/>
      <c r="M988" s="146"/>
      <c r="T988" s="55"/>
      <c r="AU988" s="18" t="s">
        <v>93</v>
      </c>
    </row>
    <row r="989" spans="2:65" s="1" customFormat="1" ht="37.9" customHeight="1">
      <c r="B989" s="34"/>
      <c r="C989" s="130" t="s">
        <v>1599</v>
      </c>
      <c r="D989" s="130" t="s">
        <v>179</v>
      </c>
      <c r="E989" s="131" t="s">
        <v>1600</v>
      </c>
      <c r="F989" s="132" t="s">
        <v>1601</v>
      </c>
      <c r="G989" s="133" t="s">
        <v>120</v>
      </c>
      <c r="H989" s="134">
        <v>167.83</v>
      </c>
      <c r="I989" s="135"/>
      <c r="J989" s="136">
        <f>ROUND(I989*H989,2)</f>
        <v>0</v>
      </c>
      <c r="K989" s="132" t="s">
        <v>183</v>
      </c>
      <c r="L989" s="34"/>
      <c r="M989" s="137" t="s">
        <v>81</v>
      </c>
      <c r="N989" s="138" t="s">
        <v>53</v>
      </c>
      <c r="P989" s="139">
        <f>O989*H989</f>
        <v>0</v>
      </c>
      <c r="Q989" s="139">
        <v>1.4999999999999999E-2</v>
      </c>
      <c r="R989" s="139">
        <f>Q989*H989</f>
        <v>2.5174500000000002</v>
      </c>
      <c r="S989" s="139">
        <v>0</v>
      </c>
      <c r="T989" s="140">
        <f>S989*H989</f>
        <v>0</v>
      </c>
      <c r="AR989" s="141" t="s">
        <v>277</v>
      </c>
      <c r="AT989" s="141" t="s">
        <v>179</v>
      </c>
      <c r="AU989" s="141" t="s">
        <v>93</v>
      </c>
      <c r="AY989" s="18" t="s">
        <v>177</v>
      </c>
      <c r="BE989" s="142">
        <f>IF(N989="základní",J989,0)</f>
        <v>0</v>
      </c>
      <c r="BF989" s="142">
        <f>IF(N989="snížená",J989,0)</f>
        <v>0</v>
      </c>
      <c r="BG989" s="142">
        <f>IF(N989="zákl. přenesená",J989,0)</f>
        <v>0</v>
      </c>
      <c r="BH989" s="142">
        <f>IF(N989="sníž. přenesená",J989,0)</f>
        <v>0</v>
      </c>
      <c r="BI989" s="142">
        <f>IF(N989="nulová",J989,0)</f>
        <v>0</v>
      </c>
      <c r="BJ989" s="18" t="s">
        <v>91</v>
      </c>
      <c r="BK989" s="142">
        <f>ROUND(I989*H989,2)</f>
        <v>0</v>
      </c>
      <c r="BL989" s="18" t="s">
        <v>277</v>
      </c>
      <c r="BM989" s="141" t="s">
        <v>1602</v>
      </c>
    </row>
    <row r="990" spans="2:65" s="1" customFormat="1" ht="11.25">
      <c r="B990" s="34"/>
      <c r="D990" s="143" t="s">
        <v>186</v>
      </c>
      <c r="F990" s="144" t="s">
        <v>1603</v>
      </c>
      <c r="I990" s="145"/>
      <c r="L990" s="34"/>
      <c r="M990" s="146"/>
      <c r="T990" s="55"/>
      <c r="AT990" s="18" t="s">
        <v>186</v>
      </c>
      <c r="AU990" s="18" t="s">
        <v>93</v>
      </c>
    </row>
    <row r="991" spans="2:65" s="12" customFormat="1" ht="11.25">
      <c r="B991" s="147"/>
      <c r="D991" s="148" t="s">
        <v>188</v>
      </c>
      <c r="E991" s="149" t="s">
        <v>81</v>
      </c>
      <c r="F991" s="150" t="s">
        <v>122</v>
      </c>
      <c r="H991" s="151">
        <v>167.83</v>
      </c>
      <c r="I991" s="152"/>
      <c r="L991" s="147"/>
      <c r="M991" s="153"/>
      <c r="T991" s="154"/>
      <c r="AT991" s="149" t="s">
        <v>188</v>
      </c>
      <c r="AU991" s="149" t="s">
        <v>93</v>
      </c>
      <c r="AV991" s="12" t="s">
        <v>93</v>
      </c>
      <c r="AW991" s="12" t="s">
        <v>42</v>
      </c>
      <c r="AX991" s="12" t="s">
        <v>91</v>
      </c>
      <c r="AY991" s="149" t="s">
        <v>177</v>
      </c>
    </row>
    <row r="992" spans="2:65" s="1" customFormat="1" ht="11.25">
      <c r="B992" s="34"/>
      <c r="D992" s="148" t="s">
        <v>736</v>
      </c>
      <c r="F992" s="185" t="s">
        <v>760</v>
      </c>
      <c r="L992" s="34"/>
      <c r="M992" s="146"/>
      <c r="T992" s="55"/>
      <c r="AU992" s="18" t="s">
        <v>93</v>
      </c>
    </row>
    <row r="993" spans="2:65" s="1" customFormat="1" ht="11.25">
      <c r="B993" s="34"/>
      <c r="D993" s="148" t="s">
        <v>736</v>
      </c>
      <c r="F993" s="186" t="s">
        <v>761</v>
      </c>
      <c r="H993" s="187">
        <v>0</v>
      </c>
      <c r="L993" s="34"/>
      <c r="M993" s="146"/>
      <c r="T993" s="55"/>
      <c r="AU993" s="18" t="s">
        <v>93</v>
      </c>
    </row>
    <row r="994" spans="2:65" s="1" customFormat="1" ht="11.25">
      <c r="B994" s="34"/>
      <c r="D994" s="148" t="s">
        <v>736</v>
      </c>
      <c r="F994" s="186" t="s">
        <v>762</v>
      </c>
      <c r="H994" s="187">
        <v>40.58</v>
      </c>
      <c r="L994" s="34"/>
      <c r="M994" s="146"/>
      <c r="T994" s="55"/>
      <c r="AU994" s="18" t="s">
        <v>93</v>
      </c>
    </row>
    <row r="995" spans="2:65" s="1" customFormat="1" ht="11.25">
      <c r="B995" s="34"/>
      <c r="D995" s="148" t="s">
        <v>736</v>
      </c>
      <c r="F995" s="186" t="s">
        <v>763</v>
      </c>
      <c r="H995" s="187">
        <v>42.93</v>
      </c>
      <c r="L995" s="34"/>
      <c r="M995" s="146"/>
      <c r="T995" s="55"/>
      <c r="AU995" s="18" t="s">
        <v>93</v>
      </c>
    </row>
    <row r="996" spans="2:65" s="1" customFormat="1" ht="11.25">
      <c r="B996" s="34"/>
      <c r="D996" s="148" t="s">
        <v>736</v>
      </c>
      <c r="F996" s="186" t="s">
        <v>764</v>
      </c>
      <c r="H996" s="187">
        <v>42.38</v>
      </c>
      <c r="L996" s="34"/>
      <c r="M996" s="146"/>
      <c r="T996" s="55"/>
      <c r="AU996" s="18" t="s">
        <v>93</v>
      </c>
    </row>
    <row r="997" spans="2:65" s="1" customFormat="1" ht="11.25">
      <c r="B997" s="34"/>
      <c r="D997" s="148" t="s">
        <v>736</v>
      </c>
      <c r="F997" s="186" t="s">
        <v>765</v>
      </c>
      <c r="H997" s="187">
        <v>41.94</v>
      </c>
      <c r="L997" s="34"/>
      <c r="M997" s="146"/>
      <c r="T997" s="55"/>
      <c r="AU997" s="18" t="s">
        <v>93</v>
      </c>
    </row>
    <row r="998" spans="2:65" s="1" customFormat="1" ht="11.25">
      <c r="B998" s="34"/>
      <c r="D998" s="148" t="s">
        <v>736</v>
      </c>
      <c r="F998" s="186" t="s">
        <v>269</v>
      </c>
      <c r="H998" s="187">
        <v>167.83</v>
      </c>
      <c r="L998" s="34"/>
      <c r="M998" s="146"/>
      <c r="T998" s="55"/>
      <c r="AU998" s="18" t="s">
        <v>93</v>
      </c>
    </row>
    <row r="999" spans="2:65" s="1" customFormat="1" ht="24.2" customHeight="1">
      <c r="B999" s="34"/>
      <c r="C999" s="130" t="s">
        <v>1604</v>
      </c>
      <c r="D999" s="130" t="s">
        <v>179</v>
      </c>
      <c r="E999" s="131" t="s">
        <v>1605</v>
      </c>
      <c r="F999" s="132" t="s">
        <v>1606</v>
      </c>
      <c r="G999" s="133" t="s">
        <v>120</v>
      </c>
      <c r="H999" s="134">
        <v>18.68</v>
      </c>
      <c r="I999" s="135"/>
      <c r="J999" s="136">
        <f>ROUND(I999*H999,2)</f>
        <v>0</v>
      </c>
      <c r="K999" s="132" t="s">
        <v>183</v>
      </c>
      <c r="L999" s="34"/>
      <c r="M999" s="137" t="s">
        <v>81</v>
      </c>
      <c r="N999" s="138" t="s">
        <v>53</v>
      </c>
      <c r="P999" s="139">
        <f>O999*H999</f>
        <v>0</v>
      </c>
      <c r="Q999" s="139">
        <v>0</v>
      </c>
      <c r="R999" s="139">
        <f>Q999*H999</f>
        <v>0</v>
      </c>
      <c r="S999" s="139">
        <v>2.5000000000000001E-3</v>
      </c>
      <c r="T999" s="140">
        <f>S999*H999</f>
        <v>4.6699999999999998E-2</v>
      </c>
      <c r="AR999" s="141" t="s">
        <v>277</v>
      </c>
      <c r="AT999" s="141" t="s">
        <v>179</v>
      </c>
      <c r="AU999" s="141" t="s">
        <v>93</v>
      </c>
      <c r="AY999" s="18" t="s">
        <v>177</v>
      </c>
      <c r="BE999" s="142">
        <f>IF(N999="základní",J999,0)</f>
        <v>0</v>
      </c>
      <c r="BF999" s="142">
        <f>IF(N999="snížená",J999,0)</f>
        <v>0</v>
      </c>
      <c r="BG999" s="142">
        <f>IF(N999="zákl. přenesená",J999,0)</f>
        <v>0</v>
      </c>
      <c r="BH999" s="142">
        <f>IF(N999="sníž. přenesená",J999,0)</f>
        <v>0</v>
      </c>
      <c r="BI999" s="142">
        <f>IF(N999="nulová",J999,0)</f>
        <v>0</v>
      </c>
      <c r="BJ999" s="18" t="s">
        <v>91</v>
      </c>
      <c r="BK999" s="142">
        <f>ROUND(I999*H999,2)</f>
        <v>0</v>
      </c>
      <c r="BL999" s="18" t="s">
        <v>277</v>
      </c>
      <c r="BM999" s="141" t="s">
        <v>1607</v>
      </c>
    </row>
    <row r="1000" spans="2:65" s="1" customFormat="1" ht="11.25">
      <c r="B1000" s="34"/>
      <c r="D1000" s="143" t="s">
        <v>186</v>
      </c>
      <c r="F1000" s="144" t="s">
        <v>1608</v>
      </c>
      <c r="I1000" s="145"/>
      <c r="L1000" s="34"/>
      <c r="M1000" s="146"/>
      <c r="T1000" s="55"/>
      <c r="AT1000" s="18" t="s">
        <v>186</v>
      </c>
      <c r="AU1000" s="18" t="s">
        <v>93</v>
      </c>
    </row>
    <row r="1001" spans="2:65" s="15" customFormat="1" ht="11.25">
      <c r="B1001" s="179"/>
      <c r="D1001" s="148" t="s">
        <v>188</v>
      </c>
      <c r="E1001" s="180" t="s">
        <v>81</v>
      </c>
      <c r="F1001" s="181" t="s">
        <v>940</v>
      </c>
      <c r="H1001" s="180" t="s">
        <v>81</v>
      </c>
      <c r="I1001" s="182"/>
      <c r="L1001" s="179"/>
      <c r="M1001" s="183"/>
      <c r="T1001" s="184"/>
      <c r="AT1001" s="180" t="s">
        <v>188</v>
      </c>
      <c r="AU1001" s="180" t="s">
        <v>93</v>
      </c>
      <c r="AV1001" s="15" t="s">
        <v>91</v>
      </c>
      <c r="AW1001" s="15" t="s">
        <v>42</v>
      </c>
      <c r="AX1001" s="15" t="s">
        <v>83</v>
      </c>
      <c r="AY1001" s="180" t="s">
        <v>177</v>
      </c>
    </row>
    <row r="1002" spans="2:65" s="12" customFormat="1" ht="11.25">
      <c r="B1002" s="147"/>
      <c r="D1002" s="148" t="s">
        <v>188</v>
      </c>
      <c r="E1002" s="149" t="s">
        <v>81</v>
      </c>
      <c r="F1002" s="150" t="s">
        <v>1609</v>
      </c>
      <c r="H1002" s="151">
        <v>18.68</v>
      </c>
      <c r="I1002" s="152"/>
      <c r="L1002" s="147"/>
      <c r="M1002" s="153"/>
      <c r="T1002" s="154"/>
      <c r="AT1002" s="149" t="s">
        <v>188</v>
      </c>
      <c r="AU1002" s="149" t="s">
        <v>93</v>
      </c>
      <c r="AV1002" s="12" t="s">
        <v>93</v>
      </c>
      <c r="AW1002" s="12" t="s">
        <v>42</v>
      </c>
      <c r="AX1002" s="12" t="s">
        <v>91</v>
      </c>
      <c r="AY1002" s="149" t="s">
        <v>177</v>
      </c>
    </row>
    <row r="1003" spans="2:65" s="1" customFormat="1" ht="21.75" customHeight="1">
      <c r="B1003" s="34"/>
      <c r="C1003" s="130" t="s">
        <v>1610</v>
      </c>
      <c r="D1003" s="130" t="s">
        <v>179</v>
      </c>
      <c r="E1003" s="131" t="s">
        <v>1611</v>
      </c>
      <c r="F1003" s="132" t="s">
        <v>1612</v>
      </c>
      <c r="G1003" s="133" t="s">
        <v>120</v>
      </c>
      <c r="H1003" s="134">
        <v>237.52</v>
      </c>
      <c r="I1003" s="135"/>
      <c r="J1003" s="136">
        <f>ROUND(I1003*H1003,2)</f>
        <v>0</v>
      </c>
      <c r="K1003" s="132" t="s">
        <v>183</v>
      </c>
      <c r="L1003" s="34"/>
      <c r="M1003" s="137" t="s">
        <v>81</v>
      </c>
      <c r="N1003" s="138" t="s">
        <v>53</v>
      </c>
      <c r="P1003" s="139">
        <f>O1003*H1003</f>
        <v>0</v>
      </c>
      <c r="Q1003" s="139">
        <v>2.9999999999999997E-4</v>
      </c>
      <c r="R1003" s="139">
        <f>Q1003*H1003</f>
        <v>7.1256E-2</v>
      </c>
      <c r="S1003" s="139">
        <v>0</v>
      </c>
      <c r="T1003" s="140">
        <f>S1003*H1003</f>
        <v>0</v>
      </c>
      <c r="AR1003" s="141" t="s">
        <v>277</v>
      </c>
      <c r="AT1003" s="141" t="s">
        <v>179</v>
      </c>
      <c r="AU1003" s="141" t="s">
        <v>93</v>
      </c>
      <c r="AY1003" s="18" t="s">
        <v>177</v>
      </c>
      <c r="BE1003" s="142">
        <f>IF(N1003="základní",J1003,0)</f>
        <v>0</v>
      </c>
      <c r="BF1003" s="142">
        <f>IF(N1003="snížená",J1003,0)</f>
        <v>0</v>
      </c>
      <c r="BG1003" s="142">
        <f>IF(N1003="zákl. přenesená",J1003,0)</f>
        <v>0</v>
      </c>
      <c r="BH1003" s="142">
        <f>IF(N1003="sníž. přenesená",J1003,0)</f>
        <v>0</v>
      </c>
      <c r="BI1003" s="142">
        <f>IF(N1003="nulová",J1003,0)</f>
        <v>0</v>
      </c>
      <c r="BJ1003" s="18" t="s">
        <v>91</v>
      </c>
      <c r="BK1003" s="142">
        <f>ROUND(I1003*H1003,2)</f>
        <v>0</v>
      </c>
      <c r="BL1003" s="18" t="s">
        <v>277</v>
      </c>
      <c r="BM1003" s="141" t="s">
        <v>1613</v>
      </c>
    </row>
    <row r="1004" spans="2:65" s="1" customFormat="1" ht="11.25">
      <c r="B1004" s="34"/>
      <c r="D1004" s="143" t="s">
        <v>186</v>
      </c>
      <c r="F1004" s="144" t="s">
        <v>1614</v>
      </c>
      <c r="I1004" s="145"/>
      <c r="L1004" s="34"/>
      <c r="M1004" s="146"/>
      <c r="T1004" s="55"/>
      <c r="AT1004" s="18" t="s">
        <v>186</v>
      </c>
      <c r="AU1004" s="18" t="s">
        <v>93</v>
      </c>
    </row>
    <row r="1005" spans="2:65" s="1" customFormat="1" ht="49.15" customHeight="1">
      <c r="B1005" s="34"/>
      <c r="C1005" s="169" t="s">
        <v>1615</v>
      </c>
      <c r="D1005" s="169" t="s">
        <v>278</v>
      </c>
      <c r="E1005" s="170" t="s">
        <v>1616</v>
      </c>
      <c r="F1005" s="171" t="s">
        <v>1617</v>
      </c>
      <c r="G1005" s="172" t="s">
        <v>120</v>
      </c>
      <c r="H1005" s="173">
        <v>261.27199999999999</v>
      </c>
      <c r="I1005" s="174"/>
      <c r="J1005" s="175">
        <f>ROUND(I1005*H1005,2)</f>
        <v>0</v>
      </c>
      <c r="K1005" s="171" t="s">
        <v>183</v>
      </c>
      <c r="L1005" s="176"/>
      <c r="M1005" s="177" t="s">
        <v>81</v>
      </c>
      <c r="N1005" s="178" t="s">
        <v>53</v>
      </c>
      <c r="P1005" s="139">
        <f>O1005*H1005</f>
        <v>0</v>
      </c>
      <c r="Q1005" s="139">
        <v>2.5000000000000001E-3</v>
      </c>
      <c r="R1005" s="139">
        <f>Q1005*H1005</f>
        <v>0.65317999999999998</v>
      </c>
      <c r="S1005" s="139">
        <v>0</v>
      </c>
      <c r="T1005" s="140">
        <f>S1005*H1005</f>
        <v>0</v>
      </c>
      <c r="AR1005" s="141" t="s">
        <v>393</v>
      </c>
      <c r="AT1005" s="141" t="s">
        <v>278</v>
      </c>
      <c r="AU1005" s="141" t="s">
        <v>93</v>
      </c>
      <c r="AY1005" s="18" t="s">
        <v>177</v>
      </c>
      <c r="BE1005" s="142">
        <f>IF(N1005="základní",J1005,0)</f>
        <v>0</v>
      </c>
      <c r="BF1005" s="142">
        <f>IF(N1005="snížená",J1005,0)</f>
        <v>0</v>
      </c>
      <c r="BG1005" s="142">
        <f>IF(N1005="zákl. přenesená",J1005,0)</f>
        <v>0</v>
      </c>
      <c r="BH1005" s="142">
        <f>IF(N1005="sníž. přenesená",J1005,0)</f>
        <v>0</v>
      </c>
      <c r="BI1005" s="142">
        <f>IF(N1005="nulová",J1005,0)</f>
        <v>0</v>
      </c>
      <c r="BJ1005" s="18" t="s">
        <v>91</v>
      </c>
      <c r="BK1005" s="142">
        <f>ROUND(I1005*H1005,2)</f>
        <v>0</v>
      </c>
      <c r="BL1005" s="18" t="s">
        <v>277</v>
      </c>
      <c r="BM1005" s="141" t="s">
        <v>1618</v>
      </c>
    </row>
    <row r="1006" spans="2:65" s="15" customFormat="1" ht="11.25">
      <c r="B1006" s="179"/>
      <c r="D1006" s="148" t="s">
        <v>188</v>
      </c>
      <c r="E1006" s="180" t="s">
        <v>81</v>
      </c>
      <c r="F1006" s="181" t="s">
        <v>738</v>
      </c>
      <c r="H1006" s="180" t="s">
        <v>81</v>
      </c>
      <c r="I1006" s="182"/>
      <c r="L1006" s="179"/>
      <c r="M1006" s="183"/>
      <c r="T1006" s="184"/>
      <c r="AT1006" s="180" t="s">
        <v>188</v>
      </c>
      <c r="AU1006" s="180" t="s">
        <v>93</v>
      </c>
      <c r="AV1006" s="15" t="s">
        <v>91</v>
      </c>
      <c r="AW1006" s="15" t="s">
        <v>42</v>
      </c>
      <c r="AX1006" s="15" t="s">
        <v>83</v>
      </c>
      <c r="AY1006" s="180" t="s">
        <v>177</v>
      </c>
    </row>
    <row r="1007" spans="2:65" s="12" customFormat="1" ht="11.25">
      <c r="B1007" s="147"/>
      <c r="D1007" s="148" t="s">
        <v>188</v>
      </c>
      <c r="E1007" s="149" t="s">
        <v>81</v>
      </c>
      <c r="F1007" s="150" t="s">
        <v>739</v>
      </c>
      <c r="H1007" s="151">
        <v>23.47</v>
      </c>
      <c r="I1007" s="152"/>
      <c r="L1007" s="147"/>
      <c r="M1007" s="153"/>
      <c r="T1007" s="154"/>
      <c r="AT1007" s="149" t="s">
        <v>188</v>
      </c>
      <c r="AU1007" s="149" t="s">
        <v>93</v>
      </c>
      <c r="AV1007" s="12" t="s">
        <v>93</v>
      </c>
      <c r="AW1007" s="12" t="s">
        <v>42</v>
      </c>
      <c r="AX1007" s="12" t="s">
        <v>83</v>
      </c>
      <c r="AY1007" s="149" t="s">
        <v>177</v>
      </c>
    </row>
    <row r="1008" spans="2:65" s="12" customFormat="1" ht="11.25">
      <c r="B1008" s="147"/>
      <c r="D1008" s="148" t="s">
        <v>188</v>
      </c>
      <c r="E1008" s="149" t="s">
        <v>81</v>
      </c>
      <c r="F1008" s="150" t="s">
        <v>740</v>
      </c>
      <c r="H1008" s="151">
        <v>23.11</v>
      </c>
      <c r="I1008" s="152"/>
      <c r="L1008" s="147"/>
      <c r="M1008" s="153"/>
      <c r="T1008" s="154"/>
      <c r="AT1008" s="149" t="s">
        <v>188</v>
      </c>
      <c r="AU1008" s="149" t="s">
        <v>93</v>
      </c>
      <c r="AV1008" s="12" t="s">
        <v>93</v>
      </c>
      <c r="AW1008" s="12" t="s">
        <v>42</v>
      </c>
      <c r="AX1008" s="12" t="s">
        <v>83</v>
      </c>
      <c r="AY1008" s="149" t="s">
        <v>177</v>
      </c>
    </row>
    <row r="1009" spans="2:65" s="12" customFormat="1" ht="11.25">
      <c r="B1009" s="147"/>
      <c r="D1009" s="148" t="s">
        <v>188</v>
      </c>
      <c r="E1009" s="149" t="s">
        <v>81</v>
      </c>
      <c r="F1009" s="150" t="s">
        <v>741</v>
      </c>
      <c r="H1009" s="151">
        <v>23.11</v>
      </c>
      <c r="I1009" s="152"/>
      <c r="L1009" s="147"/>
      <c r="M1009" s="153"/>
      <c r="T1009" s="154"/>
      <c r="AT1009" s="149" t="s">
        <v>188</v>
      </c>
      <c r="AU1009" s="149" t="s">
        <v>93</v>
      </c>
      <c r="AV1009" s="12" t="s">
        <v>93</v>
      </c>
      <c r="AW1009" s="12" t="s">
        <v>42</v>
      </c>
      <c r="AX1009" s="12" t="s">
        <v>83</v>
      </c>
      <c r="AY1009" s="149" t="s">
        <v>177</v>
      </c>
    </row>
    <row r="1010" spans="2:65" s="14" customFormat="1" ht="11.25">
      <c r="B1010" s="162"/>
      <c r="D1010" s="148" t="s">
        <v>188</v>
      </c>
      <c r="E1010" s="163" t="s">
        <v>118</v>
      </c>
      <c r="F1010" s="164" t="s">
        <v>269</v>
      </c>
      <c r="H1010" s="165">
        <v>69.69</v>
      </c>
      <c r="I1010" s="166"/>
      <c r="L1010" s="162"/>
      <c r="M1010" s="167"/>
      <c r="T1010" s="168"/>
      <c r="AT1010" s="163" t="s">
        <v>188</v>
      </c>
      <c r="AU1010" s="163" t="s">
        <v>93</v>
      </c>
      <c r="AV1010" s="14" t="s">
        <v>197</v>
      </c>
      <c r="AW1010" s="14" t="s">
        <v>42</v>
      </c>
      <c r="AX1010" s="14" t="s">
        <v>83</v>
      </c>
      <c r="AY1010" s="163" t="s">
        <v>177</v>
      </c>
    </row>
    <row r="1011" spans="2:65" s="15" customFormat="1" ht="11.25">
      <c r="B1011" s="179"/>
      <c r="D1011" s="148" t="s">
        <v>188</v>
      </c>
      <c r="E1011" s="180" t="s">
        <v>81</v>
      </c>
      <c r="F1011" s="181" t="s">
        <v>761</v>
      </c>
      <c r="H1011" s="180" t="s">
        <v>81</v>
      </c>
      <c r="I1011" s="182"/>
      <c r="L1011" s="179"/>
      <c r="M1011" s="183"/>
      <c r="T1011" s="184"/>
      <c r="AT1011" s="180" t="s">
        <v>188</v>
      </c>
      <c r="AU1011" s="180" t="s">
        <v>93</v>
      </c>
      <c r="AV1011" s="15" t="s">
        <v>91</v>
      </c>
      <c r="AW1011" s="15" t="s">
        <v>42</v>
      </c>
      <c r="AX1011" s="15" t="s">
        <v>83</v>
      </c>
      <c r="AY1011" s="180" t="s">
        <v>177</v>
      </c>
    </row>
    <row r="1012" spans="2:65" s="12" customFormat="1" ht="11.25">
      <c r="B1012" s="147"/>
      <c r="D1012" s="148" t="s">
        <v>188</v>
      </c>
      <c r="E1012" s="149" t="s">
        <v>81</v>
      </c>
      <c r="F1012" s="150" t="s">
        <v>762</v>
      </c>
      <c r="H1012" s="151">
        <v>40.58</v>
      </c>
      <c r="I1012" s="152"/>
      <c r="L1012" s="147"/>
      <c r="M1012" s="153"/>
      <c r="T1012" s="154"/>
      <c r="AT1012" s="149" t="s">
        <v>188</v>
      </c>
      <c r="AU1012" s="149" t="s">
        <v>93</v>
      </c>
      <c r="AV1012" s="12" t="s">
        <v>93</v>
      </c>
      <c r="AW1012" s="12" t="s">
        <v>42</v>
      </c>
      <c r="AX1012" s="12" t="s">
        <v>83</v>
      </c>
      <c r="AY1012" s="149" t="s">
        <v>177</v>
      </c>
    </row>
    <row r="1013" spans="2:65" s="12" customFormat="1" ht="11.25">
      <c r="B1013" s="147"/>
      <c r="D1013" s="148" t="s">
        <v>188</v>
      </c>
      <c r="E1013" s="149" t="s">
        <v>81</v>
      </c>
      <c r="F1013" s="150" t="s">
        <v>763</v>
      </c>
      <c r="H1013" s="151">
        <v>42.93</v>
      </c>
      <c r="I1013" s="152"/>
      <c r="L1013" s="147"/>
      <c r="M1013" s="153"/>
      <c r="T1013" s="154"/>
      <c r="AT1013" s="149" t="s">
        <v>188</v>
      </c>
      <c r="AU1013" s="149" t="s">
        <v>93</v>
      </c>
      <c r="AV1013" s="12" t="s">
        <v>93</v>
      </c>
      <c r="AW1013" s="12" t="s">
        <v>42</v>
      </c>
      <c r="AX1013" s="12" t="s">
        <v>83</v>
      </c>
      <c r="AY1013" s="149" t="s">
        <v>177</v>
      </c>
    </row>
    <row r="1014" spans="2:65" s="12" customFormat="1" ht="11.25">
      <c r="B1014" s="147"/>
      <c r="D1014" s="148" t="s">
        <v>188</v>
      </c>
      <c r="E1014" s="149" t="s">
        <v>81</v>
      </c>
      <c r="F1014" s="150" t="s">
        <v>764</v>
      </c>
      <c r="H1014" s="151">
        <v>42.38</v>
      </c>
      <c r="I1014" s="152"/>
      <c r="L1014" s="147"/>
      <c r="M1014" s="153"/>
      <c r="T1014" s="154"/>
      <c r="AT1014" s="149" t="s">
        <v>188</v>
      </c>
      <c r="AU1014" s="149" t="s">
        <v>93</v>
      </c>
      <c r="AV1014" s="12" t="s">
        <v>93</v>
      </c>
      <c r="AW1014" s="12" t="s">
        <v>42</v>
      </c>
      <c r="AX1014" s="12" t="s">
        <v>83</v>
      </c>
      <c r="AY1014" s="149" t="s">
        <v>177</v>
      </c>
    </row>
    <row r="1015" spans="2:65" s="12" customFormat="1" ht="11.25">
      <c r="B1015" s="147"/>
      <c r="D1015" s="148" t="s">
        <v>188</v>
      </c>
      <c r="E1015" s="149" t="s">
        <v>81</v>
      </c>
      <c r="F1015" s="150" t="s">
        <v>765</v>
      </c>
      <c r="H1015" s="151">
        <v>41.94</v>
      </c>
      <c r="I1015" s="152"/>
      <c r="L1015" s="147"/>
      <c r="M1015" s="153"/>
      <c r="T1015" s="154"/>
      <c r="AT1015" s="149" t="s">
        <v>188</v>
      </c>
      <c r="AU1015" s="149" t="s">
        <v>93</v>
      </c>
      <c r="AV1015" s="12" t="s">
        <v>93</v>
      </c>
      <c r="AW1015" s="12" t="s">
        <v>42</v>
      </c>
      <c r="AX1015" s="12" t="s">
        <v>83</v>
      </c>
      <c r="AY1015" s="149" t="s">
        <v>177</v>
      </c>
    </row>
    <row r="1016" spans="2:65" s="14" customFormat="1" ht="11.25">
      <c r="B1016" s="162"/>
      <c r="D1016" s="148" t="s">
        <v>188</v>
      </c>
      <c r="E1016" s="163" t="s">
        <v>122</v>
      </c>
      <c r="F1016" s="164" t="s">
        <v>269</v>
      </c>
      <c r="H1016" s="165">
        <v>167.83</v>
      </c>
      <c r="I1016" s="166"/>
      <c r="L1016" s="162"/>
      <c r="M1016" s="167"/>
      <c r="T1016" s="168"/>
      <c r="AT1016" s="163" t="s">
        <v>188</v>
      </c>
      <c r="AU1016" s="163" t="s">
        <v>93</v>
      </c>
      <c r="AV1016" s="14" t="s">
        <v>197</v>
      </c>
      <c r="AW1016" s="14" t="s">
        <v>42</v>
      </c>
      <c r="AX1016" s="14" t="s">
        <v>83</v>
      </c>
      <c r="AY1016" s="163" t="s">
        <v>177</v>
      </c>
    </row>
    <row r="1017" spans="2:65" s="13" customFormat="1" ht="11.25">
      <c r="B1017" s="155"/>
      <c r="D1017" s="148" t="s">
        <v>188</v>
      </c>
      <c r="E1017" s="156" t="s">
        <v>81</v>
      </c>
      <c r="F1017" s="157" t="s">
        <v>192</v>
      </c>
      <c r="H1017" s="158">
        <v>237.52</v>
      </c>
      <c r="I1017" s="159"/>
      <c r="L1017" s="155"/>
      <c r="M1017" s="160"/>
      <c r="T1017" s="161"/>
      <c r="AT1017" s="156" t="s">
        <v>188</v>
      </c>
      <c r="AU1017" s="156" t="s">
        <v>93</v>
      </c>
      <c r="AV1017" s="13" t="s">
        <v>184</v>
      </c>
      <c r="AW1017" s="13" t="s">
        <v>42</v>
      </c>
      <c r="AX1017" s="13" t="s">
        <v>91</v>
      </c>
      <c r="AY1017" s="156" t="s">
        <v>177</v>
      </c>
    </row>
    <row r="1018" spans="2:65" s="12" customFormat="1" ht="11.25">
      <c r="B1018" s="147"/>
      <c r="D1018" s="148" t="s">
        <v>188</v>
      </c>
      <c r="F1018" s="150" t="s">
        <v>1619</v>
      </c>
      <c r="H1018" s="151">
        <v>261.27199999999999</v>
      </c>
      <c r="I1018" s="152"/>
      <c r="L1018" s="147"/>
      <c r="M1018" s="153"/>
      <c r="T1018" s="154"/>
      <c r="AT1018" s="149" t="s">
        <v>188</v>
      </c>
      <c r="AU1018" s="149" t="s">
        <v>93</v>
      </c>
      <c r="AV1018" s="12" t="s">
        <v>93</v>
      </c>
      <c r="AW1018" s="12" t="s">
        <v>4</v>
      </c>
      <c r="AX1018" s="12" t="s">
        <v>91</v>
      </c>
      <c r="AY1018" s="149" t="s">
        <v>177</v>
      </c>
    </row>
    <row r="1019" spans="2:65" s="1" customFormat="1" ht="24.2" customHeight="1">
      <c r="B1019" s="34"/>
      <c r="C1019" s="130" t="s">
        <v>1620</v>
      </c>
      <c r="D1019" s="130" t="s">
        <v>179</v>
      </c>
      <c r="E1019" s="131" t="s">
        <v>1621</v>
      </c>
      <c r="F1019" s="132" t="s">
        <v>1622</v>
      </c>
      <c r="G1019" s="133" t="s">
        <v>182</v>
      </c>
      <c r="H1019" s="134">
        <v>142.82</v>
      </c>
      <c r="I1019" s="135"/>
      <c r="J1019" s="136">
        <f>ROUND(I1019*H1019,2)</f>
        <v>0</v>
      </c>
      <c r="K1019" s="132" t="s">
        <v>183</v>
      </c>
      <c r="L1019" s="34"/>
      <c r="M1019" s="137" t="s">
        <v>81</v>
      </c>
      <c r="N1019" s="138" t="s">
        <v>53</v>
      </c>
      <c r="P1019" s="139">
        <f>O1019*H1019</f>
        <v>0</v>
      </c>
      <c r="Q1019" s="139">
        <v>6.0000000000000002E-5</v>
      </c>
      <c r="R1019" s="139">
        <f>Q1019*H1019</f>
        <v>8.569199999999999E-3</v>
      </c>
      <c r="S1019" s="139">
        <v>0</v>
      </c>
      <c r="T1019" s="140">
        <f>S1019*H1019</f>
        <v>0</v>
      </c>
      <c r="AR1019" s="141" t="s">
        <v>277</v>
      </c>
      <c r="AT1019" s="141" t="s">
        <v>179</v>
      </c>
      <c r="AU1019" s="141" t="s">
        <v>93</v>
      </c>
      <c r="AY1019" s="18" t="s">
        <v>177</v>
      </c>
      <c r="BE1019" s="142">
        <f>IF(N1019="základní",J1019,0)</f>
        <v>0</v>
      </c>
      <c r="BF1019" s="142">
        <f>IF(N1019="snížená",J1019,0)</f>
        <v>0</v>
      </c>
      <c r="BG1019" s="142">
        <f>IF(N1019="zákl. přenesená",J1019,0)</f>
        <v>0</v>
      </c>
      <c r="BH1019" s="142">
        <f>IF(N1019="sníž. přenesená",J1019,0)</f>
        <v>0</v>
      </c>
      <c r="BI1019" s="142">
        <f>IF(N1019="nulová",J1019,0)</f>
        <v>0</v>
      </c>
      <c r="BJ1019" s="18" t="s">
        <v>91</v>
      </c>
      <c r="BK1019" s="142">
        <f>ROUND(I1019*H1019,2)</f>
        <v>0</v>
      </c>
      <c r="BL1019" s="18" t="s">
        <v>277</v>
      </c>
      <c r="BM1019" s="141" t="s">
        <v>1623</v>
      </c>
    </row>
    <row r="1020" spans="2:65" s="1" customFormat="1" ht="11.25">
      <c r="B1020" s="34"/>
      <c r="D1020" s="143" t="s">
        <v>186</v>
      </c>
      <c r="F1020" s="144" t="s">
        <v>1624</v>
      </c>
      <c r="I1020" s="145"/>
      <c r="L1020" s="34"/>
      <c r="M1020" s="146"/>
      <c r="T1020" s="55"/>
      <c r="AT1020" s="18" t="s">
        <v>186</v>
      </c>
      <c r="AU1020" s="18" t="s">
        <v>93</v>
      </c>
    </row>
    <row r="1021" spans="2:65" s="15" customFormat="1" ht="11.25">
      <c r="B1021" s="179"/>
      <c r="D1021" s="148" t="s">
        <v>188</v>
      </c>
      <c r="E1021" s="180" t="s">
        <v>81</v>
      </c>
      <c r="F1021" s="181" t="s">
        <v>1625</v>
      </c>
      <c r="H1021" s="180" t="s">
        <v>81</v>
      </c>
      <c r="I1021" s="182"/>
      <c r="L1021" s="179"/>
      <c r="M1021" s="183"/>
      <c r="T1021" s="184"/>
      <c r="AT1021" s="180" t="s">
        <v>188</v>
      </c>
      <c r="AU1021" s="180" t="s">
        <v>93</v>
      </c>
      <c r="AV1021" s="15" t="s">
        <v>91</v>
      </c>
      <c r="AW1021" s="15" t="s">
        <v>42</v>
      </c>
      <c r="AX1021" s="15" t="s">
        <v>83</v>
      </c>
      <c r="AY1021" s="180" t="s">
        <v>177</v>
      </c>
    </row>
    <row r="1022" spans="2:65" s="12" customFormat="1" ht="11.25">
      <c r="B1022" s="147"/>
      <c r="D1022" s="148" t="s">
        <v>188</v>
      </c>
      <c r="E1022" s="149" t="s">
        <v>81</v>
      </c>
      <c r="F1022" s="150" t="s">
        <v>1626</v>
      </c>
      <c r="H1022" s="151">
        <v>17.61</v>
      </c>
      <c r="I1022" s="152"/>
      <c r="L1022" s="147"/>
      <c r="M1022" s="153"/>
      <c r="T1022" s="154"/>
      <c r="AT1022" s="149" t="s">
        <v>188</v>
      </c>
      <c r="AU1022" s="149" t="s">
        <v>93</v>
      </c>
      <c r="AV1022" s="12" t="s">
        <v>93</v>
      </c>
      <c r="AW1022" s="12" t="s">
        <v>42</v>
      </c>
      <c r="AX1022" s="12" t="s">
        <v>83</v>
      </c>
      <c r="AY1022" s="149" t="s">
        <v>177</v>
      </c>
    </row>
    <row r="1023" spans="2:65" s="12" customFormat="1" ht="11.25">
      <c r="B1023" s="147"/>
      <c r="D1023" s="148" t="s">
        <v>188</v>
      </c>
      <c r="E1023" s="149" t="s">
        <v>81</v>
      </c>
      <c r="F1023" s="150" t="s">
        <v>1627</v>
      </c>
      <c r="H1023" s="151">
        <v>10.62</v>
      </c>
      <c r="I1023" s="152"/>
      <c r="L1023" s="147"/>
      <c r="M1023" s="153"/>
      <c r="T1023" s="154"/>
      <c r="AT1023" s="149" t="s">
        <v>188</v>
      </c>
      <c r="AU1023" s="149" t="s">
        <v>93</v>
      </c>
      <c r="AV1023" s="12" t="s">
        <v>93</v>
      </c>
      <c r="AW1023" s="12" t="s">
        <v>42</v>
      </c>
      <c r="AX1023" s="12" t="s">
        <v>83</v>
      </c>
      <c r="AY1023" s="149" t="s">
        <v>177</v>
      </c>
    </row>
    <row r="1024" spans="2:65" s="15" customFormat="1" ht="11.25">
      <c r="B1024" s="179"/>
      <c r="D1024" s="148" t="s">
        <v>188</v>
      </c>
      <c r="E1024" s="180" t="s">
        <v>81</v>
      </c>
      <c r="F1024" s="181" t="s">
        <v>1628</v>
      </c>
      <c r="H1024" s="180" t="s">
        <v>81</v>
      </c>
      <c r="I1024" s="182"/>
      <c r="L1024" s="179"/>
      <c r="M1024" s="183"/>
      <c r="T1024" s="184"/>
      <c r="AT1024" s="180" t="s">
        <v>188</v>
      </c>
      <c r="AU1024" s="180" t="s">
        <v>93</v>
      </c>
      <c r="AV1024" s="15" t="s">
        <v>91</v>
      </c>
      <c r="AW1024" s="15" t="s">
        <v>42</v>
      </c>
      <c r="AX1024" s="15" t="s">
        <v>83</v>
      </c>
      <c r="AY1024" s="180" t="s">
        <v>177</v>
      </c>
    </row>
    <row r="1025" spans="2:65" s="12" customFormat="1" ht="11.25">
      <c r="B1025" s="147"/>
      <c r="D1025" s="148" t="s">
        <v>188</v>
      </c>
      <c r="E1025" s="149" t="s">
        <v>81</v>
      </c>
      <c r="F1025" s="150" t="s">
        <v>1629</v>
      </c>
      <c r="H1025" s="151">
        <v>18.41</v>
      </c>
      <c r="I1025" s="152"/>
      <c r="L1025" s="147"/>
      <c r="M1025" s="153"/>
      <c r="T1025" s="154"/>
      <c r="AT1025" s="149" t="s">
        <v>188</v>
      </c>
      <c r="AU1025" s="149" t="s">
        <v>93</v>
      </c>
      <c r="AV1025" s="12" t="s">
        <v>93</v>
      </c>
      <c r="AW1025" s="12" t="s">
        <v>42</v>
      </c>
      <c r="AX1025" s="12" t="s">
        <v>83</v>
      </c>
      <c r="AY1025" s="149" t="s">
        <v>177</v>
      </c>
    </row>
    <row r="1026" spans="2:65" s="12" customFormat="1" ht="11.25">
      <c r="B1026" s="147"/>
      <c r="D1026" s="148" t="s">
        <v>188</v>
      </c>
      <c r="E1026" s="149" t="s">
        <v>81</v>
      </c>
      <c r="F1026" s="150" t="s">
        <v>1630</v>
      </c>
      <c r="H1026" s="151">
        <v>19.100000000000001</v>
      </c>
      <c r="I1026" s="152"/>
      <c r="L1026" s="147"/>
      <c r="M1026" s="153"/>
      <c r="T1026" s="154"/>
      <c r="AT1026" s="149" t="s">
        <v>188</v>
      </c>
      <c r="AU1026" s="149" t="s">
        <v>93</v>
      </c>
      <c r="AV1026" s="12" t="s">
        <v>93</v>
      </c>
      <c r="AW1026" s="12" t="s">
        <v>42</v>
      </c>
      <c r="AX1026" s="12" t="s">
        <v>83</v>
      </c>
      <c r="AY1026" s="149" t="s">
        <v>177</v>
      </c>
    </row>
    <row r="1027" spans="2:65" s="15" customFormat="1" ht="11.25">
      <c r="B1027" s="179"/>
      <c r="D1027" s="148" t="s">
        <v>188</v>
      </c>
      <c r="E1027" s="180" t="s">
        <v>81</v>
      </c>
      <c r="F1027" s="181" t="s">
        <v>1631</v>
      </c>
      <c r="H1027" s="180" t="s">
        <v>81</v>
      </c>
      <c r="I1027" s="182"/>
      <c r="L1027" s="179"/>
      <c r="M1027" s="183"/>
      <c r="T1027" s="184"/>
      <c r="AT1027" s="180" t="s">
        <v>188</v>
      </c>
      <c r="AU1027" s="180" t="s">
        <v>93</v>
      </c>
      <c r="AV1027" s="15" t="s">
        <v>91</v>
      </c>
      <c r="AW1027" s="15" t="s">
        <v>42</v>
      </c>
      <c r="AX1027" s="15" t="s">
        <v>83</v>
      </c>
      <c r="AY1027" s="180" t="s">
        <v>177</v>
      </c>
    </row>
    <row r="1028" spans="2:65" s="12" customFormat="1" ht="11.25">
      <c r="B1028" s="147"/>
      <c r="D1028" s="148" t="s">
        <v>188</v>
      </c>
      <c r="E1028" s="149" t="s">
        <v>81</v>
      </c>
      <c r="F1028" s="150" t="s">
        <v>1632</v>
      </c>
      <c r="H1028" s="151">
        <v>19.510000000000002</v>
      </c>
      <c r="I1028" s="152"/>
      <c r="L1028" s="147"/>
      <c r="M1028" s="153"/>
      <c r="T1028" s="154"/>
      <c r="AT1028" s="149" t="s">
        <v>188</v>
      </c>
      <c r="AU1028" s="149" t="s">
        <v>93</v>
      </c>
      <c r="AV1028" s="12" t="s">
        <v>93</v>
      </c>
      <c r="AW1028" s="12" t="s">
        <v>42</v>
      </c>
      <c r="AX1028" s="12" t="s">
        <v>83</v>
      </c>
      <c r="AY1028" s="149" t="s">
        <v>177</v>
      </c>
    </row>
    <row r="1029" spans="2:65" s="12" customFormat="1" ht="11.25">
      <c r="B1029" s="147"/>
      <c r="D1029" s="148" t="s">
        <v>188</v>
      </c>
      <c r="E1029" s="149" t="s">
        <v>81</v>
      </c>
      <c r="F1029" s="150" t="s">
        <v>1633</v>
      </c>
      <c r="H1029" s="151">
        <v>19.2</v>
      </c>
      <c r="I1029" s="152"/>
      <c r="L1029" s="147"/>
      <c r="M1029" s="153"/>
      <c r="T1029" s="154"/>
      <c r="AT1029" s="149" t="s">
        <v>188</v>
      </c>
      <c r="AU1029" s="149" t="s">
        <v>93</v>
      </c>
      <c r="AV1029" s="12" t="s">
        <v>93</v>
      </c>
      <c r="AW1029" s="12" t="s">
        <v>42</v>
      </c>
      <c r="AX1029" s="12" t="s">
        <v>83</v>
      </c>
      <c r="AY1029" s="149" t="s">
        <v>177</v>
      </c>
    </row>
    <row r="1030" spans="2:65" s="15" customFormat="1" ht="11.25">
      <c r="B1030" s="179"/>
      <c r="D1030" s="148" t="s">
        <v>188</v>
      </c>
      <c r="E1030" s="180" t="s">
        <v>81</v>
      </c>
      <c r="F1030" s="181" t="s">
        <v>1634</v>
      </c>
      <c r="H1030" s="180" t="s">
        <v>81</v>
      </c>
      <c r="I1030" s="182"/>
      <c r="L1030" s="179"/>
      <c r="M1030" s="183"/>
      <c r="T1030" s="184"/>
      <c r="AT1030" s="180" t="s">
        <v>188</v>
      </c>
      <c r="AU1030" s="180" t="s">
        <v>93</v>
      </c>
      <c r="AV1030" s="15" t="s">
        <v>91</v>
      </c>
      <c r="AW1030" s="15" t="s">
        <v>42</v>
      </c>
      <c r="AX1030" s="15" t="s">
        <v>83</v>
      </c>
      <c r="AY1030" s="180" t="s">
        <v>177</v>
      </c>
    </row>
    <row r="1031" spans="2:65" s="12" customFormat="1" ht="11.25">
      <c r="B1031" s="147"/>
      <c r="D1031" s="148" t="s">
        <v>188</v>
      </c>
      <c r="E1031" s="149" t="s">
        <v>81</v>
      </c>
      <c r="F1031" s="150" t="s">
        <v>1632</v>
      </c>
      <c r="H1031" s="151">
        <v>19.510000000000002</v>
      </c>
      <c r="I1031" s="152"/>
      <c r="L1031" s="147"/>
      <c r="M1031" s="153"/>
      <c r="T1031" s="154"/>
      <c r="AT1031" s="149" t="s">
        <v>188</v>
      </c>
      <c r="AU1031" s="149" t="s">
        <v>93</v>
      </c>
      <c r="AV1031" s="12" t="s">
        <v>93</v>
      </c>
      <c r="AW1031" s="12" t="s">
        <v>42</v>
      </c>
      <c r="AX1031" s="12" t="s">
        <v>83</v>
      </c>
      <c r="AY1031" s="149" t="s">
        <v>177</v>
      </c>
    </row>
    <row r="1032" spans="2:65" s="12" customFormat="1" ht="11.25">
      <c r="B1032" s="147"/>
      <c r="D1032" s="148" t="s">
        <v>188</v>
      </c>
      <c r="E1032" s="149" t="s">
        <v>81</v>
      </c>
      <c r="F1032" s="150" t="s">
        <v>1635</v>
      </c>
      <c r="H1032" s="151">
        <v>18.86</v>
      </c>
      <c r="I1032" s="152"/>
      <c r="L1032" s="147"/>
      <c r="M1032" s="153"/>
      <c r="T1032" s="154"/>
      <c r="AT1032" s="149" t="s">
        <v>188</v>
      </c>
      <c r="AU1032" s="149" t="s">
        <v>93</v>
      </c>
      <c r="AV1032" s="12" t="s">
        <v>93</v>
      </c>
      <c r="AW1032" s="12" t="s">
        <v>42</v>
      </c>
      <c r="AX1032" s="12" t="s">
        <v>83</v>
      </c>
      <c r="AY1032" s="149" t="s">
        <v>177</v>
      </c>
    </row>
    <row r="1033" spans="2:65" s="13" customFormat="1" ht="11.25">
      <c r="B1033" s="155"/>
      <c r="D1033" s="148" t="s">
        <v>188</v>
      </c>
      <c r="E1033" s="156" t="s">
        <v>81</v>
      </c>
      <c r="F1033" s="157" t="s">
        <v>192</v>
      </c>
      <c r="H1033" s="158">
        <v>142.82</v>
      </c>
      <c r="I1033" s="159"/>
      <c r="L1033" s="155"/>
      <c r="M1033" s="160"/>
      <c r="T1033" s="161"/>
      <c r="AT1033" s="156" t="s">
        <v>188</v>
      </c>
      <c r="AU1033" s="156" t="s">
        <v>93</v>
      </c>
      <c r="AV1033" s="13" t="s">
        <v>184</v>
      </c>
      <c r="AW1033" s="13" t="s">
        <v>42</v>
      </c>
      <c r="AX1033" s="13" t="s">
        <v>91</v>
      </c>
      <c r="AY1033" s="156" t="s">
        <v>177</v>
      </c>
    </row>
    <row r="1034" spans="2:65" s="1" customFormat="1" ht="49.15" customHeight="1">
      <c r="B1034" s="34"/>
      <c r="C1034" s="169" t="s">
        <v>1636</v>
      </c>
      <c r="D1034" s="169" t="s">
        <v>278</v>
      </c>
      <c r="E1034" s="170" t="s">
        <v>1616</v>
      </c>
      <c r="F1034" s="171" t="s">
        <v>1617</v>
      </c>
      <c r="G1034" s="172" t="s">
        <v>120</v>
      </c>
      <c r="H1034" s="173">
        <v>21.422999999999998</v>
      </c>
      <c r="I1034" s="174"/>
      <c r="J1034" s="175">
        <f>ROUND(I1034*H1034,2)</f>
        <v>0</v>
      </c>
      <c r="K1034" s="171" t="s">
        <v>183</v>
      </c>
      <c r="L1034" s="176"/>
      <c r="M1034" s="177" t="s">
        <v>81</v>
      </c>
      <c r="N1034" s="178" t="s">
        <v>53</v>
      </c>
      <c r="P1034" s="139">
        <f>O1034*H1034</f>
        <v>0</v>
      </c>
      <c r="Q1034" s="139">
        <v>2.5000000000000001E-3</v>
      </c>
      <c r="R1034" s="139">
        <f>Q1034*H1034</f>
        <v>5.3557499999999994E-2</v>
      </c>
      <c r="S1034" s="139">
        <v>0</v>
      </c>
      <c r="T1034" s="140">
        <f>S1034*H1034</f>
        <v>0</v>
      </c>
      <c r="AR1034" s="141" t="s">
        <v>393</v>
      </c>
      <c r="AT1034" s="141" t="s">
        <v>278</v>
      </c>
      <c r="AU1034" s="141" t="s">
        <v>93</v>
      </c>
      <c r="AY1034" s="18" t="s">
        <v>177</v>
      </c>
      <c r="BE1034" s="142">
        <f>IF(N1034="základní",J1034,0)</f>
        <v>0</v>
      </c>
      <c r="BF1034" s="142">
        <f>IF(N1034="snížená",J1034,0)</f>
        <v>0</v>
      </c>
      <c r="BG1034" s="142">
        <f>IF(N1034="zákl. přenesená",J1034,0)</f>
        <v>0</v>
      </c>
      <c r="BH1034" s="142">
        <f>IF(N1034="sníž. přenesená",J1034,0)</f>
        <v>0</v>
      </c>
      <c r="BI1034" s="142">
        <f>IF(N1034="nulová",J1034,0)</f>
        <v>0</v>
      </c>
      <c r="BJ1034" s="18" t="s">
        <v>91</v>
      </c>
      <c r="BK1034" s="142">
        <f>ROUND(I1034*H1034,2)</f>
        <v>0</v>
      </c>
      <c r="BL1034" s="18" t="s">
        <v>277</v>
      </c>
      <c r="BM1034" s="141" t="s">
        <v>1637</v>
      </c>
    </row>
    <row r="1035" spans="2:65" s="12" customFormat="1" ht="11.25">
      <c r="B1035" s="147"/>
      <c r="D1035" s="148" t="s">
        <v>188</v>
      </c>
      <c r="E1035" s="149" t="s">
        <v>81</v>
      </c>
      <c r="F1035" s="150" t="s">
        <v>1638</v>
      </c>
      <c r="H1035" s="151">
        <v>21.422999999999998</v>
      </c>
      <c r="I1035" s="152"/>
      <c r="L1035" s="147"/>
      <c r="M1035" s="153"/>
      <c r="T1035" s="154"/>
      <c r="AT1035" s="149" t="s">
        <v>188</v>
      </c>
      <c r="AU1035" s="149" t="s">
        <v>93</v>
      </c>
      <c r="AV1035" s="12" t="s">
        <v>93</v>
      </c>
      <c r="AW1035" s="12" t="s">
        <v>42</v>
      </c>
      <c r="AX1035" s="12" t="s">
        <v>91</v>
      </c>
      <c r="AY1035" s="149" t="s">
        <v>177</v>
      </c>
    </row>
    <row r="1036" spans="2:65" s="1" customFormat="1" ht="24.2" customHeight="1">
      <c r="B1036" s="34"/>
      <c r="C1036" s="130" t="s">
        <v>1639</v>
      </c>
      <c r="D1036" s="130" t="s">
        <v>179</v>
      </c>
      <c r="E1036" s="131" t="s">
        <v>1640</v>
      </c>
      <c r="F1036" s="132" t="s">
        <v>1641</v>
      </c>
      <c r="G1036" s="133" t="s">
        <v>326</v>
      </c>
      <c r="H1036" s="134">
        <v>38</v>
      </c>
      <c r="I1036" s="135"/>
      <c r="J1036" s="136">
        <f>ROUND(I1036*H1036,2)</f>
        <v>0</v>
      </c>
      <c r="K1036" s="132" t="s">
        <v>183</v>
      </c>
      <c r="L1036" s="34"/>
      <c r="M1036" s="137" t="s">
        <v>81</v>
      </c>
      <c r="N1036" s="138" t="s">
        <v>53</v>
      </c>
      <c r="P1036" s="139">
        <f>O1036*H1036</f>
        <v>0</v>
      </c>
      <c r="Q1036" s="139">
        <v>4.0000000000000003E-5</v>
      </c>
      <c r="R1036" s="139">
        <f>Q1036*H1036</f>
        <v>1.5200000000000001E-3</v>
      </c>
      <c r="S1036" s="139">
        <v>0</v>
      </c>
      <c r="T1036" s="140">
        <f>S1036*H1036</f>
        <v>0</v>
      </c>
      <c r="AR1036" s="141" t="s">
        <v>277</v>
      </c>
      <c r="AT1036" s="141" t="s">
        <v>179</v>
      </c>
      <c r="AU1036" s="141" t="s">
        <v>93</v>
      </c>
      <c r="AY1036" s="18" t="s">
        <v>177</v>
      </c>
      <c r="BE1036" s="142">
        <f>IF(N1036="základní",J1036,0)</f>
        <v>0</v>
      </c>
      <c r="BF1036" s="142">
        <f>IF(N1036="snížená",J1036,0)</f>
        <v>0</v>
      </c>
      <c r="BG1036" s="142">
        <f>IF(N1036="zákl. přenesená",J1036,0)</f>
        <v>0</v>
      </c>
      <c r="BH1036" s="142">
        <f>IF(N1036="sníž. přenesená",J1036,0)</f>
        <v>0</v>
      </c>
      <c r="BI1036" s="142">
        <f>IF(N1036="nulová",J1036,0)</f>
        <v>0</v>
      </c>
      <c r="BJ1036" s="18" t="s">
        <v>91</v>
      </c>
      <c r="BK1036" s="142">
        <f>ROUND(I1036*H1036,2)</f>
        <v>0</v>
      </c>
      <c r="BL1036" s="18" t="s">
        <v>277</v>
      </c>
      <c r="BM1036" s="141" t="s">
        <v>1642</v>
      </c>
    </row>
    <row r="1037" spans="2:65" s="1" customFormat="1" ht="11.25">
      <c r="B1037" s="34"/>
      <c r="D1037" s="143" t="s">
        <v>186</v>
      </c>
      <c r="F1037" s="144" t="s">
        <v>1643</v>
      </c>
      <c r="I1037" s="145"/>
      <c r="L1037" s="34"/>
      <c r="M1037" s="146"/>
      <c r="T1037" s="55"/>
      <c r="AT1037" s="18" t="s">
        <v>186</v>
      </c>
      <c r="AU1037" s="18" t="s">
        <v>93</v>
      </c>
    </row>
    <row r="1038" spans="2:65" s="12" customFormat="1" ht="11.25">
      <c r="B1038" s="147"/>
      <c r="D1038" s="148" t="s">
        <v>188</v>
      </c>
      <c r="E1038" s="149" t="s">
        <v>81</v>
      </c>
      <c r="F1038" s="150" t="s">
        <v>1644</v>
      </c>
      <c r="H1038" s="151">
        <v>38</v>
      </c>
      <c r="I1038" s="152"/>
      <c r="L1038" s="147"/>
      <c r="M1038" s="153"/>
      <c r="T1038" s="154"/>
      <c r="AT1038" s="149" t="s">
        <v>188</v>
      </c>
      <c r="AU1038" s="149" t="s">
        <v>93</v>
      </c>
      <c r="AV1038" s="12" t="s">
        <v>93</v>
      </c>
      <c r="AW1038" s="12" t="s">
        <v>42</v>
      </c>
      <c r="AX1038" s="12" t="s">
        <v>91</v>
      </c>
      <c r="AY1038" s="149" t="s">
        <v>177</v>
      </c>
    </row>
    <row r="1039" spans="2:65" s="1" customFormat="1" ht="24.2" customHeight="1">
      <c r="B1039" s="34"/>
      <c r="C1039" s="130" t="s">
        <v>1645</v>
      </c>
      <c r="D1039" s="130" t="s">
        <v>179</v>
      </c>
      <c r="E1039" s="131" t="s">
        <v>1646</v>
      </c>
      <c r="F1039" s="132" t="s">
        <v>1647</v>
      </c>
      <c r="G1039" s="133" t="s">
        <v>326</v>
      </c>
      <c r="H1039" s="134">
        <v>16</v>
      </c>
      <c r="I1039" s="135"/>
      <c r="J1039" s="136">
        <f>ROUND(I1039*H1039,2)</f>
        <v>0</v>
      </c>
      <c r="K1039" s="132" t="s">
        <v>183</v>
      </c>
      <c r="L1039" s="34"/>
      <c r="M1039" s="137" t="s">
        <v>81</v>
      </c>
      <c r="N1039" s="138" t="s">
        <v>53</v>
      </c>
      <c r="P1039" s="139">
        <f>O1039*H1039</f>
        <v>0</v>
      </c>
      <c r="Q1039" s="139">
        <v>4.0000000000000003E-5</v>
      </c>
      <c r="R1039" s="139">
        <f>Q1039*H1039</f>
        <v>6.4000000000000005E-4</v>
      </c>
      <c r="S1039" s="139">
        <v>0</v>
      </c>
      <c r="T1039" s="140">
        <f>S1039*H1039</f>
        <v>0</v>
      </c>
      <c r="AR1039" s="141" t="s">
        <v>277</v>
      </c>
      <c r="AT1039" s="141" t="s">
        <v>179</v>
      </c>
      <c r="AU1039" s="141" t="s">
        <v>93</v>
      </c>
      <c r="AY1039" s="18" t="s">
        <v>177</v>
      </c>
      <c r="BE1039" s="142">
        <f>IF(N1039="základní",J1039,0)</f>
        <v>0</v>
      </c>
      <c r="BF1039" s="142">
        <f>IF(N1039="snížená",J1039,0)</f>
        <v>0</v>
      </c>
      <c r="BG1039" s="142">
        <f>IF(N1039="zákl. přenesená",J1039,0)</f>
        <v>0</v>
      </c>
      <c r="BH1039" s="142">
        <f>IF(N1039="sníž. přenesená",J1039,0)</f>
        <v>0</v>
      </c>
      <c r="BI1039" s="142">
        <f>IF(N1039="nulová",J1039,0)</f>
        <v>0</v>
      </c>
      <c r="BJ1039" s="18" t="s">
        <v>91</v>
      </c>
      <c r="BK1039" s="142">
        <f>ROUND(I1039*H1039,2)</f>
        <v>0</v>
      </c>
      <c r="BL1039" s="18" t="s">
        <v>277</v>
      </c>
      <c r="BM1039" s="141" t="s">
        <v>1648</v>
      </c>
    </row>
    <row r="1040" spans="2:65" s="1" customFormat="1" ht="11.25">
      <c r="B1040" s="34"/>
      <c r="D1040" s="143" t="s">
        <v>186</v>
      </c>
      <c r="F1040" s="144" t="s">
        <v>1649</v>
      </c>
      <c r="I1040" s="145"/>
      <c r="L1040" s="34"/>
      <c r="M1040" s="146"/>
      <c r="T1040" s="55"/>
      <c r="AT1040" s="18" t="s">
        <v>186</v>
      </c>
      <c r="AU1040" s="18" t="s">
        <v>93</v>
      </c>
    </row>
    <row r="1041" spans="2:65" s="12" customFormat="1" ht="11.25">
      <c r="B1041" s="147"/>
      <c r="D1041" s="148" t="s">
        <v>188</v>
      </c>
      <c r="E1041" s="149" t="s">
        <v>81</v>
      </c>
      <c r="F1041" s="150" t="s">
        <v>1650</v>
      </c>
      <c r="H1041" s="151">
        <v>16</v>
      </c>
      <c r="I1041" s="152"/>
      <c r="L1041" s="147"/>
      <c r="M1041" s="153"/>
      <c r="T1041" s="154"/>
      <c r="AT1041" s="149" t="s">
        <v>188</v>
      </c>
      <c r="AU1041" s="149" t="s">
        <v>93</v>
      </c>
      <c r="AV1041" s="12" t="s">
        <v>93</v>
      </c>
      <c r="AW1041" s="12" t="s">
        <v>42</v>
      </c>
      <c r="AX1041" s="12" t="s">
        <v>91</v>
      </c>
      <c r="AY1041" s="149" t="s">
        <v>177</v>
      </c>
    </row>
    <row r="1042" spans="2:65" s="1" customFormat="1" ht="33" customHeight="1">
      <c r="B1042" s="34"/>
      <c r="C1042" s="130" t="s">
        <v>1651</v>
      </c>
      <c r="D1042" s="130" t="s">
        <v>179</v>
      </c>
      <c r="E1042" s="131" t="s">
        <v>1652</v>
      </c>
      <c r="F1042" s="132" t="s">
        <v>1653</v>
      </c>
      <c r="G1042" s="133" t="s">
        <v>241</v>
      </c>
      <c r="H1042" s="134">
        <v>3.8359999999999999</v>
      </c>
      <c r="I1042" s="135"/>
      <c r="J1042" s="136">
        <f>ROUND(I1042*H1042,2)</f>
        <v>0</v>
      </c>
      <c r="K1042" s="132" t="s">
        <v>183</v>
      </c>
      <c r="L1042" s="34"/>
      <c r="M1042" s="137" t="s">
        <v>81</v>
      </c>
      <c r="N1042" s="138" t="s">
        <v>53</v>
      </c>
      <c r="P1042" s="139">
        <f>O1042*H1042</f>
        <v>0</v>
      </c>
      <c r="Q1042" s="139">
        <v>0</v>
      </c>
      <c r="R1042" s="139">
        <f>Q1042*H1042</f>
        <v>0</v>
      </c>
      <c r="S1042" s="139">
        <v>0</v>
      </c>
      <c r="T1042" s="140">
        <f>S1042*H1042</f>
        <v>0</v>
      </c>
      <c r="AR1042" s="141" t="s">
        <v>277</v>
      </c>
      <c r="AT1042" s="141" t="s">
        <v>179</v>
      </c>
      <c r="AU1042" s="141" t="s">
        <v>93</v>
      </c>
      <c r="AY1042" s="18" t="s">
        <v>177</v>
      </c>
      <c r="BE1042" s="142">
        <f>IF(N1042="základní",J1042,0)</f>
        <v>0</v>
      </c>
      <c r="BF1042" s="142">
        <f>IF(N1042="snížená",J1042,0)</f>
        <v>0</v>
      </c>
      <c r="BG1042" s="142">
        <f>IF(N1042="zákl. přenesená",J1042,0)</f>
        <v>0</v>
      </c>
      <c r="BH1042" s="142">
        <f>IF(N1042="sníž. přenesená",J1042,0)</f>
        <v>0</v>
      </c>
      <c r="BI1042" s="142">
        <f>IF(N1042="nulová",J1042,0)</f>
        <v>0</v>
      </c>
      <c r="BJ1042" s="18" t="s">
        <v>91</v>
      </c>
      <c r="BK1042" s="142">
        <f>ROUND(I1042*H1042,2)</f>
        <v>0</v>
      </c>
      <c r="BL1042" s="18" t="s">
        <v>277</v>
      </c>
      <c r="BM1042" s="141" t="s">
        <v>1654</v>
      </c>
    </row>
    <row r="1043" spans="2:65" s="1" customFormat="1" ht="11.25">
      <c r="B1043" s="34"/>
      <c r="D1043" s="143" t="s">
        <v>186</v>
      </c>
      <c r="F1043" s="144" t="s">
        <v>1655</v>
      </c>
      <c r="I1043" s="145"/>
      <c r="L1043" s="34"/>
      <c r="M1043" s="146"/>
      <c r="T1043" s="55"/>
      <c r="AT1043" s="18" t="s">
        <v>186</v>
      </c>
      <c r="AU1043" s="18" t="s">
        <v>93</v>
      </c>
    </row>
    <row r="1044" spans="2:65" s="11" customFormat="1" ht="22.9" customHeight="1">
      <c r="B1044" s="118"/>
      <c r="D1044" s="119" t="s">
        <v>82</v>
      </c>
      <c r="E1044" s="128" t="s">
        <v>1656</v>
      </c>
      <c r="F1044" s="128" t="s">
        <v>1657</v>
      </c>
      <c r="I1044" s="121"/>
      <c r="J1044" s="129">
        <f>BK1044</f>
        <v>0</v>
      </c>
      <c r="L1044" s="118"/>
      <c r="M1044" s="123"/>
      <c r="P1044" s="124">
        <f>SUM(P1045:P1058)</f>
        <v>0</v>
      </c>
      <c r="R1044" s="124">
        <f>SUM(R1045:R1058)</f>
        <v>0.18330539999999998</v>
      </c>
      <c r="T1044" s="125">
        <f>SUM(T1045:T1058)</f>
        <v>0</v>
      </c>
      <c r="AR1044" s="119" t="s">
        <v>93</v>
      </c>
      <c r="AT1044" s="126" t="s">
        <v>82</v>
      </c>
      <c r="AU1044" s="126" t="s">
        <v>91</v>
      </c>
      <c r="AY1044" s="119" t="s">
        <v>177</v>
      </c>
      <c r="BK1044" s="127">
        <f>SUM(BK1045:BK1058)</f>
        <v>0</v>
      </c>
    </row>
    <row r="1045" spans="2:65" s="1" customFormat="1" ht="16.5" customHeight="1">
      <c r="B1045" s="34"/>
      <c r="C1045" s="130" t="s">
        <v>1658</v>
      </c>
      <c r="D1045" s="130" t="s">
        <v>179</v>
      </c>
      <c r="E1045" s="131" t="s">
        <v>1659</v>
      </c>
      <c r="F1045" s="132" t="s">
        <v>1660</v>
      </c>
      <c r="G1045" s="133" t="s">
        <v>120</v>
      </c>
      <c r="H1045" s="134">
        <v>86.44</v>
      </c>
      <c r="I1045" s="135"/>
      <c r="J1045" s="136">
        <f>ROUND(I1045*H1045,2)</f>
        <v>0</v>
      </c>
      <c r="K1045" s="132" t="s">
        <v>183</v>
      </c>
      <c r="L1045" s="34"/>
      <c r="M1045" s="137" t="s">
        <v>81</v>
      </c>
      <c r="N1045" s="138" t="s">
        <v>53</v>
      </c>
      <c r="P1045" s="139">
        <f>O1045*H1045</f>
        <v>0</v>
      </c>
      <c r="Q1045" s="139">
        <v>1.5E-3</v>
      </c>
      <c r="R1045" s="139">
        <f>Q1045*H1045</f>
        <v>0.12966</v>
      </c>
      <c r="S1045" s="139">
        <v>0</v>
      </c>
      <c r="T1045" s="140">
        <f>S1045*H1045</f>
        <v>0</v>
      </c>
      <c r="AR1045" s="141" t="s">
        <v>277</v>
      </c>
      <c r="AT1045" s="141" t="s">
        <v>179</v>
      </c>
      <c r="AU1045" s="141" t="s">
        <v>93</v>
      </c>
      <c r="AY1045" s="18" t="s">
        <v>177</v>
      </c>
      <c r="BE1045" s="142">
        <f>IF(N1045="základní",J1045,0)</f>
        <v>0</v>
      </c>
      <c r="BF1045" s="142">
        <f>IF(N1045="snížená",J1045,0)</f>
        <v>0</v>
      </c>
      <c r="BG1045" s="142">
        <f>IF(N1045="zákl. přenesená",J1045,0)</f>
        <v>0</v>
      </c>
      <c r="BH1045" s="142">
        <f>IF(N1045="sníž. přenesená",J1045,0)</f>
        <v>0</v>
      </c>
      <c r="BI1045" s="142">
        <f>IF(N1045="nulová",J1045,0)</f>
        <v>0</v>
      </c>
      <c r="BJ1045" s="18" t="s">
        <v>91</v>
      </c>
      <c r="BK1045" s="142">
        <f>ROUND(I1045*H1045,2)</f>
        <v>0</v>
      </c>
      <c r="BL1045" s="18" t="s">
        <v>277</v>
      </c>
      <c r="BM1045" s="141" t="s">
        <v>1661</v>
      </c>
    </row>
    <row r="1046" spans="2:65" s="1" customFormat="1" ht="11.25">
      <c r="B1046" s="34"/>
      <c r="D1046" s="143" t="s">
        <v>186</v>
      </c>
      <c r="F1046" s="144" t="s">
        <v>1662</v>
      </c>
      <c r="I1046" s="145"/>
      <c r="L1046" s="34"/>
      <c r="M1046" s="146"/>
      <c r="T1046" s="55"/>
      <c r="AT1046" s="18" t="s">
        <v>186</v>
      </c>
      <c r="AU1046" s="18" t="s">
        <v>93</v>
      </c>
    </row>
    <row r="1047" spans="2:65" s="1" customFormat="1" ht="24.2" customHeight="1">
      <c r="B1047" s="34"/>
      <c r="C1047" s="130" t="s">
        <v>1663</v>
      </c>
      <c r="D1047" s="130" t="s">
        <v>179</v>
      </c>
      <c r="E1047" s="131" t="s">
        <v>1664</v>
      </c>
      <c r="F1047" s="132" t="s">
        <v>1665</v>
      </c>
      <c r="G1047" s="133" t="s">
        <v>120</v>
      </c>
      <c r="H1047" s="134">
        <v>86.44</v>
      </c>
      <c r="I1047" s="135"/>
      <c r="J1047" s="136">
        <f>ROUND(I1047*H1047,2)</f>
        <v>0</v>
      </c>
      <c r="K1047" s="132" t="s">
        <v>183</v>
      </c>
      <c r="L1047" s="34"/>
      <c r="M1047" s="137" t="s">
        <v>81</v>
      </c>
      <c r="N1047" s="138" t="s">
        <v>53</v>
      </c>
      <c r="P1047" s="139">
        <f>O1047*H1047</f>
        <v>0</v>
      </c>
      <c r="Q1047" s="139">
        <v>2.0000000000000001E-4</v>
      </c>
      <c r="R1047" s="139">
        <f>Q1047*H1047</f>
        <v>1.7288000000000001E-2</v>
      </c>
      <c r="S1047" s="139">
        <v>0</v>
      </c>
      <c r="T1047" s="140">
        <f>S1047*H1047</f>
        <v>0</v>
      </c>
      <c r="AR1047" s="141" t="s">
        <v>277</v>
      </c>
      <c r="AT1047" s="141" t="s">
        <v>179</v>
      </c>
      <c r="AU1047" s="141" t="s">
        <v>93</v>
      </c>
      <c r="AY1047" s="18" t="s">
        <v>177</v>
      </c>
      <c r="BE1047" s="142">
        <f>IF(N1047="základní",J1047,0)</f>
        <v>0</v>
      </c>
      <c r="BF1047" s="142">
        <f>IF(N1047="snížená",J1047,0)</f>
        <v>0</v>
      </c>
      <c r="BG1047" s="142">
        <f>IF(N1047="zákl. přenesená",J1047,0)</f>
        <v>0</v>
      </c>
      <c r="BH1047" s="142">
        <f>IF(N1047="sníž. přenesená",J1047,0)</f>
        <v>0</v>
      </c>
      <c r="BI1047" s="142">
        <f>IF(N1047="nulová",J1047,0)</f>
        <v>0</v>
      </c>
      <c r="BJ1047" s="18" t="s">
        <v>91</v>
      </c>
      <c r="BK1047" s="142">
        <f>ROUND(I1047*H1047,2)</f>
        <v>0</v>
      </c>
      <c r="BL1047" s="18" t="s">
        <v>277</v>
      </c>
      <c r="BM1047" s="141" t="s">
        <v>1666</v>
      </c>
    </row>
    <row r="1048" spans="2:65" s="1" customFormat="1" ht="11.25">
      <c r="B1048" s="34"/>
      <c r="D1048" s="143" t="s">
        <v>186</v>
      </c>
      <c r="F1048" s="144" t="s">
        <v>1667</v>
      </c>
      <c r="I1048" s="145"/>
      <c r="L1048" s="34"/>
      <c r="M1048" s="146"/>
      <c r="T1048" s="55"/>
      <c r="AT1048" s="18" t="s">
        <v>186</v>
      </c>
      <c r="AU1048" s="18" t="s">
        <v>93</v>
      </c>
    </row>
    <row r="1049" spans="2:65" s="1" customFormat="1" ht="24.2" customHeight="1">
      <c r="B1049" s="34"/>
      <c r="C1049" s="130" t="s">
        <v>1668</v>
      </c>
      <c r="D1049" s="130" t="s">
        <v>179</v>
      </c>
      <c r="E1049" s="131" t="s">
        <v>1669</v>
      </c>
      <c r="F1049" s="132" t="s">
        <v>1670</v>
      </c>
      <c r="G1049" s="133" t="s">
        <v>120</v>
      </c>
      <c r="H1049" s="134">
        <v>86.44</v>
      </c>
      <c r="I1049" s="135"/>
      <c r="J1049" s="136">
        <f>ROUND(I1049*H1049,2)</f>
        <v>0</v>
      </c>
      <c r="K1049" s="132" t="s">
        <v>183</v>
      </c>
      <c r="L1049" s="34"/>
      <c r="M1049" s="137" t="s">
        <v>81</v>
      </c>
      <c r="N1049" s="138" t="s">
        <v>53</v>
      </c>
      <c r="P1049" s="139">
        <f>O1049*H1049</f>
        <v>0</v>
      </c>
      <c r="Q1049" s="139">
        <v>3.6000000000000002E-4</v>
      </c>
      <c r="R1049" s="139">
        <f>Q1049*H1049</f>
        <v>3.1118400000000001E-2</v>
      </c>
      <c r="S1049" s="139">
        <v>0</v>
      </c>
      <c r="T1049" s="140">
        <f>S1049*H1049</f>
        <v>0</v>
      </c>
      <c r="AR1049" s="141" t="s">
        <v>277</v>
      </c>
      <c r="AT1049" s="141" t="s">
        <v>179</v>
      </c>
      <c r="AU1049" s="141" t="s">
        <v>93</v>
      </c>
      <c r="AY1049" s="18" t="s">
        <v>177</v>
      </c>
      <c r="BE1049" s="142">
        <f>IF(N1049="základní",J1049,0)</f>
        <v>0</v>
      </c>
      <c r="BF1049" s="142">
        <f>IF(N1049="snížená",J1049,0)</f>
        <v>0</v>
      </c>
      <c r="BG1049" s="142">
        <f>IF(N1049="zákl. přenesená",J1049,0)</f>
        <v>0</v>
      </c>
      <c r="BH1049" s="142">
        <f>IF(N1049="sníž. přenesená",J1049,0)</f>
        <v>0</v>
      </c>
      <c r="BI1049" s="142">
        <f>IF(N1049="nulová",J1049,0)</f>
        <v>0</v>
      </c>
      <c r="BJ1049" s="18" t="s">
        <v>91</v>
      </c>
      <c r="BK1049" s="142">
        <f>ROUND(I1049*H1049,2)</f>
        <v>0</v>
      </c>
      <c r="BL1049" s="18" t="s">
        <v>277</v>
      </c>
      <c r="BM1049" s="141" t="s">
        <v>1671</v>
      </c>
    </row>
    <row r="1050" spans="2:65" s="1" customFormat="1" ht="11.25">
      <c r="B1050" s="34"/>
      <c r="D1050" s="143" t="s">
        <v>186</v>
      </c>
      <c r="F1050" s="144" t="s">
        <v>1672</v>
      </c>
      <c r="I1050" s="145"/>
      <c r="L1050" s="34"/>
      <c r="M1050" s="146"/>
      <c r="T1050" s="55"/>
      <c r="AT1050" s="18" t="s">
        <v>186</v>
      </c>
      <c r="AU1050" s="18" t="s">
        <v>93</v>
      </c>
    </row>
    <row r="1051" spans="2:65" s="12" customFormat="1" ht="11.25">
      <c r="B1051" s="147"/>
      <c r="D1051" s="148" t="s">
        <v>188</v>
      </c>
      <c r="E1051" s="149" t="s">
        <v>81</v>
      </c>
      <c r="F1051" s="150" t="s">
        <v>1673</v>
      </c>
      <c r="H1051" s="151">
        <v>76</v>
      </c>
      <c r="I1051" s="152"/>
      <c r="L1051" s="147"/>
      <c r="M1051" s="153"/>
      <c r="T1051" s="154"/>
      <c r="AT1051" s="149" t="s">
        <v>188</v>
      </c>
      <c r="AU1051" s="149" t="s">
        <v>93</v>
      </c>
      <c r="AV1051" s="12" t="s">
        <v>93</v>
      </c>
      <c r="AW1051" s="12" t="s">
        <v>42</v>
      </c>
      <c r="AX1051" s="12" t="s">
        <v>83</v>
      </c>
      <c r="AY1051" s="149" t="s">
        <v>177</v>
      </c>
    </row>
    <row r="1052" spans="2:65" s="12" customFormat="1" ht="11.25">
      <c r="B1052" s="147"/>
      <c r="D1052" s="148" t="s">
        <v>188</v>
      </c>
      <c r="E1052" s="149" t="s">
        <v>81</v>
      </c>
      <c r="F1052" s="150" t="s">
        <v>1674</v>
      </c>
      <c r="H1052" s="151">
        <v>10.44</v>
      </c>
      <c r="I1052" s="152"/>
      <c r="L1052" s="147"/>
      <c r="M1052" s="153"/>
      <c r="T1052" s="154"/>
      <c r="AT1052" s="149" t="s">
        <v>188</v>
      </c>
      <c r="AU1052" s="149" t="s">
        <v>93</v>
      </c>
      <c r="AV1052" s="12" t="s">
        <v>93</v>
      </c>
      <c r="AW1052" s="12" t="s">
        <v>42</v>
      </c>
      <c r="AX1052" s="12" t="s">
        <v>83</v>
      </c>
      <c r="AY1052" s="149" t="s">
        <v>177</v>
      </c>
    </row>
    <row r="1053" spans="2:65" s="13" customFormat="1" ht="11.25">
      <c r="B1053" s="155"/>
      <c r="D1053" s="148" t="s">
        <v>188</v>
      </c>
      <c r="E1053" s="156" t="s">
        <v>81</v>
      </c>
      <c r="F1053" s="157" t="s">
        <v>192</v>
      </c>
      <c r="H1053" s="158">
        <v>86.44</v>
      </c>
      <c r="I1053" s="159"/>
      <c r="L1053" s="155"/>
      <c r="M1053" s="160"/>
      <c r="T1053" s="161"/>
      <c r="AT1053" s="156" t="s">
        <v>188</v>
      </c>
      <c r="AU1053" s="156" t="s">
        <v>93</v>
      </c>
      <c r="AV1053" s="13" t="s">
        <v>184</v>
      </c>
      <c r="AW1053" s="13" t="s">
        <v>42</v>
      </c>
      <c r="AX1053" s="13" t="s">
        <v>91</v>
      </c>
      <c r="AY1053" s="156" t="s">
        <v>177</v>
      </c>
    </row>
    <row r="1054" spans="2:65" s="1" customFormat="1" ht="24.2" customHeight="1">
      <c r="B1054" s="34"/>
      <c r="C1054" s="130" t="s">
        <v>1675</v>
      </c>
      <c r="D1054" s="130" t="s">
        <v>179</v>
      </c>
      <c r="E1054" s="131" t="s">
        <v>1676</v>
      </c>
      <c r="F1054" s="132" t="s">
        <v>1677</v>
      </c>
      <c r="G1054" s="133" t="s">
        <v>120</v>
      </c>
      <c r="H1054" s="134">
        <v>8.06</v>
      </c>
      <c r="I1054" s="135"/>
      <c r="J1054" s="136">
        <f>ROUND(I1054*H1054,2)</f>
        <v>0</v>
      </c>
      <c r="K1054" s="132" t="s">
        <v>183</v>
      </c>
      <c r="L1054" s="34"/>
      <c r="M1054" s="137" t="s">
        <v>81</v>
      </c>
      <c r="N1054" s="138" t="s">
        <v>53</v>
      </c>
      <c r="P1054" s="139">
        <f>O1054*H1054</f>
        <v>0</v>
      </c>
      <c r="Q1054" s="139">
        <v>1.7000000000000001E-4</v>
      </c>
      <c r="R1054" s="139">
        <f>Q1054*H1054</f>
        <v>1.3702000000000002E-3</v>
      </c>
      <c r="S1054" s="139">
        <v>0</v>
      </c>
      <c r="T1054" s="140">
        <f>S1054*H1054</f>
        <v>0</v>
      </c>
      <c r="AR1054" s="141" t="s">
        <v>277</v>
      </c>
      <c r="AT1054" s="141" t="s">
        <v>179</v>
      </c>
      <c r="AU1054" s="141" t="s">
        <v>93</v>
      </c>
      <c r="AY1054" s="18" t="s">
        <v>177</v>
      </c>
      <c r="BE1054" s="142">
        <f>IF(N1054="základní",J1054,0)</f>
        <v>0</v>
      </c>
      <c r="BF1054" s="142">
        <f>IF(N1054="snížená",J1054,0)</f>
        <v>0</v>
      </c>
      <c r="BG1054" s="142">
        <f>IF(N1054="zákl. přenesená",J1054,0)</f>
        <v>0</v>
      </c>
      <c r="BH1054" s="142">
        <f>IF(N1054="sníž. přenesená",J1054,0)</f>
        <v>0</v>
      </c>
      <c r="BI1054" s="142">
        <f>IF(N1054="nulová",J1054,0)</f>
        <v>0</v>
      </c>
      <c r="BJ1054" s="18" t="s">
        <v>91</v>
      </c>
      <c r="BK1054" s="142">
        <f>ROUND(I1054*H1054,2)</f>
        <v>0</v>
      </c>
      <c r="BL1054" s="18" t="s">
        <v>277</v>
      </c>
      <c r="BM1054" s="141" t="s">
        <v>1678</v>
      </c>
    </row>
    <row r="1055" spans="2:65" s="1" customFormat="1" ht="11.25">
      <c r="B1055" s="34"/>
      <c r="D1055" s="143" t="s">
        <v>186</v>
      </c>
      <c r="F1055" s="144" t="s">
        <v>1679</v>
      </c>
      <c r="I1055" s="145"/>
      <c r="L1055" s="34"/>
      <c r="M1055" s="146"/>
      <c r="T1055" s="55"/>
      <c r="AT1055" s="18" t="s">
        <v>186</v>
      </c>
      <c r="AU1055" s="18" t="s">
        <v>93</v>
      </c>
    </row>
    <row r="1056" spans="2:65" s="1" customFormat="1" ht="24.2" customHeight="1">
      <c r="B1056" s="34"/>
      <c r="C1056" s="130" t="s">
        <v>1680</v>
      </c>
      <c r="D1056" s="130" t="s">
        <v>179</v>
      </c>
      <c r="E1056" s="131" t="s">
        <v>1681</v>
      </c>
      <c r="F1056" s="132" t="s">
        <v>1682</v>
      </c>
      <c r="G1056" s="133" t="s">
        <v>120</v>
      </c>
      <c r="H1056" s="134">
        <v>8.06</v>
      </c>
      <c r="I1056" s="135"/>
      <c r="J1056" s="136">
        <f>ROUND(I1056*H1056,2)</f>
        <v>0</v>
      </c>
      <c r="K1056" s="132" t="s">
        <v>183</v>
      </c>
      <c r="L1056" s="34"/>
      <c r="M1056" s="137" t="s">
        <v>81</v>
      </c>
      <c r="N1056" s="138" t="s">
        <v>53</v>
      </c>
      <c r="P1056" s="139">
        <f>O1056*H1056</f>
        <v>0</v>
      </c>
      <c r="Q1056" s="139">
        <v>4.8000000000000001E-4</v>
      </c>
      <c r="R1056" s="139">
        <f>Q1056*H1056</f>
        <v>3.8688000000000004E-3</v>
      </c>
      <c r="S1056" s="139">
        <v>0</v>
      </c>
      <c r="T1056" s="140">
        <f>S1056*H1056</f>
        <v>0</v>
      </c>
      <c r="AR1056" s="141" t="s">
        <v>277</v>
      </c>
      <c r="AT1056" s="141" t="s">
        <v>179</v>
      </c>
      <c r="AU1056" s="141" t="s">
        <v>93</v>
      </c>
      <c r="AY1056" s="18" t="s">
        <v>177</v>
      </c>
      <c r="BE1056" s="142">
        <f>IF(N1056="základní",J1056,0)</f>
        <v>0</v>
      </c>
      <c r="BF1056" s="142">
        <f>IF(N1056="snížená",J1056,0)</f>
        <v>0</v>
      </c>
      <c r="BG1056" s="142">
        <f>IF(N1056="zákl. přenesená",J1056,0)</f>
        <v>0</v>
      </c>
      <c r="BH1056" s="142">
        <f>IF(N1056="sníž. přenesená",J1056,0)</f>
        <v>0</v>
      </c>
      <c r="BI1056" s="142">
        <f>IF(N1056="nulová",J1056,0)</f>
        <v>0</v>
      </c>
      <c r="BJ1056" s="18" t="s">
        <v>91</v>
      </c>
      <c r="BK1056" s="142">
        <f>ROUND(I1056*H1056,2)</f>
        <v>0</v>
      </c>
      <c r="BL1056" s="18" t="s">
        <v>277</v>
      </c>
      <c r="BM1056" s="141" t="s">
        <v>1683</v>
      </c>
    </row>
    <row r="1057" spans="2:65" s="1" customFormat="1" ht="11.25">
      <c r="B1057" s="34"/>
      <c r="D1057" s="143" t="s">
        <v>186</v>
      </c>
      <c r="F1057" s="144" t="s">
        <v>1684</v>
      </c>
      <c r="I1057" s="145"/>
      <c r="L1057" s="34"/>
      <c r="M1057" s="146"/>
      <c r="T1057" s="55"/>
      <c r="AT1057" s="18" t="s">
        <v>186</v>
      </c>
      <c r="AU1057" s="18" t="s">
        <v>93</v>
      </c>
    </row>
    <row r="1058" spans="2:65" s="12" customFormat="1" ht="11.25">
      <c r="B1058" s="147"/>
      <c r="D1058" s="148" t="s">
        <v>188</v>
      </c>
      <c r="E1058" s="149" t="s">
        <v>81</v>
      </c>
      <c r="F1058" s="150" t="s">
        <v>1685</v>
      </c>
      <c r="H1058" s="151">
        <v>8.06</v>
      </c>
      <c r="I1058" s="152"/>
      <c r="L1058" s="147"/>
      <c r="M1058" s="153"/>
      <c r="T1058" s="154"/>
      <c r="AT1058" s="149" t="s">
        <v>188</v>
      </c>
      <c r="AU1058" s="149" t="s">
        <v>93</v>
      </c>
      <c r="AV1058" s="12" t="s">
        <v>93</v>
      </c>
      <c r="AW1058" s="12" t="s">
        <v>42</v>
      </c>
      <c r="AX1058" s="12" t="s">
        <v>91</v>
      </c>
      <c r="AY1058" s="149" t="s">
        <v>177</v>
      </c>
    </row>
    <row r="1059" spans="2:65" s="11" customFormat="1" ht="22.9" customHeight="1">
      <c r="B1059" s="118"/>
      <c r="D1059" s="119" t="s">
        <v>82</v>
      </c>
      <c r="E1059" s="128" t="s">
        <v>1686</v>
      </c>
      <c r="F1059" s="128" t="s">
        <v>1687</v>
      </c>
      <c r="I1059" s="121"/>
      <c r="J1059" s="129">
        <f>BK1059</f>
        <v>0</v>
      </c>
      <c r="L1059" s="118"/>
      <c r="M1059" s="123"/>
      <c r="P1059" s="124">
        <f>SUM(P1060:P1091)</f>
        <v>0</v>
      </c>
      <c r="R1059" s="124">
        <f>SUM(R1060:R1091)</f>
        <v>0.47056562000000002</v>
      </c>
      <c r="T1059" s="125">
        <f>SUM(T1060:T1091)</f>
        <v>0</v>
      </c>
      <c r="AR1059" s="119" t="s">
        <v>93</v>
      </c>
      <c r="AT1059" s="126" t="s">
        <v>82</v>
      </c>
      <c r="AU1059" s="126" t="s">
        <v>91</v>
      </c>
      <c r="AY1059" s="119" t="s">
        <v>177</v>
      </c>
      <c r="BK1059" s="127">
        <f>SUM(BK1060:BK1091)</f>
        <v>0</v>
      </c>
    </row>
    <row r="1060" spans="2:65" s="1" customFormat="1" ht="24.2" customHeight="1">
      <c r="B1060" s="34"/>
      <c r="C1060" s="130" t="s">
        <v>1688</v>
      </c>
      <c r="D1060" s="130" t="s">
        <v>179</v>
      </c>
      <c r="E1060" s="131" t="s">
        <v>1689</v>
      </c>
      <c r="F1060" s="132" t="s">
        <v>1690</v>
      </c>
      <c r="G1060" s="133" t="s">
        <v>120</v>
      </c>
      <c r="H1060" s="134">
        <v>960.33799999999997</v>
      </c>
      <c r="I1060" s="135"/>
      <c r="J1060" s="136">
        <f>ROUND(I1060*H1060,2)</f>
        <v>0</v>
      </c>
      <c r="K1060" s="132" t="s">
        <v>183</v>
      </c>
      <c r="L1060" s="34"/>
      <c r="M1060" s="137" t="s">
        <v>81</v>
      </c>
      <c r="N1060" s="138" t="s">
        <v>53</v>
      </c>
      <c r="P1060" s="139">
        <f>O1060*H1060</f>
        <v>0</v>
      </c>
      <c r="Q1060" s="139">
        <v>2.0000000000000001E-4</v>
      </c>
      <c r="R1060" s="139">
        <f>Q1060*H1060</f>
        <v>0.1920676</v>
      </c>
      <c r="S1060" s="139">
        <v>0</v>
      </c>
      <c r="T1060" s="140">
        <f>S1060*H1060</f>
        <v>0</v>
      </c>
      <c r="AR1060" s="141" t="s">
        <v>277</v>
      </c>
      <c r="AT1060" s="141" t="s">
        <v>179</v>
      </c>
      <c r="AU1060" s="141" t="s">
        <v>93</v>
      </c>
      <c r="AY1060" s="18" t="s">
        <v>177</v>
      </c>
      <c r="BE1060" s="142">
        <f>IF(N1060="základní",J1060,0)</f>
        <v>0</v>
      </c>
      <c r="BF1060" s="142">
        <f>IF(N1060="snížená",J1060,0)</f>
        <v>0</v>
      </c>
      <c r="BG1060" s="142">
        <f>IF(N1060="zákl. přenesená",J1060,0)</f>
        <v>0</v>
      </c>
      <c r="BH1060" s="142">
        <f>IF(N1060="sníž. přenesená",J1060,0)</f>
        <v>0</v>
      </c>
      <c r="BI1060" s="142">
        <f>IF(N1060="nulová",J1060,0)</f>
        <v>0</v>
      </c>
      <c r="BJ1060" s="18" t="s">
        <v>91</v>
      </c>
      <c r="BK1060" s="142">
        <f>ROUND(I1060*H1060,2)</f>
        <v>0</v>
      </c>
      <c r="BL1060" s="18" t="s">
        <v>277</v>
      </c>
      <c r="BM1060" s="141" t="s">
        <v>1691</v>
      </c>
    </row>
    <row r="1061" spans="2:65" s="1" customFormat="1" ht="11.25">
      <c r="B1061" s="34"/>
      <c r="D1061" s="143" t="s">
        <v>186</v>
      </c>
      <c r="F1061" s="144" t="s">
        <v>1692</v>
      </c>
      <c r="I1061" s="145"/>
      <c r="L1061" s="34"/>
      <c r="M1061" s="146"/>
      <c r="T1061" s="55"/>
      <c r="AT1061" s="18" t="s">
        <v>186</v>
      </c>
      <c r="AU1061" s="18" t="s">
        <v>93</v>
      </c>
    </row>
    <row r="1062" spans="2:65" s="1" customFormat="1" ht="24.2" customHeight="1">
      <c r="B1062" s="34"/>
      <c r="C1062" s="130" t="s">
        <v>1693</v>
      </c>
      <c r="D1062" s="130" t="s">
        <v>179</v>
      </c>
      <c r="E1062" s="131" t="s">
        <v>1694</v>
      </c>
      <c r="F1062" s="132" t="s">
        <v>1695</v>
      </c>
      <c r="G1062" s="133" t="s">
        <v>120</v>
      </c>
      <c r="H1062" s="134">
        <v>960.33799999999997</v>
      </c>
      <c r="I1062" s="135"/>
      <c r="J1062" s="136">
        <f>ROUND(I1062*H1062,2)</f>
        <v>0</v>
      </c>
      <c r="K1062" s="132" t="s">
        <v>183</v>
      </c>
      <c r="L1062" s="34"/>
      <c r="M1062" s="137" t="s">
        <v>81</v>
      </c>
      <c r="N1062" s="138" t="s">
        <v>53</v>
      </c>
      <c r="P1062" s="139">
        <f>O1062*H1062</f>
        <v>0</v>
      </c>
      <c r="Q1062" s="139">
        <v>2.9E-4</v>
      </c>
      <c r="R1062" s="139">
        <f>Q1062*H1062</f>
        <v>0.27849802000000001</v>
      </c>
      <c r="S1062" s="139">
        <v>0</v>
      </c>
      <c r="T1062" s="140">
        <f>S1062*H1062</f>
        <v>0</v>
      </c>
      <c r="AR1062" s="141" t="s">
        <v>277</v>
      </c>
      <c r="AT1062" s="141" t="s">
        <v>179</v>
      </c>
      <c r="AU1062" s="141" t="s">
        <v>93</v>
      </c>
      <c r="AY1062" s="18" t="s">
        <v>177</v>
      </c>
      <c r="BE1062" s="142">
        <f>IF(N1062="základní",J1062,0)</f>
        <v>0</v>
      </c>
      <c r="BF1062" s="142">
        <f>IF(N1062="snížená",J1062,0)</f>
        <v>0</v>
      </c>
      <c r="BG1062" s="142">
        <f>IF(N1062="zákl. přenesená",J1062,0)</f>
        <v>0</v>
      </c>
      <c r="BH1062" s="142">
        <f>IF(N1062="sníž. přenesená",J1062,0)</f>
        <v>0</v>
      </c>
      <c r="BI1062" s="142">
        <f>IF(N1062="nulová",J1062,0)</f>
        <v>0</v>
      </c>
      <c r="BJ1062" s="18" t="s">
        <v>91</v>
      </c>
      <c r="BK1062" s="142">
        <f>ROUND(I1062*H1062,2)</f>
        <v>0</v>
      </c>
      <c r="BL1062" s="18" t="s">
        <v>277</v>
      </c>
      <c r="BM1062" s="141" t="s">
        <v>1696</v>
      </c>
    </row>
    <row r="1063" spans="2:65" s="1" customFormat="1" ht="11.25">
      <c r="B1063" s="34"/>
      <c r="D1063" s="143" t="s">
        <v>186</v>
      </c>
      <c r="F1063" s="144" t="s">
        <v>1697</v>
      </c>
      <c r="I1063" s="145"/>
      <c r="L1063" s="34"/>
      <c r="M1063" s="146"/>
      <c r="T1063" s="55"/>
      <c r="AT1063" s="18" t="s">
        <v>186</v>
      </c>
      <c r="AU1063" s="18" t="s">
        <v>93</v>
      </c>
    </row>
    <row r="1064" spans="2:65" s="15" customFormat="1" ht="11.25">
      <c r="B1064" s="179"/>
      <c r="D1064" s="148" t="s">
        <v>188</v>
      </c>
      <c r="E1064" s="180" t="s">
        <v>81</v>
      </c>
      <c r="F1064" s="181" t="s">
        <v>573</v>
      </c>
      <c r="H1064" s="180" t="s">
        <v>81</v>
      </c>
      <c r="I1064" s="182"/>
      <c r="L1064" s="179"/>
      <c r="M1064" s="183"/>
      <c r="T1064" s="184"/>
      <c r="AT1064" s="180" t="s">
        <v>188</v>
      </c>
      <c r="AU1064" s="180" t="s">
        <v>93</v>
      </c>
      <c r="AV1064" s="15" t="s">
        <v>91</v>
      </c>
      <c r="AW1064" s="15" t="s">
        <v>42</v>
      </c>
      <c r="AX1064" s="15" t="s">
        <v>83</v>
      </c>
      <c r="AY1064" s="180" t="s">
        <v>177</v>
      </c>
    </row>
    <row r="1065" spans="2:65" s="12" customFormat="1" ht="11.25">
      <c r="B1065" s="147"/>
      <c r="D1065" s="148" t="s">
        <v>188</v>
      </c>
      <c r="E1065" s="149" t="s">
        <v>81</v>
      </c>
      <c r="F1065" s="150" t="s">
        <v>1698</v>
      </c>
      <c r="H1065" s="151">
        <v>62.384</v>
      </c>
      <c r="I1065" s="152"/>
      <c r="L1065" s="147"/>
      <c r="M1065" s="153"/>
      <c r="T1065" s="154"/>
      <c r="AT1065" s="149" t="s">
        <v>188</v>
      </c>
      <c r="AU1065" s="149" t="s">
        <v>93</v>
      </c>
      <c r="AV1065" s="12" t="s">
        <v>93</v>
      </c>
      <c r="AW1065" s="12" t="s">
        <v>42</v>
      </c>
      <c r="AX1065" s="12" t="s">
        <v>83</v>
      </c>
      <c r="AY1065" s="149" t="s">
        <v>177</v>
      </c>
    </row>
    <row r="1066" spans="2:65" s="12" customFormat="1" ht="11.25">
      <c r="B1066" s="147"/>
      <c r="D1066" s="148" t="s">
        <v>188</v>
      </c>
      <c r="E1066" s="149" t="s">
        <v>81</v>
      </c>
      <c r="F1066" s="150" t="s">
        <v>575</v>
      </c>
      <c r="H1066" s="151">
        <v>-10.012</v>
      </c>
      <c r="I1066" s="152"/>
      <c r="L1066" s="147"/>
      <c r="M1066" s="153"/>
      <c r="T1066" s="154"/>
      <c r="AT1066" s="149" t="s">
        <v>188</v>
      </c>
      <c r="AU1066" s="149" t="s">
        <v>93</v>
      </c>
      <c r="AV1066" s="12" t="s">
        <v>93</v>
      </c>
      <c r="AW1066" s="12" t="s">
        <v>42</v>
      </c>
      <c r="AX1066" s="12" t="s">
        <v>83</v>
      </c>
      <c r="AY1066" s="149" t="s">
        <v>177</v>
      </c>
    </row>
    <row r="1067" spans="2:65" s="12" customFormat="1" ht="11.25">
      <c r="B1067" s="147"/>
      <c r="D1067" s="148" t="s">
        <v>188</v>
      </c>
      <c r="E1067" s="149" t="s">
        <v>81</v>
      </c>
      <c r="F1067" s="150" t="s">
        <v>1699</v>
      </c>
      <c r="H1067" s="151">
        <v>378.6</v>
      </c>
      <c r="I1067" s="152"/>
      <c r="L1067" s="147"/>
      <c r="M1067" s="153"/>
      <c r="T1067" s="154"/>
      <c r="AT1067" s="149" t="s">
        <v>188</v>
      </c>
      <c r="AU1067" s="149" t="s">
        <v>93</v>
      </c>
      <c r="AV1067" s="12" t="s">
        <v>93</v>
      </c>
      <c r="AW1067" s="12" t="s">
        <v>42</v>
      </c>
      <c r="AX1067" s="12" t="s">
        <v>83</v>
      </c>
      <c r="AY1067" s="149" t="s">
        <v>177</v>
      </c>
    </row>
    <row r="1068" spans="2:65" s="12" customFormat="1" ht="11.25">
      <c r="B1068" s="147"/>
      <c r="D1068" s="148" t="s">
        <v>188</v>
      </c>
      <c r="E1068" s="149" t="s">
        <v>81</v>
      </c>
      <c r="F1068" s="150" t="s">
        <v>575</v>
      </c>
      <c r="H1068" s="151">
        <v>-10.012</v>
      </c>
      <c r="I1068" s="152"/>
      <c r="L1068" s="147"/>
      <c r="M1068" s="153"/>
      <c r="T1068" s="154"/>
      <c r="AT1068" s="149" t="s">
        <v>188</v>
      </c>
      <c r="AU1068" s="149" t="s">
        <v>93</v>
      </c>
      <c r="AV1068" s="12" t="s">
        <v>93</v>
      </c>
      <c r="AW1068" s="12" t="s">
        <v>42</v>
      </c>
      <c r="AX1068" s="12" t="s">
        <v>83</v>
      </c>
      <c r="AY1068" s="149" t="s">
        <v>177</v>
      </c>
    </row>
    <row r="1069" spans="2:65" s="15" customFormat="1" ht="11.25">
      <c r="B1069" s="179"/>
      <c r="D1069" s="148" t="s">
        <v>188</v>
      </c>
      <c r="E1069" s="180" t="s">
        <v>81</v>
      </c>
      <c r="F1069" s="181" t="s">
        <v>1700</v>
      </c>
      <c r="H1069" s="180" t="s">
        <v>81</v>
      </c>
      <c r="I1069" s="182"/>
      <c r="L1069" s="179"/>
      <c r="M1069" s="183"/>
      <c r="T1069" s="184"/>
      <c r="AT1069" s="180" t="s">
        <v>188</v>
      </c>
      <c r="AU1069" s="180" t="s">
        <v>93</v>
      </c>
      <c r="AV1069" s="15" t="s">
        <v>91</v>
      </c>
      <c r="AW1069" s="15" t="s">
        <v>42</v>
      </c>
      <c r="AX1069" s="15" t="s">
        <v>83</v>
      </c>
      <c r="AY1069" s="180" t="s">
        <v>177</v>
      </c>
    </row>
    <row r="1070" spans="2:65" s="12" customFormat="1" ht="11.25">
      <c r="B1070" s="147"/>
      <c r="D1070" s="148" t="s">
        <v>188</v>
      </c>
      <c r="E1070" s="149" t="s">
        <v>81</v>
      </c>
      <c r="F1070" s="150" t="s">
        <v>1701</v>
      </c>
      <c r="H1070" s="151">
        <v>51.856000000000002</v>
      </c>
      <c r="I1070" s="152"/>
      <c r="L1070" s="147"/>
      <c r="M1070" s="153"/>
      <c r="T1070" s="154"/>
      <c r="AT1070" s="149" t="s">
        <v>188</v>
      </c>
      <c r="AU1070" s="149" t="s">
        <v>93</v>
      </c>
      <c r="AV1070" s="12" t="s">
        <v>93</v>
      </c>
      <c r="AW1070" s="12" t="s">
        <v>42</v>
      </c>
      <c r="AX1070" s="12" t="s">
        <v>83</v>
      </c>
      <c r="AY1070" s="149" t="s">
        <v>177</v>
      </c>
    </row>
    <row r="1071" spans="2:65" s="15" customFormat="1" ht="11.25">
      <c r="B1071" s="179"/>
      <c r="D1071" s="148" t="s">
        <v>188</v>
      </c>
      <c r="E1071" s="180" t="s">
        <v>81</v>
      </c>
      <c r="F1071" s="181" t="s">
        <v>580</v>
      </c>
      <c r="H1071" s="180" t="s">
        <v>81</v>
      </c>
      <c r="I1071" s="182"/>
      <c r="L1071" s="179"/>
      <c r="M1071" s="183"/>
      <c r="T1071" s="184"/>
      <c r="AT1071" s="180" t="s">
        <v>188</v>
      </c>
      <c r="AU1071" s="180" t="s">
        <v>93</v>
      </c>
      <c r="AV1071" s="15" t="s">
        <v>91</v>
      </c>
      <c r="AW1071" s="15" t="s">
        <v>42</v>
      </c>
      <c r="AX1071" s="15" t="s">
        <v>83</v>
      </c>
      <c r="AY1071" s="180" t="s">
        <v>177</v>
      </c>
    </row>
    <row r="1072" spans="2:65" s="12" customFormat="1" ht="11.25">
      <c r="B1072" s="147"/>
      <c r="D1072" s="148" t="s">
        <v>188</v>
      </c>
      <c r="E1072" s="149" t="s">
        <v>81</v>
      </c>
      <c r="F1072" s="150" t="s">
        <v>1702</v>
      </c>
      <c r="H1072" s="151">
        <v>63.783999999999999</v>
      </c>
      <c r="I1072" s="152"/>
      <c r="L1072" s="147"/>
      <c r="M1072" s="153"/>
      <c r="T1072" s="154"/>
      <c r="AT1072" s="149" t="s">
        <v>188</v>
      </c>
      <c r="AU1072" s="149" t="s">
        <v>93</v>
      </c>
      <c r="AV1072" s="12" t="s">
        <v>93</v>
      </c>
      <c r="AW1072" s="12" t="s">
        <v>42</v>
      </c>
      <c r="AX1072" s="12" t="s">
        <v>83</v>
      </c>
      <c r="AY1072" s="149" t="s">
        <v>177</v>
      </c>
    </row>
    <row r="1073" spans="2:51" s="12" customFormat="1" ht="11.25">
      <c r="B1073" s="147"/>
      <c r="D1073" s="148" t="s">
        <v>188</v>
      </c>
      <c r="E1073" s="149" t="s">
        <v>81</v>
      </c>
      <c r="F1073" s="150" t="s">
        <v>1703</v>
      </c>
      <c r="H1073" s="151">
        <v>-16.995000000000001</v>
      </c>
      <c r="I1073" s="152"/>
      <c r="L1073" s="147"/>
      <c r="M1073" s="153"/>
      <c r="T1073" s="154"/>
      <c r="AT1073" s="149" t="s">
        <v>188</v>
      </c>
      <c r="AU1073" s="149" t="s">
        <v>93</v>
      </c>
      <c r="AV1073" s="12" t="s">
        <v>93</v>
      </c>
      <c r="AW1073" s="12" t="s">
        <v>42</v>
      </c>
      <c r="AX1073" s="12" t="s">
        <v>83</v>
      </c>
      <c r="AY1073" s="149" t="s">
        <v>177</v>
      </c>
    </row>
    <row r="1074" spans="2:51" s="12" customFormat="1" ht="11.25">
      <c r="B1074" s="147"/>
      <c r="D1074" s="148" t="s">
        <v>188</v>
      </c>
      <c r="E1074" s="149" t="s">
        <v>81</v>
      </c>
      <c r="F1074" s="150" t="s">
        <v>1704</v>
      </c>
      <c r="H1074" s="151">
        <v>-8.4</v>
      </c>
      <c r="I1074" s="152"/>
      <c r="L1074" s="147"/>
      <c r="M1074" s="153"/>
      <c r="T1074" s="154"/>
      <c r="AT1074" s="149" t="s">
        <v>188</v>
      </c>
      <c r="AU1074" s="149" t="s">
        <v>93</v>
      </c>
      <c r="AV1074" s="12" t="s">
        <v>93</v>
      </c>
      <c r="AW1074" s="12" t="s">
        <v>42</v>
      </c>
      <c r="AX1074" s="12" t="s">
        <v>83</v>
      </c>
      <c r="AY1074" s="149" t="s">
        <v>177</v>
      </c>
    </row>
    <row r="1075" spans="2:51" s="12" customFormat="1" ht="11.25">
      <c r="B1075" s="147"/>
      <c r="D1075" s="148" t="s">
        <v>188</v>
      </c>
      <c r="E1075" s="149" t="s">
        <v>81</v>
      </c>
      <c r="F1075" s="150" t="s">
        <v>1705</v>
      </c>
      <c r="H1075" s="151">
        <v>73.92</v>
      </c>
      <c r="I1075" s="152"/>
      <c r="L1075" s="147"/>
      <c r="M1075" s="153"/>
      <c r="T1075" s="154"/>
      <c r="AT1075" s="149" t="s">
        <v>188</v>
      </c>
      <c r="AU1075" s="149" t="s">
        <v>93</v>
      </c>
      <c r="AV1075" s="12" t="s">
        <v>93</v>
      </c>
      <c r="AW1075" s="12" t="s">
        <v>42</v>
      </c>
      <c r="AX1075" s="12" t="s">
        <v>83</v>
      </c>
      <c r="AY1075" s="149" t="s">
        <v>177</v>
      </c>
    </row>
    <row r="1076" spans="2:51" s="12" customFormat="1" ht="11.25">
      <c r="B1076" s="147"/>
      <c r="D1076" s="148" t="s">
        <v>188</v>
      </c>
      <c r="E1076" s="149" t="s">
        <v>81</v>
      </c>
      <c r="F1076" s="150" t="s">
        <v>1703</v>
      </c>
      <c r="H1076" s="151">
        <v>-16.995000000000001</v>
      </c>
      <c r="I1076" s="152"/>
      <c r="L1076" s="147"/>
      <c r="M1076" s="153"/>
      <c r="T1076" s="154"/>
      <c r="AT1076" s="149" t="s">
        <v>188</v>
      </c>
      <c r="AU1076" s="149" t="s">
        <v>93</v>
      </c>
      <c r="AV1076" s="12" t="s">
        <v>93</v>
      </c>
      <c r="AW1076" s="12" t="s">
        <v>42</v>
      </c>
      <c r="AX1076" s="12" t="s">
        <v>83</v>
      </c>
      <c r="AY1076" s="149" t="s">
        <v>177</v>
      </c>
    </row>
    <row r="1077" spans="2:51" s="15" customFormat="1" ht="11.25">
      <c r="B1077" s="179"/>
      <c r="D1077" s="148" t="s">
        <v>188</v>
      </c>
      <c r="E1077" s="180" t="s">
        <v>81</v>
      </c>
      <c r="F1077" s="181" t="s">
        <v>584</v>
      </c>
      <c r="H1077" s="180" t="s">
        <v>81</v>
      </c>
      <c r="I1077" s="182"/>
      <c r="L1077" s="179"/>
      <c r="M1077" s="183"/>
      <c r="T1077" s="184"/>
      <c r="AT1077" s="180" t="s">
        <v>188</v>
      </c>
      <c r="AU1077" s="180" t="s">
        <v>93</v>
      </c>
      <c r="AV1077" s="15" t="s">
        <v>91</v>
      </c>
      <c r="AW1077" s="15" t="s">
        <v>42</v>
      </c>
      <c r="AX1077" s="15" t="s">
        <v>83</v>
      </c>
      <c r="AY1077" s="180" t="s">
        <v>177</v>
      </c>
    </row>
    <row r="1078" spans="2:51" s="12" customFormat="1" ht="11.25">
      <c r="B1078" s="147"/>
      <c r="D1078" s="148" t="s">
        <v>188</v>
      </c>
      <c r="E1078" s="149" t="s">
        <v>81</v>
      </c>
      <c r="F1078" s="150" t="s">
        <v>1702</v>
      </c>
      <c r="H1078" s="151">
        <v>63.783999999999999</v>
      </c>
      <c r="I1078" s="152"/>
      <c r="L1078" s="147"/>
      <c r="M1078" s="153"/>
      <c r="T1078" s="154"/>
      <c r="AT1078" s="149" t="s">
        <v>188</v>
      </c>
      <c r="AU1078" s="149" t="s">
        <v>93</v>
      </c>
      <c r="AV1078" s="12" t="s">
        <v>93</v>
      </c>
      <c r="AW1078" s="12" t="s">
        <v>42</v>
      </c>
      <c r="AX1078" s="12" t="s">
        <v>83</v>
      </c>
      <c r="AY1078" s="149" t="s">
        <v>177</v>
      </c>
    </row>
    <row r="1079" spans="2:51" s="12" customFormat="1" ht="11.25">
      <c r="B1079" s="147"/>
      <c r="D1079" s="148" t="s">
        <v>188</v>
      </c>
      <c r="E1079" s="149" t="s">
        <v>81</v>
      </c>
      <c r="F1079" s="150" t="s">
        <v>1703</v>
      </c>
      <c r="H1079" s="151">
        <v>-16.995000000000001</v>
      </c>
      <c r="I1079" s="152"/>
      <c r="L1079" s="147"/>
      <c r="M1079" s="153"/>
      <c r="T1079" s="154"/>
      <c r="AT1079" s="149" t="s">
        <v>188</v>
      </c>
      <c r="AU1079" s="149" t="s">
        <v>93</v>
      </c>
      <c r="AV1079" s="12" t="s">
        <v>93</v>
      </c>
      <c r="AW1079" s="12" t="s">
        <v>42</v>
      </c>
      <c r="AX1079" s="12" t="s">
        <v>83</v>
      </c>
      <c r="AY1079" s="149" t="s">
        <v>177</v>
      </c>
    </row>
    <row r="1080" spans="2:51" s="12" customFormat="1" ht="11.25">
      <c r="B1080" s="147"/>
      <c r="D1080" s="148" t="s">
        <v>188</v>
      </c>
      <c r="E1080" s="149" t="s">
        <v>81</v>
      </c>
      <c r="F1080" s="150" t="s">
        <v>1706</v>
      </c>
      <c r="H1080" s="151">
        <v>-5.4</v>
      </c>
      <c r="I1080" s="152"/>
      <c r="L1080" s="147"/>
      <c r="M1080" s="153"/>
      <c r="T1080" s="154"/>
      <c r="AT1080" s="149" t="s">
        <v>188</v>
      </c>
      <c r="AU1080" s="149" t="s">
        <v>93</v>
      </c>
      <c r="AV1080" s="12" t="s">
        <v>93</v>
      </c>
      <c r="AW1080" s="12" t="s">
        <v>42</v>
      </c>
      <c r="AX1080" s="12" t="s">
        <v>83</v>
      </c>
      <c r="AY1080" s="149" t="s">
        <v>177</v>
      </c>
    </row>
    <row r="1081" spans="2:51" s="12" customFormat="1" ht="11.25">
      <c r="B1081" s="147"/>
      <c r="D1081" s="148" t="s">
        <v>188</v>
      </c>
      <c r="E1081" s="149" t="s">
        <v>81</v>
      </c>
      <c r="F1081" s="150" t="s">
        <v>1707</v>
      </c>
      <c r="H1081" s="151">
        <v>74.2</v>
      </c>
      <c r="I1081" s="152"/>
      <c r="L1081" s="147"/>
      <c r="M1081" s="153"/>
      <c r="T1081" s="154"/>
      <c r="AT1081" s="149" t="s">
        <v>188</v>
      </c>
      <c r="AU1081" s="149" t="s">
        <v>93</v>
      </c>
      <c r="AV1081" s="12" t="s">
        <v>93</v>
      </c>
      <c r="AW1081" s="12" t="s">
        <v>42</v>
      </c>
      <c r="AX1081" s="12" t="s">
        <v>83</v>
      </c>
      <c r="AY1081" s="149" t="s">
        <v>177</v>
      </c>
    </row>
    <row r="1082" spans="2:51" s="12" customFormat="1" ht="11.25">
      <c r="B1082" s="147"/>
      <c r="D1082" s="148" t="s">
        <v>188</v>
      </c>
      <c r="E1082" s="149" t="s">
        <v>81</v>
      </c>
      <c r="F1082" s="150" t="s">
        <v>1703</v>
      </c>
      <c r="H1082" s="151">
        <v>-16.995000000000001</v>
      </c>
      <c r="I1082" s="152"/>
      <c r="L1082" s="147"/>
      <c r="M1082" s="153"/>
      <c r="T1082" s="154"/>
      <c r="AT1082" s="149" t="s">
        <v>188</v>
      </c>
      <c r="AU1082" s="149" t="s">
        <v>93</v>
      </c>
      <c r="AV1082" s="12" t="s">
        <v>93</v>
      </c>
      <c r="AW1082" s="12" t="s">
        <v>42</v>
      </c>
      <c r="AX1082" s="12" t="s">
        <v>83</v>
      </c>
      <c r="AY1082" s="149" t="s">
        <v>177</v>
      </c>
    </row>
    <row r="1083" spans="2:51" s="15" customFormat="1" ht="11.25">
      <c r="B1083" s="179"/>
      <c r="D1083" s="148" t="s">
        <v>188</v>
      </c>
      <c r="E1083" s="180" t="s">
        <v>81</v>
      </c>
      <c r="F1083" s="181" t="s">
        <v>585</v>
      </c>
      <c r="H1083" s="180" t="s">
        <v>81</v>
      </c>
      <c r="I1083" s="182"/>
      <c r="L1083" s="179"/>
      <c r="M1083" s="183"/>
      <c r="T1083" s="184"/>
      <c r="AT1083" s="180" t="s">
        <v>188</v>
      </c>
      <c r="AU1083" s="180" t="s">
        <v>93</v>
      </c>
      <c r="AV1083" s="15" t="s">
        <v>91</v>
      </c>
      <c r="AW1083" s="15" t="s">
        <v>42</v>
      </c>
      <c r="AX1083" s="15" t="s">
        <v>83</v>
      </c>
      <c r="AY1083" s="180" t="s">
        <v>177</v>
      </c>
    </row>
    <row r="1084" spans="2:51" s="12" customFormat="1" ht="11.25">
      <c r="B1084" s="147"/>
      <c r="D1084" s="148" t="s">
        <v>188</v>
      </c>
      <c r="E1084" s="149" t="s">
        <v>81</v>
      </c>
      <c r="F1084" s="150" t="s">
        <v>1702</v>
      </c>
      <c r="H1084" s="151">
        <v>63.783999999999999</v>
      </c>
      <c r="I1084" s="152"/>
      <c r="L1084" s="147"/>
      <c r="M1084" s="153"/>
      <c r="T1084" s="154"/>
      <c r="AT1084" s="149" t="s">
        <v>188</v>
      </c>
      <c r="AU1084" s="149" t="s">
        <v>93</v>
      </c>
      <c r="AV1084" s="12" t="s">
        <v>93</v>
      </c>
      <c r="AW1084" s="12" t="s">
        <v>42</v>
      </c>
      <c r="AX1084" s="12" t="s">
        <v>83</v>
      </c>
      <c r="AY1084" s="149" t="s">
        <v>177</v>
      </c>
    </row>
    <row r="1085" spans="2:51" s="12" customFormat="1" ht="11.25">
      <c r="B1085" s="147"/>
      <c r="D1085" s="148" t="s">
        <v>188</v>
      </c>
      <c r="E1085" s="149" t="s">
        <v>81</v>
      </c>
      <c r="F1085" s="150" t="s">
        <v>1703</v>
      </c>
      <c r="H1085" s="151">
        <v>-16.995000000000001</v>
      </c>
      <c r="I1085" s="152"/>
      <c r="L1085" s="147"/>
      <c r="M1085" s="153"/>
      <c r="T1085" s="154"/>
      <c r="AT1085" s="149" t="s">
        <v>188</v>
      </c>
      <c r="AU1085" s="149" t="s">
        <v>93</v>
      </c>
      <c r="AV1085" s="12" t="s">
        <v>93</v>
      </c>
      <c r="AW1085" s="12" t="s">
        <v>42</v>
      </c>
      <c r="AX1085" s="12" t="s">
        <v>83</v>
      </c>
      <c r="AY1085" s="149" t="s">
        <v>177</v>
      </c>
    </row>
    <row r="1086" spans="2:51" s="12" customFormat="1" ht="11.25">
      <c r="B1086" s="147"/>
      <c r="D1086" s="148" t="s">
        <v>188</v>
      </c>
      <c r="E1086" s="149" t="s">
        <v>81</v>
      </c>
      <c r="F1086" s="150" t="s">
        <v>1706</v>
      </c>
      <c r="H1086" s="151">
        <v>-5.4</v>
      </c>
      <c r="I1086" s="152"/>
      <c r="L1086" s="147"/>
      <c r="M1086" s="153"/>
      <c r="T1086" s="154"/>
      <c r="AT1086" s="149" t="s">
        <v>188</v>
      </c>
      <c r="AU1086" s="149" t="s">
        <v>93</v>
      </c>
      <c r="AV1086" s="12" t="s">
        <v>93</v>
      </c>
      <c r="AW1086" s="12" t="s">
        <v>42</v>
      </c>
      <c r="AX1086" s="12" t="s">
        <v>83</v>
      </c>
      <c r="AY1086" s="149" t="s">
        <v>177</v>
      </c>
    </row>
    <row r="1087" spans="2:51" s="12" customFormat="1" ht="11.25">
      <c r="B1087" s="147"/>
      <c r="D1087" s="148" t="s">
        <v>188</v>
      </c>
      <c r="E1087" s="149" t="s">
        <v>81</v>
      </c>
      <c r="F1087" s="150" t="s">
        <v>1707</v>
      </c>
      <c r="H1087" s="151">
        <v>74.2</v>
      </c>
      <c r="I1087" s="152"/>
      <c r="L1087" s="147"/>
      <c r="M1087" s="153"/>
      <c r="T1087" s="154"/>
      <c r="AT1087" s="149" t="s">
        <v>188</v>
      </c>
      <c r="AU1087" s="149" t="s">
        <v>93</v>
      </c>
      <c r="AV1087" s="12" t="s">
        <v>93</v>
      </c>
      <c r="AW1087" s="12" t="s">
        <v>42</v>
      </c>
      <c r="AX1087" s="12" t="s">
        <v>83</v>
      </c>
      <c r="AY1087" s="149" t="s">
        <v>177</v>
      </c>
    </row>
    <row r="1088" spans="2:51" s="12" customFormat="1" ht="11.25">
      <c r="B1088" s="147"/>
      <c r="D1088" s="148" t="s">
        <v>188</v>
      </c>
      <c r="E1088" s="149" t="s">
        <v>81</v>
      </c>
      <c r="F1088" s="150" t="s">
        <v>1703</v>
      </c>
      <c r="H1088" s="151">
        <v>-16.995000000000001</v>
      </c>
      <c r="I1088" s="152"/>
      <c r="L1088" s="147"/>
      <c r="M1088" s="153"/>
      <c r="T1088" s="154"/>
      <c r="AT1088" s="149" t="s">
        <v>188</v>
      </c>
      <c r="AU1088" s="149" t="s">
        <v>93</v>
      </c>
      <c r="AV1088" s="12" t="s">
        <v>93</v>
      </c>
      <c r="AW1088" s="12" t="s">
        <v>42</v>
      </c>
      <c r="AX1088" s="12" t="s">
        <v>83</v>
      </c>
      <c r="AY1088" s="149" t="s">
        <v>177</v>
      </c>
    </row>
    <row r="1089" spans="2:65" s="12" customFormat="1" ht="11.25">
      <c r="B1089" s="147"/>
      <c r="D1089" s="148" t="s">
        <v>188</v>
      </c>
      <c r="E1089" s="149" t="s">
        <v>81</v>
      </c>
      <c r="F1089" s="150" t="s">
        <v>1708</v>
      </c>
      <c r="H1089" s="151">
        <v>8.06</v>
      </c>
      <c r="I1089" s="152"/>
      <c r="L1089" s="147"/>
      <c r="M1089" s="153"/>
      <c r="T1089" s="154"/>
      <c r="AT1089" s="149" t="s">
        <v>188</v>
      </c>
      <c r="AU1089" s="149" t="s">
        <v>93</v>
      </c>
      <c r="AV1089" s="12" t="s">
        <v>93</v>
      </c>
      <c r="AW1089" s="12" t="s">
        <v>42</v>
      </c>
      <c r="AX1089" s="12" t="s">
        <v>83</v>
      </c>
      <c r="AY1089" s="149" t="s">
        <v>177</v>
      </c>
    </row>
    <row r="1090" spans="2:65" s="12" customFormat="1" ht="11.25">
      <c r="B1090" s="147"/>
      <c r="D1090" s="148" t="s">
        <v>188</v>
      </c>
      <c r="E1090" s="149" t="s">
        <v>81</v>
      </c>
      <c r="F1090" s="150" t="s">
        <v>1709</v>
      </c>
      <c r="H1090" s="151">
        <v>186.96</v>
      </c>
      <c r="I1090" s="152"/>
      <c r="L1090" s="147"/>
      <c r="M1090" s="153"/>
      <c r="T1090" s="154"/>
      <c r="AT1090" s="149" t="s">
        <v>188</v>
      </c>
      <c r="AU1090" s="149" t="s">
        <v>93</v>
      </c>
      <c r="AV1090" s="12" t="s">
        <v>93</v>
      </c>
      <c r="AW1090" s="12" t="s">
        <v>42</v>
      </c>
      <c r="AX1090" s="12" t="s">
        <v>83</v>
      </c>
      <c r="AY1090" s="149" t="s">
        <v>177</v>
      </c>
    </row>
    <row r="1091" spans="2:65" s="13" customFormat="1" ht="11.25">
      <c r="B1091" s="155"/>
      <c r="D1091" s="148" t="s">
        <v>188</v>
      </c>
      <c r="E1091" s="156" t="s">
        <v>81</v>
      </c>
      <c r="F1091" s="157" t="s">
        <v>192</v>
      </c>
      <c r="H1091" s="158">
        <v>960.33799999999997</v>
      </c>
      <c r="I1091" s="159"/>
      <c r="L1091" s="155"/>
      <c r="M1091" s="160"/>
      <c r="T1091" s="161"/>
      <c r="AT1091" s="156" t="s">
        <v>188</v>
      </c>
      <c r="AU1091" s="156" t="s">
        <v>93</v>
      </c>
      <c r="AV1091" s="13" t="s">
        <v>184</v>
      </c>
      <c r="AW1091" s="13" t="s">
        <v>42</v>
      </c>
      <c r="AX1091" s="13" t="s">
        <v>91</v>
      </c>
      <c r="AY1091" s="156" t="s">
        <v>177</v>
      </c>
    </row>
    <row r="1092" spans="2:65" s="11" customFormat="1" ht="22.9" customHeight="1">
      <c r="B1092" s="118"/>
      <c r="D1092" s="119" t="s">
        <v>82</v>
      </c>
      <c r="E1092" s="128" t="s">
        <v>1710</v>
      </c>
      <c r="F1092" s="128" t="s">
        <v>1711</v>
      </c>
      <c r="I1092" s="121"/>
      <c r="J1092" s="129">
        <f>BK1092</f>
        <v>0</v>
      </c>
      <c r="L1092" s="118"/>
      <c r="M1092" s="123"/>
      <c r="P1092" s="124">
        <f>SUM(P1093:P1098)</f>
        <v>0</v>
      </c>
      <c r="R1092" s="124">
        <f>SUM(R1093:R1098)</f>
        <v>7.5973680000000002E-2</v>
      </c>
      <c r="T1092" s="125">
        <f>SUM(T1093:T1098)</f>
        <v>0.87129900000000005</v>
      </c>
      <c r="AR1092" s="119" t="s">
        <v>93</v>
      </c>
      <c r="AT1092" s="126" t="s">
        <v>82</v>
      </c>
      <c r="AU1092" s="126" t="s">
        <v>91</v>
      </c>
      <c r="AY1092" s="119" t="s">
        <v>177</v>
      </c>
      <c r="BK1092" s="127">
        <f>SUM(BK1093:BK1098)</f>
        <v>0</v>
      </c>
    </row>
    <row r="1093" spans="2:65" s="1" customFormat="1" ht="24.2" customHeight="1">
      <c r="B1093" s="34"/>
      <c r="C1093" s="130" t="s">
        <v>1712</v>
      </c>
      <c r="D1093" s="130" t="s">
        <v>179</v>
      </c>
      <c r="E1093" s="131" t="s">
        <v>1713</v>
      </c>
      <c r="F1093" s="132" t="s">
        <v>1714</v>
      </c>
      <c r="G1093" s="133" t="s">
        <v>120</v>
      </c>
      <c r="H1093" s="134">
        <v>3.6720000000000002</v>
      </c>
      <c r="I1093" s="135"/>
      <c r="J1093" s="136">
        <f>ROUND(I1093*H1093,2)</f>
        <v>0</v>
      </c>
      <c r="K1093" s="132" t="s">
        <v>81</v>
      </c>
      <c r="L1093" s="34"/>
      <c r="M1093" s="137" t="s">
        <v>81</v>
      </c>
      <c r="N1093" s="138" t="s">
        <v>53</v>
      </c>
      <c r="P1093" s="139">
        <f>O1093*H1093</f>
        <v>0</v>
      </c>
      <c r="Q1093" s="139">
        <v>2.069E-2</v>
      </c>
      <c r="R1093" s="139">
        <f>Q1093*H1093</f>
        <v>7.5973680000000002E-2</v>
      </c>
      <c r="S1093" s="139">
        <v>0</v>
      </c>
      <c r="T1093" s="140">
        <f>S1093*H1093</f>
        <v>0</v>
      </c>
      <c r="AR1093" s="141" t="s">
        <v>277</v>
      </c>
      <c r="AT1093" s="141" t="s">
        <v>179</v>
      </c>
      <c r="AU1093" s="141" t="s">
        <v>93</v>
      </c>
      <c r="AY1093" s="18" t="s">
        <v>177</v>
      </c>
      <c r="BE1093" s="142">
        <f>IF(N1093="základní",J1093,0)</f>
        <v>0</v>
      </c>
      <c r="BF1093" s="142">
        <f>IF(N1093="snížená",J1093,0)</f>
        <v>0</v>
      </c>
      <c r="BG1093" s="142">
        <f>IF(N1093="zákl. přenesená",J1093,0)</f>
        <v>0</v>
      </c>
      <c r="BH1093" s="142">
        <f>IF(N1093="sníž. přenesená",J1093,0)</f>
        <v>0</v>
      </c>
      <c r="BI1093" s="142">
        <f>IF(N1093="nulová",J1093,0)</f>
        <v>0</v>
      </c>
      <c r="BJ1093" s="18" t="s">
        <v>91</v>
      </c>
      <c r="BK1093" s="142">
        <f>ROUND(I1093*H1093,2)</f>
        <v>0</v>
      </c>
      <c r="BL1093" s="18" t="s">
        <v>277</v>
      </c>
      <c r="BM1093" s="141" t="s">
        <v>1715</v>
      </c>
    </row>
    <row r="1094" spans="2:65" s="12" customFormat="1" ht="11.25">
      <c r="B1094" s="147"/>
      <c r="D1094" s="148" t="s">
        <v>188</v>
      </c>
      <c r="E1094" s="149" t="s">
        <v>81</v>
      </c>
      <c r="F1094" s="150" t="s">
        <v>1716</v>
      </c>
      <c r="H1094" s="151">
        <v>3.6720000000000002</v>
      </c>
      <c r="I1094" s="152"/>
      <c r="L1094" s="147"/>
      <c r="M1094" s="153"/>
      <c r="T1094" s="154"/>
      <c r="AT1094" s="149" t="s">
        <v>188</v>
      </c>
      <c r="AU1094" s="149" t="s">
        <v>93</v>
      </c>
      <c r="AV1094" s="12" t="s">
        <v>93</v>
      </c>
      <c r="AW1094" s="12" t="s">
        <v>42</v>
      </c>
      <c r="AX1094" s="12" t="s">
        <v>91</v>
      </c>
      <c r="AY1094" s="149" t="s">
        <v>177</v>
      </c>
    </row>
    <row r="1095" spans="2:65" s="1" customFormat="1" ht="16.5" customHeight="1">
      <c r="B1095" s="34"/>
      <c r="C1095" s="130" t="s">
        <v>1717</v>
      </c>
      <c r="D1095" s="130" t="s">
        <v>179</v>
      </c>
      <c r="E1095" s="131" t="s">
        <v>1718</v>
      </c>
      <c r="F1095" s="132" t="s">
        <v>1719</v>
      </c>
      <c r="G1095" s="133" t="s">
        <v>120</v>
      </c>
      <c r="H1095" s="134">
        <v>42.9</v>
      </c>
      <c r="I1095" s="135"/>
      <c r="J1095" s="136">
        <f>ROUND(I1095*H1095,2)</f>
        <v>0</v>
      </c>
      <c r="K1095" s="132" t="s">
        <v>183</v>
      </c>
      <c r="L1095" s="34"/>
      <c r="M1095" s="137" t="s">
        <v>81</v>
      </c>
      <c r="N1095" s="138" t="s">
        <v>53</v>
      </c>
      <c r="P1095" s="139">
        <f>O1095*H1095</f>
        <v>0</v>
      </c>
      <c r="Q1095" s="139">
        <v>0</v>
      </c>
      <c r="R1095" s="139">
        <f>Q1095*H1095</f>
        <v>0</v>
      </c>
      <c r="S1095" s="139">
        <v>2.0310000000000002E-2</v>
      </c>
      <c r="T1095" s="140">
        <f>S1095*H1095</f>
        <v>0.87129900000000005</v>
      </c>
      <c r="AR1095" s="141" t="s">
        <v>277</v>
      </c>
      <c r="AT1095" s="141" t="s">
        <v>179</v>
      </c>
      <c r="AU1095" s="141" t="s">
        <v>93</v>
      </c>
      <c r="AY1095" s="18" t="s">
        <v>177</v>
      </c>
      <c r="BE1095" s="142">
        <f>IF(N1095="základní",J1095,0)</f>
        <v>0</v>
      </c>
      <c r="BF1095" s="142">
        <f>IF(N1095="snížená",J1095,0)</f>
        <v>0</v>
      </c>
      <c r="BG1095" s="142">
        <f>IF(N1095="zákl. přenesená",J1095,0)</f>
        <v>0</v>
      </c>
      <c r="BH1095" s="142">
        <f>IF(N1095="sníž. přenesená",J1095,0)</f>
        <v>0</v>
      </c>
      <c r="BI1095" s="142">
        <f>IF(N1095="nulová",J1095,0)</f>
        <v>0</v>
      </c>
      <c r="BJ1095" s="18" t="s">
        <v>91</v>
      </c>
      <c r="BK1095" s="142">
        <f>ROUND(I1095*H1095,2)</f>
        <v>0</v>
      </c>
      <c r="BL1095" s="18" t="s">
        <v>277</v>
      </c>
      <c r="BM1095" s="141" t="s">
        <v>1720</v>
      </c>
    </row>
    <row r="1096" spans="2:65" s="1" customFormat="1" ht="11.25">
      <c r="B1096" s="34"/>
      <c r="D1096" s="143" t="s">
        <v>186</v>
      </c>
      <c r="F1096" s="144" t="s">
        <v>1721</v>
      </c>
      <c r="I1096" s="145"/>
      <c r="L1096" s="34"/>
      <c r="M1096" s="146"/>
      <c r="T1096" s="55"/>
      <c r="AT1096" s="18" t="s">
        <v>186</v>
      </c>
      <c r="AU1096" s="18" t="s">
        <v>93</v>
      </c>
    </row>
    <row r="1097" spans="2:65" s="1" customFormat="1" ht="24.2" customHeight="1">
      <c r="B1097" s="34"/>
      <c r="C1097" s="130" t="s">
        <v>1722</v>
      </c>
      <c r="D1097" s="130" t="s">
        <v>179</v>
      </c>
      <c r="E1097" s="131" t="s">
        <v>1723</v>
      </c>
      <c r="F1097" s="132" t="s">
        <v>1724</v>
      </c>
      <c r="G1097" s="133" t="s">
        <v>241</v>
      </c>
      <c r="H1097" s="134">
        <v>7.5999999999999998E-2</v>
      </c>
      <c r="I1097" s="135"/>
      <c r="J1097" s="136">
        <f>ROUND(I1097*H1097,2)</f>
        <v>0</v>
      </c>
      <c r="K1097" s="132" t="s">
        <v>183</v>
      </c>
      <c r="L1097" s="34"/>
      <c r="M1097" s="137" t="s">
        <v>81</v>
      </c>
      <c r="N1097" s="138" t="s">
        <v>53</v>
      </c>
      <c r="P1097" s="139">
        <f>O1097*H1097</f>
        <v>0</v>
      </c>
      <c r="Q1097" s="139">
        <v>0</v>
      </c>
      <c r="R1097" s="139">
        <f>Q1097*H1097</f>
        <v>0</v>
      </c>
      <c r="S1097" s="139">
        <v>0</v>
      </c>
      <c r="T1097" s="140">
        <f>S1097*H1097</f>
        <v>0</v>
      </c>
      <c r="AR1097" s="141" t="s">
        <v>277</v>
      </c>
      <c r="AT1097" s="141" t="s">
        <v>179</v>
      </c>
      <c r="AU1097" s="141" t="s">
        <v>93</v>
      </c>
      <c r="AY1097" s="18" t="s">
        <v>177</v>
      </c>
      <c r="BE1097" s="142">
        <f>IF(N1097="základní",J1097,0)</f>
        <v>0</v>
      </c>
      <c r="BF1097" s="142">
        <f>IF(N1097="snížená",J1097,0)</f>
        <v>0</v>
      </c>
      <c r="BG1097" s="142">
        <f>IF(N1097="zákl. přenesená",J1097,0)</f>
        <v>0</v>
      </c>
      <c r="BH1097" s="142">
        <f>IF(N1097="sníž. přenesená",J1097,0)</f>
        <v>0</v>
      </c>
      <c r="BI1097" s="142">
        <f>IF(N1097="nulová",J1097,0)</f>
        <v>0</v>
      </c>
      <c r="BJ1097" s="18" t="s">
        <v>91</v>
      </c>
      <c r="BK1097" s="142">
        <f>ROUND(I1097*H1097,2)</f>
        <v>0</v>
      </c>
      <c r="BL1097" s="18" t="s">
        <v>277</v>
      </c>
      <c r="BM1097" s="141" t="s">
        <v>1725</v>
      </c>
    </row>
    <row r="1098" spans="2:65" s="1" customFormat="1" ht="11.25">
      <c r="B1098" s="34"/>
      <c r="D1098" s="143" t="s">
        <v>186</v>
      </c>
      <c r="F1098" s="144" t="s">
        <v>1726</v>
      </c>
      <c r="I1098" s="145"/>
      <c r="L1098" s="34"/>
      <c r="M1098" s="146"/>
      <c r="T1098" s="55"/>
      <c r="AT1098" s="18" t="s">
        <v>186</v>
      </c>
      <c r="AU1098" s="18" t="s">
        <v>93</v>
      </c>
    </row>
    <row r="1099" spans="2:65" s="11" customFormat="1" ht="25.9" customHeight="1">
      <c r="B1099" s="118"/>
      <c r="D1099" s="119" t="s">
        <v>82</v>
      </c>
      <c r="E1099" s="120" t="s">
        <v>278</v>
      </c>
      <c r="F1099" s="120" t="s">
        <v>1727</v>
      </c>
      <c r="I1099" s="121"/>
      <c r="J1099" s="122">
        <f>BK1099</f>
        <v>0</v>
      </c>
      <c r="L1099" s="118"/>
      <c r="M1099" s="123"/>
      <c r="P1099" s="124">
        <f>P1100+P1102</f>
        <v>0</v>
      </c>
      <c r="R1099" s="124">
        <f>R1100+R1102</f>
        <v>0</v>
      </c>
      <c r="T1099" s="125">
        <f>T1100+T1102</f>
        <v>0</v>
      </c>
      <c r="AR1099" s="119" t="s">
        <v>197</v>
      </c>
      <c r="AT1099" s="126" t="s">
        <v>82</v>
      </c>
      <c r="AU1099" s="126" t="s">
        <v>83</v>
      </c>
      <c r="AY1099" s="119" t="s">
        <v>177</v>
      </c>
      <c r="BK1099" s="127">
        <f>BK1100+BK1102</f>
        <v>0</v>
      </c>
    </row>
    <row r="1100" spans="2:65" s="11" customFormat="1" ht="22.9" customHeight="1">
      <c r="B1100" s="118"/>
      <c r="D1100" s="119" t="s">
        <v>82</v>
      </c>
      <c r="E1100" s="128" t="s">
        <v>1728</v>
      </c>
      <c r="F1100" s="128" t="s">
        <v>1729</v>
      </c>
      <c r="I1100" s="121"/>
      <c r="J1100" s="129">
        <f>BK1100</f>
        <v>0</v>
      </c>
      <c r="L1100" s="118"/>
      <c r="M1100" s="123"/>
      <c r="P1100" s="124">
        <f>P1101</f>
        <v>0</v>
      </c>
      <c r="R1100" s="124">
        <f>R1101</f>
        <v>0</v>
      </c>
      <c r="T1100" s="125">
        <f>T1101</f>
        <v>0</v>
      </c>
      <c r="AR1100" s="119" t="s">
        <v>197</v>
      </c>
      <c r="AT1100" s="126" t="s">
        <v>82</v>
      </c>
      <c r="AU1100" s="126" t="s">
        <v>91</v>
      </c>
      <c r="AY1100" s="119" t="s">
        <v>177</v>
      </c>
      <c r="BK1100" s="127">
        <f>BK1101</f>
        <v>0</v>
      </c>
    </row>
    <row r="1101" spans="2:65" s="1" customFormat="1" ht="55.5" customHeight="1">
      <c r="B1101" s="34"/>
      <c r="C1101" s="130" t="s">
        <v>1730</v>
      </c>
      <c r="D1101" s="130" t="s">
        <v>179</v>
      </c>
      <c r="E1101" s="131" t="s">
        <v>1731</v>
      </c>
      <c r="F1101" s="132" t="s">
        <v>1732</v>
      </c>
      <c r="G1101" s="133" t="s">
        <v>1320</v>
      </c>
      <c r="H1101" s="134">
        <v>1</v>
      </c>
      <c r="I1101" s="135"/>
      <c r="J1101" s="136">
        <f>ROUND(I1101*H1101,2)</f>
        <v>0</v>
      </c>
      <c r="K1101" s="132" t="s">
        <v>81</v>
      </c>
      <c r="L1101" s="34"/>
      <c r="M1101" s="137" t="s">
        <v>81</v>
      </c>
      <c r="N1101" s="138" t="s">
        <v>53</v>
      </c>
      <c r="P1101" s="139">
        <f>O1101*H1101</f>
        <v>0</v>
      </c>
      <c r="Q1101" s="139">
        <v>0</v>
      </c>
      <c r="R1101" s="139">
        <f>Q1101*H1101</f>
        <v>0</v>
      </c>
      <c r="S1101" s="139">
        <v>0</v>
      </c>
      <c r="T1101" s="140">
        <f>S1101*H1101</f>
        <v>0</v>
      </c>
      <c r="AR1101" s="141" t="s">
        <v>637</v>
      </c>
      <c r="AT1101" s="141" t="s">
        <v>179</v>
      </c>
      <c r="AU1101" s="141" t="s">
        <v>93</v>
      </c>
      <c r="AY1101" s="18" t="s">
        <v>177</v>
      </c>
      <c r="BE1101" s="142">
        <f>IF(N1101="základní",J1101,0)</f>
        <v>0</v>
      </c>
      <c r="BF1101" s="142">
        <f>IF(N1101="snížená",J1101,0)</f>
        <v>0</v>
      </c>
      <c r="BG1101" s="142">
        <f>IF(N1101="zákl. přenesená",J1101,0)</f>
        <v>0</v>
      </c>
      <c r="BH1101" s="142">
        <f>IF(N1101="sníž. přenesená",J1101,0)</f>
        <v>0</v>
      </c>
      <c r="BI1101" s="142">
        <f>IF(N1101="nulová",J1101,0)</f>
        <v>0</v>
      </c>
      <c r="BJ1101" s="18" t="s">
        <v>91</v>
      </c>
      <c r="BK1101" s="142">
        <f>ROUND(I1101*H1101,2)</f>
        <v>0</v>
      </c>
      <c r="BL1101" s="18" t="s">
        <v>637</v>
      </c>
      <c r="BM1101" s="141" t="s">
        <v>1733</v>
      </c>
    </row>
    <row r="1102" spans="2:65" s="11" customFormat="1" ht="22.9" customHeight="1">
      <c r="B1102" s="118"/>
      <c r="D1102" s="119" t="s">
        <v>82</v>
      </c>
      <c r="E1102" s="128" t="s">
        <v>1734</v>
      </c>
      <c r="F1102" s="128" t="s">
        <v>1735</v>
      </c>
      <c r="I1102" s="121"/>
      <c r="J1102" s="129">
        <f>BK1102</f>
        <v>0</v>
      </c>
      <c r="L1102" s="118"/>
      <c r="M1102" s="123"/>
      <c r="P1102" s="124">
        <f>SUM(P1103:P1110)</f>
        <v>0</v>
      </c>
      <c r="R1102" s="124">
        <f>SUM(R1103:R1110)</f>
        <v>0</v>
      </c>
      <c r="T1102" s="125">
        <f>SUM(T1103:T1110)</f>
        <v>0</v>
      </c>
      <c r="AR1102" s="119" t="s">
        <v>197</v>
      </c>
      <c r="AT1102" s="126" t="s">
        <v>82</v>
      </c>
      <c r="AU1102" s="126" t="s">
        <v>91</v>
      </c>
      <c r="AY1102" s="119" t="s">
        <v>177</v>
      </c>
      <c r="BK1102" s="127">
        <f>SUM(BK1103:BK1110)</f>
        <v>0</v>
      </c>
    </row>
    <row r="1103" spans="2:65" s="1" customFormat="1" ht="21.75" customHeight="1">
      <c r="B1103" s="34"/>
      <c r="C1103" s="130" t="s">
        <v>1736</v>
      </c>
      <c r="D1103" s="130" t="s">
        <v>179</v>
      </c>
      <c r="E1103" s="131" t="s">
        <v>1737</v>
      </c>
      <c r="F1103" s="132" t="s">
        <v>1738</v>
      </c>
      <c r="G1103" s="133" t="s">
        <v>1739</v>
      </c>
      <c r="H1103" s="134">
        <v>3065.788</v>
      </c>
      <c r="I1103" s="135"/>
      <c r="J1103" s="136">
        <f>ROUND(I1103*H1103,2)</f>
        <v>0</v>
      </c>
      <c r="K1103" s="132" t="s">
        <v>81</v>
      </c>
      <c r="L1103" s="34"/>
      <c r="M1103" s="137" t="s">
        <v>81</v>
      </c>
      <c r="N1103" s="138" t="s">
        <v>53</v>
      </c>
      <c r="P1103" s="139">
        <f>O1103*H1103</f>
        <v>0</v>
      </c>
      <c r="Q1103" s="139">
        <v>0</v>
      </c>
      <c r="R1103" s="139">
        <f>Q1103*H1103</f>
        <v>0</v>
      </c>
      <c r="S1103" s="139">
        <v>0</v>
      </c>
      <c r="T1103" s="140">
        <f>S1103*H1103</f>
        <v>0</v>
      </c>
      <c r="AR1103" s="141" t="s">
        <v>637</v>
      </c>
      <c r="AT1103" s="141" t="s">
        <v>179</v>
      </c>
      <c r="AU1103" s="141" t="s">
        <v>93</v>
      </c>
      <c r="AY1103" s="18" t="s">
        <v>177</v>
      </c>
      <c r="BE1103" s="142">
        <f>IF(N1103="základní",J1103,0)</f>
        <v>0</v>
      </c>
      <c r="BF1103" s="142">
        <f>IF(N1103="snížená",J1103,0)</f>
        <v>0</v>
      </c>
      <c r="BG1103" s="142">
        <f>IF(N1103="zákl. přenesená",J1103,0)</f>
        <v>0</v>
      </c>
      <c r="BH1103" s="142">
        <f>IF(N1103="sníž. přenesená",J1103,0)</f>
        <v>0</v>
      </c>
      <c r="BI1103" s="142">
        <f>IF(N1103="nulová",J1103,0)</f>
        <v>0</v>
      </c>
      <c r="BJ1103" s="18" t="s">
        <v>91</v>
      </c>
      <c r="BK1103" s="142">
        <f>ROUND(I1103*H1103,2)</f>
        <v>0</v>
      </c>
      <c r="BL1103" s="18" t="s">
        <v>637</v>
      </c>
      <c r="BM1103" s="141" t="s">
        <v>1740</v>
      </c>
    </row>
    <row r="1104" spans="2:65" s="12" customFormat="1" ht="11.25">
      <c r="B1104" s="147"/>
      <c r="D1104" s="148" t="s">
        <v>188</v>
      </c>
      <c r="E1104" s="149" t="s">
        <v>81</v>
      </c>
      <c r="F1104" s="150" t="s">
        <v>1741</v>
      </c>
      <c r="H1104" s="151">
        <v>3065.788</v>
      </c>
      <c r="I1104" s="152"/>
      <c r="L1104" s="147"/>
      <c r="M1104" s="153"/>
      <c r="T1104" s="154"/>
      <c r="AT1104" s="149" t="s">
        <v>188</v>
      </c>
      <c r="AU1104" s="149" t="s">
        <v>93</v>
      </c>
      <c r="AV1104" s="12" t="s">
        <v>93</v>
      </c>
      <c r="AW1104" s="12" t="s">
        <v>42</v>
      </c>
      <c r="AX1104" s="12" t="s">
        <v>91</v>
      </c>
      <c r="AY1104" s="149" t="s">
        <v>177</v>
      </c>
    </row>
    <row r="1105" spans="2:65" s="1" customFormat="1" ht="24.2" customHeight="1">
      <c r="B1105" s="34"/>
      <c r="C1105" s="130" t="s">
        <v>1742</v>
      </c>
      <c r="D1105" s="130" t="s">
        <v>179</v>
      </c>
      <c r="E1105" s="131" t="s">
        <v>1743</v>
      </c>
      <c r="F1105" s="132" t="s">
        <v>1744</v>
      </c>
      <c r="G1105" s="133" t="s">
        <v>120</v>
      </c>
      <c r="H1105" s="134">
        <v>5.48</v>
      </c>
      <c r="I1105" s="135"/>
      <c r="J1105" s="136">
        <f>ROUND(I1105*H1105,2)</f>
        <v>0</v>
      </c>
      <c r="K1105" s="132" t="s">
        <v>81</v>
      </c>
      <c r="L1105" s="34"/>
      <c r="M1105" s="137" t="s">
        <v>81</v>
      </c>
      <c r="N1105" s="138" t="s">
        <v>53</v>
      </c>
      <c r="P1105" s="139">
        <f>O1105*H1105</f>
        <v>0</v>
      </c>
      <c r="Q1105" s="139">
        <v>0</v>
      </c>
      <c r="R1105" s="139">
        <f>Q1105*H1105</f>
        <v>0</v>
      </c>
      <c r="S1105" s="139">
        <v>0</v>
      </c>
      <c r="T1105" s="140">
        <f>S1105*H1105</f>
        <v>0</v>
      </c>
      <c r="AR1105" s="141" t="s">
        <v>637</v>
      </c>
      <c r="AT1105" s="141" t="s">
        <v>179</v>
      </c>
      <c r="AU1105" s="141" t="s">
        <v>93</v>
      </c>
      <c r="AY1105" s="18" t="s">
        <v>177</v>
      </c>
      <c r="BE1105" s="142">
        <f>IF(N1105="základní",J1105,0)</f>
        <v>0</v>
      </c>
      <c r="BF1105" s="142">
        <f>IF(N1105="snížená",J1105,0)</f>
        <v>0</v>
      </c>
      <c r="BG1105" s="142">
        <f>IF(N1105="zákl. přenesená",J1105,0)</f>
        <v>0</v>
      </c>
      <c r="BH1105" s="142">
        <f>IF(N1105="sníž. přenesená",J1105,0)</f>
        <v>0</v>
      </c>
      <c r="BI1105" s="142">
        <f>IF(N1105="nulová",J1105,0)</f>
        <v>0</v>
      </c>
      <c r="BJ1105" s="18" t="s">
        <v>91</v>
      </c>
      <c r="BK1105" s="142">
        <f>ROUND(I1105*H1105,2)</f>
        <v>0</v>
      </c>
      <c r="BL1105" s="18" t="s">
        <v>637</v>
      </c>
      <c r="BM1105" s="141" t="s">
        <v>1745</v>
      </c>
    </row>
    <row r="1106" spans="2:65" s="12" customFormat="1" ht="11.25">
      <c r="B1106" s="147"/>
      <c r="D1106" s="148" t="s">
        <v>188</v>
      </c>
      <c r="E1106" s="149" t="s">
        <v>81</v>
      </c>
      <c r="F1106" s="150" t="s">
        <v>1746</v>
      </c>
      <c r="H1106" s="151">
        <v>5.48</v>
      </c>
      <c r="I1106" s="152"/>
      <c r="L1106" s="147"/>
      <c r="M1106" s="153"/>
      <c r="T1106" s="154"/>
      <c r="AT1106" s="149" t="s">
        <v>188</v>
      </c>
      <c r="AU1106" s="149" t="s">
        <v>93</v>
      </c>
      <c r="AV1106" s="12" t="s">
        <v>93</v>
      </c>
      <c r="AW1106" s="12" t="s">
        <v>42</v>
      </c>
      <c r="AX1106" s="12" t="s">
        <v>91</v>
      </c>
      <c r="AY1106" s="149" t="s">
        <v>177</v>
      </c>
    </row>
    <row r="1107" spans="2:65" s="1" customFormat="1" ht="24.2" customHeight="1">
      <c r="B1107" s="34"/>
      <c r="C1107" s="130" t="s">
        <v>1747</v>
      </c>
      <c r="D1107" s="130" t="s">
        <v>179</v>
      </c>
      <c r="E1107" s="131" t="s">
        <v>1748</v>
      </c>
      <c r="F1107" s="132" t="s">
        <v>1749</v>
      </c>
      <c r="G1107" s="133" t="s">
        <v>120</v>
      </c>
      <c r="H1107" s="134">
        <v>72.5</v>
      </c>
      <c r="I1107" s="135"/>
      <c r="J1107" s="136">
        <f>ROUND(I1107*H1107,2)</f>
        <v>0</v>
      </c>
      <c r="K1107" s="132" t="s">
        <v>81</v>
      </c>
      <c r="L1107" s="34"/>
      <c r="M1107" s="137" t="s">
        <v>81</v>
      </c>
      <c r="N1107" s="138" t="s">
        <v>53</v>
      </c>
      <c r="P1107" s="139">
        <f>O1107*H1107</f>
        <v>0</v>
      </c>
      <c r="Q1107" s="139">
        <v>0</v>
      </c>
      <c r="R1107" s="139">
        <f>Q1107*H1107</f>
        <v>0</v>
      </c>
      <c r="S1107" s="139">
        <v>0</v>
      </c>
      <c r="T1107" s="140">
        <f>S1107*H1107</f>
        <v>0</v>
      </c>
      <c r="AR1107" s="141" t="s">
        <v>637</v>
      </c>
      <c r="AT1107" s="141" t="s">
        <v>179</v>
      </c>
      <c r="AU1107" s="141" t="s">
        <v>93</v>
      </c>
      <c r="AY1107" s="18" t="s">
        <v>177</v>
      </c>
      <c r="BE1107" s="142">
        <f>IF(N1107="základní",J1107,0)</f>
        <v>0</v>
      </c>
      <c r="BF1107" s="142">
        <f>IF(N1107="snížená",J1107,0)</f>
        <v>0</v>
      </c>
      <c r="BG1107" s="142">
        <f>IF(N1107="zákl. přenesená",J1107,0)</f>
        <v>0</v>
      </c>
      <c r="BH1107" s="142">
        <f>IF(N1107="sníž. přenesená",J1107,0)</f>
        <v>0</v>
      </c>
      <c r="BI1107" s="142">
        <f>IF(N1107="nulová",J1107,0)</f>
        <v>0</v>
      </c>
      <c r="BJ1107" s="18" t="s">
        <v>91</v>
      </c>
      <c r="BK1107" s="142">
        <f>ROUND(I1107*H1107,2)</f>
        <v>0</v>
      </c>
      <c r="BL1107" s="18" t="s">
        <v>637</v>
      </c>
      <c r="BM1107" s="141" t="s">
        <v>1750</v>
      </c>
    </row>
    <row r="1108" spans="2:65" s="12" customFormat="1" ht="11.25">
      <c r="B1108" s="147"/>
      <c r="D1108" s="148" t="s">
        <v>188</v>
      </c>
      <c r="E1108" s="149" t="s">
        <v>81</v>
      </c>
      <c r="F1108" s="150" t="s">
        <v>1751</v>
      </c>
      <c r="H1108" s="151">
        <v>41</v>
      </c>
      <c r="I1108" s="152"/>
      <c r="L1108" s="147"/>
      <c r="M1108" s="153"/>
      <c r="T1108" s="154"/>
      <c r="AT1108" s="149" t="s">
        <v>188</v>
      </c>
      <c r="AU1108" s="149" t="s">
        <v>93</v>
      </c>
      <c r="AV1108" s="12" t="s">
        <v>93</v>
      </c>
      <c r="AW1108" s="12" t="s">
        <v>42</v>
      </c>
      <c r="AX1108" s="12" t="s">
        <v>83</v>
      </c>
      <c r="AY1108" s="149" t="s">
        <v>177</v>
      </c>
    </row>
    <row r="1109" spans="2:65" s="12" customFormat="1" ht="11.25">
      <c r="B1109" s="147"/>
      <c r="D1109" s="148" t="s">
        <v>188</v>
      </c>
      <c r="E1109" s="149" t="s">
        <v>81</v>
      </c>
      <c r="F1109" s="150" t="s">
        <v>1752</v>
      </c>
      <c r="H1109" s="151">
        <v>31.5</v>
      </c>
      <c r="I1109" s="152"/>
      <c r="L1109" s="147"/>
      <c r="M1109" s="153"/>
      <c r="T1109" s="154"/>
      <c r="AT1109" s="149" t="s">
        <v>188</v>
      </c>
      <c r="AU1109" s="149" t="s">
        <v>93</v>
      </c>
      <c r="AV1109" s="12" t="s">
        <v>93</v>
      </c>
      <c r="AW1109" s="12" t="s">
        <v>42</v>
      </c>
      <c r="AX1109" s="12" t="s">
        <v>83</v>
      </c>
      <c r="AY1109" s="149" t="s">
        <v>177</v>
      </c>
    </row>
    <row r="1110" spans="2:65" s="13" customFormat="1" ht="11.25">
      <c r="B1110" s="155"/>
      <c r="D1110" s="148" t="s">
        <v>188</v>
      </c>
      <c r="E1110" s="156" t="s">
        <v>81</v>
      </c>
      <c r="F1110" s="157" t="s">
        <v>192</v>
      </c>
      <c r="H1110" s="158">
        <v>72.5</v>
      </c>
      <c r="I1110" s="159"/>
      <c r="L1110" s="155"/>
      <c r="M1110" s="160"/>
      <c r="T1110" s="161"/>
      <c r="AT1110" s="156" t="s">
        <v>188</v>
      </c>
      <c r="AU1110" s="156" t="s">
        <v>93</v>
      </c>
      <c r="AV1110" s="13" t="s">
        <v>184</v>
      </c>
      <c r="AW1110" s="13" t="s">
        <v>42</v>
      </c>
      <c r="AX1110" s="13" t="s">
        <v>91</v>
      </c>
      <c r="AY1110" s="156" t="s">
        <v>177</v>
      </c>
    </row>
    <row r="1111" spans="2:65" s="11" customFormat="1" ht="25.9" customHeight="1">
      <c r="B1111" s="118"/>
      <c r="D1111" s="119" t="s">
        <v>82</v>
      </c>
      <c r="E1111" s="120" t="s">
        <v>1753</v>
      </c>
      <c r="F1111" s="120" t="s">
        <v>1754</v>
      </c>
      <c r="I1111" s="121"/>
      <c r="J1111" s="122">
        <f>BK1111</f>
        <v>0</v>
      </c>
      <c r="L1111" s="118"/>
      <c r="M1111" s="123"/>
      <c r="P1111" s="124">
        <f>P1112</f>
        <v>0</v>
      </c>
      <c r="R1111" s="124">
        <f>R1112</f>
        <v>0</v>
      </c>
      <c r="T1111" s="125">
        <f>T1112</f>
        <v>0</v>
      </c>
      <c r="AR1111" s="119" t="s">
        <v>184</v>
      </c>
      <c r="AT1111" s="126" t="s">
        <v>82</v>
      </c>
      <c r="AU1111" s="126" t="s">
        <v>83</v>
      </c>
      <c r="AY1111" s="119" t="s">
        <v>177</v>
      </c>
      <c r="BK1111" s="127">
        <f>BK1112</f>
        <v>0</v>
      </c>
    </row>
    <row r="1112" spans="2:65" s="1" customFormat="1" ht="55.5" customHeight="1">
      <c r="B1112" s="34"/>
      <c r="C1112" s="130" t="s">
        <v>1755</v>
      </c>
      <c r="D1112" s="130" t="s">
        <v>179</v>
      </c>
      <c r="E1112" s="131" t="s">
        <v>1756</v>
      </c>
      <c r="F1112" s="132" t="s">
        <v>1757</v>
      </c>
      <c r="G1112" s="133" t="s">
        <v>1758</v>
      </c>
      <c r="H1112" s="134">
        <v>1</v>
      </c>
      <c r="I1112" s="135"/>
      <c r="J1112" s="136">
        <f>ROUND(I1112*H1112,2)</f>
        <v>0</v>
      </c>
      <c r="K1112" s="132" t="s">
        <v>81</v>
      </c>
      <c r="L1112" s="34"/>
      <c r="M1112" s="188" t="s">
        <v>81</v>
      </c>
      <c r="N1112" s="189" t="s">
        <v>53</v>
      </c>
      <c r="O1112" s="190"/>
      <c r="P1112" s="191">
        <f>O1112*H1112</f>
        <v>0</v>
      </c>
      <c r="Q1112" s="191">
        <v>0</v>
      </c>
      <c r="R1112" s="191">
        <f>Q1112*H1112</f>
        <v>0</v>
      </c>
      <c r="S1112" s="191">
        <v>0</v>
      </c>
      <c r="T1112" s="192">
        <f>S1112*H1112</f>
        <v>0</v>
      </c>
      <c r="AR1112" s="141" t="s">
        <v>1759</v>
      </c>
      <c r="AT1112" s="141" t="s">
        <v>179</v>
      </c>
      <c r="AU1112" s="141" t="s">
        <v>91</v>
      </c>
      <c r="AY1112" s="18" t="s">
        <v>177</v>
      </c>
      <c r="BE1112" s="142">
        <f>IF(N1112="základní",J1112,0)</f>
        <v>0</v>
      </c>
      <c r="BF1112" s="142">
        <f>IF(N1112="snížená",J1112,0)</f>
        <v>0</v>
      </c>
      <c r="BG1112" s="142">
        <f>IF(N1112="zákl. přenesená",J1112,0)</f>
        <v>0</v>
      </c>
      <c r="BH1112" s="142">
        <f>IF(N1112="sníž. přenesená",J1112,0)</f>
        <v>0</v>
      </c>
      <c r="BI1112" s="142">
        <f>IF(N1112="nulová",J1112,0)</f>
        <v>0</v>
      </c>
      <c r="BJ1112" s="18" t="s">
        <v>91</v>
      </c>
      <c r="BK1112" s="142">
        <f>ROUND(I1112*H1112,2)</f>
        <v>0</v>
      </c>
      <c r="BL1112" s="18" t="s">
        <v>1759</v>
      </c>
      <c r="BM1112" s="141" t="s">
        <v>1760</v>
      </c>
    </row>
    <row r="1113" spans="2:65" s="1" customFormat="1" ht="6.95" customHeight="1">
      <c r="B1113" s="43"/>
      <c r="C1113" s="44"/>
      <c r="D1113" s="44"/>
      <c r="E1113" s="44"/>
      <c r="F1113" s="44"/>
      <c r="G1113" s="44"/>
      <c r="H1113" s="44"/>
      <c r="I1113" s="44"/>
      <c r="J1113" s="44"/>
      <c r="K1113" s="44"/>
      <c r="L1113" s="34"/>
    </row>
  </sheetData>
  <sheetProtection algorithmName="SHA-512" hashValue="q/M4cRF11VsQGnsEltPUT/+RWBTMToXFGXKfxZnw6NYtR9iZrAR2UMotue5T1axv2thsJeGsLnadLHHmD82MwA==" saltValue="bjDv9GHGA1SeqZY1oWqZhM0Vl/0wU51yI7lo4D3nPZEJrTJR2eNXCQ0hjg+rFqcKu96kayqtbDgqj9IWKKW6HA==" spinCount="100000" sheet="1" objects="1" scenarios="1" formatColumns="0" formatRows="0" autoFilter="0"/>
  <autoFilter ref="C109:K1112" xr:uid="{00000000-0009-0000-0000-000001000000}"/>
  <mergeCells count="9">
    <mergeCell ref="E50:H50"/>
    <mergeCell ref="E100:H100"/>
    <mergeCell ref="E102:H102"/>
    <mergeCell ref="L2:V2"/>
    <mergeCell ref="E7:H7"/>
    <mergeCell ref="E9:H9"/>
    <mergeCell ref="E18:H18"/>
    <mergeCell ref="E27:H27"/>
    <mergeCell ref="E48:H48"/>
  </mergeCells>
  <hyperlinks>
    <hyperlink ref="F114" r:id="rId1" xr:uid="{00000000-0004-0000-0100-000000000000}"/>
    <hyperlink ref="F120" r:id="rId2" xr:uid="{00000000-0004-0000-0100-000001000000}"/>
    <hyperlink ref="F122" r:id="rId3" xr:uid="{00000000-0004-0000-0100-000002000000}"/>
    <hyperlink ref="F127" r:id="rId4" xr:uid="{00000000-0004-0000-0100-000003000000}"/>
    <hyperlink ref="F130" r:id="rId5" xr:uid="{00000000-0004-0000-0100-000004000000}"/>
    <hyperlink ref="F133" r:id="rId6" xr:uid="{00000000-0004-0000-0100-000005000000}"/>
    <hyperlink ref="F136" r:id="rId7" xr:uid="{00000000-0004-0000-0100-000006000000}"/>
    <hyperlink ref="F138" r:id="rId8" xr:uid="{00000000-0004-0000-0100-000007000000}"/>
    <hyperlink ref="F141" r:id="rId9" xr:uid="{00000000-0004-0000-0100-000008000000}"/>
    <hyperlink ref="F144" r:id="rId10" xr:uid="{00000000-0004-0000-0100-000009000000}"/>
    <hyperlink ref="F147" r:id="rId11" xr:uid="{00000000-0004-0000-0100-00000A000000}"/>
    <hyperlink ref="F150" r:id="rId12" xr:uid="{00000000-0004-0000-0100-00000B000000}"/>
    <hyperlink ref="F152" r:id="rId13" xr:uid="{00000000-0004-0000-0100-00000C000000}"/>
    <hyperlink ref="F155" r:id="rId14" xr:uid="{00000000-0004-0000-0100-00000D000000}"/>
    <hyperlink ref="F163" r:id="rId15" xr:uid="{00000000-0004-0000-0100-00000E000000}"/>
    <hyperlink ref="F168" r:id="rId16" xr:uid="{00000000-0004-0000-0100-00000F000000}"/>
    <hyperlink ref="F174" r:id="rId17" xr:uid="{00000000-0004-0000-0100-000010000000}"/>
    <hyperlink ref="F177" r:id="rId18" xr:uid="{00000000-0004-0000-0100-000011000000}"/>
    <hyperlink ref="F183" r:id="rId19" xr:uid="{00000000-0004-0000-0100-000012000000}"/>
    <hyperlink ref="F189" r:id="rId20" xr:uid="{00000000-0004-0000-0100-000013000000}"/>
    <hyperlink ref="F195" r:id="rId21" xr:uid="{00000000-0004-0000-0100-000014000000}"/>
    <hyperlink ref="F197" r:id="rId22" xr:uid="{00000000-0004-0000-0100-000015000000}"/>
    <hyperlink ref="F200" r:id="rId23" xr:uid="{00000000-0004-0000-0100-000016000000}"/>
    <hyperlink ref="F206" r:id="rId24" xr:uid="{00000000-0004-0000-0100-000017000000}"/>
    <hyperlink ref="F210" r:id="rId25" xr:uid="{00000000-0004-0000-0100-000018000000}"/>
    <hyperlink ref="F218" r:id="rId26" xr:uid="{00000000-0004-0000-0100-000019000000}"/>
    <hyperlink ref="F222" r:id="rId27" xr:uid="{00000000-0004-0000-0100-00001A000000}"/>
    <hyperlink ref="F229" r:id="rId28" xr:uid="{00000000-0004-0000-0100-00001B000000}"/>
    <hyperlink ref="F232" r:id="rId29" xr:uid="{00000000-0004-0000-0100-00001C000000}"/>
    <hyperlink ref="F236" r:id="rId30" xr:uid="{00000000-0004-0000-0100-00001D000000}"/>
    <hyperlink ref="F248" r:id="rId31" xr:uid="{00000000-0004-0000-0100-00001E000000}"/>
    <hyperlink ref="F252" r:id="rId32" xr:uid="{00000000-0004-0000-0100-00001F000000}"/>
    <hyperlink ref="F259" r:id="rId33" xr:uid="{00000000-0004-0000-0100-000020000000}"/>
    <hyperlink ref="F269" r:id="rId34" xr:uid="{00000000-0004-0000-0100-000021000000}"/>
    <hyperlink ref="F274" r:id="rId35" xr:uid="{00000000-0004-0000-0100-000022000000}"/>
    <hyperlink ref="F281" r:id="rId36" xr:uid="{00000000-0004-0000-0100-000023000000}"/>
    <hyperlink ref="F290" r:id="rId37" xr:uid="{00000000-0004-0000-0100-000024000000}"/>
    <hyperlink ref="F292" r:id="rId38" xr:uid="{00000000-0004-0000-0100-000025000000}"/>
    <hyperlink ref="F299" r:id="rId39" xr:uid="{00000000-0004-0000-0100-000026000000}"/>
    <hyperlink ref="F301" r:id="rId40" xr:uid="{00000000-0004-0000-0100-000027000000}"/>
    <hyperlink ref="F316" r:id="rId41" xr:uid="{00000000-0004-0000-0100-000028000000}"/>
    <hyperlink ref="F327" r:id="rId42" xr:uid="{00000000-0004-0000-0100-000029000000}"/>
    <hyperlink ref="F332" r:id="rId43" xr:uid="{00000000-0004-0000-0100-00002A000000}"/>
    <hyperlink ref="F334" r:id="rId44" xr:uid="{00000000-0004-0000-0100-00002B000000}"/>
    <hyperlink ref="F336" r:id="rId45" xr:uid="{00000000-0004-0000-0100-00002C000000}"/>
    <hyperlink ref="F338" r:id="rId46" xr:uid="{00000000-0004-0000-0100-00002D000000}"/>
    <hyperlink ref="F342" r:id="rId47" xr:uid="{00000000-0004-0000-0100-00002E000000}"/>
    <hyperlink ref="F346" r:id="rId48" xr:uid="{00000000-0004-0000-0100-00002F000000}"/>
    <hyperlink ref="F348" r:id="rId49" xr:uid="{00000000-0004-0000-0100-000030000000}"/>
    <hyperlink ref="F352" r:id="rId50" xr:uid="{00000000-0004-0000-0100-000031000000}"/>
    <hyperlink ref="F356" r:id="rId51" xr:uid="{00000000-0004-0000-0100-000032000000}"/>
    <hyperlink ref="F358" r:id="rId52" xr:uid="{00000000-0004-0000-0100-000033000000}"/>
    <hyperlink ref="F360" r:id="rId53" xr:uid="{00000000-0004-0000-0100-000034000000}"/>
    <hyperlink ref="F366" r:id="rId54" xr:uid="{00000000-0004-0000-0100-000035000000}"/>
    <hyperlink ref="F368" r:id="rId55" xr:uid="{00000000-0004-0000-0100-000036000000}"/>
    <hyperlink ref="F396" r:id="rId56" xr:uid="{00000000-0004-0000-0100-000037000000}"/>
    <hyperlink ref="F399" r:id="rId57" xr:uid="{00000000-0004-0000-0100-000038000000}"/>
    <hyperlink ref="F401" r:id="rId58" xr:uid="{00000000-0004-0000-0100-000039000000}"/>
    <hyperlink ref="F421" r:id="rId59" xr:uid="{00000000-0004-0000-0100-00003A000000}"/>
    <hyperlink ref="F427" r:id="rId60" xr:uid="{00000000-0004-0000-0100-00003B000000}"/>
    <hyperlink ref="F437" r:id="rId61" xr:uid="{00000000-0004-0000-0100-00003C000000}"/>
    <hyperlink ref="F439" r:id="rId62" xr:uid="{00000000-0004-0000-0100-00003D000000}"/>
    <hyperlink ref="F455" r:id="rId63" xr:uid="{00000000-0004-0000-0100-00003E000000}"/>
    <hyperlink ref="F460" r:id="rId64" xr:uid="{00000000-0004-0000-0100-00003F000000}"/>
    <hyperlink ref="F465" r:id="rId65" xr:uid="{00000000-0004-0000-0100-000040000000}"/>
    <hyperlink ref="F473" r:id="rId66" xr:uid="{00000000-0004-0000-0100-000041000000}"/>
    <hyperlink ref="F491" r:id="rId67" xr:uid="{00000000-0004-0000-0100-000042000000}"/>
    <hyperlink ref="F499" r:id="rId68" xr:uid="{00000000-0004-0000-0100-000043000000}"/>
    <hyperlink ref="F508" r:id="rId69" xr:uid="{00000000-0004-0000-0100-000044000000}"/>
    <hyperlink ref="F511" r:id="rId70" xr:uid="{00000000-0004-0000-0100-000045000000}"/>
    <hyperlink ref="F521" r:id="rId71" xr:uid="{00000000-0004-0000-0100-000046000000}"/>
    <hyperlink ref="F542" r:id="rId72" xr:uid="{00000000-0004-0000-0100-000047000000}"/>
    <hyperlink ref="F544" r:id="rId73" xr:uid="{00000000-0004-0000-0100-000048000000}"/>
    <hyperlink ref="F547" r:id="rId74" xr:uid="{00000000-0004-0000-0100-000049000000}"/>
    <hyperlink ref="F550" r:id="rId75" xr:uid="{00000000-0004-0000-0100-00004A000000}"/>
    <hyperlink ref="F552" r:id="rId76" xr:uid="{00000000-0004-0000-0100-00004B000000}"/>
    <hyperlink ref="F555" r:id="rId77" xr:uid="{00000000-0004-0000-0100-00004C000000}"/>
    <hyperlink ref="F557" r:id="rId78" xr:uid="{00000000-0004-0000-0100-00004D000000}"/>
    <hyperlink ref="F560" r:id="rId79" xr:uid="{00000000-0004-0000-0100-00004E000000}"/>
    <hyperlink ref="F562" r:id="rId80" xr:uid="{00000000-0004-0000-0100-00004F000000}"/>
    <hyperlink ref="F564" r:id="rId81" xr:uid="{00000000-0004-0000-0100-000050000000}"/>
    <hyperlink ref="F566" r:id="rId82" xr:uid="{00000000-0004-0000-0100-000051000000}"/>
    <hyperlink ref="F568" r:id="rId83" xr:uid="{00000000-0004-0000-0100-000052000000}"/>
    <hyperlink ref="F570" r:id="rId84" xr:uid="{00000000-0004-0000-0100-000053000000}"/>
    <hyperlink ref="F575" r:id="rId85" xr:uid="{00000000-0004-0000-0100-000054000000}"/>
    <hyperlink ref="F577" r:id="rId86" xr:uid="{00000000-0004-0000-0100-000055000000}"/>
    <hyperlink ref="F579" r:id="rId87" xr:uid="{00000000-0004-0000-0100-000056000000}"/>
    <hyperlink ref="F581" r:id="rId88" xr:uid="{00000000-0004-0000-0100-000057000000}"/>
    <hyperlink ref="F583" r:id="rId89" xr:uid="{00000000-0004-0000-0100-000058000000}"/>
    <hyperlink ref="F585" r:id="rId90" xr:uid="{00000000-0004-0000-0100-000059000000}"/>
    <hyperlink ref="F587" r:id="rId91" xr:uid="{00000000-0004-0000-0100-00005A000000}"/>
    <hyperlink ref="F610" r:id="rId92" xr:uid="{00000000-0004-0000-0100-00005B000000}"/>
    <hyperlink ref="F613" r:id="rId93" xr:uid="{00000000-0004-0000-0100-00005C000000}"/>
    <hyperlink ref="F620" r:id="rId94" xr:uid="{00000000-0004-0000-0100-00005D000000}"/>
    <hyperlink ref="F625" r:id="rId95" xr:uid="{00000000-0004-0000-0100-00005E000000}"/>
    <hyperlink ref="F632" r:id="rId96" xr:uid="{00000000-0004-0000-0100-00005F000000}"/>
    <hyperlink ref="F638" r:id="rId97" xr:uid="{00000000-0004-0000-0100-000060000000}"/>
    <hyperlink ref="F646" r:id="rId98" xr:uid="{00000000-0004-0000-0100-000061000000}"/>
    <hyperlink ref="F650" r:id="rId99" xr:uid="{00000000-0004-0000-0100-000062000000}"/>
    <hyperlink ref="F652" r:id="rId100" xr:uid="{00000000-0004-0000-0100-000063000000}"/>
    <hyperlink ref="F655" r:id="rId101" xr:uid="{00000000-0004-0000-0100-000064000000}"/>
    <hyperlink ref="F666" r:id="rId102" xr:uid="{00000000-0004-0000-0100-000065000000}"/>
    <hyperlink ref="F668" r:id="rId103" xr:uid="{00000000-0004-0000-0100-000066000000}"/>
    <hyperlink ref="F673" r:id="rId104" xr:uid="{00000000-0004-0000-0100-000067000000}"/>
    <hyperlink ref="F675" r:id="rId105" xr:uid="{00000000-0004-0000-0100-000068000000}"/>
    <hyperlink ref="F677" r:id="rId106" xr:uid="{00000000-0004-0000-0100-000069000000}"/>
    <hyperlink ref="F680" r:id="rId107" xr:uid="{00000000-0004-0000-0100-00006A000000}"/>
    <hyperlink ref="F683" r:id="rId108" xr:uid="{00000000-0004-0000-0100-00006B000000}"/>
    <hyperlink ref="F690" r:id="rId109" xr:uid="{00000000-0004-0000-0100-00006C000000}"/>
    <hyperlink ref="F692" r:id="rId110" xr:uid="{00000000-0004-0000-0100-00006D000000}"/>
    <hyperlink ref="F696" r:id="rId111" xr:uid="{00000000-0004-0000-0100-00006E000000}"/>
    <hyperlink ref="F700" r:id="rId112" xr:uid="{00000000-0004-0000-0100-00006F000000}"/>
    <hyperlink ref="F704" r:id="rId113" xr:uid="{00000000-0004-0000-0100-000070000000}"/>
    <hyperlink ref="F708" r:id="rId114" xr:uid="{00000000-0004-0000-0100-000071000000}"/>
    <hyperlink ref="F719" r:id="rId115" xr:uid="{00000000-0004-0000-0100-000072000000}"/>
    <hyperlink ref="F726" r:id="rId116" xr:uid="{00000000-0004-0000-0100-000073000000}"/>
    <hyperlink ref="F729" r:id="rId117" xr:uid="{00000000-0004-0000-0100-000074000000}"/>
    <hyperlink ref="F733" r:id="rId118" xr:uid="{00000000-0004-0000-0100-000075000000}"/>
    <hyperlink ref="F742" r:id="rId119" xr:uid="{00000000-0004-0000-0100-000076000000}"/>
    <hyperlink ref="F751" r:id="rId120" xr:uid="{00000000-0004-0000-0100-000077000000}"/>
    <hyperlink ref="F753" r:id="rId121" xr:uid="{00000000-0004-0000-0100-000078000000}"/>
    <hyperlink ref="F756" r:id="rId122" xr:uid="{00000000-0004-0000-0100-000079000000}"/>
    <hyperlink ref="F759" r:id="rId123" xr:uid="{00000000-0004-0000-0100-00007A000000}"/>
    <hyperlink ref="F773" r:id="rId124" xr:uid="{00000000-0004-0000-0100-00007B000000}"/>
    <hyperlink ref="F780" r:id="rId125" xr:uid="{00000000-0004-0000-0100-00007C000000}"/>
    <hyperlink ref="F785" r:id="rId126" xr:uid="{00000000-0004-0000-0100-00007D000000}"/>
    <hyperlink ref="F790" r:id="rId127" xr:uid="{00000000-0004-0000-0100-00007E000000}"/>
    <hyperlink ref="F798" r:id="rId128" xr:uid="{00000000-0004-0000-0100-00007F000000}"/>
    <hyperlink ref="F801" r:id="rId129" xr:uid="{00000000-0004-0000-0100-000080000000}"/>
    <hyperlink ref="F803" r:id="rId130" xr:uid="{00000000-0004-0000-0100-000081000000}"/>
    <hyperlink ref="F806" r:id="rId131" xr:uid="{00000000-0004-0000-0100-000082000000}"/>
    <hyperlink ref="F808" r:id="rId132" xr:uid="{00000000-0004-0000-0100-000083000000}"/>
    <hyperlink ref="F811" r:id="rId133" xr:uid="{00000000-0004-0000-0100-000084000000}"/>
    <hyperlink ref="F814" r:id="rId134" xr:uid="{00000000-0004-0000-0100-000085000000}"/>
    <hyperlink ref="F821" r:id="rId135" xr:uid="{00000000-0004-0000-0100-000086000000}"/>
    <hyperlink ref="F823" r:id="rId136" xr:uid="{00000000-0004-0000-0100-000087000000}"/>
    <hyperlink ref="F830" r:id="rId137" xr:uid="{00000000-0004-0000-0100-000088000000}"/>
    <hyperlink ref="F832" r:id="rId138" xr:uid="{00000000-0004-0000-0100-000089000000}"/>
    <hyperlink ref="F835" r:id="rId139" xr:uid="{00000000-0004-0000-0100-00008A000000}"/>
    <hyperlink ref="F842" r:id="rId140" xr:uid="{00000000-0004-0000-0100-00008B000000}"/>
    <hyperlink ref="F844" r:id="rId141" xr:uid="{00000000-0004-0000-0100-00008C000000}"/>
    <hyperlink ref="F847" r:id="rId142" xr:uid="{00000000-0004-0000-0100-00008D000000}"/>
    <hyperlink ref="F850" r:id="rId143" xr:uid="{00000000-0004-0000-0100-00008E000000}"/>
    <hyperlink ref="F853" r:id="rId144" xr:uid="{00000000-0004-0000-0100-00008F000000}"/>
    <hyperlink ref="F857" r:id="rId145" xr:uid="{00000000-0004-0000-0100-000090000000}"/>
    <hyperlink ref="F860" r:id="rId146" xr:uid="{00000000-0004-0000-0100-000091000000}"/>
    <hyperlink ref="F869" r:id="rId147" xr:uid="{00000000-0004-0000-0100-000092000000}"/>
    <hyperlink ref="F872" r:id="rId148" xr:uid="{00000000-0004-0000-0100-000093000000}"/>
    <hyperlink ref="F875" r:id="rId149" xr:uid="{00000000-0004-0000-0100-000094000000}"/>
    <hyperlink ref="F878" r:id="rId150" xr:uid="{00000000-0004-0000-0100-000095000000}"/>
    <hyperlink ref="F887" r:id="rId151" xr:uid="{00000000-0004-0000-0100-000096000000}"/>
    <hyperlink ref="F890" r:id="rId152" xr:uid="{00000000-0004-0000-0100-000097000000}"/>
    <hyperlink ref="F895" r:id="rId153" xr:uid="{00000000-0004-0000-0100-000098000000}"/>
    <hyperlink ref="F901" r:id="rId154" xr:uid="{00000000-0004-0000-0100-000099000000}"/>
    <hyperlink ref="F908" r:id="rId155" xr:uid="{00000000-0004-0000-0100-00009A000000}"/>
    <hyperlink ref="F914" r:id="rId156" xr:uid="{00000000-0004-0000-0100-00009B000000}"/>
    <hyperlink ref="F925" r:id="rId157" xr:uid="{00000000-0004-0000-0100-00009C000000}"/>
    <hyperlink ref="F928" r:id="rId158" xr:uid="{00000000-0004-0000-0100-00009D000000}"/>
    <hyperlink ref="F930" r:id="rId159" xr:uid="{00000000-0004-0000-0100-00009E000000}"/>
    <hyperlink ref="F932" r:id="rId160" xr:uid="{00000000-0004-0000-0100-00009F000000}"/>
    <hyperlink ref="F934" r:id="rId161" xr:uid="{00000000-0004-0000-0100-0000A0000000}"/>
    <hyperlink ref="F939" r:id="rId162" xr:uid="{00000000-0004-0000-0100-0000A1000000}"/>
    <hyperlink ref="F946" r:id="rId163" xr:uid="{00000000-0004-0000-0100-0000A2000000}"/>
    <hyperlink ref="F951" r:id="rId164" xr:uid="{00000000-0004-0000-0100-0000A3000000}"/>
    <hyperlink ref="F954" r:id="rId165" xr:uid="{00000000-0004-0000-0100-0000A4000000}"/>
    <hyperlink ref="F956" r:id="rId166" xr:uid="{00000000-0004-0000-0100-0000A5000000}"/>
    <hyperlink ref="F959" r:id="rId167" xr:uid="{00000000-0004-0000-0100-0000A6000000}"/>
    <hyperlink ref="F961" r:id="rId168" xr:uid="{00000000-0004-0000-0100-0000A7000000}"/>
    <hyperlink ref="F963" r:id="rId169" xr:uid="{00000000-0004-0000-0100-0000A8000000}"/>
    <hyperlink ref="F981" r:id="rId170" xr:uid="{00000000-0004-0000-0100-0000A9000000}"/>
    <hyperlink ref="F990" r:id="rId171" xr:uid="{00000000-0004-0000-0100-0000AA000000}"/>
    <hyperlink ref="F1000" r:id="rId172" xr:uid="{00000000-0004-0000-0100-0000AB000000}"/>
    <hyperlink ref="F1004" r:id="rId173" xr:uid="{00000000-0004-0000-0100-0000AC000000}"/>
    <hyperlink ref="F1020" r:id="rId174" xr:uid="{00000000-0004-0000-0100-0000AD000000}"/>
    <hyperlink ref="F1037" r:id="rId175" xr:uid="{00000000-0004-0000-0100-0000AE000000}"/>
    <hyperlink ref="F1040" r:id="rId176" xr:uid="{00000000-0004-0000-0100-0000AF000000}"/>
    <hyperlink ref="F1043" r:id="rId177" xr:uid="{00000000-0004-0000-0100-0000B0000000}"/>
    <hyperlink ref="F1046" r:id="rId178" xr:uid="{00000000-0004-0000-0100-0000B1000000}"/>
    <hyperlink ref="F1048" r:id="rId179" xr:uid="{00000000-0004-0000-0100-0000B2000000}"/>
    <hyperlink ref="F1050" r:id="rId180" xr:uid="{00000000-0004-0000-0100-0000B3000000}"/>
    <hyperlink ref="F1055" r:id="rId181" xr:uid="{00000000-0004-0000-0100-0000B4000000}"/>
    <hyperlink ref="F1057" r:id="rId182" xr:uid="{00000000-0004-0000-0100-0000B5000000}"/>
    <hyperlink ref="F1061" r:id="rId183" xr:uid="{00000000-0004-0000-0100-0000B6000000}"/>
    <hyperlink ref="F1063" r:id="rId184" xr:uid="{00000000-0004-0000-0100-0000B7000000}"/>
    <hyperlink ref="F1096" r:id="rId185" xr:uid="{00000000-0004-0000-0100-0000B8000000}"/>
    <hyperlink ref="F1098" r:id="rId186" xr:uid="{00000000-0004-0000-0100-0000B9000000}"/>
  </hyperlinks>
  <pageMargins left="0.39370078740157483" right="0.39370078740157483" top="0.39370078740157483" bottom="0.39370078740157483" header="0" footer="0"/>
  <pageSetup paperSize="9" scale="76" fitToHeight="100" orientation="portrait" r:id="rId187"/>
  <headerFooter>
    <oddFooter>&amp;CStrana &amp;P z &amp;N</oddFooter>
  </headerFooter>
  <drawing r:id="rId18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450"/>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c r="M2" s="309"/>
      <c r="N2" s="309"/>
      <c r="O2" s="309"/>
      <c r="P2" s="309"/>
      <c r="Q2" s="309"/>
      <c r="R2" s="309"/>
      <c r="S2" s="309"/>
      <c r="T2" s="309"/>
      <c r="U2" s="309"/>
      <c r="V2" s="309"/>
      <c r="AT2" s="18" t="s">
        <v>96</v>
      </c>
      <c r="AZ2" s="87" t="s">
        <v>1761</v>
      </c>
      <c r="BA2" s="87" t="s">
        <v>1762</v>
      </c>
      <c r="BB2" s="87" t="s">
        <v>120</v>
      </c>
      <c r="BC2" s="87" t="s">
        <v>1763</v>
      </c>
      <c r="BD2" s="87" t="s">
        <v>93</v>
      </c>
    </row>
    <row r="3" spans="2:56" ht="6.95" customHeight="1">
      <c r="B3" s="19"/>
      <c r="C3" s="20"/>
      <c r="D3" s="20"/>
      <c r="E3" s="20"/>
      <c r="F3" s="20"/>
      <c r="G3" s="20"/>
      <c r="H3" s="20"/>
      <c r="I3" s="20"/>
      <c r="J3" s="20"/>
      <c r="K3" s="20"/>
      <c r="L3" s="21"/>
      <c r="AT3" s="18" t="s">
        <v>93</v>
      </c>
    </row>
    <row r="4" spans="2:56" ht="24.95" customHeight="1">
      <c r="B4" s="21"/>
      <c r="D4" s="22" t="s">
        <v>124</v>
      </c>
      <c r="L4" s="21"/>
      <c r="M4" s="88" t="s">
        <v>10</v>
      </c>
      <c r="AT4" s="18" t="s">
        <v>4</v>
      </c>
    </row>
    <row r="5" spans="2:56" ht="6.95" customHeight="1">
      <c r="B5" s="21"/>
      <c r="L5" s="21"/>
    </row>
    <row r="6" spans="2:56" ht="12" customHeight="1">
      <c r="B6" s="21"/>
      <c r="D6" s="28" t="s">
        <v>16</v>
      </c>
      <c r="L6" s="21"/>
    </row>
    <row r="7" spans="2:56" ht="26.25" customHeight="1">
      <c r="B7" s="21"/>
      <c r="E7" s="324" t="str">
        <f>'Rekapitulace stavby'!K6</f>
        <v>Modernizace přístupu do Polikliniky / Část III. - nový přístup do Polikliniky</v>
      </c>
      <c r="F7" s="325"/>
      <c r="G7" s="325"/>
      <c r="H7" s="325"/>
      <c r="L7" s="21"/>
    </row>
    <row r="8" spans="2:56" s="1" customFormat="1" ht="12" customHeight="1">
      <c r="B8" s="34"/>
      <c r="D8" s="28" t="s">
        <v>125</v>
      </c>
      <c r="L8" s="34"/>
    </row>
    <row r="9" spans="2:56" s="1" customFormat="1" ht="16.5" customHeight="1">
      <c r="B9" s="34"/>
      <c r="E9" s="287" t="s">
        <v>1764</v>
      </c>
      <c r="F9" s="326"/>
      <c r="G9" s="326"/>
      <c r="H9" s="326"/>
      <c r="L9" s="34"/>
    </row>
    <row r="10" spans="2:56" s="1" customFormat="1" ht="11.25">
      <c r="B10" s="34"/>
      <c r="L10" s="34"/>
    </row>
    <row r="11" spans="2:56" s="1" customFormat="1" ht="12" customHeight="1">
      <c r="B11" s="34"/>
      <c r="D11" s="28" t="s">
        <v>18</v>
      </c>
      <c r="F11" s="26" t="s">
        <v>81</v>
      </c>
      <c r="I11" s="28" t="s">
        <v>20</v>
      </c>
      <c r="J11" s="26" t="s">
        <v>81</v>
      </c>
      <c r="L11" s="34"/>
    </row>
    <row r="12" spans="2:56" s="1" customFormat="1" ht="12" customHeight="1">
      <c r="B12" s="34"/>
      <c r="D12" s="28" t="s">
        <v>22</v>
      </c>
      <c r="F12" s="26" t="s">
        <v>23</v>
      </c>
      <c r="I12" s="28" t="s">
        <v>24</v>
      </c>
      <c r="J12" s="51" t="str">
        <f>'Rekapitulace stavby'!AN8</f>
        <v>31. 5. 2024</v>
      </c>
      <c r="L12" s="34"/>
    </row>
    <row r="13" spans="2:56" s="1" customFormat="1" ht="10.9" customHeight="1">
      <c r="B13" s="34"/>
      <c r="L13" s="34"/>
    </row>
    <row r="14" spans="2:56" s="1" customFormat="1" ht="12" customHeight="1">
      <c r="B14" s="34"/>
      <c r="D14" s="28" t="s">
        <v>30</v>
      </c>
      <c r="I14" s="28" t="s">
        <v>31</v>
      </c>
      <c r="J14" s="26" t="s">
        <v>32</v>
      </c>
      <c r="L14" s="34"/>
    </row>
    <row r="15" spans="2:56" s="1" customFormat="1" ht="18" customHeight="1">
      <c r="B15" s="34"/>
      <c r="E15" s="26" t="s">
        <v>33</v>
      </c>
      <c r="I15" s="28" t="s">
        <v>34</v>
      </c>
      <c r="J15" s="26" t="s">
        <v>35</v>
      </c>
      <c r="L15" s="34"/>
    </row>
    <row r="16" spans="2:5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ROUND(J92,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ROUND((SUM(BE92:BE449)),  2)</f>
        <v>0</v>
      </c>
      <c r="I33" s="92">
        <v>0.21</v>
      </c>
      <c r="J33" s="91">
        <f>ROUND(((SUM(BE92:BE449))*I33),  2)</f>
        <v>0</v>
      </c>
      <c r="L33" s="34"/>
    </row>
    <row r="34" spans="2:12" s="1" customFormat="1" ht="14.45" customHeight="1">
      <c r="B34" s="34"/>
      <c r="E34" s="28" t="s">
        <v>54</v>
      </c>
      <c r="F34" s="91">
        <f>ROUND((SUM(BF92:BF449)),  2)</f>
        <v>0</v>
      </c>
      <c r="I34" s="92">
        <v>0.12</v>
      </c>
      <c r="J34" s="91">
        <f>ROUND(((SUM(BF92:BF449))*I34),  2)</f>
        <v>0</v>
      </c>
      <c r="L34" s="34"/>
    </row>
    <row r="35" spans="2:12" s="1" customFormat="1" ht="14.45" hidden="1" customHeight="1">
      <c r="B35" s="34"/>
      <c r="E35" s="28" t="s">
        <v>55</v>
      </c>
      <c r="F35" s="91">
        <f>ROUND((SUM(BG92:BG449)),  2)</f>
        <v>0</v>
      </c>
      <c r="I35" s="92">
        <v>0.21</v>
      </c>
      <c r="J35" s="91">
        <f>0</f>
        <v>0</v>
      </c>
      <c r="L35" s="34"/>
    </row>
    <row r="36" spans="2:12" s="1" customFormat="1" ht="14.45" hidden="1" customHeight="1">
      <c r="B36" s="34"/>
      <c r="E36" s="28" t="s">
        <v>56</v>
      </c>
      <c r="F36" s="91">
        <f>ROUND((SUM(BH92:BH449)),  2)</f>
        <v>0</v>
      </c>
      <c r="I36" s="92">
        <v>0.12</v>
      </c>
      <c r="J36" s="91">
        <f>0</f>
        <v>0</v>
      </c>
      <c r="L36" s="34"/>
    </row>
    <row r="37" spans="2:12" s="1" customFormat="1" ht="14.45" hidden="1" customHeight="1">
      <c r="B37" s="34"/>
      <c r="E37" s="28" t="s">
        <v>57</v>
      </c>
      <c r="F37" s="91">
        <f>ROUND((SUM(BI92:BI449)),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D1.01.100_SO 02 - Propojovací lávka a rekonstrukce stávající</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J92</f>
        <v>0</v>
      </c>
      <c r="L59" s="34"/>
      <c r="AU59" s="18" t="s">
        <v>130</v>
      </c>
    </row>
    <row r="60" spans="2:47" s="8" customFormat="1" ht="24.95" customHeight="1">
      <c r="B60" s="102"/>
      <c r="D60" s="103" t="s">
        <v>131</v>
      </c>
      <c r="E60" s="104"/>
      <c r="F60" s="104"/>
      <c r="G60" s="104"/>
      <c r="H60" s="104"/>
      <c r="I60" s="104"/>
      <c r="J60" s="105">
        <f>J93</f>
        <v>0</v>
      </c>
      <c r="L60" s="102"/>
    </row>
    <row r="61" spans="2:47" s="9" customFormat="1" ht="19.899999999999999" customHeight="1">
      <c r="B61" s="106"/>
      <c r="D61" s="107" t="s">
        <v>137</v>
      </c>
      <c r="E61" s="108"/>
      <c r="F61" s="108"/>
      <c r="G61" s="108"/>
      <c r="H61" s="108"/>
      <c r="I61" s="108"/>
      <c r="J61" s="109">
        <f>J94</f>
        <v>0</v>
      </c>
      <c r="L61" s="106"/>
    </row>
    <row r="62" spans="2:47" s="9" customFormat="1" ht="19.899999999999999" customHeight="1">
      <c r="B62" s="106"/>
      <c r="D62" s="107" t="s">
        <v>138</v>
      </c>
      <c r="E62" s="108"/>
      <c r="F62" s="108"/>
      <c r="G62" s="108"/>
      <c r="H62" s="108"/>
      <c r="I62" s="108"/>
      <c r="J62" s="109">
        <f>J121</f>
        <v>0</v>
      </c>
      <c r="L62" s="106"/>
    </row>
    <row r="63" spans="2:47" s="9" customFormat="1" ht="19.899999999999999" customHeight="1">
      <c r="B63" s="106"/>
      <c r="D63" s="107" t="s">
        <v>139</v>
      </c>
      <c r="E63" s="108"/>
      <c r="F63" s="108"/>
      <c r="G63" s="108"/>
      <c r="H63" s="108"/>
      <c r="I63" s="108"/>
      <c r="J63" s="109">
        <f>J351</f>
        <v>0</v>
      </c>
      <c r="L63" s="106"/>
    </row>
    <row r="64" spans="2:47" s="9" customFormat="1" ht="19.899999999999999" customHeight="1">
      <c r="B64" s="106"/>
      <c r="D64" s="107" t="s">
        <v>140</v>
      </c>
      <c r="E64" s="108"/>
      <c r="F64" s="108"/>
      <c r="G64" s="108"/>
      <c r="H64" s="108"/>
      <c r="I64" s="108"/>
      <c r="J64" s="109">
        <f>J374</f>
        <v>0</v>
      </c>
      <c r="L64" s="106"/>
    </row>
    <row r="65" spans="2:12" s="8" customFormat="1" ht="24.95" customHeight="1">
      <c r="B65" s="102"/>
      <c r="D65" s="103" t="s">
        <v>141</v>
      </c>
      <c r="E65" s="104"/>
      <c r="F65" s="104"/>
      <c r="G65" s="104"/>
      <c r="H65" s="104"/>
      <c r="I65" s="104"/>
      <c r="J65" s="105">
        <f>J377</f>
        <v>0</v>
      </c>
      <c r="L65" s="102"/>
    </row>
    <row r="66" spans="2:12" s="9" customFormat="1" ht="19.899999999999999" customHeight="1">
      <c r="B66" s="106"/>
      <c r="D66" s="107" t="s">
        <v>142</v>
      </c>
      <c r="E66" s="108"/>
      <c r="F66" s="108"/>
      <c r="G66" s="108"/>
      <c r="H66" s="108"/>
      <c r="I66" s="108"/>
      <c r="J66" s="109">
        <f>J378</f>
        <v>0</v>
      </c>
      <c r="L66" s="106"/>
    </row>
    <row r="67" spans="2:12" s="9" customFormat="1" ht="19.899999999999999" customHeight="1">
      <c r="B67" s="106"/>
      <c r="D67" s="107" t="s">
        <v>150</v>
      </c>
      <c r="E67" s="108"/>
      <c r="F67" s="108"/>
      <c r="G67" s="108"/>
      <c r="H67" s="108"/>
      <c r="I67" s="108"/>
      <c r="J67" s="109">
        <f>J395</f>
        <v>0</v>
      </c>
      <c r="L67" s="106"/>
    </row>
    <row r="68" spans="2:12" s="9" customFormat="1" ht="19.899999999999999" customHeight="1">
      <c r="B68" s="106"/>
      <c r="D68" s="107" t="s">
        <v>152</v>
      </c>
      <c r="E68" s="108"/>
      <c r="F68" s="108"/>
      <c r="G68" s="108"/>
      <c r="H68" s="108"/>
      <c r="I68" s="108"/>
      <c r="J68" s="109">
        <f>J402</f>
        <v>0</v>
      </c>
      <c r="L68" s="106"/>
    </row>
    <row r="69" spans="2:12" s="9" customFormat="1" ht="19.899999999999999" customHeight="1">
      <c r="B69" s="106"/>
      <c r="D69" s="107" t="s">
        <v>155</v>
      </c>
      <c r="E69" s="108"/>
      <c r="F69" s="108"/>
      <c r="G69" s="108"/>
      <c r="H69" s="108"/>
      <c r="I69" s="108"/>
      <c r="J69" s="109">
        <f>J408</f>
        <v>0</v>
      </c>
      <c r="L69" s="106"/>
    </row>
    <row r="70" spans="2:12" s="8" customFormat="1" ht="24.95" customHeight="1">
      <c r="B70" s="102"/>
      <c r="D70" s="103" t="s">
        <v>158</v>
      </c>
      <c r="E70" s="104"/>
      <c r="F70" s="104"/>
      <c r="G70" s="104"/>
      <c r="H70" s="104"/>
      <c r="I70" s="104"/>
      <c r="J70" s="105">
        <f>J440</f>
        <v>0</v>
      </c>
      <c r="L70" s="102"/>
    </row>
    <row r="71" spans="2:12" s="9" customFormat="1" ht="19.899999999999999" customHeight="1">
      <c r="B71" s="106"/>
      <c r="D71" s="107" t="s">
        <v>160</v>
      </c>
      <c r="E71" s="108"/>
      <c r="F71" s="108"/>
      <c r="G71" s="108"/>
      <c r="H71" s="108"/>
      <c r="I71" s="108"/>
      <c r="J71" s="109">
        <f>J441</f>
        <v>0</v>
      </c>
      <c r="L71" s="106"/>
    </row>
    <row r="72" spans="2:12" s="8" customFormat="1" ht="24.95" customHeight="1">
      <c r="B72" s="102"/>
      <c r="D72" s="103" t="s">
        <v>1765</v>
      </c>
      <c r="E72" s="104"/>
      <c r="F72" s="104"/>
      <c r="G72" s="104"/>
      <c r="H72" s="104"/>
      <c r="I72" s="104"/>
      <c r="J72" s="105">
        <f>J448</f>
        <v>0</v>
      </c>
      <c r="L72" s="102"/>
    </row>
    <row r="73" spans="2:12" s="1" customFormat="1" ht="21.75" customHeight="1">
      <c r="B73" s="34"/>
      <c r="L73" s="34"/>
    </row>
    <row r="74" spans="2:12" s="1" customFormat="1" ht="6.95" customHeight="1">
      <c r="B74" s="43"/>
      <c r="C74" s="44"/>
      <c r="D74" s="44"/>
      <c r="E74" s="44"/>
      <c r="F74" s="44"/>
      <c r="G74" s="44"/>
      <c r="H74" s="44"/>
      <c r="I74" s="44"/>
      <c r="J74" s="44"/>
      <c r="K74" s="44"/>
      <c r="L74" s="34"/>
    </row>
    <row r="78" spans="2:12" s="1" customFormat="1" ht="6.95" customHeight="1">
      <c r="B78" s="45"/>
      <c r="C78" s="46"/>
      <c r="D78" s="46"/>
      <c r="E78" s="46"/>
      <c r="F78" s="46"/>
      <c r="G78" s="46"/>
      <c r="H78" s="46"/>
      <c r="I78" s="46"/>
      <c r="J78" s="46"/>
      <c r="K78" s="46"/>
      <c r="L78" s="34"/>
    </row>
    <row r="79" spans="2:12" s="1" customFormat="1" ht="24.95" customHeight="1">
      <c r="B79" s="34"/>
      <c r="C79" s="22" t="s">
        <v>162</v>
      </c>
      <c r="L79" s="34"/>
    </row>
    <row r="80" spans="2:12" s="1" customFormat="1" ht="6.95" customHeight="1">
      <c r="B80" s="34"/>
      <c r="L80" s="34"/>
    </row>
    <row r="81" spans="2:65" s="1" customFormat="1" ht="12" customHeight="1">
      <c r="B81" s="34"/>
      <c r="C81" s="28" t="s">
        <v>16</v>
      </c>
      <c r="L81" s="34"/>
    </row>
    <row r="82" spans="2:65" s="1" customFormat="1" ht="26.25" customHeight="1">
      <c r="B82" s="34"/>
      <c r="E82" s="324" t="str">
        <f>E7</f>
        <v>Modernizace přístupu do Polikliniky / Část III. - nový přístup do Polikliniky</v>
      </c>
      <c r="F82" s="325"/>
      <c r="G82" s="325"/>
      <c r="H82" s="325"/>
      <c r="L82" s="34"/>
    </row>
    <row r="83" spans="2:65" s="1" customFormat="1" ht="12" customHeight="1">
      <c r="B83" s="34"/>
      <c r="C83" s="28" t="s">
        <v>125</v>
      </c>
      <c r="L83" s="34"/>
    </row>
    <row r="84" spans="2:65" s="1" customFormat="1" ht="16.5" customHeight="1">
      <c r="B84" s="34"/>
      <c r="E84" s="287" t="str">
        <f>E9</f>
        <v>D1.01.100_SO 02 - Propojovací lávka a rekonstrukce stávající</v>
      </c>
      <c r="F84" s="326"/>
      <c r="G84" s="326"/>
      <c r="H84" s="326"/>
      <c r="L84" s="34"/>
    </row>
    <row r="85" spans="2:65" s="1" customFormat="1" ht="6.95" customHeight="1">
      <c r="B85" s="34"/>
      <c r="L85" s="34"/>
    </row>
    <row r="86" spans="2:65" s="1" customFormat="1" ht="12" customHeight="1">
      <c r="B86" s="34"/>
      <c r="C86" s="28" t="s">
        <v>22</v>
      </c>
      <c r="F86" s="26" t="str">
        <f>F12</f>
        <v>Nemocnice Česká Lípa</v>
      </c>
      <c r="I86" s="28" t="s">
        <v>24</v>
      </c>
      <c r="J86" s="51" t="str">
        <f>IF(J12="","",J12)</f>
        <v>31. 5. 2024</v>
      </c>
      <c r="L86" s="34"/>
    </row>
    <row r="87" spans="2:65" s="1" customFormat="1" ht="6.95" customHeight="1">
      <c r="B87" s="34"/>
      <c r="L87" s="34"/>
    </row>
    <row r="88" spans="2:65" s="1" customFormat="1" ht="15.2" customHeight="1">
      <c r="B88" s="34"/>
      <c r="C88" s="28" t="s">
        <v>30</v>
      </c>
      <c r="F88" s="26" t="str">
        <f>E15</f>
        <v xml:space="preserve">Nemocnice s poliklinikou Česká Lípa, a.s. </v>
      </c>
      <c r="I88" s="28" t="s">
        <v>38</v>
      </c>
      <c r="J88" s="32" t="str">
        <f>E21</f>
        <v>STORING spol. s r.o.</v>
      </c>
      <c r="L88" s="34"/>
    </row>
    <row r="89" spans="2:65" s="1" customFormat="1" ht="15.2" customHeight="1">
      <c r="B89" s="34"/>
      <c r="C89" s="28" t="s">
        <v>36</v>
      </c>
      <c r="F89" s="26" t="str">
        <f>IF(E18="","",E18)</f>
        <v>Vyplň údaj</v>
      </c>
      <c r="I89" s="28" t="s">
        <v>43</v>
      </c>
      <c r="J89" s="32" t="str">
        <f>E24</f>
        <v xml:space="preserve">STORING spol. s ro. </v>
      </c>
      <c r="L89" s="34"/>
    </row>
    <row r="90" spans="2:65" s="1" customFormat="1" ht="10.35" customHeight="1">
      <c r="B90" s="34"/>
      <c r="L90" s="34"/>
    </row>
    <row r="91" spans="2:65" s="10" customFormat="1" ht="29.25" customHeight="1">
      <c r="B91" s="110"/>
      <c r="C91" s="111" t="s">
        <v>163</v>
      </c>
      <c r="D91" s="112" t="s">
        <v>67</v>
      </c>
      <c r="E91" s="112" t="s">
        <v>63</v>
      </c>
      <c r="F91" s="112" t="s">
        <v>64</v>
      </c>
      <c r="G91" s="112" t="s">
        <v>164</v>
      </c>
      <c r="H91" s="112" t="s">
        <v>165</v>
      </c>
      <c r="I91" s="112" t="s">
        <v>166</v>
      </c>
      <c r="J91" s="112" t="s">
        <v>129</v>
      </c>
      <c r="K91" s="113" t="s">
        <v>167</v>
      </c>
      <c r="L91" s="110"/>
      <c r="M91" s="58" t="s">
        <v>81</v>
      </c>
      <c r="N91" s="59" t="s">
        <v>52</v>
      </c>
      <c r="O91" s="59" t="s">
        <v>168</v>
      </c>
      <c r="P91" s="59" t="s">
        <v>169</v>
      </c>
      <c r="Q91" s="59" t="s">
        <v>170</v>
      </c>
      <c r="R91" s="59" t="s">
        <v>171</v>
      </c>
      <c r="S91" s="59" t="s">
        <v>172</v>
      </c>
      <c r="T91" s="60" t="s">
        <v>173</v>
      </c>
    </row>
    <row r="92" spans="2:65" s="1" customFormat="1" ht="22.9" customHeight="1">
      <c r="B92" s="34"/>
      <c r="C92" s="63" t="s">
        <v>174</v>
      </c>
      <c r="J92" s="114">
        <f>BK92</f>
        <v>0</v>
      </c>
      <c r="L92" s="34"/>
      <c r="M92" s="61"/>
      <c r="N92" s="52"/>
      <c r="O92" s="52"/>
      <c r="P92" s="115">
        <f>P93+P377+P440+P448</f>
        <v>0</v>
      </c>
      <c r="Q92" s="52"/>
      <c r="R92" s="115">
        <f>R93+R377+R440+R448</f>
        <v>48.793822409999997</v>
      </c>
      <c r="S92" s="52"/>
      <c r="T92" s="116">
        <f>T93+T377+T440+T448</f>
        <v>76.692297100000005</v>
      </c>
      <c r="AT92" s="18" t="s">
        <v>82</v>
      </c>
      <c r="AU92" s="18" t="s">
        <v>130</v>
      </c>
      <c r="BK92" s="117">
        <f>BK93+BK377+BK440+BK448</f>
        <v>0</v>
      </c>
    </row>
    <row r="93" spans="2:65" s="11" customFormat="1" ht="25.9" customHeight="1">
      <c r="B93" s="118"/>
      <c r="D93" s="119" t="s">
        <v>82</v>
      </c>
      <c r="E93" s="120" t="s">
        <v>175</v>
      </c>
      <c r="F93" s="120" t="s">
        <v>176</v>
      </c>
      <c r="I93" s="121"/>
      <c r="J93" s="122">
        <f>BK93</f>
        <v>0</v>
      </c>
      <c r="L93" s="118"/>
      <c r="M93" s="123"/>
      <c r="P93" s="124">
        <f>P94+P121+P351+P374</f>
        <v>0</v>
      </c>
      <c r="R93" s="124">
        <f>R94+R121+R351+R374</f>
        <v>44.931515329999996</v>
      </c>
      <c r="T93" s="125">
        <f>T94+T121+T351+T374</f>
        <v>76.293329100000008</v>
      </c>
      <c r="AR93" s="119" t="s">
        <v>91</v>
      </c>
      <c r="AT93" s="126" t="s">
        <v>82</v>
      </c>
      <c r="AU93" s="126" t="s">
        <v>83</v>
      </c>
      <c r="AY93" s="119" t="s">
        <v>177</v>
      </c>
      <c r="BK93" s="127">
        <f>BK94+BK121+BK351+BK374</f>
        <v>0</v>
      </c>
    </row>
    <row r="94" spans="2:65" s="11" customFormat="1" ht="22.9" customHeight="1">
      <c r="B94" s="118"/>
      <c r="D94" s="119" t="s">
        <v>82</v>
      </c>
      <c r="E94" s="128" t="s">
        <v>216</v>
      </c>
      <c r="F94" s="128" t="s">
        <v>562</v>
      </c>
      <c r="I94" s="121"/>
      <c r="J94" s="129">
        <f>BK94</f>
        <v>0</v>
      </c>
      <c r="L94" s="118"/>
      <c r="M94" s="123"/>
      <c r="P94" s="124">
        <f>SUM(P95:P120)</f>
        <v>0</v>
      </c>
      <c r="R94" s="124">
        <f>SUM(R95:R120)</f>
        <v>21.693687189999999</v>
      </c>
      <c r="T94" s="125">
        <f>SUM(T95:T120)</f>
        <v>0</v>
      </c>
      <c r="AR94" s="119" t="s">
        <v>91</v>
      </c>
      <c r="AT94" s="126" t="s">
        <v>82</v>
      </c>
      <c r="AU94" s="126" t="s">
        <v>91</v>
      </c>
      <c r="AY94" s="119" t="s">
        <v>177</v>
      </c>
      <c r="BK94" s="127">
        <f>SUM(BK95:BK120)</f>
        <v>0</v>
      </c>
    </row>
    <row r="95" spans="2:65" s="1" customFormat="1" ht="24.2" customHeight="1">
      <c r="B95" s="34"/>
      <c r="C95" s="130" t="s">
        <v>91</v>
      </c>
      <c r="D95" s="130" t="s">
        <v>179</v>
      </c>
      <c r="E95" s="131" t="s">
        <v>1766</v>
      </c>
      <c r="F95" s="132" t="s">
        <v>1767</v>
      </c>
      <c r="G95" s="133" t="s">
        <v>182</v>
      </c>
      <c r="H95" s="134">
        <v>72.62</v>
      </c>
      <c r="I95" s="135"/>
      <c r="J95" s="136">
        <f>ROUND(I95*H95,2)</f>
        <v>0</v>
      </c>
      <c r="K95" s="132" t="s">
        <v>183</v>
      </c>
      <c r="L95" s="34"/>
      <c r="M95" s="137" t="s">
        <v>81</v>
      </c>
      <c r="N95" s="138" t="s">
        <v>53</v>
      </c>
      <c r="P95" s="139">
        <f>O95*H95</f>
        <v>0</v>
      </c>
      <c r="Q95" s="139">
        <v>0</v>
      </c>
      <c r="R95" s="139">
        <f>Q95*H95</f>
        <v>0</v>
      </c>
      <c r="S95" s="139">
        <v>0</v>
      </c>
      <c r="T95" s="140">
        <f>S95*H95</f>
        <v>0</v>
      </c>
      <c r="AR95" s="141" t="s">
        <v>184</v>
      </c>
      <c r="AT95" s="141" t="s">
        <v>179</v>
      </c>
      <c r="AU95" s="141" t="s">
        <v>93</v>
      </c>
      <c r="AY95" s="18" t="s">
        <v>177</v>
      </c>
      <c r="BE95" s="142">
        <f>IF(N95="základní",J95,0)</f>
        <v>0</v>
      </c>
      <c r="BF95" s="142">
        <f>IF(N95="snížená",J95,0)</f>
        <v>0</v>
      </c>
      <c r="BG95" s="142">
        <f>IF(N95="zákl. přenesená",J95,0)</f>
        <v>0</v>
      </c>
      <c r="BH95" s="142">
        <f>IF(N95="sníž. přenesená",J95,0)</f>
        <v>0</v>
      </c>
      <c r="BI95" s="142">
        <f>IF(N95="nulová",J95,0)</f>
        <v>0</v>
      </c>
      <c r="BJ95" s="18" t="s">
        <v>91</v>
      </c>
      <c r="BK95" s="142">
        <f>ROUND(I95*H95,2)</f>
        <v>0</v>
      </c>
      <c r="BL95" s="18" t="s">
        <v>184</v>
      </c>
      <c r="BM95" s="141" t="s">
        <v>1768</v>
      </c>
    </row>
    <row r="96" spans="2:65" s="1" customFormat="1" ht="11.25">
      <c r="B96" s="34"/>
      <c r="D96" s="143" t="s">
        <v>186</v>
      </c>
      <c r="F96" s="144" t="s">
        <v>1769</v>
      </c>
      <c r="I96" s="145"/>
      <c r="L96" s="34"/>
      <c r="M96" s="146"/>
      <c r="T96" s="55"/>
      <c r="AT96" s="18" t="s">
        <v>186</v>
      </c>
      <c r="AU96" s="18" t="s">
        <v>93</v>
      </c>
    </row>
    <row r="97" spans="2:65" s="1" customFormat="1" ht="24.2" customHeight="1">
      <c r="B97" s="34"/>
      <c r="C97" s="169" t="s">
        <v>93</v>
      </c>
      <c r="D97" s="169" t="s">
        <v>278</v>
      </c>
      <c r="E97" s="170" t="s">
        <v>1770</v>
      </c>
      <c r="F97" s="171" t="s">
        <v>1771</v>
      </c>
      <c r="G97" s="172" t="s">
        <v>182</v>
      </c>
      <c r="H97" s="173">
        <v>76.251000000000005</v>
      </c>
      <c r="I97" s="174"/>
      <c r="J97" s="175">
        <f>ROUND(I97*H97,2)</f>
        <v>0</v>
      </c>
      <c r="K97" s="171" t="s">
        <v>183</v>
      </c>
      <c r="L97" s="176"/>
      <c r="M97" s="177" t="s">
        <v>81</v>
      </c>
      <c r="N97" s="178" t="s">
        <v>53</v>
      </c>
      <c r="P97" s="139">
        <f>O97*H97</f>
        <v>0</v>
      </c>
      <c r="Q97" s="139">
        <v>2.7E-4</v>
      </c>
      <c r="R97" s="139">
        <f>Q97*H97</f>
        <v>2.0587770000000002E-2</v>
      </c>
      <c r="S97" s="139">
        <v>0</v>
      </c>
      <c r="T97" s="140">
        <f>S97*H97</f>
        <v>0</v>
      </c>
      <c r="AR97" s="141" t="s">
        <v>227</v>
      </c>
      <c r="AT97" s="141" t="s">
        <v>278</v>
      </c>
      <c r="AU97" s="141" t="s">
        <v>93</v>
      </c>
      <c r="AY97" s="18" t="s">
        <v>177</v>
      </c>
      <c r="BE97" s="142">
        <f>IF(N97="základní",J97,0)</f>
        <v>0</v>
      </c>
      <c r="BF97" s="142">
        <f>IF(N97="snížená",J97,0)</f>
        <v>0</v>
      </c>
      <c r="BG97" s="142">
        <f>IF(N97="zákl. přenesená",J97,0)</f>
        <v>0</v>
      </c>
      <c r="BH97" s="142">
        <f>IF(N97="sníž. přenesená",J97,0)</f>
        <v>0</v>
      </c>
      <c r="BI97" s="142">
        <f>IF(N97="nulová",J97,0)</f>
        <v>0</v>
      </c>
      <c r="BJ97" s="18" t="s">
        <v>91</v>
      </c>
      <c r="BK97" s="142">
        <f>ROUND(I97*H97,2)</f>
        <v>0</v>
      </c>
      <c r="BL97" s="18" t="s">
        <v>184</v>
      </c>
      <c r="BM97" s="141" t="s">
        <v>1772</v>
      </c>
    </row>
    <row r="98" spans="2:65" s="12" customFormat="1" ht="11.25">
      <c r="B98" s="147"/>
      <c r="D98" s="148" t="s">
        <v>188</v>
      </c>
      <c r="E98" s="149" t="s">
        <v>81</v>
      </c>
      <c r="F98" s="150" t="s">
        <v>1773</v>
      </c>
      <c r="H98" s="151">
        <v>72.62</v>
      </c>
      <c r="I98" s="152"/>
      <c r="L98" s="147"/>
      <c r="M98" s="153"/>
      <c r="T98" s="154"/>
      <c r="AT98" s="149" t="s">
        <v>188</v>
      </c>
      <c r="AU98" s="149" t="s">
        <v>93</v>
      </c>
      <c r="AV98" s="12" t="s">
        <v>93</v>
      </c>
      <c r="AW98" s="12" t="s">
        <v>42</v>
      </c>
      <c r="AX98" s="12" t="s">
        <v>91</v>
      </c>
      <c r="AY98" s="149" t="s">
        <v>177</v>
      </c>
    </row>
    <row r="99" spans="2:65" s="12" customFormat="1" ht="11.25">
      <c r="B99" s="147"/>
      <c r="D99" s="148" t="s">
        <v>188</v>
      </c>
      <c r="F99" s="150" t="s">
        <v>1774</v>
      </c>
      <c r="H99" s="151">
        <v>76.251000000000005</v>
      </c>
      <c r="I99" s="152"/>
      <c r="L99" s="147"/>
      <c r="M99" s="153"/>
      <c r="T99" s="154"/>
      <c r="AT99" s="149" t="s">
        <v>188</v>
      </c>
      <c r="AU99" s="149" t="s">
        <v>93</v>
      </c>
      <c r="AV99" s="12" t="s">
        <v>93</v>
      </c>
      <c r="AW99" s="12" t="s">
        <v>4</v>
      </c>
      <c r="AX99" s="12" t="s">
        <v>91</v>
      </c>
      <c r="AY99" s="149" t="s">
        <v>177</v>
      </c>
    </row>
    <row r="100" spans="2:65" s="1" customFormat="1" ht="33" customHeight="1">
      <c r="B100" s="34"/>
      <c r="C100" s="130" t="s">
        <v>197</v>
      </c>
      <c r="D100" s="130" t="s">
        <v>179</v>
      </c>
      <c r="E100" s="131" t="s">
        <v>1775</v>
      </c>
      <c r="F100" s="132" t="s">
        <v>1776</v>
      </c>
      <c r="G100" s="133" t="s">
        <v>200</v>
      </c>
      <c r="H100" s="134">
        <v>7.9790000000000001</v>
      </c>
      <c r="I100" s="135"/>
      <c r="J100" s="136">
        <f>ROUND(I100*H100,2)</f>
        <v>0</v>
      </c>
      <c r="K100" s="132" t="s">
        <v>183</v>
      </c>
      <c r="L100" s="34"/>
      <c r="M100" s="137" t="s">
        <v>81</v>
      </c>
      <c r="N100" s="138" t="s">
        <v>53</v>
      </c>
      <c r="P100" s="139">
        <f>O100*H100</f>
        <v>0</v>
      </c>
      <c r="Q100" s="139">
        <v>2.5018699999999998</v>
      </c>
      <c r="R100" s="139">
        <f>Q100*H100</f>
        <v>19.962420729999998</v>
      </c>
      <c r="S100" s="139">
        <v>0</v>
      </c>
      <c r="T100" s="140">
        <f>S100*H100</f>
        <v>0</v>
      </c>
      <c r="AR100" s="141" t="s">
        <v>184</v>
      </c>
      <c r="AT100" s="141" t="s">
        <v>179</v>
      </c>
      <c r="AU100" s="141" t="s">
        <v>93</v>
      </c>
      <c r="AY100" s="18" t="s">
        <v>177</v>
      </c>
      <c r="BE100" s="142">
        <f>IF(N100="základní",J100,0)</f>
        <v>0</v>
      </c>
      <c r="BF100" s="142">
        <f>IF(N100="snížená",J100,0)</f>
        <v>0</v>
      </c>
      <c r="BG100" s="142">
        <f>IF(N100="zákl. přenesená",J100,0)</f>
        <v>0</v>
      </c>
      <c r="BH100" s="142">
        <f>IF(N100="sníž. přenesená",J100,0)</f>
        <v>0</v>
      </c>
      <c r="BI100" s="142">
        <f>IF(N100="nulová",J100,0)</f>
        <v>0</v>
      </c>
      <c r="BJ100" s="18" t="s">
        <v>91</v>
      </c>
      <c r="BK100" s="142">
        <f>ROUND(I100*H100,2)</f>
        <v>0</v>
      </c>
      <c r="BL100" s="18" t="s">
        <v>184</v>
      </c>
      <c r="BM100" s="141" t="s">
        <v>1777</v>
      </c>
    </row>
    <row r="101" spans="2:65" s="1" customFormat="1" ht="11.25">
      <c r="B101" s="34"/>
      <c r="D101" s="143" t="s">
        <v>186</v>
      </c>
      <c r="F101" s="144" t="s">
        <v>1778</v>
      </c>
      <c r="I101" s="145"/>
      <c r="L101" s="34"/>
      <c r="M101" s="146"/>
      <c r="T101" s="55"/>
      <c r="AT101" s="18" t="s">
        <v>186</v>
      </c>
      <c r="AU101" s="18" t="s">
        <v>93</v>
      </c>
    </row>
    <row r="102" spans="2:65" s="12" customFormat="1" ht="11.25">
      <c r="B102" s="147"/>
      <c r="D102" s="148" t="s">
        <v>188</v>
      </c>
      <c r="E102" s="149" t="s">
        <v>81</v>
      </c>
      <c r="F102" s="150" t="s">
        <v>1779</v>
      </c>
      <c r="H102" s="151">
        <v>7.9790000000000001</v>
      </c>
      <c r="I102" s="152"/>
      <c r="L102" s="147"/>
      <c r="M102" s="153"/>
      <c r="T102" s="154"/>
      <c r="AT102" s="149" t="s">
        <v>188</v>
      </c>
      <c r="AU102" s="149" t="s">
        <v>93</v>
      </c>
      <c r="AV102" s="12" t="s">
        <v>93</v>
      </c>
      <c r="AW102" s="12" t="s">
        <v>42</v>
      </c>
      <c r="AX102" s="12" t="s">
        <v>83</v>
      </c>
      <c r="AY102" s="149" t="s">
        <v>177</v>
      </c>
    </row>
    <row r="103" spans="2:65" s="13" customFormat="1" ht="11.25">
      <c r="B103" s="155"/>
      <c r="D103" s="148" t="s">
        <v>188</v>
      </c>
      <c r="E103" s="156" t="s">
        <v>81</v>
      </c>
      <c r="F103" s="157" t="s">
        <v>192</v>
      </c>
      <c r="H103" s="158">
        <v>7.9790000000000001</v>
      </c>
      <c r="I103" s="159"/>
      <c r="L103" s="155"/>
      <c r="M103" s="160"/>
      <c r="T103" s="161"/>
      <c r="AT103" s="156" t="s">
        <v>188</v>
      </c>
      <c r="AU103" s="156" t="s">
        <v>93</v>
      </c>
      <c r="AV103" s="13" t="s">
        <v>184</v>
      </c>
      <c r="AW103" s="13" t="s">
        <v>42</v>
      </c>
      <c r="AX103" s="13" t="s">
        <v>91</v>
      </c>
      <c r="AY103" s="156" t="s">
        <v>177</v>
      </c>
    </row>
    <row r="104" spans="2:65" s="1" customFormat="1" ht="11.25">
      <c r="B104" s="34"/>
      <c r="D104" s="148" t="s">
        <v>736</v>
      </c>
      <c r="F104" s="185" t="s">
        <v>1780</v>
      </c>
      <c r="L104" s="34"/>
      <c r="M104" s="146"/>
      <c r="T104" s="55"/>
      <c r="AU104" s="18" t="s">
        <v>93</v>
      </c>
    </row>
    <row r="105" spans="2:65" s="1" customFormat="1" ht="11.25">
      <c r="B105" s="34"/>
      <c r="D105" s="148" t="s">
        <v>736</v>
      </c>
      <c r="F105" s="186" t="s">
        <v>1781</v>
      </c>
      <c r="H105" s="187">
        <v>0</v>
      </c>
      <c r="L105" s="34"/>
      <c r="M105" s="146"/>
      <c r="T105" s="55"/>
      <c r="AU105" s="18" t="s">
        <v>93</v>
      </c>
    </row>
    <row r="106" spans="2:65" s="1" customFormat="1" ht="11.25">
      <c r="B106" s="34"/>
      <c r="D106" s="148" t="s">
        <v>736</v>
      </c>
      <c r="F106" s="186" t="s">
        <v>1782</v>
      </c>
      <c r="H106" s="187">
        <v>99.742000000000004</v>
      </c>
      <c r="L106" s="34"/>
      <c r="M106" s="146"/>
      <c r="T106" s="55"/>
      <c r="AU106" s="18" t="s">
        <v>93</v>
      </c>
    </row>
    <row r="107" spans="2:65" s="1" customFormat="1" ht="16.5" customHeight="1">
      <c r="B107" s="34"/>
      <c r="C107" s="130" t="s">
        <v>184</v>
      </c>
      <c r="D107" s="130" t="s">
        <v>179</v>
      </c>
      <c r="E107" s="131" t="s">
        <v>749</v>
      </c>
      <c r="F107" s="132" t="s">
        <v>750</v>
      </c>
      <c r="G107" s="133" t="s">
        <v>241</v>
      </c>
      <c r="H107" s="134">
        <v>0.64800000000000002</v>
      </c>
      <c r="I107" s="135"/>
      <c r="J107" s="136">
        <f>ROUND(I107*H107,2)</f>
        <v>0</v>
      </c>
      <c r="K107" s="132" t="s">
        <v>183</v>
      </c>
      <c r="L107" s="34"/>
      <c r="M107" s="137" t="s">
        <v>81</v>
      </c>
      <c r="N107" s="138" t="s">
        <v>53</v>
      </c>
      <c r="P107" s="139">
        <f>O107*H107</f>
        <v>0</v>
      </c>
      <c r="Q107" s="139">
        <v>1.06277</v>
      </c>
      <c r="R107" s="139">
        <f>Q107*H107</f>
        <v>0.68867496000000006</v>
      </c>
      <c r="S107" s="139">
        <v>0</v>
      </c>
      <c r="T107" s="140">
        <f>S107*H107</f>
        <v>0</v>
      </c>
      <c r="AR107" s="141" t="s">
        <v>184</v>
      </c>
      <c r="AT107" s="141" t="s">
        <v>179</v>
      </c>
      <c r="AU107" s="141" t="s">
        <v>93</v>
      </c>
      <c r="AY107" s="18" t="s">
        <v>177</v>
      </c>
      <c r="BE107" s="142">
        <f>IF(N107="základní",J107,0)</f>
        <v>0</v>
      </c>
      <c r="BF107" s="142">
        <f>IF(N107="snížená",J107,0)</f>
        <v>0</v>
      </c>
      <c r="BG107" s="142">
        <f>IF(N107="zákl. přenesená",J107,0)</f>
        <v>0</v>
      </c>
      <c r="BH107" s="142">
        <f>IF(N107="sníž. přenesená",J107,0)</f>
        <v>0</v>
      </c>
      <c r="BI107" s="142">
        <f>IF(N107="nulová",J107,0)</f>
        <v>0</v>
      </c>
      <c r="BJ107" s="18" t="s">
        <v>91</v>
      </c>
      <c r="BK107" s="142">
        <f>ROUND(I107*H107,2)</f>
        <v>0</v>
      </c>
      <c r="BL107" s="18" t="s">
        <v>184</v>
      </c>
      <c r="BM107" s="141" t="s">
        <v>1783</v>
      </c>
    </row>
    <row r="108" spans="2:65" s="1" customFormat="1" ht="11.25">
      <c r="B108" s="34"/>
      <c r="D108" s="143" t="s">
        <v>186</v>
      </c>
      <c r="F108" s="144" t="s">
        <v>752</v>
      </c>
      <c r="I108" s="145"/>
      <c r="L108" s="34"/>
      <c r="M108" s="146"/>
      <c r="T108" s="55"/>
      <c r="AT108" s="18" t="s">
        <v>186</v>
      </c>
      <c r="AU108" s="18" t="s">
        <v>93</v>
      </c>
    </row>
    <row r="109" spans="2:65" s="12" customFormat="1" ht="11.25">
      <c r="B109" s="147"/>
      <c r="D109" s="148" t="s">
        <v>188</v>
      </c>
      <c r="E109" s="149" t="s">
        <v>81</v>
      </c>
      <c r="F109" s="150" t="s">
        <v>1784</v>
      </c>
      <c r="H109" s="151">
        <v>0.64800000000000002</v>
      </c>
      <c r="I109" s="152"/>
      <c r="L109" s="147"/>
      <c r="M109" s="153"/>
      <c r="T109" s="154"/>
      <c r="AT109" s="149" t="s">
        <v>188</v>
      </c>
      <c r="AU109" s="149" t="s">
        <v>93</v>
      </c>
      <c r="AV109" s="12" t="s">
        <v>93</v>
      </c>
      <c r="AW109" s="12" t="s">
        <v>42</v>
      </c>
      <c r="AX109" s="12" t="s">
        <v>83</v>
      </c>
      <c r="AY109" s="149" t="s">
        <v>177</v>
      </c>
    </row>
    <row r="110" spans="2:65" s="13" customFormat="1" ht="11.25">
      <c r="B110" s="155"/>
      <c r="D110" s="148" t="s">
        <v>188</v>
      </c>
      <c r="E110" s="156" t="s">
        <v>81</v>
      </c>
      <c r="F110" s="157" t="s">
        <v>192</v>
      </c>
      <c r="H110" s="158">
        <v>0.64800000000000002</v>
      </c>
      <c r="I110" s="159"/>
      <c r="L110" s="155"/>
      <c r="M110" s="160"/>
      <c r="T110" s="161"/>
      <c r="AT110" s="156" t="s">
        <v>188</v>
      </c>
      <c r="AU110" s="156" t="s">
        <v>93</v>
      </c>
      <c r="AV110" s="13" t="s">
        <v>184</v>
      </c>
      <c r="AW110" s="13" t="s">
        <v>42</v>
      </c>
      <c r="AX110" s="13" t="s">
        <v>91</v>
      </c>
      <c r="AY110" s="156" t="s">
        <v>177</v>
      </c>
    </row>
    <row r="111" spans="2:65" s="1" customFormat="1" ht="11.25">
      <c r="B111" s="34"/>
      <c r="D111" s="148" t="s">
        <v>736</v>
      </c>
      <c r="F111" s="185" t="s">
        <v>1780</v>
      </c>
      <c r="L111" s="34"/>
      <c r="M111" s="146"/>
      <c r="T111" s="55"/>
      <c r="AU111" s="18" t="s">
        <v>93</v>
      </c>
    </row>
    <row r="112" spans="2:65" s="1" customFormat="1" ht="11.25">
      <c r="B112" s="34"/>
      <c r="D112" s="148" t="s">
        <v>736</v>
      </c>
      <c r="F112" s="186" t="s">
        <v>1781</v>
      </c>
      <c r="H112" s="187">
        <v>0</v>
      </c>
      <c r="L112" s="34"/>
      <c r="M112" s="146"/>
      <c r="T112" s="55"/>
      <c r="AU112" s="18" t="s">
        <v>93</v>
      </c>
    </row>
    <row r="113" spans="2:65" s="1" customFormat="1" ht="11.25">
      <c r="B113" s="34"/>
      <c r="D113" s="148" t="s">
        <v>736</v>
      </c>
      <c r="F113" s="186" t="s">
        <v>1782</v>
      </c>
      <c r="H113" s="187">
        <v>99.742000000000004</v>
      </c>
      <c r="L113" s="34"/>
      <c r="M113" s="146"/>
      <c r="T113" s="55"/>
      <c r="AU113" s="18" t="s">
        <v>93</v>
      </c>
    </row>
    <row r="114" spans="2:65" s="1" customFormat="1" ht="37.9" customHeight="1">
      <c r="B114" s="34"/>
      <c r="C114" s="130" t="s">
        <v>210</v>
      </c>
      <c r="D114" s="130" t="s">
        <v>179</v>
      </c>
      <c r="E114" s="131" t="s">
        <v>1785</v>
      </c>
      <c r="F114" s="132" t="s">
        <v>1786</v>
      </c>
      <c r="G114" s="133" t="s">
        <v>120</v>
      </c>
      <c r="H114" s="134">
        <v>114.703</v>
      </c>
      <c r="I114" s="135"/>
      <c r="J114" s="136">
        <f>ROUND(I114*H114,2)</f>
        <v>0</v>
      </c>
      <c r="K114" s="132" t="s">
        <v>183</v>
      </c>
      <c r="L114" s="34"/>
      <c r="M114" s="137" t="s">
        <v>81</v>
      </c>
      <c r="N114" s="138" t="s">
        <v>53</v>
      </c>
      <c r="P114" s="139">
        <f>O114*H114</f>
        <v>0</v>
      </c>
      <c r="Q114" s="139">
        <v>8.9099999999999995E-3</v>
      </c>
      <c r="R114" s="139">
        <f>Q114*H114</f>
        <v>1.02200373</v>
      </c>
      <c r="S114" s="139">
        <v>0</v>
      </c>
      <c r="T114" s="140">
        <f>S114*H114</f>
        <v>0</v>
      </c>
      <c r="AR114" s="141" t="s">
        <v>184</v>
      </c>
      <c r="AT114" s="141" t="s">
        <v>179</v>
      </c>
      <c r="AU114" s="141" t="s">
        <v>93</v>
      </c>
      <c r="AY114" s="18" t="s">
        <v>177</v>
      </c>
      <c r="BE114" s="142">
        <f>IF(N114="základní",J114,0)</f>
        <v>0</v>
      </c>
      <c r="BF114" s="142">
        <f>IF(N114="snížená",J114,0)</f>
        <v>0</v>
      </c>
      <c r="BG114" s="142">
        <f>IF(N114="zákl. přenesená",J114,0)</f>
        <v>0</v>
      </c>
      <c r="BH114" s="142">
        <f>IF(N114="sníž. přenesená",J114,0)</f>
        <v>0</v>
      </c>
      <c r="BI114" s="142">
        <f>IF(N114="nulová",J114,0)</f>
        <v>0</v>
      </c>
      <c r="BJ114" s="18" t="s">
        <v>91</v>
      </c>
      <c r="BK114" s="142">
        <f>ROUND(I114*H114,2)</f>
        <v>0</v>
      </c>
      <c r="BL114" s="18" t="s">
        <v>184</v>
      </c>
      <c r="BM114" s="141" t="s">
        <v>1787</v>
      </c>
    </row>
    <row r="115" spans="2:65" s="1" customFormat="1" ht="11.25">
      <c r="B115" s="34"/>
      <c r="D115" s="143" t="s">
        <v>186</v>
      </c>
      <c r="F115" s="144" t="s">
        <v>1788</v>
      </c>
      <c r="I115" s="145"/>
      <c r="L115" s="34"/>
      <c r="M115" s="146"/>
      <c r="T115" s="55"/>
      <c r="AT115" s="18" t="s">
        <v>186</v>
      </c>
      <c r="AU115" s="18" t="s">
        <v>93</v>
      </c>
    </row>
    <row r="116" spans="2:65" s="12" customFormat="1" ht="11.25">
      <c r="B116" s="147"/>
      <c r="D116" s="148" t="s">
        <v>188</v>
      </c>
      <c r="E116" s="149" t="s">
        <v>81</v>
      </c>
      <c r="F116" s="150" t="s">
        <v>1789</v>
      </c>
      <c r="H116" s="151">
        <v>114.703</v>
      </c>
      <c r="I116" s="152"/>
      <c r="L116" s="147"/>
      <c r="M116" s="153"/>
      <c r="T116" s="154"/>
      <c r="AT116" s="149" t="s">
        <v>188</v>
      </c>
      <c r="AU116" s="149" t="s">
        <v>93</v>
      </c>
      <c r="AV116" s="12" t="s">
        <v>93</v>
      </c>
      <c r="AW116" s="12" t="s">
        <v>42</v>
      </c>
      <c r="AX116" s="12" t="s">
        <v>83</v>
      </c>
      <c r="AY116" s="149" t="s">
        <v>177</v>
      </c>
    </row>
    <row r="117" spans="2:65" s="13" customFormat="1" ht="11.25">
      <c r="B117" s="155"/>
      <c r="D117" s="148" t="s">
        <v>188</v>
      </c>
      <c r="E117" s="156" t="s">
        <v>81</v>
      </c>
      <c r="F117" s="157" t="s">
        <v>192</v>
      </c>
      <c r="H117" s="158">
        <v>114.703</v>
      </c>
      <c r="I117" s="159"/>
      <c r="L117" s="155"/>
      <c r="M117" s="160"/>
      <c r="T117" s="161"/>
      <c r="AT117" s="156" t="s">
        <v>188</v>
      </c>
      <c r="AU117" s="156" t="s">
        <v>93</v>
      </c>
      <c r="AV117" s="13" t="s">
        <v>184</v>
      </c>
      <c r="AW117" s="13" t="s">
        <v>42</v>
      </c>
      <c r="AX117" s="13" t="s">
        <v>91</v>
      </c>
      <c r="AY117" s="156" t="s">
        <v>177</v>
      </c>
    </row>
    <row r="118" spans="2:65" s="1" customFormat="1" ht="11.25">
      <c r="B118" s="34"/>
      <c r="D118" s="148" t="s">
        <v>736</v>
      </c>
      <c r="F118" s="185" t="s">
        <v>1780</v>
      </c>
      <c r="L118" s="34"/>
      <c r="M118" s="146"/>
      <c r="T118" s="55"/>
      <c r="AU118" s="18" t="s">
        <v>93</v>
      </c>
    </row>
    <row r="119" spans="2:65" s="1" customFormat="1" ht="11.25">
      <c r="B119" s="34"/>
      <c r="D119" s="148" t="s">
        <v>736</v>
      </c>
      <c r="F119" s="186" t="s">
        <v>1781</v>
      </c>
      <c r="H119" s="187">
        <v>0</v>
      </c>
      <c r="L119" s="34"/>
      <c r="M119" s="146"/>
      <c r="T119" s="55"/>
      <c r="AU119" s="18" t="s">
        <v>93</v>
      </c>
    </row>
    <row r="120" spans="2:65" s="1" customFormat="1" ht="11.25">
      <c r="B120" s="34"/>
      <c r="D120" s="148" t="s">
        <v>736</v>
      </c>
      <c r="F120" s="186" t="s">
        <v>1782</v>
      </c>
      <c r="H120" s="187">
        <v>99.742000000000004</v>
      </c>
      <c r="L120" s="34"/>
      <c r="M120" s="146"/>
      <c r="T120" s="55"/>
      <c r="AU120" s="18" t="s">
        <v>93</v>
      </c>
    </row>
    <row r="121" spans="2:65" s="11" customFormat="1" ht="22.9" customHeight="1">
      <c r="B121" s="118"/>
      <c r="D121" s="119" t="s">
        <v>82</v>
      </c>
      <c r="E121" s="128" t="s">
        <v>232</v>
      </c>
      <c r="F121" s="128" t="s">
        <v>771</v>
      </c>
      <c r="I121" s="121"/>
      <c r="J121" s="129">
        <f>BK121</f>
        <v>0</v>
      </c>
      <c r="L121" s="118"/>
      <c r="M121" s="123"/>
      <c r="P121" s="124">
        <f>SUM(P122:P350)</f>
        <v>0</v>
      </c>
      <c r="R121" s="124">
        <f>SUM(R122:R350)</f>
        <v>23.237828139999998</v>
      </c>
      <c r="T121" s="125">
        <f>SUM(T122:T350)</f>
        <v>76.293329100000008</v>
      </c>
      <c r="AR121" s="119" t="s">
        <v>91</v>
      </c>
      <c r="AT121" s="126" t="s">
        <v>82</v>
      </c>
      <c r="AU121" s="126" t="s">
        <v>91</v>
      </c>
      <c r="AY121" s="119" t="s">
        <v>177</v>
      </c>
      <c r="BK121" s="127">
        <f>SUM(BK122:BK350)</f>
        <v>0</v>
      </c>
    </row>
    <row r="122" spans="2:65" s="1" customFormat="1" ht="24.2" customHeight="1">
      <c r="B122" s="34"/>
      <c r="C122" s="130" t="s">
        <v>216</v>
      </c>
      <c r="D122" s="130" t="s">
        <v>179</v>
      </c>
      <c r="E122" s="131" t="s">
        <v>1790</v>
      </c>
      <c r="F122" s="132" t="s">
        <v>1791</v>
      </c>
      <c r="G122" s="133" t="s">
        <v>182</v>
      </c>
      <c r="H122" s="134">
        <v>9</v>
      </c>
      <c r="I122" s="135"/>
      <c r="J122" s="136">
        <f>ROUND(I122*H122,2)</f>
        <v>0</v>
      </c>
      <c r="K122" s="132" t="s">
        <v>183</v>
      </c>
      <c r="L122" s="34"/>
      <c r="M122" s="137" t="s">
        <v>81</v>
      </c>
      <c r="N122" s="138" t="s">
        <v>53</v>
      </c>
      <c r="P122" s="139">
        <f>O122*H122</f>
        <v>0</v>
      </c>
      <c r="Q122" s="139">
        <v>1.8000000000000001E-4</v>
      </c>
      <c r="R122" s="139">
        <f>Q122*H122</f>
        <v>1.6200000000000001E-3</v>
      </c>
      <c r="S122" s="139">
        <v>0</v>
      </c>
      <c r="T122" s="140">
        <f>S122*H122</f>
        <v>0</v>
      </c>
      <c r="AR122" s="141" t="s">
        <v>184</v>
      </c>
      <c r="AT122" s="141" t="s">
        <v>179</v>
      </c>
      <c r="AU122" s="141" t="s">
        <v>93</v>
      </c>
      <c r="AY122" s="18" t="s">
        <v>177</v>
      </c>
      <c r="BE122" s="142">
        <f>IF(N122="základní",J122,0)</f>
        <v>0</v>
      </c>
      <c r="BF122" s="142">
        <f>IF(N122="snížená",J122,0)</f>
        <v>0</v>
      </c>
      <c r="BG122" s="142">
        <f>IF(N122="zákl. přenesená",J122,0)</f>
        <v>0</v>
      </c>
      <c r="BH122" s="142">
        <f>IF(N122="sníž. přenesená",J122,0)</f>
        <v>0</v>
      </c>
      <c r="BI122" s="142">
        <f>IF(N122="nulová",J122,0)</f>
        <v>0</v>
      </c>
      <c r="BJ122" s="18" t="s">
        <v>91</v>
      </c>
      <c r="BK122" s="142">
        <f>ROUND(I122*H122,2)</f>
        <v>0</v>
      </c>
      <c r="BL122" s="18" t="s">
        <v>184</v>
      </c>
      <c r="BM122" s="141" t="s">
        <v>1792</v>
      </c>
    </row>
    <row r="123" spans="2:65" s="1" customFormat="1" ht="11.25">
      <c r="B123" s="34"/>
      <c r="D123" s="143" t="s">
        <v>186</v>
      </c>
      <c r="F123" s="144" t="s">
        <v>1793</v>
      </c>
      <c r="I123" s="145"/>
      <c r="L123" s="34"/>
      <c r="M123" s="146"/>
      <c r="T123" s="55"/>
      <c r="AT123" s="18" t="s">
        <v>186</v>
      </c>
      <c r="AU123" s="18" t="s">
        <v>93</v>
      </c>
    </row>
    <row r="124" spans="2:65" s="1" customFormat="1" ht="24.2" customHeight="1">
      <c r="B124" s="34"/>
      <c r="C124" s="130" t="s">
        <v>222</v>
      </c>
      <c r="D124" s="130" t="s">
        <v>179</v>
      </c>
      <c r="E124" s="131" t="s">
        <v>1794</v>
      </c>
      <c r="F124" s="132" t="s">
        <v>1795</v>
      </c>
      <c r="G124" s="133" t="s">
        <v>200</v>
      </c>
      <c r="H124" s="134">
        <v>322.75200000000001</v>
      </c>
      <c r="I124" s="135"/>
      <c r="J124" s="136">
        <f>ROUND(I124*H124,2)</f>
        <v>0</v>
      </c>
      <c r="K124" s="132" t="s">
        <v>183</v>
      </c>
      <c r="L124" s="34"/>
      <c r="M124" s="137" t="s">
        <v>81</v>
      </c>
      <c r="N124" s="138" t="s">
        <v>53</v>
      </c>
      <c r="P124" s="139">
        <f>O124*H124</f>
        <v>0</v>
      </c>
      <c r="Q124" s="139">
        <v>0</v>
      </c>
      <c r="R124" s="139">
        <f>Q124*H124</f>
        <v>0</v>
      </c>
      <c r="S124" s="139">
        <v>0</v>
      </c>
      <c r="T124" s="140">
        <f>S124*H124</f>
        <v>0</v>
      </c>
      <c r="AR124" s="141" t="s">
        <v>184</v>
      </c>
      <c r="AT124" s="141" t="s">
        <v>179</v>
      </c>
      <c r="AU124" s="141" t="s">
        <v>93</v>
      </c>
      <c r="AY124" s="18" t="s">
        <v>177</v>
      </c>
      <c r="BE124" s="142">
        <f>IF(N124="základní",J124,0)</f>
        <v>0</v>
      </c>
      <c r="BF124" s="142">
        <f>IF(N124="snížená",J124,0)</f>
        <v>0</v>
      </c>
      <c r="BG124" s="142">
        <f>IF(N124="zákl. přenesená",J124,0)</f>
        <v>0</v>
      </c>
      <c r="BH124" s="142">
        <f>IF(N124="sníž. přenesená",J124,0)</f>
        <v>0</v>
      </c>
      <c r="BI124" s="142">
        <f>IF(N124="nulová",J124,0)</f>
        <v>0</v>
      </c>
      <c r="BJ124" s="18" t="s">
        <v>91</v>
      </c>
      <c r="BK124" s="142">
        <f>ROUND(I124*H124,2)</f>
        <v>0</v>
      </c>
      <c r="BL124" s="18" t="s">
        <v>184</v>
      </c>
      <c r="BM124" s="141" t="s">
        <v>1796</v>
      </c>
    </row>
    <row r="125" spans="2:65" s="1" customFormat="1" ht="11.25">
      <c r="B125" s="34"/>
      <c r="D125" s="143" t="s">
        <v>186</v>
      </c>
      <c r="F125" s="144" t="s">
        <v>1797</v>
      </c>
      <c r="I125" s="145"/>
      <c r="L125" s="34"/>
      <c r="M125" s="146"/>
      <c r="T125" s="55"/>
      <c r="AT125" s="18" t="s">
        <v>186</v>
      </c>
      <c r="AU125" s="18" t="s">
        <v>93</v>
      </c>
    </row>
    <row r="126" spans="2:65" s="12" customFormat="1" ht="11.25">
      <c r="B126" s="147"/>
      <c r="D126" s="148" t="s">
        <v>188</v>
      </c>
      <c r="E126" s="149" t="s">
        <v>81</v>
      </c>
      <c r="F126" s="150" t="s">
        <v>1798</v>
      </c>
      <c r="H126" s="151">
        <v>322.75200000000001</v>
      </c>
      <c r="I126" s="152"/>
      <c r="L126" s="147"/>
      <c r="M126" s="153"/>
      <c r="T126" s="154"/>
      <c r="AT126" s="149" t="s">
        <v>188</v>
      </c>
      <c r="AU126" s="149" t="s">
        <v>93</v>
      </c>
      <c r="AV126" s="12" t="s">
        <v>93</v>
      </c>
      <c r="AW126" s="12" t="s">
        <v>42</v>
      </c>
      <c r="AX126" s="12" t="s">
        <v>91</v>
      </c>
      <c r="AY126" s="149" t="s">
        <v>177</v>
      </c>
    </row>
    <row r="127" spans="2:65" s="1" customFormat="1" ht="37.9" customHeight="1">
      <c r="B127" s="34"/>
      <c r="C127" s="130" t="s">
        <v>227</v>
      </c>
      <c r="D127" s="130" t="s">
        <v>179</v>
      </c>
      <c r="E127" s="131" t="s">
        <v>1799</v>
      </c>
      <c r="F127" s="132" t="s">
        <v>1800</v>
      </c>
      <c r="G127" s="133" t="s">
        <v>200</v>
      </c>
      <c r="H127" s="134">
        <v>19363.5</v>
      </c>
      <c r="I127" s="135"/>
      <c r="J127" s="136">
        <f>ROUND(I127*H127,2)</f>
        <v>0</v>
      </c>
      <c r="K127" s="132" t="s">
        <v>183</v>
      </c>
      <c r="L127" s="34"/>
      <c r="M127" s="137" t="s">
        <v>81</v>
      </c>
      <c r="N127" s="138" t="s">
        <v>53</v>
      </c>
      <c r="P127" s="139">
        <f>O127*H127</f>
        <v>0</v>
      </c>
      <c r="Q127" s="139">
        <v>0</v>
      </c>
      <c r="R127" s="139">
        <f>Q127*H127</f>
        <v>0</v>
      </c>
      <c r="S127" s="139">
        <v>0</v>
      </c>
      <c r="T127" s="140">
        <f>S127*H127</f>
        <v>0</v>
      </c>
      <c r="AR127" s="141" t="s">
        <v>184</v>
      </c>
      <c r="AT127" s="141" t="s">
        <v>179</v>
      </c>
      <c r="AU127" s="141" t="s">
        <v>93</v>
      </c>
      <c r="AY127" s="18" t="s">
        <v>177</v>
      </c>
      <c r="BE127" s="142">
        <f>IF(N127="základní",J127,0)</f>
        <v>0</v>
      </c>
      <c r="BF127" s="142">
        <f>IF(N127="snížená",J127,0)</f>
        <v>0</v>
      </c>
      <c r="BG127" s="142">
        <f>IF(N127="zákl. přenesená",J127,0)</f>
        <v>0</v>
      </c>
      <c r="BH127" s="142">
        <f>IF(N127="sníž. přenesená",J127,0)</f>
        <v>0</v>
      </c>
      <c r="BI127" s="142">
        <f>IF(N127="nulová",J127,0)</f>
        <v>0</v>
      </c>
      <c r="BJ127" s="18" t="s">
        <v>91</v>
      </c>
      <c r="BK127" s="142">
        <f>ROUND(I127*H127,2)</f>
        <v>0</v>
      </c>
      <c r="BL127" s="18" t="s">
        <v>184</v>
      </c>
      <c r="BM127" s="141" t="s">
        <v>1801</v>
      </c>
    </row>
    <row r="128" spans="2:65" s="1" customFormat="1" ht="11.25">
      <c r="B128" s="34"/>
      <c r="D128" s="143" t="s">
        <v>186</v>
      </c>
      <c r="F128" s="144" t="s">
        <v>1802</v>
      </c>
      <c r="I128" s="145"/>
      <c r="L128" s="34"/>
      <c r="M128" s="146"/>
      <c r="T128" s="55"/>
      <c r="AT128" s="18" t="s">
        <v>186</v>
      </c>
      <c r="AU128" s="18" t="s">
        <v>93</v>
      </c>
    </row>
    <row r="129" spans="2:65" s="12" customFormat="1" ht="11.25">
      <c r="B129" s="147"/>
      <c r="D129" s="148" t="s">
        <v>188</v>
      </c>
      <c r="E129" s="149" t="s">
        <v>81</v>
      </c>
      <c r="F129" s="150" t="s">
        <v>1803</v>
      </c>
      <c r="H129" s="151">
        <v>19363.5</v>
      </c>
      <c r="I129" s="152"/>
      <c r="L129" s="147"/>
      <c r="M129" s="153"/>
      <c r="T129" s="154"/>
      <c r="AT129" s="149" t="s">
        <v>188</v>
      </c>
      <c r="AU129" s="149" t="s">
        <v>93</v>
      </c>
      <c r="AV129" s="12" t="s">
        <v>93</v>
      </c>
      <c r="AW129" s="12" t="s">
        <v>42</v>
      </c>
      <c r="AX129" s="12" t="s">
        <v>91</v>
      </c>
      <c r="AY129" s="149" t="s">
        <v>177</v>
      </c>
    </row>
    <row r="130" spans="2:65" s="1" customFormat="1" ht="24.2" customHeight="1">
      <c r="B130" s="34"/>
      <c r="C130" s="130" t="s">
        <v>232</v>
      </c>
      <c r="D130" s="130" t="s">
        <v>179</v>
      </c>
      <c r="E130" s="131" t="s">
        <v>1804</v>
      </c>
      <c r="F130" s="132" t="s">
        <v>1805</v>
      </c>
      <c r="G130" s="133" t="s">
        <v>200</v>
      </c>
      <c r="H130" s="134">
        <v>322.72500000000002</v>
      </c>
      <c r="I130" s="135"/>
      <c r="J130" s="136">
        <f>ROUND(I130*H130,2)</f>
        <v>0</v>
      </c>
      <c r="K130" s="132" t="s">
        <v>183</v>
      </c>
      <c r="L130" s="34"/>
      <c r="M130" s="137" t="s">
        <v>81</v>
      </c>
      <c r="N130" s="138" t="s">
        <v>53</v>
      </c>
      <c r="P130" s="139">
        <f>O130*H130</f>
        <v>0</v>
      </c>
      <c r="Q130" s="139">
        <v>0</v>
      </c>
      <c r="R130" s="139">
        <f>Q130*H130</f>
        <v>0</v>
      </c>
      <c r="S130" s="139">
        <v>0</v>
      </c>
      <c r="T130" s="140">
        <f>S130*H130</f>
        <v>0</v>
      </c>
      <c r="AR130" s="141" t="s">
        <v>184</v>
      </c>
      <c r="AT130" s="141" t="s">
        <v>179</v>
      </c>
      <c r="AU130" s="141" t="s">
        <v>93</v>
      </c>
      <c r="AY130" s="18" t="s">
        <v>177</v>
      </c>
      <c r="BE130" s="142">
        <f>IF(N130="základní",J130,0)</f>
        <v>0</v>
      </c>
      <c r="BF130" s="142">
        <f>IF(N130="snížená",J130,0)</f>
        <v>0</v>
      </c>
      <c r="BG130" s="142">
        <f>IF(N130="zákl. přenesená",J130,0)</f>
        <v>0</v>
      </c>
      <c r="BH130" s="142">
        <f>IF(N130="sníž. přenesená",J130,0)</f>
        <v>0</v>
      </c>
      <c r="BI130" s="142">
        <f>IF(N130="nulová",J130,0)</f>
        <v>0</v>
      </c>
      <c r="BJ130" s="18" t="s">
        <v>91</v>
      </c>
      <c r="BK130" s="142">
        <f>ROUND(I130*H130,2)</f>
        <v>0</v>
      </c>
      <c r="BL130" s="18" t="s">
        <v>184</v>
      </c>
      <c r="BM130" s="141" t="s">
        <v>1806</v>
      </c>
    </row>
    <row r="131" spans="2:65" s="1" customFormat="1" ht="11.25">
      <c r="B131" s="34"/>
      <c r="D131" s="143" t="s">
        <v>186</v>
      </c>
      <c r="F131" s="144" t="s">
        <v>1807</v>
      </c>
      <c r="I131" s="145"/>
      <c r="L131" s="34"/>
      <c r="M131" s="146"/>
      <c r="T131" s="55"/>
      <c r="AT131" s="18" t="s">
        <v>186</v>
      </c>
      <c r="AU131" s="18" t="s">
        <v>93</v>
      </c>
    </row>
    <row r="132" spans="2:65" s="1" customFormat="1" ht="24.2" customHeight="1">
      <c r="B132" s="34"/>
      <c r="C132" s="130" t="s">
        <v>238</v>
      </c>
      <c r="D132" s="130" t="s">
        <v>179</v>
      </c>
      <c r="E132" s="131" t="s">
        <v>1808</v>
      </c>
      <c r="F132" s="132" t="s">
        <v>1809</v>
      </c>
      <c r="G132" s="133" t="s">
        <v>182</v>
      </c>
      <c r="H132" s="134">
        <v>83.6</v>
      </c>
      <c r="I132" s="135"/>
      <c r="J132" s="136">
        <f>ROUND(I132*H132,2)</f>
        <v>0</v>
      </c>
      <c r="K132" s="132" t="s">
        <v>183</v>
      </c>
      <c r="L132" s="34"/>
      <c r="M132" s="137" t="s">
        <v>81</v>
      </c>
      <c r="N132" s="138" t="s">
        <v>53</v>
      </c>
      <c r="P132" s="139">
        <f>O132*H132</f>
        <v>0</v>
      </c>
      <c r="Q132" s="139">
        <v>0</v>
      </c>
      <c r="R132" s="139">
        <f>Q132*H132</f>
        <v>0</v>
      </c>
      <c r="S132" s="139">
        <v>0</v>
      </c>
      <c r="T132" s="140">
        <f>S132*H132</f>
        <v>0</v>
      </c>
      <c r="AR132" s="141" t="s">
        <v>184</v>
      </c>
      <c r="AT132" s="141" t="s">
        <v>179</v>
      </c>
      <c r="AU132" s="141" t="s">
        <v>93</v>
      </c>
      <c r="AY132" s="18" t="s">
        <v>177</v>
      </c>
      <c r="BE132" s="142">
        <f>IF(N132="základní",J132,0)</f>
        <v>0</v>
      </c>
      <c r="BF132" s="142">
        <f>IF(N132="snížená",J132,0)</f>
        <v>0</v>
      </c>
      <c r="BG132" s="142">
        <f>IF(N132="zákl. přenesená",J132,0)</f>
        <v>0</v>
      </c>
      <c r="BH132" s="142">
        <f>IF(N132="sníž. přenesená",J132,0)</f>
        <v>0</v>
      </c>
      <c r="BI132" s="142">
        <f>IF(N132="nulová",J132,0)</f>
        <v>0</v>
      </c>
      <c r="BJ132" s="18" t="s">
        <v>91</v>
      </c>
      <c r="BK132" s="142">
        <f>ROUND(I132*H132,2)</f>
        <v>0</v>
      </c>
      <c r="BL132" s="18" t="s">
        <v>184</v>
      </c>
      <c r="BM132" s="141" t="s">
        <v>1810</v>
      </c>
    </row>
    <row r="133" spans="2:65" s="1" customFormat="1" ht="11.25">
      <c r="B133" s="34"/>
      <c r="D133" s="143" t="s">
        <v>186</v>
      </c>
      <c r="F133" s="144" t="s">
        <v>1811</v>
      </c>
      <c r="I133" s="145"/>
      <c r="L133" s="34"/>
      <c r="M133" s="146"/>
      <c r="T133" s="55"/>
      <c r="AT133" s="18" t="s">
        <v>186</v>
      </c>
      <c r="AU133" s="18" t="s">
        <v>93</v>
      </c>
    </row>
    <row r="134" spans="2:65" s="12" customFormat="1" ht="11.25">
      <c r="B134" s="147"/>
      <c r="D134" s="148" t="s">
        <v>188</v>
      </c>
      <c r="E134" s="149" t="s">
        <v>81</v>
      </c>
      <c r="F134" s="150" t="s">
        <v>1812</v>
      </c>
      <c r="H134" s="151">
        <v>83.6</v>
      </c>
      <c r="I134" s="152"/>
      <c r="L134" s="147"/>
      <c r="M134" s="153"/>
      <c r="T134" s="154"/>
      <c r="AT134" s="149" t="s">
        <v>188</v>
      </c>
      <c r="AU134" s="149" t="s">
        <v>93</v>
      </c>
      <c r="AV134" s="12" t="s">
        <v>93</v>
      </c>
      <c r="AW134" s="12" t="s">
        <v>42</v>
      </c>
      <c r="AX134" s="12" t="s">
        <v>91</v>
      </c>
      <c r="AY134" s="149" t="s">
        <v>177</v>
      </c>
    </row>
    <row r="135" spans="2:65" s="1" customFormat="1" ht="24.2" customHeight="1">
      <c r="B135" s="34"/>
      <c r="C135" s="130" t="s">
        <v>245</v>
      </c>
      <c r="D135" s="130" t="s">
        <v>179</v>
      </c>
      <c r="E135" s="131" t="s">
        <v>1813</v>
      </c>
      <c r="F135" s="132" t="s">
        <v>1814</v>
      </c>
      <c r="G135" s="133" t="s">
        <v>182</v>
      </c>
      <c r="H135" s="134">
        <v>5016</v>
      </c>
      <c r="I135" s="135"/>
      <c r="J135" s="136">
        <f>ROUND(I135*H135,2)</f>
        <v>0</v>
      </c>
      <c r="K135" s="132" t="s">
        <v>183</v>
      </c>
      <c r="L135" s="34"/>
      <c r="M135" s="137" t="s">
        <v>81</v>
      </c>
      <c r="N135" s="138" t="s">
        <v>53</v>
      </c>
      <c r="P135" s="139">
        <f>O135*H135</f>
        <v>0</v>
      </c>
      <c r="Q135" s="139">
        <v>0</v>
      </c>
      <c r="R135" s="139">
        <f>Q135*H135</f>
        <v>0</v>
      </c>
      <c r="S135" s="139">
        <v>0</v>
      </c>
      <c r="T135" s="140">
        <f>S135*H135</f>
        <v>0</v>
      </c>
      <c r="AR135" s="141" t="s">
        <v>184</v>
      </c>
      <c r="AT135" s="141" t="s">
        <v>179</v>
      </c>
      <c r="AU135" s="141" t="s">
        <v>93</v>
      </c>
      <c r="AY135" s="18" t="s">
        <v>177</v>
      </c>
      <c r="BE135" s="142">
        <f>IF(N135="základní",J135,0)</f>
        <v>0</v>
      </c>
      <c r="BF135" s="142">
        <f>IF(N135="snížená",J135,0)</f>
        <v>0</v>
      </c>
      <c r="BG135" s="142">
        <f>IF(N135="zákl. přenesená",J135,0)</f>
        <v>0</v>
      </c>
      <c r="BH135" s="142">
        <f>IF(N135="sníž. přenesená",J135,0)</f>
        <v>0</v>
      </c>
      <c r="BI135" s="142">
        <f>IF(N135="nulová",J135,0)</f>
        <v>0</v>
      </c>
      <c r="BJ135" s="18" t="s">
        <v>91</v>
      </c>
      <c r="BK135" s="142">
        <f>ROUND(I135*H135,2)</f>
        <v>0</v>
      </c>
      <c r="BL135" s="18" t="s">
        <v>184</v>
      </c>
      <c r="BM135" s="141" t="s">
        <v>1815</v>
      </c>
    </row>
    <row r="136" spans="2:65" s="1" customFormat="1" ht="11.25">
      <c r="B136" s="34"/>
      <c r="D136" s="143" t="s">
        <v>186</v>
      </c>
      <c r="F136" s="144" t="s">
        <v>1816</v>
      </c>
      <c r="I136" s="145"/>
      <c r="L136" s="34"/>
      <c r="M136" s="146"/>
      <c r="T136" s="55"/>
      <c r="AT136" s="18" t="s">
        <v>186</v>
      </c>
      <c r="AU136" s="18" t="s">
        <v>93</v>
      </c>
    </row>
    <row r="137" spans="2:65" s="12" customFormat="1" ht="11.25">
      <c r="B137" s="147"/>
      <c r="D137" s="148" t="s">
        <v>188</v>
      </c>
      <c r="E137" s="149" t="s">
        <v>81</v>
      </c>
      <c r="F137" s="150" t="s">
        <v>1817</v>
      </c>
      <c r="H137" s="151">
        <v>5016</v>
      </c>
      <c r="I137" s="152"/>
      <c r="L137" s="147"/>
      <c r="M137" s="153"/>
      <c r="T137" s="154"/>
      <c r="AT137" s="149" t="s">
        <v>188</v>
      </c>
      <c r="AU137" s="149" t="s">
        <v>93</v>
      </c>
      <c r="AV137" s="12" t="s">
        <v>93</v>
      </c>
      <c r="AW137" s="12" t="s">
        <v>42</v>
      </c>
      <c r="AX137" s="12" t="s">
        <v>91</v>
      </c>
      <c r="AY137" s="149" t="s">
        <v>177</v>
      </c>
    </row>
    <row r="138" spans="2:65" s="1" customFormat="1" ht="24.2" customHeight="1">
      <c r="B138" s="34"/>
      <c r="C138" s="130" t="s">
        <v>8</v>
      </c>
      <c r="D138" s="130" t="s">
        <v>179</v>
      </c>
      <c r="E138" s="131" t="s">
        <v>1818</v>
      </c>
      <c r="F138" s="132" t="s">
        <v>1819</v>
      </c>
      <c r="G138" s="133" t="s">
        <v>182</v>
      </c>
      <c r="H138" s="134">
        <v>83.6</v>
      </c>
      <c r="I138" s="135"/>
      <c r="J138" s="136">
        <f>ROUND(I138*H138,2)</f>
        <v>0</v>
      </c>
      <c r="K138" s="132" t="s">
        <v>183</v>
      </c>
      <c r="L138" s="34"/>
      <c r="M138" s="137" t="s">
        <v>81</v>
      </c>
      <c r="N138" s="138" t="s">
        <v>53</v>
      </c>
      <c r="P138" s="139">
        <f>O138*H138</f>
        <v>0</v>
      </c>
      <c r="Q138" s="139">
        <v>0</v>
      </c>
      <c r="R138" s="139">
        <f>Q138*H138</f>
        <v>0</v>
      </c>
      <c r="S138" s="139">
        <v>0</v>
      </c>
      <c r="T138" s="140">
        <f>S138*H138</f>
        <v>0</v>
      </c>
      <c r="AR138" s="141" t="s">
        <v>184</v>
      </c>
      <c r="AT138" s="141" t="s">
        <v>179</v>
      </c>
      <c r="AU138" s="141" t="s">
        <v>93</v>
      </c>
      <c r="AY138" s="18" t="s">
        <v>177</v>
      </c>
      <c r="BE138" s="142">
        <f>IF(N138="základní",J138,0)</f>
        <v>0</v>
      </c>
      <c r="BF138" s="142">
        <f>IF(N138="snížená",J138,0)</f>
        <v>0</v>
      </c>
      <c r="BG138" s="142">
        <f>IF(N138="zákl. přenesená",J138,0)</f>
        <v>0</v>
      </c>
      <c r="BH138" s="142">
        <f>IF(N138="sníž. přenesená",J138,0)</f>
        <v>0</v>
      </c>
      <c r="BI138" s="142">
        <f>IF(N138="nulová",J138,0)</f>
        <v>0</v>
      </c>
      <c r="BJ138" s="18" t="s">
        <v>91</v>
      </c>
      <c r="BK138" s="142">
        <f>ROUND(I138*H138,2)</f>
        <v>0</v>
      </c>
      <c r="BL138" s="18" t="s">
        <v>184</v>
      </c>
      <c r="BM138" s="141" t="s">
        <v>1820</v>
      </c>
    </row>
    <row r="139" spans="2:65" s="1" customFormat="1" ht="11.25">
      <c r="B139" s="34"/>
      <c r="D139" s="143" t="s">
        <v>186</v>
      </c>
      <c r="F139" s="144" t="s">
        <v>1821</v>
      </c>
      <c r="I139" s="145"/>
      <c r="L139" s="34"/>
      <c r="M139" s="146"/>
      <c r="T139" s="55"/>
      <c r="AT139" s="18" t="s">
        <v>186</v>
      </c>
      <c r="AU139" s="18" t="s">
        <v>93</v>
      </c>
    </row>
    <row r="140" spans="2:65" s="1" customFormat="1" ht="24.2" customHeight="1">
      <c r="B140" s="34"/>
      <c r="C140" s="130" t="s">
        <v>255</v>
      </c>
      <c r="D140" s="130" t="s">
        <v>179</v>
      </c>
      <c r="E140" s="131" t="s">
        <v>887</v>
      </c>
      <c r="F140" s="132" t="s">
        <v>1822</v>
      </c>
      <c r="G140" s="133" t="s">
        <v>326</v>
      </c>
      <c r="H140" s="134">
        <v>4</v>
      </c>
      <c r="I140" s="135"/>
      <c r="J140" s="136">
        <f>ROUND(I140*H140,2)</f>
        <v>0</v>
      </c>
      <c r="K140" s="132" t="s">
        <v>81</v>
      </c>
      <c r="L140" s="34"/>
      <c r="M140" s="137" t="s">
        <v>81</v>
      </c>
      <c r="N140" s="138" t="s">
        <v>53</v>
      </c>
      <c r="P140" s="139">
        <f>O140*H140</f>
        <v>0</v>
      </c>
      <c r="Q140" s="139">
        <v>1.0000000000000001E-5</v>
      </c>
      <c r="R140" s="139">
        <f>Q140*H140</f>
        <v>4.0000000000000003E-5</v>
      </c>
      <c r="S140" s="139">
        <v>0</v>
      </c>
      <c r="T140" s="140">
        <f>S140*H140</f>
        <v>0</v>
      </c>
      <c r="AR140" s="141" t="s">
        <v>184</v>
      </c>
      <c r="AT140" s="141" t="s">
        <v>179</v>
      </c>
      <c r="AU140" s="141" t="s">
        <v>93</v>
      </c>
      <c r="AY140" s="18" t="s">
        <v>177</v>
      </c>
      <c r="BE140" s="142">
        <f>IF(N140="základní",J140,0)</f>
        <v>0</v>
      </c>
      <c r="BF140" s="142">
        <f>IF(N140="snížená",J140,0)</f>
        <v>0</v>
      </c>
      <c r="BG140" s="142">
        <f>IF(N140="zákl. přenesená",J140,0)</f>
        <v>0</v>
      </c>
      <c r="BH140" s="142">
        <f>IF(N140="sníž. přenesená",J140,0)</f>
        <v>0</v>
      </c>
      <c r="BI140" s="142">
        <f>IF(N140="nulová",J140,0)</f>
        <v>0</v>
      </c>
      <c r="BJ140" s="18" t="s">
        <v>91</v>
      </c>
      <c r="BK140" s="142">
        <f>ROUND(I140*H140,2)</f>
        <v>0</v>
      </c>
      <c r="BL140" s="18" t="s">
        <v>184</v>
      </c>
      <c r="BM140" s="141" t="s">
        <v>1823</v>
      </c>
    </row>
    <row r="141" spans="2:65" s="12" customFormat="1" ht="11.25">
      <c r="B141" s="147"/>
      <c r="D141" s="148" t="s">
        <v>188</v>
      </c>
      <c r="E141" s="149" t="s">
        <v>81</v>
      </c>
      <c r="F141" s="150" t="s">
        <v>1824</v>
      </c>
      <c r="H141" s="151">
        <v>4</v>
      </c>
      <c r="I141" s="152"/>
      <c r="L141" s="147"/>
      <c r="M141" s="153"/>
      <c r="T141" s="154"/>
      <c r="AT141" s="149" t="s">
        <v>188</v>
      </c>
      <c r="AU141" s="149" t="s">
        <v>93</v>
      </c>
      <c r="AV141" s="12" t="s">
        <v>93</v>
      </c>
      <c r="AW141" s="12" t="s">
        <v>42</v>
      </c>
      <c r="AX141" s="12" t="s">
        <v>83</v>
      </c>
      <c r="AY141" s="149" t="s">
        <v>177</v>
      </c>
    </row>
    <row r="142" spans="2:65" s="13" customFormat="1" ht="11.25">
      <c r="B142" s="155"/>
      <c r="D142" s="148" t="s">
        <v>188</v>
      </c>
      <c r="E142" s="156" t="s">
        <v>81</v>
      </c>
      <c r="F142" s="157" t="s">
        <v>192</v>
      </c>
      <c r="H142" s="158">
        <v>4</v>
      </c>
      <c r="I142" s="159"/>
      <c r="L142" s="155"/>
      <c r="M142" s="160"/>
      <c r="T142" s="161"/>
      <c r="AT142" s="156" t="s">
        <v>188</v>
      </c>
      <c r="AU142" s="156" t="s">
        <v>93</v>
      </c>
      <c r="AV142" s="13" t="s">
        <v>184</v>
      </c>
      <c r="AW142" s="13" t="s">
        <v>42</v>
      </c>
      <c r="AX142" s="13" t="s">
        <v>91</v>
      </c>
      <c r="AY142" s="156" t="s">
        <v>177</v>
      </c>
    </row>
    <row r="143" spans="2:65" s="1" customFormat="1" ht="24.2" customHeight="1">
      <c r="B143" s="34"/>
      <c r="C143" s="130" t="s">
        <v>261</v>
      </c>
      <c r="D143" s="130" t="s">
        <v>179</v>
      </c>
      <c r="E143" s="131" t="s">
        <v>892</v>
      </c>
      <c r="F143" s="132" t="s">
        <v>893</v>
      </c>
      <c r="G143" s="133" t="s">
        <v>326</v>
      </c>
      <c r="H143" s="134">
        <v>4</v>
      </c>
      <c r="I143" s="135"/>
      <c r="J143" s="136">
        <f>ROUND(I143*H143,2)</f>
        <v>0</v>
      </c>
      <c r="K143" s="132" t="s">
        <v>81</v>
      </c>
      <c r="L143" s="34"/>
      <c r="M143" s="137" t="s">
        <v>81</v>
      </c>
      <c r="N143" s="138" t="s">
        <v>53</v>
      </c>
      <c r="P143" s="139">
        <f>O143*H143</f>
        <v>0</v>
      </c>
      <c r="Q143" s="139">
        <v>1.0000000000000001E-5</v>
      </c>
      <c r="R143" s="139">
        <f>Q143*H143</f>
        <v>4.0000000000000003E-5</v>
      </c>
      <c r="S143" s="139">
        <v>0</v>
      </c>
      <c r="T143" s="140">
        <f>S143*H143</f>
        <v>0</v>
      </c>
      <c r="AR143" s="141" t="s">
        <v>184</v>
      </c>
      <c r="AT143" s="141" t="s">
        <v>179</v>
      </c>
      <c r="AU143" s="141" t="s">
        <v>93</v>
      </c>
      <c r="AY143" s="18" t="s">
        <v>177</v>
      </c>
      <c r="BE143" s="142">
        <f>IF(N143="základní",J143,0)</f>
        <v>0</v>
      </c>
      <c r="BF143" s="142">
        <f>IF(N143="snížená",J143,0)</f>
        <v>0</v>
      </c>
      <c r="BG143" s="142">
        <f>IF(N143="zákl. přenesená",J143,0)</f>
        <v>0</v>
      </c>
      <c r="BH143" s="142">
        <f>IF(N143="sníž. přenesená",J143,0)</f>
        <v>0</v>
      </c>
      <c r="BI143" s="142">
        <f>IF(N143="nulová",J143,0)</f>
        <v>0</v>
      </c>
      <c r="BJ143" s="18" t="s">
        <v>91</v>
      </c>
      <c r="BK143" s="142">
        <f>ROUND(I143*H143,2)</f>
        <v>0</v>
      </c>
      <c r="BL143" s="18" t="s">
        <v>184</v>
      </c>
      <c r="BM143" s="141" t="s">
        <v>1825</v>
      </c>
    </row>
    <row r="144" spans="2:65" s="12" customFormat="1" ht="11.25">
      <c r="B144" s="147"/>
      <c r="D144" s="148" t="s">
        <v>188</v>
      </c>
      <c r="E144" s="149" t="s">
        <v>81</v>
      </c>
      <c r="F144" s="150" t="s">
        <v>1826</v>
      </c>
      <c r="H144" s="151">
        <v>4</v>
      </c>
      <c r="I144" s="152"/>
      <c r="L144" s="147"/>
      <c r="M144" s="153"/>
      <c r="T144" s="154"/>
      <c r="AT144" s="149" t="s">
        <v>188</v>
      </c>
      <c r="AU144" s="149" t="s">
        <v>93</v>
      </c>
      <c r="AV144" s="12" t="s">
        <v>93</v>
      </c>
      <c r="AW144" s="12" t="s">
        <v>42</v>
      </c>
      <c r="AX144" s="12" t="s">
        <v>83</v>
      </c>
      <c r="AY144" s="149" t="s">
        <v>177</v>
      </c>
    </row>
    <row r="145" spans="2:65" s="13" customFormat="1" ht="11.25">
      <c r="B145" s="155"/>
      <c r="D145" s="148" t="s">
        <v>188</v>
      </c>
      <c r="E145" s="156" t="s">
        <v>81</v>
      </c>
      <c r="F145" s="157" t="s">
        <v>192</v>
      </c>
      <c r="H145" s="158">
        <v>4</v>
      </c>
      <c r="I145" s="159"/>
      <c r="L145" s="155"/>
      <c r="M145" s="160"/>
      <c r="T145" s="161"/>
      <c r="AT145" s="156" t="s">
        <v>188</v>
      </c>
      <c r="AU145" s="156" t="s">
        <v>93</v>
      </c>
      <c r="AV145" s="13" t="s">
        <v>184</v>
      </c>
      <c r="AW145" s="13" t="s">
        <v>42</v>
      </c>
      <c r="AX145" s="13" t="s">
        <v>91</v>
      </c>
      <c r="AY145" s="156" t="s">
        <v>177</v>
      </c>
    </row>
    <row r="146" spans="2:65" s="1" customFormat="1" ht="16.5" customHeight="1">
      <c r="B146" s="34"/>
      <c r="C146" s="130" t="s">
        <v>271</v>
      </c>
      <c r="D146" s="130" t="s">
        <v>179</v>
      </c>
      <c r="E146" s="131" t="s">
        <v>1827</v>
      </c>
      <c r="F146" s="132" t="s">
        <v>1828</v>
      </c>
      <c r="G146" s="133" t="s">
        <v>120</v>
      </c>
      <c r="H146" s="134">
        <v>43.128</v>
      </c>
      <c r="I146" s="135"/>
      <c r="J146" s="136">
        <f>ROUND(I146*H146,2)</f>
        <v>0</v>
      </c>
      <c r="K146" s="132" t="s">
        <v>183</v>
      </c>
      <c r="L146" s="34"/>
      <c r="M146" s="137" t="s">
        <v>81</v>
      </c>
      <c r="N146" s="138" t="s">
        <v>53</v>
      </c>
      <c r="P146" s="139">
        <f>O146*H146</f>
        <v>0</v>
      </c>
      <c r="Q146" s="139">
        <v>0</v>
      </c>
      <c r="R146" s="139">
        <f>Q146*H146</f>
        <v>0</v>
      </c>
      <c r="S146" s="139">
        <v>0.16800000000000001</v>
      </c>
      <c r="T146" s="140">
        <f>S146*H146</f>
        <v>7.2455040000000004</v>
      </c>
      <c r="AR146" s="141" t="s">
        <v>184</v>
      </c>
      <c r="AT146" s="141" t="s">
        <v>179</v>
      </c>
      <c r="AU146" s="141" t="s">
        <v>93</v>
      </c>
      <c r="AY146" s="18" t="s">
        <v>177</v>
      </c>
      <c r="BE146" s="142">
        <f>IF(N146="základní",J146,0)</f>
        <v>0</v>
      </c>
      <c r="BF146" s="142">
        <f>IF(N146="snížená",J146,0)</f>
        <v>0</v>
      </c>
      <c r="BG146" s="142">
        <f>IF(N146="zákl. přenesená",J146,0)</f>
        <v>0</v>
      </c>
      <c r="BH146" s="142">
        <f>IF(N146="sníž. přenesená",J146,0)</f>
        <v>0</v>
      </c>
      <c r="BI146" s="142">
        <f>IF(N146="nulová",J146,0)</f>
        <v>0</v>
      </c>
      <c r="BJ146" s="18" t="s">
        <v>91</v>
      </c>
      <c r="BK146" s="142">
        <f>ROUND(I146*H146,2)</f>
        <v>0</v>
      </c>
      <c r="BL146" s="18" t="s">
        <v>184</v>
      </c>
      <c r="BM146" s="141" t="s">
        <v>1829</v>
      </c>
    </row>
    <row r="147" spans="2:65" s="1" customFormat="1" ht="11.25">
      <c r="B147" s="34"/>
      <c r="D147" s="143" t="s">
        <v>186</v>
      </c>
      <c r="F147" s="144" t="s">
        <v>1830</v>
      </c>
      <c r="I147" s="145"/>
      <c r="L147" s="34"/>
      <c r="M147" s="146"/>
      <c r="T147" s="55"/>
      <c r="AT147" s="18" t="s">
        <v>186</v>
      </c>
      <c r="AU147" s="18" t="s">
        <v>93</v>
      </c>
    </row>
    <row r="148" spans="2:65" s="12" customFormat="1" ht="11.25">
      <c r="B148" s="147"/>
      <c r="D148" s="148" t="s">
        <v>188</v>
      </c>
      <c r="E148" s="149" t="s">
        <v>81</v>
      </c>
      <c r="F148" s="150" t="s">
        <v>1831</v>
      </c>
      <c r="H148" s="151">
        <v>43.128</v>
      </c>
      <c r="I148" s="152"/>
      <c r="L148" s="147"/>
      <c r="M148" s="153"/>
      <c r="T148" s="154"/>
      <c r="AT148" s="149" t="s">
        <v>188</v>
      </c>
      <c r="AU148" s="149" t="s">
        <v>93</v>
      </c>
      <c r="AV148" s="12" t="s">
        <v>93</v>
      </c>
      <c r="AW148" s="12" t="s">
        <v>42</v>
      </c>
      <c r="AX148" s="12" t="s">
        <v>91</v>
      </c>
      <c r="AY148" s="149" t="s">
        <v>177</v>
      </c>
    </row>
    <row r="149" spans="2:65" s="1" customFormat="1" ht="37.9" customHeight="1">
      <c r="B149" s="34"/>
      <c r="C149" s="130" t="s">
        <v>277</v>
      </c>
      <c r="D149" s="130" t="s">
        <v>179</v>
      </c>
      <c r="E149" s="131" t="s">
        <v>1832</v>
      </c>
      <c r="F149" s="132" t="s">
        <v>1833</v>
      </c>
      <c r="G149" s="133" t="s">
        <v>200</v>
      </c>
      <c r="H149" s="134">
        <v>7.9790000000000001</v>
      </c>
      <c r="I149" s="135"/>
      <c r="J149" s="136">
        <f>ROUND(I149*H149,2)</f>
        <v>0</v>
      </c>
      <c r="K149" s="132" t="s">
        <v>183</v>
      </c>
      <c r="L149" s="34"/>
      <c r="M149" s="137" t="s">
        <v>81</v>
      </c>
      <c r="N149" s="138" t="s">
        <v>53</v>
      </c>
      <c r="P149" s="139">
        <f>O149*H149</f>
        <v>0</v>
      </c>
      <c r="Q149" s="139">
        <v>0</v>
      </c>
      <c r="R149" s="139">
        <f>Q149*H149</f>
        <v>0</v>
      </c>
      <c r="S149" s="139">
        <v>2.2000000000000002</v>
      </c>
      <c r="T149" s="140">
        <f>S149*H149</f>
        <v>17.553800000000003</v>
      </c>
      <c r="AR149" s="141" t="s">
        <v>184</v>
      </c>
      <c r="AT149" s="141" t="s">
        <v>179</v>
      </c>
      <c r="AU149" s="141" t="s">
        <v>93</v>
      </c>
      <c r="AY149" s="18" t="s">
        <v>177</v>
      </c>
      <c r="BE149" s="142">
        <f>IF(N149="základní",J149,0)</f>
        <v>0</v>
      </c>
      <c r="BF149" s="142">
        <f>IF(N149="snížená",J149,0)</f>
        <v>0</v>
      </c>
      <c r="BG149" s="142">
        <f>IF(N149="zákl. přenesená",J149,0)</f>
        <v>0</v>
      </c>
      <c r="BH149" s="142">
        <f>IF(N149="sníž. přenesená",J149,0)</f>
        <v>0</v>
      </c>
      <c r="BI149" s="142">
        <f>IF(N149="nulová",J149,0)</f>
        <v>0</v>
      </c>
      <c r="BJ149" s="18" t="s">
        <v>91</v>
      </c>
      <c r="BK149" s="142">
        <f>ROUND(I149*H149,2)</f>
        <v>0</v>
      </c>
      <c r="BL149" s="18" t="s">
        <v>184</v>
      </c>
      <c r="BM149" s="141" t="s">
        <v>1834</v>
      </c>
    </row>
    <row r="150" spans="2:65" s="1" customFormat="1" ht="11.25">
      <c r="B150" s="34"/>
      <c r="D150" s="143" t="s">
        <v>186</v>
      </c>
      <c r="F150" s="144" t="s">
        <v>1835</v>
      </c>
      <c r="I150" s="145"/>
      <c r="L150" s="34"/>
      <c r="M150" s="146"/>
      <c r="T150" s="55"/>
      <c r="AT150" s="18" t="s">
        <v>186</v>
      </c>
      <c r="AU150" s="18" t="s">
        <v>93</v>
      </c>
    </row>
    <row r="151" spans="2:65" s="12" customFormat="1" ht="11.25">
      <c r="B151" s="147"/>
      <c r="D151" s="148" t="s">
        <v>188</v>
      </c>
      <c r="E151" s="149" t="s">
        <v>81</v>
      </c>
      <c r="F151" s="150" t="s">
        <v>1836</v>
      </c>
      <c r="H151" s="151">
        <v>7.9790000000000001</v>
      </c>
      <c r="I151" s="152"/>
      <c r="L151" s="147"/>
      <c r="M151" s="153"/>
      <c r="T151" s="154"/>
      <c r="AT151" s="149" t="s">
        <v>188</v>
      </c>
      <c r="AU151" s="149" t="s">
        <v>93</v>
      </c>
      <c r="AV151" s="12" t="s">
        <v>93</v>
      </c>
      <c r="AW151" s="12" t="s">
        <v>42</v>
      </c>
      <c r="AX151" s="12" t="s">
        <v>83</v>
      </c>
      <c r="AY151" s="149" t="s">
        <v>177</v>
      </c>
    </row>
    <row r="152" spans="2:65" s="13" customFormat="1" ht="11.25">
      <c r="B152" s="155"/>
      <c r="D152" s="148" t="s">
        <v>188</v>
      </c>
      <c r="E152" s="156" t="s">
        <v>81</v>
      </c>
      <c r="F152" s="157" t="s">
        <v>192</v>
      </c>
      <c r="H152" s="158">
        <v>7.9790000000000001</v>
      </c>
      <c r="I152" s="159"/>
      <c r="L152" s="155"/>
      <c r="M152" s="160"/>
      <c r="T152" s="161"/>
      <c r="AT152" s="156" t="s">
        <v>188</v>
      </c>
      <c r="AU152" s="156" t="s">
        <v>93</v>
      </c>
      <c r="AV152" s="13" t="s">
        <v>184</v>
      </c>
      <c r="AW152" s="13" t="s">
        <v>42</v>
      </c>
      <c r="AX152" s="13" t="s">
        <v>91</v>
      </c>
      <c r="AY152" s="156" t="s">
        <v>177</v>
      </c>
    </row>
    <row r="153" spans="2:65" s="1" customFormat="1" ht="11.25">
      <c r="B153" s="34"/>
      <c r="D153" s="148" t="s">
        <v>736</v>
      </c>
      <c r="F153" s="185" t="s">
        <v>1780</v>
      </c>
      <c r="L153" s="34"/>
      <c r="M153" s="146"/>
      <c r="T153" s="55"/>
      <c r="AU153" s="18" t="s">
        <v>93</v>
      </c>
    </row>
    <row r="154" spans="2:65" s="1" customFormat="1" ht="11.25">
      <c r="B154" s="34"/>
      <c r="D154" s="148" t="s">
        <v>736</v>
      </c>
      <c r="F154" s="186" t="s">
        <v>1781</v>
      </c>
      <c r="H154" s="187">
        <v>0</v>
      </c>
      <c r="L154" s="34"/>
      <c r="M154" s="146"/>
      <c r="T154" s="55"/>
      <c r="AU154" s="18" t="s">
        <v>93</v>
      </c>
    </row>
    <row r="155" spans="2:65" s="1" customFormat="1" ht="11.25">
      <c r="B155" s="34"/>
      <c r="D155" s="148" t="s">
        <v>736</v>
      </c>
      <c r="F155" s="186" t="s">
        <v>1782</v>
      </c>
      <c r="H155" s="187">
        <v>99.742000000000004</v>
      </c>
      <c r="L155" s="34"/>
      <c r="M155" s="146"/>
      <c r="T155" s="55"/>
      <c r="AU155" s="18" t="s">
        <v>93</v>
      </c>
    </row>
    <row r="156" spans="2:65" s="1" customFormat="1" ht="21.75" customHeight="1">
      <c r="B156" s="34"/>
      <c r="C156" s="130" t="s">
        <v>283</v>
      </c>
      <c r="D156" s="130" t="s">
        <v>179</v>
      </c>
      <c r="E156" s="131" t="s">
        <v>1837</v>
      </c>
      <c r="F156" s="132" t="s">
        <v>1838</v>
      </c>
      <c r="G156" s="133" t="s">
        <v>1449</v>
      </c>
      <c r="H156" s="134">
        <v>1713.15</v>
      </c>
      <c r="I156" s="135"/>
      <c r="J156" s="136">
        <f>ROUND(I156*H156,2)</f>
        <v>0</v>
      </c>
      <c r="K156" s="132" t="s">
        <v>183</v>
      </c>
      <c r="L156" s="34"/>
      <c r="M156" s="137" t="s">
        <v>81</v>
      </c>
      <c r="N156" s="138" t="s">
        <v>53</v>
      </c>
      <c r="P156" s="139">
        <f>O156*H156</f>
        <v>0</v>
      </c>
      <c r="Q156" s="139">
        <v>0</v>
      </c>
      <c r="R156" s="139">
        <f>Q156*H156</f>
        <v>0</v>
      </c>
      <c r="S156" s="139">
        <v>1E-3</v>
      </c>
      <c r="T156" s="140">
        <f>S156*H156</f>
        <v>1.7131500000000002</v>
      </c>
      <c r="AR156" s="141" t="s">
        <v>184</v>
      </c>
      <c r="AT156" s="141" t="s">
        <v>179</v>
      </c>
      <c r="AU156" s="141" t="s">
        <v>93</v>
      </c>
      <c r="AY156" s="18" t="s">
        <v>177</v>
      </c>
      <c r="BE156" s="142">
        <f>IF(N156="základní",J156,0)</f>
        <v>0</v>
      </c>
      <c r="BF156" s="142">
        <f>IF(N156="snížená",J156,0)</f>
        <v>0</v>
      </c>
      <c r="BG156" s="142">
        <f>IF(N156="zákl. přenesená",J156,0)</f>
        <v>0</v>
      </c>
      <c r="BH156" s="142">
        <f>IF(N156="sníž. přenesená",J156,0)</f>
        <v>0</v>
      </c>
      <c r="BI156" s="142">
        <f>IF(N156="nulová",J156,0)</f>
        <v>0</v>
      </c>
      <c r="BJ156" s="18" t="s">
        <v>91</v>
      </c>
      <c r="BK156" s="142">
        <f>ROUND(I156*H156,2)</f>
        <v>0</v>
      </c>
      <c r="BL156" s="18" t="s">
        <v>184</v>
      </c>
      <c r="BM156" s="141" t="s">
        <v>1839</v>
      </c>
    </row>
    <row r="157" spans="2:65" s="1" customFormat="1" ht="11.25">
      <c r="B157" s="34"/>
      <c r="D157" s="143" t="s">
        <v>186</v>
      </c>
      <c r="F157" s="144" t="s">
        <v>1840</v>
      </c>
      <c r="I157" s="145"/>
      <c r="L157" s="34"/>
      <c r="M157" s="146"/>
      <c r="T157" s="55"/>
      <c r="AT157" s="18" t="s">
        <v>186</v>
      </c>
      <c r="AU157" s="18" t="s">
        <v>93</v>
      </c>
    </row>
    <row r="158" spans="2:65" s="12" customFormat="1" ht="11.25">
      <c r="B158" s="147"/>
      <c r="D158" s="148" t="s">
        <v>188</v>
      </c>
      <c r="E158" s="149" t="s">
        <v>81</v>
      </c>
      <c r="F158" s="150" t="s">
        <v>1841</v>
      </c>
      <c r="H158" s="151">
        <v>1713.15</v>
      </c>
      <c r="I158" s="152"/>
      <c r="L158" s="147"/>
      <c r="M158" s="153"/>
      <c r="T158" s="154"/>
      <c r="AT158" s="149" t="s">
        <v>188</v>
      </c>
      <c r="AU158" s="149" t="s">
        <v>93</v>
      </c>
      <c r="AV158" s="12" t="s">
        <v>93</v>
      </c>
      <c r="AW158" s="12" t="s">
        <v>42</v>
      </c>
      <c r="AX158" s="12" t="s">
        <v>91</v>
      </c>
      <c r="AY158" s="149" t="s">
        <v>177</v>
      </c>
    </row>
    <row r="159" spans="2:65" s="1" customFormat="1" ht="24.2" customHeight="1">
      <c r="B159" s="34"/>
      <c r="C159" s="130" t="s">
        <v>291</v>
      </c>
      <c r="D159" s="130" t="s">
        <v>179</v>
      </c>
      <c r="E159" s="131" t="s">
        <v>1842</v>
      </c>
      <c r="F159" s="132" t="s">
        <v>1843</v>
      </c>
      <c r="G159" s="133" t="s">
        <v>182</v>
      </c>
      <c r="H159" s="134">
        <v>35.94</v>
      </c>
      <c r="I159" s="135"/>
      <c r="J159" s="136">
        <f>ROUND(I159*H159,2)</f>
        <v>0</v>
      </c>
      <c r="K159" s="132" t="s">
        <v>183</v>
      </c>
      <c r="L159" s="34"/>
      <c r="M159" s="137" t="s">
        <v>81</v>
      </c>
      <c r="N159" s="138" t="s">
        <v>53</v>
      </c>
      <c r="P159" s="139">
        <f>O159*H159</f>
        <v>0</v>
      </c>
      <c r="Q159" s="139">
        <v>8.0000000000000007E-5</v>
      </c>
      <c r="R159" s="139">
        <f>Q159*H159</f>
        <v>2.8752000000000001E-3</v>
      </c>
      <c r="S159" s="139">
        <v>0</v>
      </c>
      <c r="T159" s="140">
        <f>S159*H159</f>
        <v>0</v>
      </c>
      <c r="AR159" s="141" t="s">
        <v>184</v>
      </c>
      <c r="AT159" s="141" t="s">
        <v>179</v>
      </c>
      <c r="AU159" s="141" t="s">
        <v>93</v>
      </c>
      <c r="AY159" s="18" t="s">
        <v>177</v>
      </c>
      <c r="BE159" s="142">
        <f>IF(N159="základní",J159,0)</f>
        <v>0</v>
      </c>
      <c r="BF159" s="142">
        <f>IF(N159="snížená",J159,0)</f>
        <v>0</v>
      </c>
      <c r="BG159" s="142">
        <f>IF(N159="zákl. přenesená",J159,0)</f>
        <v>0</v>
      </c>
      <c r="BH159" s="142">
        <f>IF(N159="sníž. přenesená",J159,0)</f>
        <v>0</v>
      </c>
      <c r="BI159" s="142">
        <f>IF(N159="nulová",J159,0)</f>
        <v>0</v>
      </c>
      <c r="BJ159" s="18" t="s">
        <v>91</v>
      </c>
      <c r="BK159" s="142">
        <f>ROUND(I159*H159,2)</f>
        <v>0</v>
      </c>
      <c r="BL159" s="18" t="s">
        <v>184</v>
      </c>
      <c r="BM159" s="141" t="s">
        <v>1844</v>
      </c>
    </row>
    <row r="160" spans="2:65" s="1" customFormat="1" ht="11.25">
      <c r="B160" s="34"/>
      <c r="D160" s="143" t="s">
        <v>186</v>
      </c>
      <c r="F160" s="144" t="s">
        <v>1845</v>
      </c>
      <c r="I160" s="145"/>
      <c r="L160" s="34"/>
      <c r="M160" s="146"/>
      <c r="T160" s="55"/>
      <c r="AT160" s="18" t="s">
        <v>186</v>
      </c>
      <c r="AU160" s="18" t="s">
        <v>93</v>
      </c>
    </row>
    <row r="161" spans="2:65" s="12" customFormat="1" ht="11.25">
      <c r="B161" s="147"/>
      <c r="D161" s="148" t="s">
        <v>188</v>
      </c>
      <c r="E161" s="149" t="s">
        <v>81</v>
      </c>
      <c r="F161" s="150" t="s">
        <v>1846</v>
      </c>
      <c r="H161" s="151">
        <v>35.94</v>
      </c>
      <c r="I161" s="152"/>
      <c r="L161" s="147"/>
      <c r="M161" s="153"/>
      <c r="T161" s="154"/>
      <c r="AT161" s="149" t="s">
        <v>188</v>
      </c>
      <c r="AU161" s="149" t="s">
        <v>93</v>
      </c>
      <c r="AV161" s="12" t="s">
        <v>93</v>
      </c>
      <c r="AW161" s="12" t="s">
        <v>42</v>
      </c>
      <c r="AX161" s="12" t="s">
        <v>91</v>
      </c>
      <c r="AY161" s="149" t="s">
        <v>177</v>
      </c>
    </row>
    <row r="162" spans="2:65" s="1" customFormat="1" ht="21.75" customHeight="1">
      <c r="B162" s="34"/>
      <c r="C162" s="130" t="s">
        <v>297</v>
      </c>
      <c r="D162" s="130" t="s">
        <v>179</v>
      </c>
      <c r="E162" s="131" t="s">
        <v>1847</v>
      </c>
      <c r="F162" s="132" t="s">
        <v>1848</v>
      </c>
      <c r="G162" s="133" t="s">
        <v>120</v>
      </c>
      <c r="H162" s="134">
        <v>23.091000000000001</v>
      </c>
      <c r="I162" s="135"/>
      <c r="J162" s="136">
        <f>ROUND(I162*H162,2)</f>
        <v>0</v>
      </c>
      <c r="K162" s="132" t="s">
        <v>183</v>
      </c>
      <c r="L162" s="34"/>
      <c r="M162" s="137" t="s">
        <v>81</v>
      </c>
      <c r="N162" s="138" t="s">
        <v>53</v>
      </c>
      <c r="P162" s="139">
        <f>O162*H162</f>
        <v>0</v>
      </c>
      <c r="Q162" s="139">
        <v>0</v>
      </c>
      <c r="R162" s="139">
        <f>Q162*H162</f>
        <v>0</v>
      </c>
      <c r="S162" s="139">
        <v>2.1999999999999999E-2</v>
      </c>
      <c r="T162" s="140">
        <f>S162*H162</f>
        <v>0.50800199999999995</v>
      </c>
      <c r="AR162" s="141" t="s">
        <v>184</v>
      </c>
      <c r="AT162" s="141" t="s">
        <v>179</v>
      </c>
      <c r="AU162" s="141" t="s">
        <v>93</v>
      </c>
      <c r="AY162" s="18" t="s">
        <v>177</v>
      </c>
      <c r="BE162" s="142">
        <f>IF(N162="základní",J162,0)</f>
        <v>0</v>
      </c>
      <c r="BF162" s="142">
        <f>IF(N162="snížená",J162,0)</f>
        <v>0</v>
      </c>
      <c r="BG162" s="142">
        <f>IF(N162="zákl. přenesená",J162,0)</f>
        <v>0</v>
      </c>
      <c r="BH162" s="142">
        <f>IF(N162="sníž. přenesená",J162,0)</f>
        <v>0</v>
      </c>
      <c r="BI162" s="142">
        <f>IF(N162="nulová",J162,0)</f>
        <v>0</v>
      </c>
      <c r="BJ162" s="18" t="s">
        <v>91</v>
      </c>
      <c r="BK162" s="142">
        <f>ROUND(I162*H162,2)</f>
        <v>0</v>
      </c>
      <c r="BL162" s="18" t="s">
        <v>184</v>
      </c>
      <c r="BM162" s="141" t="s">
        <v>1849</v>
      </c>
    </row>
    <row r="163" spans="2:65" s="1" customFormat="1" ht="11.25">
      <c r="B163" s="34"/>
      <c r="D163" s="143" t="s">
        <v>186</v>
      </c>
      <c r="F163" s="144" t="s">
        <v>1850</v>
      </c>
      <c r="I163" s="145"/>
      <c r="L163" s="34"/>
      <c r="M163" s="146"/>
      <c r="T163" s="55"/>
      <c r="AT163" s="18" t="s">
        <v>186</v>
      </c>
      <c r="AU163" s="18" t="s">
        <v>93</v>
      </c>
    </row>
    <row r="164" spans="2:65" s="12" customFormat="1" ht="11.25">
      <c r="B164" s="147"/>
      <c r="D164" s="148" t="s">
        <v>188</v>
      </c>
      <c r="E164" s="149" t="s">
        <v>81</v>
      </c>
      <c r="F164" s="150" t="s">
        <v>1851</v>
      </c>
      <c r="H164" s="151">
        <v>0</v>
      </c>
      <c r="I164" s="152"/>
      <c r="L164" s="147"/>
      <c r="M164" s="153"/>
      <c r="T164" s="154"/>
      <c r="AT164" s="149" t="s">
        <v>188</v>
      </c>
      <c r="AU164" s="149" t="s">
        <v>93</v>
      </c>
      <c r="AV164" s="12" t="s">
        <v>93</v>
      </c>
      <c r="AW164" s="12" t="s">
        <v>42</v>
      </c>
      <c r="AX164" s="12" t="s">
        <v>83</v>
      </c>
      <c r="AY164" s="149" t="s">
        <v>177</v>
      </c>
    </row>
    <row r="165" spans="2:65" s="12" customFormat="1" ht="11.25">
      <c r="B165" s="147"/>
      <c r="D165" s="148" t="s">
        <v>188</v>
      </c>
      <c r="E165" s="149" t="s">
        <v>81</v>
      </c>
      <c r="F165" s="150" t="s">
        <v>1852</v>
      </c>
      <c r="H165" s="151">
        <v>23.091000000000001</v>
      </c>
      <c r="I165" s="152"/>
      <c r="L165" s="147"/>
      <c r="M165" s="153"/>
      <c r="T165" s="154"/>
      <c r="AT165" s="149" t="s">
        <v>188</v>
      </c>
      <c r="AU165" s="149" t="s">
        <v>93</v>
      </c>
      <c r="AV165" s="12" t="s">
        <v>93</v>
      </c>
      <c r="AW165" s="12" t="s">
        <v>42</v>
      </c>
      <c r="AX165" s="12" t="s">
        <v>83</v>
      </c>
      <c r="AY165" s="149" t="s">
        <v>177</v>
      </c>
    </row>
    <row r="166" spans="2:65" s="13" customFormat="1" ht="11.25">
      <c r="B166" s="155"/>
      <c r="D166" s="148" t="s">
        <v>188</v>
      </c>
      <c r="E166" s="156" t="s">
        <v>81</v>
      </c>
      <c r="F166" s="157" t="s">
        <v>192</v>
      </c>
      <c r="H166" s="158">
        <v>23.091000000000001</v>
      </c>
      <c r="I166" s="159"/>
      <c r="L166" s="155"/>
      <c r="M166" s="160"/>
      <c r="T166" s="161"/>
      <c r="AT166" s="156" t="s">
        <v>188</v>
      </c>
      <c r="AU166" s="156" t="s">
        <v>93</v>
      </c>
      <c r="AV166" s="13" t="s">
        <v>184</v>
      </c>
      <c r="AW166" s="13" t="s">
        <v>42</v>
      </c>
      <c r="AX166" s="13" t="s">
        <v>91</v>
      </c>
      <c r="AY166" s="156" t="s">
        <v>177</v>
      </c>
    </row>
    <row r="167" spans="2:65" s="1" customFormat="1" ht="24.2" customHeight="1">
      <c r="B167" s="34"/>
      <c r="C167" s="130" t="s">
        <v>305</v>
      </c>
      <c r="D167" s="130" t="s">
        <v>179</v>
      </c>
      <c r="E167" s="131" t="s">
        <v>1853</v>
      </c>
      <c r="F167" s="132" t="s">
        <v>1854</v>
      </c>
      <c r="G167" s="133" t="s">
        <v>120</v>
      </c>
      <c r="H167" s="134">
        <v>25.488</v>
      </c>
      <c r="I167" s="135"/>
      <c r="J167" s="136">
        <f>ROUND(I167*H167,2)</f>
        <v>0</v>
      </c>
      <c r="K167" s="132" t="s">
        <v>183</v>
      </c>
      <c r="L167" s="34"/>
      <c r="M167" s="137" t="s">
        <v>81</v>
      </c>
      <c r="N167" s="138" t="s">
        <v>53</v>
      </c>
      <c r="P167" s="139">
        <f>O167*H167</f>
        <v>0</v>
      </c>
      <c r="Q167" s="139">
        <v>0</v>
      </c>
      <c r="R167" s="139">
        <f>Q167*H167</f>
        <v>0</v>
      </c>
      <c r="S167" s="139">
        <v>6.6000000000000003E-2</v>
      </c>
      <c r="T167" s="140">
        <f>S167*H167</f>
        <v>1.6822080000000001</v>
      </c>
      <c r="AR167" s="141" t="s">
        <v>184</v>
      </c>
      <c r="AT167" s="141" t="s">
        <v>179</v>
      </c>
      <c r="AU167" s="141" t="s">
        <v>93</v>
      </c>
      <c r="AY167" s="18" t="s">
        <v>177</v>
      </c>
      <c r="BE167" s="142">
        <f>IF(N167="základní",J167,0)</f>
        <v>0</v>
      </c>
      <c r="BF167" s="142">
        <f>IF(N167="snížená",J167,0)</f>
        <v>0</v>
      </c>
      <c r="BG167" s="142">
        <f>IF(N167="zákl. přenesená",J167,0)</f>
        <v>0</v>
      </c>
      <c r="BH167" s="142">
        <f>IF(N167="sníž. přenesená",J167,0)</f>
        <v>0</v>
      </c>
      <c r="BI167" s="142">
        <f>IF(N167="nulová",J167,0)</f>
        <v>0</v>
      </c>
      <c r="BJ167" s="18" t="s">
        <v>91</v>
      </c>
      <c r="BK167" s="142">
        <f>ROUND(I167*H167,2)</f>
        <v>0</v>
      </c>
      <c r="BL167" s="18" t="s">
        <v>184</v>
      </c>
      <c r="BM167" s="141" t="s">
        <v>1855</v>
      </c>
    </row>
    <row r="168" spans="2:65" s="1" customFormat="1" ht="11.25">
      <c r="B168" s="34"/>
      <c r="D168" s="143" t="s">
        <v>186</v>
      </c>
      <c r="F168" s="144" t="s">
        <v>1856</v>
      </c>
      <c r="I168" s="145"/>
      <c r="L168" s="34"/>
      <c r="M168" s="146"/>
      <c r="T168" s="55"/>
      <c r="AT168" s="18" t="s">
        <v>186</v>
      </c>
      <c r="AU168" s="18" t="s">
        <v>93</v>
      </c>
    </row>
    <row r="169" spans="2:65" s="12" customFormat="1" ht="11.25">
      <c r="B169" s="147"/>
      <c r="D169" s="148" t="s">
        <v>188</v>
      </c>
      <c r="E169" s="149" t="s">
        <v>81</v>
      </c>
      <c r="F169" s="150" t="s">
        <v>1857</v>
      </c>
      <c r="H169" s="151">
        <v>13.943</v>
      </c>
      <c r="I169" s="152"/>
      <c r="L169" s="147"/>
      <c r="M169" s="153"/>
      <c r="T169" s="154"/>
      <c r="AT169" s="149" t="s">
        <v>188</v>
      </c>
      <c r="AU169" s="149" t="s">
        <v>93</v>
      </c>
      <c r="AV169" s="12" t="s">
        <v>93</v>
      </c>
      <c r="AW169" s="12" t="s">
        <v>42</v>
      </c>
      <c r="AX169" s="12" t="s">
        <v>83</v>
      </c>
      <c r="AY169" s="149" t="s">
        <v>177</v>
      </c>
    </row>
    <row r="170" spans="2:65" s="12" customFormat="1" ht="11.25">
      <c r="B170" s="147"/>
      <c r="D170" s="148" t="s">
        <v>188</v>
      </c>
      <c r="E170" s="149" t="s">
        <v>81</v>
      </c>
      <c r="F170" s="150" t="s">
        <v>1858</v>
      </c>
      <c r="H170" s="151">
        <v>11.545</v>
      </c>
      <c r="I170" s="152"/>
      <c r="L170" s="147"/>
      <c r="M170" s="153"/>
      <c r="T170" s="154"/>
      <c r="AT170" s="149" t="s">
        <v>188</v>
      </c>
      <c r="AU170" s="149" t="s">
        <v>93</v>
      </c>
      <c r="AV170" s="12" t="s">
        <v>93</v>
      </c>
      <c r="AW170" s="12" t="s">
        <v>42</v>
      </c>
      <c r="AX170" s="12" t="s">
        <v>83</v>
      </c>
      <c r="AY170" s="149" t="s">
        <v>177</v>
      </c>
    </row>
    <row r="171" spans="2:65" s="13" customFormat="1" ht="11.25">
      <c r="B171" s="155"/>
      <c r="D171" s="148" t="s">
        <v>188</v>
      </c>
      <c r="E171" s="156" t="s">
        <v>81</v>
      </c>
      <c r="F171" s="157" t="s">
        <v>192</v>
      </c>
      <c r="H171" s="158">
        <v>25.488</v>
      </c>
      <c r="I171" s="159"/>
      <c r="L171" s="155"/>
      <c r="M171" s="160"/>
      <c r="T171" s="161"/>
      <c r="AT171" s="156" t="s">
        <v>188</v>
      </c>
      <c r="AU171" s="156" t="s">
        <v>93</v>
      </c>
      <c r="AV171" s="13" t="s">
        <v>184</v>
      </c>
      <c r="AW171" s="13" t="s">
        <v>42</v>
      </c>
      <c r="AX171" s="13" t="s">
        <v>91</v>
      </c>
      <c r="AY171" s="156" t="s">
        <v>177</v>
      </c>
    </row>
    <row r="172" spans="2:65" s="1" customFormat="1" ht="24.2" customHeight="1">
      <c r="B172" s="34"/>
      <c r="C172" s="130" t="s">
        <v>7</v>
      </c>
      <c r="D172" s="130" t="s">
        <v>179</v>
      </c>
      <c r="E172" s="131" t="s">
        <v>1859</v>
      </c>
      <c r="F172" s="132" t="s">
        <v>1860</v>
      </c>
      <c r="G172" s="133" t="s">
        <v>120</v>
      </c>
      <c r="H172" s="134">
        <v>7.3339999999999996</v>
      </c>
      <c r="I172" s="135"/>
      <c r="J172" s="136">
        <f>ROUND(I172*H172,2)</f>
        <v>0</v>
      </c>
      <c r="K172" s="132" t="s">
        <v>183</v>
      </c>
      <c r="L172" s="34"/>
      <c r="M172" s="137" t="s">
        <v>81</v>
      </c>
      <c r="N172" s="138" t="s">
        <v>53</v>
      </c>
      <c r="P172" s="139">
        <f>O172*H172</f>
        <v>0</v>
      </c>
      <c r="Q172" s="139">
        <v>0</v>
      </c>
      <c r="R172" s="139">
        <f>Q172*H172</f>
        <v>0</v>
      </c>
      <c r="S172" s="139">
        <v>0.11</v>
      </c>
      <c r="T172" s="140">
        <f>S172*H172</f>
        <v>0.80674000000000001</v>
      </c>
      <c r="AR172" s="141" t="s">
        <v>184</v>
      </c>
      <c r="AT172" s="141" t="s">
        <v>179</v>
      </c>
      <c r="AU172" s="141" t="s">
        <v>93</v>
      </c>
      <c r="AY172" s="18" t="s">
        <v>177</v>
      </c>
      <c r="BE172" s="142">
        <f>IF(N172="základní",J172,0)</f>
        <v>0</v>
      </c>
      <c r="BF172" s="142">
        <f>IF(N172="snížená",J172,0)</f>
        <v>0</v>
      </c>
      <c r="BG172" s="142">
        <f>IF(N172="zákl. přenesená",J172,0)</f>
        <v>0</v>
      </c>
      <c r="BH172" s="142">
        <f>IF(N172="sníž. přenesená",J172,0)</f>
        <v>0</v>
      </c>
      <c r="BI172" s="142">
        <f>IF(N172="nulová",J172,0)</f>
        <v>0</v>
      </c>
      <c r="BJ172" s="18" t="s">
        <v>91</v>
      </c>
      <c r="BK172" s="142">
        <f>ROUND(I172*H172,2)</f>
        <v>0</v>
      </c>
      <c r="BL172" s="18" t="s">
        <v>184</v>
      </c>
      <c r="BM172" s="141" t="s">
        <v>1861</v>
      </c>
    </row>
    <row r="173" spans="2:65" s="1" customFormat="1" ht="11.25">
      <c r="B173" s="34"/>
      <c r="D173" s="143" t="s">
        <v>186</v>
      </c>
      <c r="F173" s="144" t="s">
        <v>1862</v>
      </c>
      <c r="I173" s="145"/>
      <c r="L173" s="34"/>
      <c r="M173" s="146"/>
      <c r="T173" s="55"/>
      <c r="AT173" s="18" t="s">
        <v>186</v>
      </c>
      <c r="AU173" s="18" t="s">
        <v>93</v>
      </c>
    </row>
    <row r="174" spans="2:65" s="12" customFormat="1" ht="11.25">
      <c r="B174" s="147"/>
      <c r="D174" s="148" t="s">
        <v>188</v>
      </c>
      <c r="E174" s="149" t="s">
        <v>81</v>
      </c>
      <c r="F174" s="150" t="s">
        <v>1863</v>
      </c>
      <c r="H174" s="151">
        <v>3.4860000000000002</v>
      </c>
      <c r="I174" s="152"/>
      <c r="L174" s="147"/>
      <c r="M174" s="153"/>
      <c r="T174" s="154"/>
      <c r="AT174" s="149" t="s">
        <v>188</v>
      </c>
      <c r="AU174" s="149" t="s">
        <v>93</v>
      </c>
      <c r="AV174" s="12" t="s">
        <v>93</v>
      </c>
      <c r="AW174" s="12" t="s">
        <v>42</v>
      </c>
      <c r="AX174" s="12" t="s">
        <v>83</v>
      </c>
      <c r="AY174" s="149" t="s">
        <v>177</v>
      </c>
    </row>
    <row r="175" spans="2:65" s="12" customFormat="1" ht="11.25">
      <c r="B175" s="147"/>
      <c r="D175" s="148" t="s">
        <v>188</v>
      </c>
      <c r="E175" s="149" t="s">
        <v>81</v>
      </c>
      <c r="F175" s="150" t="s">
        <v>1864</v>
      </c>
      <c r="H175" s="151">
        <v>3.8479999999999999</v>
      </c>
      <c r="I175" s="152"/>
      <c r="L175" s="147"/>
      <c r="M175" s="153"/>
      <c r="T175" s="154"/>
      <c r="AT175" s="149" t="s">
        <v>188</v>
      </c>
      <c r="AU175" s="149" t="s">
        <v>93</v>
      </c>
      <c r="AV175" s="12" t="s">
        <v>93</v>
      </c>
      <c r="AW175" s="12" t="s">
        <v>42</v>
      </c>
      <c r="AX175" s="12" t="s">
        <v>83</v>
      </c>
      <c r="AY175" s="149" t="s">
        <v>177</v>
      </c>
    </row>
    <row r="176" spans="2:65" s="13" customFormat="1" ht="11.25">
      <c r="B176" s="155"/>
      <c r="D176" s="148" t="s">
        <v>188</v>
      </c>
      <c r="E176" s="156" t="s">
        <v>81</v>
      </c>
      <c r="F176" s="157" t="s">
        <v>192</v>
      </c>
      <c r="H176" s="158">
        <v>7.3339999999999996</v>
      </c>
      <c r="I176" s="159"/>
      <c r="L176" s="155"/>
      <c r="M176" s="160"/>
      <c r="T176" s="161"/>
      <c r="AT176" s="156" t="s">
        <v>188</v>
      </c>
      <c r="AU176" s="156" t="s">
        <v>93</v>
      </c>
      <c r="AV176" s="13" t="s">
        <v>184</v>
      </c>
      <c r="AW176" s="13" t="s">
        <v>42</v>
      </c>
      <c r="AX176" s="13" t="s">
        <v>91</v>
      </c>
      <c r="AY176" s="156" t="s">
        <v>177</v>
      </c>
    </row>
    <row r="177" spans="2:65" s="1" customFormat="1" ht="24.2" customHeight="1">
      <c r="B177" s="34"/>
      <c r="C177" s="130" t="s">
        <v>318</v>
      </c>
      <c r="D177" s="130" t="s">
        <v>179</v>
      </c>
      <c r="E177" s="131" t="s">
        <v>1865</v>
      </c>
      <c r="F177" s="132" t="s">
        <v>1866</v>
      </c>
      <c r="G177" s="133" t="s">
        <v>120</v>
      </c>
      <c r="H177" s="134">
        <v>79.793999999999997</v>
      </c>
      <c r="I177" s="135"/>
      <c r="J177" s="136">
        <f>ROUND(I177*H177,2)</f>
        <v>0</v>
      </c>
      <c r="K177" s="132" t="s">
        <v>183</v>
      </c>
      <c r="L177" s="34"/>
      <c r="M177" s="137" t="s">
        <v>81</v>
      </c>
      <c r="N177" s="138" t="s">
        <v>53</v>
      </c>
      <c r="P177" s="139">
        <f>O177*H177</f>
        <v>0</v>
      </c>
      <c r="Q177" s="139">
        <v>0</v>
      </c>
      <c r="R177" s="139">
        <f>Q177*H177</f>
        <v>0</v>
      </c>
      <c r="S177" s="139">
        <v>6.6000000000000003E-2</v>
      </c>
      <c r="T177" s="140">
        <f>S177*H177</f>
        <v>5.2664039999999996</v>
      </c>
      <c r="AR177" s="141" t="s">
        <v>184</v>
      </c>
      <c r="AT177" s="141" t="s">
        <v>179</v>
      </c>
      <c r="AU177" s="141" t="s">
        <v>93</v>
      </c>
      <c r="AY177" s="18" t="s">
        <v>177</v>
      </c>
      <c r="BE177" s="142">
        <f>IF(N177="základní",J177,0)</f>
        <v>0</v>
      </c>
      <c r="BF177" s="142">
        <f>IF(N177="snížená",J177,0)</f>
        <v>0</v>
      </c>
      <c r="BG177" s="142">
        <f>IF(N177="zákl. přenesená",J177,0)</f>
        <v>0</v>
      </c>
      <c r="BH177" s="142">
        <f>IF(N177="sníž. přenesená",J177,0)</f>
        <v>0</v>
      </c>
      <c r="BI177" s="142">
        <f>IF(N177="nulová",J177,0)</f>
        <v>0</v>
      </c>
      <c r="BJ177" s="18" t="s">
        <v>91</v>
      </c>
      <c r="BK177" s="142">
        <f>ROUND(I177*H177,2)</f>
        <v>0</v>
      </c>
      <c r="BL177" s="18" t="s">
        <v>184</v>
      </c>
      <c r="BM177" s="141" t="s">
        <v>1867</v>
      </c>
    </row>
    <row r="178" spans="2:65" s="1" customFormat="1" ht="11.25">
      <c r="B178" s="34"/>
      <c r="D178" s="143" t="s">
        <v>186</v>
      </c>
      <c r="F178" s="144" t="s">
        <v>1868</v>
      </c>
      <c r="I178" s="145"/>
      <c r="L178" s="34"/>
      <c r="M178" s="146"/>
      <c r="T178" s="55"/>
      <c r="AT178" s="18" t="s">
        <v>186</v>
      </c>
      <c r="AU178" s="18" t="s">
        <v>93</v>
      </c>
    </row>
    <row r="179" spans="2:65" s="12" customFormat="1" ht="11.25">
      <c r="B179" s="147"/>
      <c r="D179" s="148" t="s">
        <v>188</v>
      </c>
      <c r="E179" s="149" t="s">
        <v>81</v>
      </c>
      <c r="F179" s="150" t="s">
        <v>1869</v>
      </c>
      <c r="H179" s="151">
        <v>79.793999999999997</v>
      </c>
      <c r="I179" s="152"/>
      <c r="L179" s="147"/>
      <c r="M179" s="153"/>
      <c r="T179" s="154"/>
      <c r="AT179" s="149" t="s">
        <v>188</v>
      </c>
      <c r="AU179" s="149" t="s">
        <v>93</v>
      </c>
      <c r="AV179" s="12" t="s">
        <v>93</v>
      </c>
      <c r="AW179" s="12" t="s">
        <v>42</v>
      </c>
      <c r="AX179" s="12" t="s">
        <v>91</v>
      </c>
      <c r="AY179" s="149" t="s">
        <v>177</v>
      </c>
    </row>
    <row r="180" spans="2:65" s="1" customFormat="1" ht="11.25">
      <c r="B180" s="34"/>
      <c r="D180" s="148" t="s">
        <v>736</v>
      </c>
      <c r="F180" s="185" t="s">
        <v>1780</v>
      </c>
      <c r="L180" s="34"/>
      <c r="M180" s="146"/>
      <c r="T180" s="55"/>
      <c r="AU180" s="18" t="s">
        <v>93</v>
      </c>
    </row>
    <row r="181" spans="2:65" s="1" customFormat="1" ht="11.25">
      <c r="B181" s="34"/>
      <c r="D181" s="148" t="s">
        <v>736</v>
      </c>
      <c r="F181" s="186" t="s">
        <v>1781</v>
      </c>
      <c r="H181" s="187">
        <v>0</v>
      </c>
      <c r="L181" s="34"/>
      <c r="M181" s="146"/>
      <c r="T181" s="55"/>
      <c r="AU181" s="18" t="s">
        <v>93</v>
      </c>
    </row>
    <row r="182" spans="2:65" s="1" customFormat="1" ht="11.25">
      <c r="B182" s="34"/>
      <c r="D182" s="148" t="s">
        <v>736</v>
      </c>
      <c r="F182" s="186" t="s">
        <v>1782</v>
      </c>
      <c r="H182" s="187">
        <v>99.742000000000004</v>
      </c>
      <c r="L182" s="34"/>
      <c r="M182" s="146"/>
      <c r="T182" s="55"/>
      <c r="AU182" s="18" t="s">
        <v>93</v>
      </c>
    </row>
    <row r="183" spans="2:65" s="1" customFormat="1" ht="24.2" customHeight="1">
      <c r="B183" s="34"/>
      <c r="C183" s="130" t="s">
        <v>323</v>
      </c>
      <c r="D183" s="130" t="s">
        <v>179</v>
      </c>
      <c r="E183" s="131" t="s">
        <v>1870</v>
      </c>
      <c r="F183" s="132" t="s">
        <v>1871</v>
      </c>
      <c r="G183" s="133" t="s">
        <v>120</v>
      </c>
      <c r="H183" s="134">
        <v>19.948</v>
      </c>
      <c r="I183" s="135"/>
      <c r="J183" s="136">
        <f>ROUND(I183*H183,2)</f>
        <v>0</v>
      </c>
      <c r="K183" s="132" t="s">
        <v>183</v>
      </c>
      <c r="L183" s="34"/>
      <c r="M183" s="137" t="s">
        <v>81</v>
      </c>
      <c r="N183" s="138" t="s">
        <v>53</v>
      </c>
      <c r="P183" s="139">
        <f>O183*H183</f>
        <v>0</v>
      </c>
      <c r="Q183" s="139">
        <v>0</v>
      </c>
      <c r="R183" s="139">
        <f>Q183*H183</f>
        <v>0</v>
      </c>
      <c r="S183" s="139">
        <v>0.11</v>
      </c>
      <c r="T183" s="140">
        <f>S183*H183</f>
        <v>2.19428</v>
      </c>
      <c r="AR183" s="141" t="s">
        <v>184</v>
      </c>
      <c r="AT183" s="141" t="s">
        <v>179</v>
      </c>
      <c r="AU183" s="141" t="s">
        <v>93</v>
      </c>
      <c r="AY183" s="18" t="s">
        <v>177</v>
      </c>
      <c r="BE183" s="142">
        <f>IF(N183="základní",J183,0)</f>
        <v>0</v>
      </c>
      <c r="BF183" s="142">
        <f>IF(N183="snížená",J183,0)</f>
        <v>0</v>
      </c>
      <c r="BG183" s="142">
        <f>IF(N183="zákl. přenesená",J183,0)</f>
        <v>0</v>
      </c>
      <c r="BH183" s="142">
        <f>IF(N183="sníž. přenesená",J183,0)</f>
        <v>0</v>
      </c>
      <c r="BI183" s="142">
        <f>IF(N183="nulová",J183,0)</f>
        <v>0</v>
      </c>
      <c r="BJ183" s="18" t="s">
        <v>91</v>
      </c>
      <c r="BK183" s="142">
        <f>ROUND(I183*H183,2)</f>
        <v>0</v>
      </c>
      <c r="BL183" s="18" t="s">
        <v>184</v>
      </c>
      <c r="BM183" s="141" t="s">
        <v>1872</v>
      </c>
    </row>
    <row r="184" spans="2:65" s="1" customFormat="1" ht="11.25">
      <c r="B184" s="34"/>
      <c r="D184" s="143" t="s">
        <v>186</v>
      </c>
      <c r="F184" s="144" t="s">
        <v>1873</v>
      </c>
      <c r="I184" s="145"/>
      <c r="L184" s="34"/>
      <c r="M184" s="146"/>
      <c r="T184" s="55"/>
      <c r="AT184" s="18" t="s">
        <v>186</v>
      </c>
      <c r="AU184" s="18" t="s">
        <v>93</v>
      </c>
    </row>
    <row r="185" spans="2:65" s="12" customFormat="1" ht="11.25">
      <c r="B185" s="147"/>
      <c r="D185" s="148" t="s">
        <v>188</v>
      </c>
      <c r="E185" s="149" t="s">
        <v>81</v>
      </c>
      <c r="F185" s="150" t="s">
        <v>1874</v>
      </c>
      <c r="H185" s="151">
        <v>19.948</v>
      </c>
      <c r="I185" s="152"/>
      <c r="L185" s="147"/>
      <c r="M185" s="153"/>
      <c r="T185" s="154"/>
      <c r="AT185" s="149" t="s">
        <v>188</v>
      </c>
      <c r="AU185" s="149" t="s">
        <v>93</v>
      </c>
      <c r="AV185" s="12" t="s">
        <v>93</v>
      </c>
      <c r="AW185" s="12" t="s">
        <v>42</v>
      </c>
      <c r="AX185" s="12" t="s">
        <v>91</v>
      </c>
      <c r="AY185" s="149" t="s">
        <v>177</v>
      </c>
    </row>
    <row r="186" spans="2:65" s="1" customFormat="1" ht="11.25">
      <c r="B186" s="34"/>
      <c r="D186" s="148" t="s">
        <v>736</v>
      </c>
      <c r="F186" s="185" t="s">
        <v>1780</v>
      </c>
      <c r="L186" s="34"/>
      <c r="M186" s="146"/>
      <c r="T186" s="55"/>
      <c r="AU186" s="18" t="s">
        <v>93</v>
      </c>
    </row>
    <row r="187" spans="2:65" s="1" customFormat="1" ht="11.25">
      <c r="B187" s="34"/>
      <c r="D187" s="148" t="s">
        <v>736</v>
      </c>
      <c r="F187" s="186" t="s">
        <v>1781</v>
      </c>
      <c r="H187" s="187">
        <v>0</v>
      </c>
      <c r="L187" s="34"/>
      <c r="M187" s="146"/>
      <c r="T187" s="55"/>
      <c r="AU187" s="18" t="s">
        <v>93</v>
      </c>
    </row>
    <row r="188" spans="2:65" s="1" customFormat="1" ht="11.25">
      <c r="B188" s="34"/>
      <c r="D188" s="148" t="s">
        <v>736</v>
      </c>
      <c r="F188" s="186" t="s">
        <v>1782</v>
      </c>
      <c r="H188" s="187">
        <v>99.742000000000004</v>
      </c>
      <c r="L188" s="34"/>
      <c r="M188" s="146"/>
      <c r="T188" s="55"/>
      <c r="AU188" s="18" t="s">
        <v>93</v>
      </c>
    </row>
    <row r="189" spans="2:65" s="1" customFormat="1" ht="24.2" customHeight="1">
      <c r="B189" s="34"/>
      <c r="C189" s="130" t="s">
        <v>330</v>
      </c>
      <c r="D189" s="130" t="s">
        <v>179</v>
      </c>
      <c r="E189" s="131" t="s">
        <v>1875</v>
      </c>
      <c r="F189" s="132" t="s">
        <v>1876</v>
      </c>
      <c r="G189" s="133" t="s">
        <v>120</v>
      </c>
      <c r="H189" s="134">
        <v>9.9740000000000002</v>
      </c>
      <c r="I189" s="135"/>
      <c r="J189" s="136">
        <f>ROUND(I189*H189,2)</f>
        <v>0</v>
      </c>
      <c r="K189" s="132" t="s">
        <v>183</v>
      </c>
      <c r="L189" s="34"/>
      <c r="M189" s="137" t="s">
        <v>81</v>
      </c>
      <c r="N189" s="138" t="s">
        <v>53</v>
      </c>
      <c r="P189" s="139">
        <f>O189*H189</f>
        <v>0</v>
      </c>
      <c r="Q189" s="139">
        <v>0</v>
      </c>
      <c r="R189" s="139">
        <f>Q189*H189</f>
        <v>0</v>
      </c>
      <c r="S189" s="139">
        <v>2.1999999999999999E-2</v>
      </c>
      <c r="T189" s="140">
        <f>S189*H189</f>
        <v>0.21942799999999998</v>
      </c>
      <c r="AR189" s="141" t="s">
        <v>184</v>
      </c>
      <c r="AT189" s="141" t="s">
        <v>179</v>
      </c>
      <c r="AU189" s="141" t="s">
        <v>93</v>
      </c>
      <c r="AY189" s="18" t="s">
        <v>177</v>
      </c>
      <c r="BE189" s="142">
        <f>IF(N189="základní",J189,0)</f>
        <v>0</v>
      </c>
      <c r="BF189" s="142">
        <f>IF(N189="snížená",J189,0)</f>
        <v>0</v>
      </c>
      <c r="BG189" s="142">
        <f>IF(N189="zákl. přenesená",J189,0)</f>
        <v>0</v>
      </c>
      <c r="BH189" s="142">
        <f>IF(N189="sníž. přenesená",J189,0)</f>
        <v>0</v>
      </c>
      <c r="BI189" s="142">
        <f>IF(N189="nulová",J189,0)</f>
        <v>0</v>
      </c>
      <c r="BJ189" s="18" t="s">
        <v>91</v>
      </c>
      <c r="BK189" s="142">
        <f>ROUND(I189*H189,2)</f>
        <v>0</v>
      </c>
      <c r="BL189" s="18" t="s">
        <v>184</v>
      </c>
      <c r="BM189" s="141" t="s">
        <v>1877</v>
      </c>
    </row>
    <row r="190" spans="2:65" s="1" customFormat="1" ht="11.25">
      <c r="B190" s="34"/>
      <c r="D190" s="143" t="s">
        <v>186</v>
      </c>
      <c r="F190" s="144" t="s">
        <v>1878</v>
      </c>
      <c r="I190" s="145"/>
      <c r="L190" s="34"/>
      <c r="M190" s="146"/>
      <c r="T190" s="55"/>
      <c r="AT190" s="18" t="s">
        <v>186</v>
      </c>
      <c r="AU190" s="18" t="s">
        <v>93</v>
      </c>
    </row>
    <row r="191" spans="2:65" s="12" customFormat="1" ht="11.25">
      <c r="B191" s="147"/>
      <c r="D191" s="148" t="s">
        <v>188</v>
      </c>
      <c r="E191" s="149" t="s">
        <v>81</v>
      </c>
      <c r="F191" s="150" t="s">
        <v>1879</v>
      </c>
      <c r="H191" s="151">
        <v>9.9740000000000002</v>
      </c>
      <c r="I191" s="152"/>
      <c r="L191" s="147"/>
      <c r="M191" s="153"/>
      <c r="T191" s="154"/>
      <c r="AT191" s="149" t="s">
        <v>188</v>
      </c>
      <c r="AU191" s="149" t="s">
        <v>93</v>
      </c>
      <c r="AV191" s="12" t="s">
        <v>93</v>
      </c>
      <c r="AW191" s="12" t="s">
        <v>42</v>
      </c>
      <c r="AX191" s="12" t="s">
        <v>91</v>
      </c>
      <c r="AY191" s="149" t="s">
        <v>177</v>
      </c>
    </row>
    <row r="192" spans="2:65" s="1" customFormat="1" ht="11.25">
      <c r="B192" s="34"/>
      <c r="D192" s="148" t="s">
        <v>736</v>
      </c>
      <c r="F192" s="185" t="s">
        <v>1780</v>
      </c>
      <c r="L192" s="34"/>
      <c r="M192" s="146"/>
      <c r="T192" s="55"/>
      <c r="AU192" s="18" t="s">
        <v>93</v>
      </c>
    </row>
    <row r="193" spans="2:65" s="1" customFormat="1" ht="11.25">
      <c r="B193" s="34"/>
      <c r="D193" s="148" t="s">
        <v>736</v>
      </c>
      <c r="F193" s="186" t="s">
        <v>1781</v>
      </c>
      <c r="H193" s="187">
        <v>0</v>
      </c>
      <c r="L193" s="34"/>
      <c r="M193" s="146"/>
      <c r="T193" s="55"/>
      <c r="AU193" s="18" t="s">
        <v>93</v>
      </c>
    </row>
    <row r="194" spans="2:65" s="1" customFormat="1" ht="11.25">
      <c r="B194" s="34"/>
      <c r="D194" s="148" t="s">
        <v>736</v>
      </c>
      <c r="F194" s="186" t="s">
        <v>1782</v>
      </c>
      <c r="H194" s="187">
        <v>99.742000000000004</v>
      </c>
      <c r="L194" s="34"/>
      <c r="M194" s="146"/>
      <c r="T194" s="55"/>
      <c r="AU194" s="18" t="s">
        <v>93</v>
      </c>
    </row>
    <row r="195" spans="2:65" s="1" customFormat="1" ht="24.2" customHeight="1">
      <c r="B195" s="34"/>
      <c r="C195" s="130" t="s">
        <v>337</v>
      </c>
      <c r="D195" s="130" t="s">
        <v>179</v>
      </c>
      <c r="E195" s="131" t="s">
        <v>1880</v>
      </c>
      <c r="F195" s="132" t="s">
        <v>1881</v>
      </c>
      <c r="G195" s="133" t="s">
        <v>120</v>
      </c>
      <c r="H195" s="134">
        <v>69.819000000000003</v>
      </c>
      <c r="I195" s="135"/>
      <c r="J195" s="136">
        <f>ROUND(I195*H195,2)</f>
        <v>0</v>
      </c>
      <c r="K195" s="132" t="s">
        <v>183</v>
      </c>
      <c r="L195" s="34"/>
      <c r="M195" s="137" t="s">
        <v>81</v>
      </c>
      <c r="N195" s="138" t="s">
        <v>53</v>
      </c>
      <c r="P195" s="139">
        <f>O195*H195</f>
        <v>0</v>
      </c>
      <c r="Q195" s="139">
        <v>0</v>
      </c>
      <c r="R195" s="139">
        <f>Q195*H195</f>
        <v>0</v>
      </c>
      <c r="S195" s="139">
        <v>6.6000000000000003E-2</v>
      </c>
      <c r="T195" s="140">
        <f>S195*H195</f>
        <v>4.6080540000000001</v>
      </c>
      <c r="AR195" s="141" t="s">
        <v>184</v>
      </c>
      <c r="AT195" s="141" t="s">
        <v>179</v>
      </c>
      <c r="AU195" s="141" t="s">
        <v>93</v>
      </c>
      <c r="AY195" s="18" t="s">
        <v>177</v>
      </c>
      <c r="BE195" s="142">
        <f>IF(N195="základní",J195,0)</f>
        <v>0</v>
      </c>
      <c r="BF195" s="142">
        <f>IF(N195="snížená",J195,0)</f>
        <v>0</v>
      </c>
      <c r="BG195" s="142">
        <f>IF(N195="zákl. přenesená",J195,0)</f>
        <v>0</v>
      </c>
      <c r="BH195" s="142">
        <f>IF(N195="sníž. přenesená",J195,0)</f>
        <v>0</v>
      </c>
      <c r="BI195" s="142">
        <f>IF(N195="nulová",J195,0)</f>
        <v>0</v>
      </c>
      <c r="BJ195" s="18" t="s">
        <v>91</v>
      </c>
      <c r="BK195" s="142">
        <f>ROUND(I195*H195,2)</f>
        <v>0</v>
      </c>
      <c r="BL195" s="18" t="s">
        <v>184</v>
      </c>
      <c r="BM195" s="141" t="s">
        <v>1882</v>
      </c>
    </row>
    <row r="196" spans="2:65" s="1" customFormat="1" ht="11.25">
      <c r="B196" s="34"/>
      <c r="D196" s="143" t="s">
        <v>186</v>
      </c>
      <c r="F196" s="144" t="s">
        <v>1883</v>
      </c>
      <c r="I196" s="145"/>
      <c r="L196" s="34"/>
      <c r="M196" s="146"/>
      <c r="T196" s="55"/>
      <c r="AT196" s="18" t="s">
        <v>186</v>
      </c>
      <c r="AU196" s="18" t="s">
        <v>93</v>
      </c>
    </row>
    <row r="197" spans="2:65" s="12" customFormat="1" ht="11.25">
      <c r="B197" s="147"/>
      <c r="D197" s="148" t="s">
        <v>188</v>
      </c>
      <c r="E197" s="149" t="s">
        <v>81</v>
      </c>
      <c r="F197" s="150" t="s">
        <v>1884</v>
      </c>
      <c r="H197" s="151">
        <v>69.819000000000003</v>
      </c>
      <c r="I197" s="152"/>
      <c r="L197" s="147"/>
      <c r="M197" s="153"/>
      <c r="T197" s="154"/>
      <c r="AT197" s="149" t="s">
        <v>188</v>
      </c>
      <c r="AU197" s="149" t="s">
        <v>93</v>
      </c>
      <c r="AV197" s="12" t="s">
        <v>93</v>
      </c>
      <c r="AW197" s="12" t="s">
        <v>42</v>
      </c>
      <c r="AX197" s="12" t="s">
        <v>91</v>
      </c>
      <c r="AY197" s="149" t="s">
        <v>177</v>
      </c>
    </row>
    <row r="198" spans="2:65" s="1" customFormat="1" ht="11.25">
      <c r="B198" s="34"/>
      <c r="D198" s="148" t="s">
        <v>736</v>
      </c>
      <c r="F198" s="185" t="s">
        <v>1780</v>
      </c>
      <c r="L198" s="34"/>
      <c r="M198" s="146"/>
      <c r="T198" s="55"/>
      <c r="AU198" s="18" t="s">
        <v>93</v>
      </c>
    </row>
    <row r="199" spans="2:65" s="1" customFormat="1" ht="11.25">
      <c r="B199" s="34"/>
      <c r="D199" s="148" t="s">
        <v>736</v>
      </c>
      <c r="F199" s="186" t="s">
        <v>1781</v>
      </c>
      <c r="H199" s="187">
        <v>0</v>
      </c>
      <c r="L199" s="34"/>
      <c r="M199" s="146"/>
      <c r="T199" s="55"/>
      <c r="AU199" s="18" t="s">
        <v>93</v>
      </c>
    </row>
    <row r="200" spans="2:65" s="1" customFormat="1" ht="11.25">
      <c r="B200" s="34"/>
      <c r="D200" s="148" t="s">
        <v>736</v>
      </c>
      <c r="F200" s="186" t="s">
        <v>1782</v>
      </c>
      <c r="H200" s="187">
        <v>99.742000000000004</v>
      </c>
      <c r="L200" s="34"/>
      <c r="M200" s="146"/>
      <c r="T200" s="55"/>
      <c r="AU200" s="18" t="s">
        <v>93</v>
      </c>
    </row>
    <row r="201" spans="2:65" s="1" customFormat="1" ht="24.2" customHeight="1">
      <c r="B201" s="34"/>
      <c r="C201" s="130" t="s">
        <v>344</v>
      </c>
      <c r="D201" s="130" t="s">
        <v>179</v>
      </c>
      <c r="E201" s="131" t="s">
        <v>1885</v>
      </c>
      <c r="F201" s="132" t="s">
        <v>1886</v>
      </c>
      <c r="G201" s="133" t="s">
        <v>120</v>
      </c>
      <c r="H201" s="134">
        <v>19.948</v>
      </c>
      <c r="I201" s="135"/>
      <c r="J201" s="136">
        <f>ROUND(I201*H201,2)</f>
        <v>0</v>
      </c>
      <c r="K201" s="132" t="s">
        <v>183</v>
      </c>
      <c r="L201" s="34"/>
      <c r="M201" s="137" t="s">
        <v>81</v>
      </c>
      <c r="N201" s="138" t="s">
        <v>53</v>
      </c>
      <c r="P201" s="139">
        <f>O201*H201</f>
        <v>0</v>
      </c>
      <c r="Q201" s="139">
        <v>0</v>
      </c>
      <c r="R201" s="139">
        <f>Q201*H201</f>
        <v>0</v>
      </c>
      <c r="S201" s="139">
        <v>0.11</v>
      </c>
      <c r="T201" s="140">
        <f>S201*H201</f>
        <v>2.19428</v>
      </c>
      <c r="AR201" s="141" t="s">
        <v>184</v>
      </c>
      <c r="AT201" s="141" t="s">
        <v>179</v>
      </c>
      <c r="AU201" s="141" t="s">
        <v>93</v>
      </c>
      <c r="AY201" s="18" t="s">
        <v>177</v>
      </c>
      <c r="BE201" s="142">
        <f>IF(N201="základní",J201,0)</f>
        <v>0</v>
      </c>
      <c r="BF201" s="142">
        <f>IF(N201="snížená",J201,0)</f>
        <v>0</v>
      </c>
      <c r="BG201" s="142">
        <f>IF(N201="zákl. přenesená",J201,0)</f>
        <v>0</v>
      </c>
      <c r="BH201" s="142">
        <f>IF(N201="sníž. přenesená",J201,0)</f>
        <v>0</v>
      </c>
      <c r="BI201" s="142">
        <f>IF(N201="nulová",J201,0)</f>
        <v>0</v>
      </c>
      <c r="BJ201" s="18" t="s">
        <v>91</v>
      </c>
      <c r="BK201" s="142">
        <f>ROUND(I201*H201,2)</f>
        <v>0</v>
      </c>
      <c r="BL201" s="18" t="s">
        <v>184</v>
      </c>
      <c r="BM201" s="141" t="s">
        <v>1887</v>
      </c>
    </row>
    <row r="202" spans="2:65" s="1" customFormat="1" ht="11.25">
      <c r="B202" s="34"/>
      <c r="D202" s="143" t="s">
        <v>186</v>
      </c>
      <c r="F202" s="144" t="s">
        <v>1888</v>
      </c>
      <c r="I202" s="145"/>
      <c r="L202" s="34"/>
      <c r="M202" s="146"/>
      <c r="T202" s="55"/>
      <c r="AT202" s="18" t="s">
        <v>186</v>
      </c>
      <c r="AU202" s="18" t="s">
        <v>93</v>
      </c>
    </row>
    <row r="203" spans="2:65" s="12" customFormat="1" ht="11.25">
      <c r="B203" s="147"/>
      <c r="D203" s="148" t="s">
        <v>188</v>
      </c>
      <c r="E203" s="149" t="s">
        <v>81</v>
      </c>
      <c r="F203" s="150" t="s">
        <v>1874</v>
      </c>
      <c r="H203" s="151">
        <v>19.948</v>
      </c>
      <c r="I203" s="152"/>
      <c r="L203" s="147"/>
      <c r="M203" s="153"/>
      <c r="T203" s="154"/>
      <c r="AT203" s="149" t="s">
        <v>188</v>
      </c>
      <c r="AU203" s="149" t="s">
        <v>93</v>
      </c>
      <c r="AV203" s="12" t="s">
        <v>93</v>
      </c>
      <c r="AW203" s="12" t="s">
        <v>42</v>
      </c>
      <c r="AX203" s="12" t="s">
        <v>91</v>
      </c>
      <c r="AY203" s="149" t="s">
        <v>177</v>
      </c>
    </row>
    <row r="204" spans="2:65" s="1" customFormat="1" ht="11.25">
      <c r="B204" s="34"/>
      <c r="D204" s="148" t="s">
        <v>736</v>
      </c>
      <c r="F204" s="185" t="s">
        <v>1780</v>
      </c>
      <c r="L204" s="34"/>
      <c r="M204" s="146"/>
      <c r="T204" s="55"/>
      <c r="AU204" s="18" t="s">
        <v>93</v>
      </c>
    </row>
    <row r="205" spans="2:65" s="1" customFormat="1" ht="11.25">
      <c r="B205" s="34"/>
      <c r="D205" s="148" t="s">
        <v>736</v>
      </c>
      <c r="F205" s="186" t="s">
        <v>1781</v>
      </c>
      <c r="H205" s="187">
        <v>0</v>
      </c>
      <c r="L205" s="34"/>
      <c r="M205" s="146"/>
      <c r="T205" s="55"/>
      <c r="AU205" s="18" t="s">
        <v>93</v>
      </c>
    </row>
    <row r="206" spans="2:65" s="1" customFormat="1" ht="11.25">
      <c r="B206" s="34"/>
      <c r="D206" s="148" t="s">
        <v>736</v>
      </c>
      <c r="F206" s="186" t="s">
        <v>1782</v>
      </c>
      <c r="H206" s="187">
        <v>99.742000000000004</v>
      </c>
      <c r="L206" s="34"/>
      <c r="M206" s="146"/>
      <c r="T206" s="55"/>
      <c r="AU206" s="18" t="s">
        <v>93</v>
      </c>
    </row>
    <row r="207" spans="2:65" s="1" customFormat="1" ht="24.2" customHeight="1">
      <c r="B207" s="34"/>
      <c r="C207" s="130" t="s">
        <v>352</v>
      </c>
      <c r="D207" s="130" t="s">
        <v>179</v>
      </c>
      <c r="E207" s="131" t="s">
        <v>1889</v>
      </c>
      <c r="F207" s="132" t="s">
        <v>1890</v>
      </c>
      <c r="G207" s="133" t="s">
        <v>120</v>
      </c>
      <c r="H207" s="134">
        <v>117.17100000000001</v>
      </c>
      <c r="I207" s="135"/>
      <c r="J207" s="136">
        <f>ROUND(I207*H207,2)</f>
        <v>0</v>
      </c>
      <c r="K207" s="132" t="s">
        <v>183</v>
      </c>
      <c r="L207" s="34"/>
      <c r="M207" s="137" t="s">
        <v>81</v>
      </c>
      <c r="N207" s="138" t="s">
        <v>53</v>
      </c>
      <c r="P207" s="139">
        <f>O207*H207</f>
        <v>0</v>
      </c>
      <c r="Q207" s="139">
        <v>6.5000000000000002E-2</v>
      </c>
      <c r="R207" s="139">
        <f>Q207*H207</f>
        <v>7.6161150000000006</v>
      </c>
      <c r="S207" s="139">
        <v>0.13</v>
      </c>
      <c r="T207" s="140">
        <f>S207*H207</f>
        <v>15.232230000000001</v>
      </c>
      <c r="AR207" s="141" t="s">
        <v>184</v>
      </c>
      <c r="AT207" s="141" t="s">
        <v>179</v>
      </c>
      <c r="AU207" s="141" t="s">
        <v>93</v>
      </c>
      <c r="AY207" s="18" t="s">
        <v>177</v>
      </c>
      <c r="BE207" s="142">
        <f>IF(N207="základní",J207,0)</f>
        <v>0</v>
      </c>
      <c r="BF207" s="142">
        <f>IF(N207="snížená",J207,0)</f>
        <v>0</v>
      </c>
      <c r="BG207" s="142">
        <f>IF(N207="zákl. přenesená",J207,0)</f>
        <v>0</v>
      </c>
      <c r="BH207" s="142">
        <f>IF(N207="sníž. přenesená",J207,0)</f>
        <v>0</v>
      </c>
      <c r="BI207" s="142">
        <f>IF(N207="nulová",J207,0)</f>
        <v>0</v>
      </c>
      <c r="BJ207" s="18" t="s">
        <v>91</v>
      </c>
      <c r="BK207" s="142">
        <f>ROUND(I207*H207,2)</f>
        <v>0</v>
      </c>
      <c r="BL207" s="18" t="s">
        <v>184</v>
      </c>
      <c r="BM207" s="141" t="s">
        <v>1891</v>
      </c>
    </row>
    <row r="208" spans="2:65" s="1" customFormat="1" ht="11.25">
      <c r="B208" s="34"/>
      <c r="D208" s="143" t="s">
        <v>186</v>
      </c>
      <c r="F208" s="144" t="s">
        <v>1892</v>
      </c>
      <c r="I208" s="145"/>
      <c r="L208" s="34"/>
      <c r="M208" s="146"/>
      <c r="T208" s="55"/>
      <c r="AT208" s="18" t="s">
        <v>186</v>
      </c>
      <c r="AU208" s="18" t="s">
        <v>93</v>
      </c>
    </row>
    <row r="209" spans="2:65" s="12" customFormat="1" ht="11.25">
      <c r="B209" s="147"/>
      <c r="D209" s="148" t="s">
        <v>188</v>
      </c>
      <c r="E209" s="149" t="s">
        <v>81</v>
      </c>
      <c r="F209" s="150" t="s">
        <v>1893</v>
      </c>
      <c r="H209" s="151">
        <v>99.742000000000004</v>
      </c>
      <c r="I209" s="152"/>
      <c r="L209" s="147"/>
      <c r="M209" s="153"/>
      <c r="T209" s="154"/>
      <c r="AT209" s="149" t="s">
        <v>188</v>
      </c>
      <c r="AU209" s="149" t="s">
        <v>93</v>
      </c>
      <c r="AV209" s="12" t="s">
        <v>93</v>
      </c>
      <c r="AW209" s="12" t="s">
        <v>42</v>
      </c>
      <c r="AX209" s="12" t="s">
        <v>83</v>
      </c>
      <c r="AY209" s="149" t="s">
        <v>177</v>
      </c>
    </row>
    <row r="210" spans="2:65" s="12" customFormat="1" ht="11.25">
      <c r="B210" s="147"/>
      <c r="D210" s="148" t="s">
        <v>188</v>
      </c>
      <c r="E210" s="149" t="s">
        <v>81</v>
      </c>
      <c r="F210" s="150" t="s">
        <v>1894</v>
      </c>
      <c r="H210" s="151">
        <v>17.428999999999998</v>
      </c>
      <c r="I210" s="152"/>
      <c r="L210" s="147"/>
      <c r="M210" s="153"/>
      <c r="T210" s="154"/>
      <c r="AT210" s="149" t="s">
        <v>188</v>
      </c>
      <c r="AU210" s="149" t="s">
        <v>93</v>
      </c>
      <c r="AV210" s="12" t="s">
        <v>93</v>
      </c>
      <c r="AW210" s="12" t="s">
        <v>42</v>
      </c>
      <c r="AX210" s="12" t="s">
        <v>83</v>
      </c>
      <c r="AY210" s="149" t="s">
        <v>177</v>
      </c>
    </row>
    <row r="211" spans="2:65" s="13" customFormat="1" ht="11.25">
      <c r="B211" s="155"/>
      <c r="D211" s="148" t="s">
        <v>188</v>
      </c>
      <c r="E211" s="156" t="s">
        <v>81</v>
      </c>
      <c r="F211" s="157" t="s">
        <v>192</v>
      </c>
      <c r="H211" s="158">
        <v>117.17100000000001</v>
      </c>
      <c r="I211" s="159"/>
      <c r="L211" s="155"/>
      <c r="M211" s="160"/>
      <c r="T211" s="161"/>
      <c r="AT211" s="156" t="s">
        <v>188</v>
      </c>
      <c r="AU211" s="156" t="s">
        <v>93</v>
      </c>
      <c r="AV211" s="13" t="s">
        <v>184</v>
      </c>
      <c r="AW211" s="13" t="s">
        <v>42</v>
      </c>
      <c r="AX211" s="13" t="s">
        <v>91</v>
      </c>
      <c r="AY211" s="156" t="s">
        <v>177</v>
      </c>
    </row>
    <row r="212" spans="2:65" s="1" customFormat="1" ht="11.25">
      <c r="B212" s="34"/>
      <c r="D212" s="148" t="s">
        <v>736</v>
      </c>
      <c r="F212" s="185" t="s">
        <v>1780</v>
      </c>
      <c r="L212" s="34"/>
      <c r="M212" s="146"/>
      <c r="T212" s="55"/>
      <c r="AU212" s="18" t="s">
        <v>93</v>
      </c>
    </row>
    <row r="213" spans="2:65" s="1" customFormat="1" ht="11.25">
      <c r="B213" s="34"/>
      <c r="D213" s="148" t="s">
        <v>736</v>
      </c>
      <c r="F213" s="186" t="s">
        <v>1781</v>
      </c>
      <c r="H213" s="187">
        <v>0</v>
      </c>
      <c r="L213" s="34"/>
      <c r="M213" s="146"/>
      <c r="T213" s="55"/>
      <c r="AU213" s="18" t="s">
        <v>93</v>
      </c>
    </row>
    <row r="214" spans="2:65" s="1" customFormat="1" ht="11.25">
      <c r="B214" s="34"/>
      <c r="D214" s="148" t="s">
        <v>736</v>
      </c>
      <c r="F214" s="186" t="s">
        <v>1782</v>
      </c>
      <c r="H214" s="187">
        <v>99.742000000000004</v>
      </c>
      <c r="L214" s="34"/>
      <c r="M214" s="146"/>
      <c r="T214" s="55"/>
      <c r="AU214" s="18" t="s">
        <v>93</v>
      </c>
    </row>
    <row r="215" spans="2:65" s="1" customFormat="1" ht="24.2" customHeight="1">
      <c r="B215" s="34"/>
      <c r="C215" s="130" t="s">
        <v>358</v>
      </c>
      <c r="D215" s="130" t="s">
        <v>179</v>
      </c>
      <c r="E215" s="131" t="s">
        <v>1895</v>
      </c>
      <c r="F215" s="132" t="s">
        <v>1896</v>
      </c>
      <c r="G215" s="133" t="s">
        <v>120</v>
      </c>
      <c r="H215" s="134">
        <v>99.742000000000004</v>
      </c>
      <c r="I215" s="135"/>
      <c r="J215" s="136">
        <f>ROUND(I215*H215,2)</f>
        <v>0</v>
      </c>
      <c r="K215" s="132" t="s">
        <v>183</v>
      </c>
      <c r="L215" s="34"/>
      <c r="M215" s="137" t="s">
        <v>81</v>
      </c>
      <c r="N215" s="138" t="s">
        <v>53</v>
      </c>
      <c r="P215" s="139">
        <f>O215*H215</f>
        <v>0</v>
      </c>
      <c r="Q215" s="139">
        <v>7.0999999999999994E-2</v>
      </c>
      <c r="R215" s="139">
        <f>Q215*H215</f>
        <v>7.0816819999999998</v>
      </c>
      <c r="S215" s="139">
        <v>0.13600000000000001</v>
      </c>
      <c r="T215" s="140">
        <f>S215*H215</f>
        <v>13.564912000000001</v>
      </c>
      <c r="AR215" s="141" t="s">
        <v>184</v>
      </c>
      <c r="AT215" s="141" t="s">
        <v>179</v>
      </c>
      <c r="AU215" s="141" t="s">
        <v>93</v>
      </c>
      <c r="AY215" s="18" t="s">
        <v>177</v>
      </c>
      <c r="BE215" s="142">
        <f>IF(N215="základní",J215,0)</f>
        <v>0</v>
      </c>
      <c r="BF215" s="142">
        <f>IF(N215="snížená",J215,0)</f>
        <v>0</v>
      </c>
      <c r="BG215" s="142">
        <f>IF(N215="zákl. přenesená",J215,0)</f>
        <v>0</v>
      </c>
      <c r="BH215" s="142">
        <f>IF(N215="sníž. přenesená",J215,0)</f>
        <v>0</v>
      </c>
      <c r="BI215" s="142">
        <f>IF(N215="nulová",J215,0)</f>
        <v>0</v>
      </c>
      <c r="BJ215" s="18" t="s">
        <v>91</v>
      </c>
      <c r="BK215" s="142">
        <f>ROUND(I215*H215,2)</f>
        <v>0</v>
      </c>
      <c r="BL215" s="18" t="s">
        <v>184</v>
      </c>
      <c r="BM215" s="141" t="s">
        <v>1897</v>
      </c>
    </row>
    <row r="216" spans="2:65" s="1" customFormat="1" ht="11.25">
      <c r="B216" s="34"/>
      <c r="D216" s="143" t="s">
        <v>186</v>
      </c>
      <c r="F216" s="144" t="s">
        <v>1898</v>
      </c>
      <c r="I216" s="145"/>
      <c r="L216" s="34"/>
      <c r="M216" s="146"/>
      <c r="T216" s="55"/>
      <c r="AT216" s="18" t="s">
        <v>186</v>
      </c>
      <c r="AU216" s="18" t="s">
        <v>93</v>
      </c>
    </row>
    <row r="217" spans="2:65" s="12" customFormat="1" ht="11.25">
      <c r="B217" s="147"/>
      <c r="D217" s="148" t="s">
        <v>188</v>
      </c>
      <c r="E217" s="149" t="s">
        <v>81</v>
      </c>
      <c r="F217" s="150" t="s">
        <v>1899</v>
      </c>
      <c r="H217" s="151">
        <v>99.742000000000004</v>
      </c>
      <c r="I217" s="152"/>
      <c r="L217" s="147"/>
      <c r="M217" s="153"/>
      <c r="T217" s="154"/>
      <c r="AT217" s="149" t="s">
        <v>188</v>
      </c>
      <c r="AU217" s="149" t="s">
        <v>93</v>
      </c>
      <c r="AV217" s="12" t="s">
        <v>93</v>
      </c>
      <c r="AW217" s="12" t="s">
        <v>42</v>
      </c>
      <c r="AX217" s="12" t="s">
        <v>83</v>
      </c>
      <c r="AY217" s="149" t="s">
        <v>177</v>
      </c>
    </row>
    <row r="218" spans="2:65" s="13" customFormat="1" ht="11.25">
      <c r="B218" s="155"/>
      <c r="D218" s="148" t="s">
        <v>188</v>
      </c>
      <c r="E218" s="156" t="s">
        <v>81</v>
      </c>
      <c r="F218" s="157" t="s">
        <v>192</v>
      </c>
      <c r="H218" s="158">
        <v>99.742000000000004</v>
      </c>
      <c r="I218" s="159"/>
      <c r="L218" s="155"/>
      <c r="M218" s="160"/>
      <c r="T218" s="161"/>
      <c r="AT218" s="156" t="s">
        <v>188</v>
      </c>
      <c r="AU218" s="156" t="s">
        <v>93</v>
      </c>
      <c r="AV218" s="13" t="s">
        <v>184</v>
      </c>
      <c r="AW218" s="13" t="s">
        <v>42</v>
      </c>
      <c r="AX218" s="13" t="s">
        <v>91</v>
      </c>
      <c r="AY218" s="156" t="s">
        <v>177</v>
      </c>
    </row>
    <row r="219" spans="2:65" s="1" customFormat="1" ht="11.25">
      <c r="B219" s="34"/>
      <c r="D219" s="148" t="s">
        <v>736</v>
      </c>
      <c r="F219" s="185" t="s">
        <v>1780</v>
      </c>
      <c r="L219" s="34"/>
      <c r="M219" s="146"/>
      <c r="T219" s="55"/>
      <c r="AU219" s="18" t="s">
        <v>93</v>
      </c>
    </row>
    <row r="220" spans="2:65" s="1" customFormat="1" ht="11.25">
      <c r="B220" s="34"/>
      <c r="D220" s="148" t="s">
        <v>736</v>
      </c>
      <c r="F220" s="186" t="s">
        <v>1781</v>
      </c>
      <c r="H220" s="187">
        <v>0</v>
      </c>
      <c r="L220" s="34"/>
      <c r="M220" s="146"/>
      <c r="T220" s="55"/>
      <c r="AU220" s="18" t="s">
        <v>93</v>
      </c>
    </row>
    <row r="221" spans="2:65" s="1" customFormat="1" ht="11.25">
      <c r="B221" s="34"/>
      <c r="D221" s="148" t="s">
        <v>736</v>
      </c>
      <c r="F221" s="186" t="s">
        <v>1782</v>
      </c>
      <c r="H221" s="187">
        <v>99.742000000000004</v>
      </c>
      <c r="L221" s="34"/>
      <c r="M221" s="146"/>
      <c r="T221" s="55"/>
      <c r="AU221" s="18" t="s">
        <v>93</v>
      </c>
    </row>
    <row r="222" spans="2:65" s="1" customFormat="1" ht="24.2" customHeight="1">
      <c r="B222" s="34"/>
      <c r="C222" s="130" t="s">
        <v>366</v>
      </c>
      <c r="D222" s="130" t="s">
        <v>179</v>
      </c>
      <c r="E222" s="131" t="s">
        <v>1900</v>
      </c>
      <c r="F222" s="132" t="s">
        <v>1901</v>
      </c>
      <c r="G222" s="133" t="s">
        <v>120</v>
      </c>
      <c r="H222" s="134">
        <v>117.17100000000001</v>
      </c>
      <c r="I222" s="135"/>
      <c r="J222" s="136">
        <f>ROUND(I222*H222,2)</f>
        <v>0</v>
      </c>
      <c r="K222" s="132" t="s">
        <v>183</v>
      </c>
      <c r="L222" s="34"/>
      <c r="M222" s="137" t="s">
        <v>81</v>
      </c>
      <c r="N222" s="138" t="s">
        <v>53</v>
      </c>
      <c r="P222" s="139">
        <f>O222*H222</f>
        <v>0</v>
      </c>
      <c r="Q222" s="139">
        <v>0</v>
      </c>
      <c r="R222" s="139">
        <f>Q222*H222</f>
        <v>0</v>
      </c>
      <c r="S222" s="139">
        <v>0</v>
      </c>
      <c r="T222" s="140">
        <f>S222*H222</f>
        <v>0</v>
      </c>
      <c r="AR222" s="141" t="s">
        <v>184</v>
      </c>
      <c r="AT222" s="141" t="s">
        <v>179</v>
      </c>
      <c r="AU222" s="141" t="s">
        <v>93</v>
      </c>
      <c r="AY222" s="18" t="s">
        <v>177</v>
      </c>
      <c r="BE222" s="142">
        <f>IF(N222="základní",J222,0)</f>
        <v>0</v>
      </c>
      <c r="BF222" s="142">
        <f>IF(N222="snížená",J222,0)</f>
        <v>0</v>
      </c>
      <c r="BG222" s="142">
        <f>IF(N222="zákl. přenesená",J222,0)</f>
        <v>0</v>
      </c>
      <c r="BH222" s="142">
        <f>IF(N222="sníž. přenesená",J222,0)</f>
        <v>0</v>
      </c>
      <c r="BI222" s="142">
        <f>IF(N222="nulová",J222,0)</f>
        <v>0</v>
      </c>
      <c r="BJ222" s="18" t="s">
        <v>91</v>
      </c>
      <c r="BK222" s="142">
        <f>ROUND(I222*H222,2)</f>
        <v>0</v>
      </c>
      <c r="BL222" s="18" t="s">
        <v>184</v>
      </c>
      <c r="BM222" s="141" t="s">
        <v>1902</v>
      </c>
    </row>
    <row r="223" spans="2:65" s="1" customFormat="1" ht="11.25">
      <c r="B223" s="34"/>
      <c r="D223" s="143" t="s">
        <v>186</v>
      </c>
      <c r="F223" s="144" t="s">
        <v>1903</v>
      </c>
      <c r="I223" s="145"/>
      <c r="L223" s="34"/>
      <c r="M223" s="146"/>
      <c r="T223" s="55"/>
      <c r="AT223" s="18" t="s">
        <v>186</v>
      </c>
      <c r="AU223" s="18" t="s">
        <v>93</v>
      </c>
    </row>
    <row r="224" spans="2:65" s="12" customFormat="1" ht="11.25">
      <c r="B224" s="147"/>
      <c r="D224" s="148" t="s">
        <v>188</v>
      </c>
      <c r="E224" s="149" t="s">
        <v>81</v>
      </c>
      <c r="F224" s="150" t="s">
        <v>1761</v>
      </c>
      <c r="H224" s="151">
        <v>99.742000000000004</v>
      </c>
      <c r="I224" s="152"/>
      <c r="L224" s="147"/>
      <c r="M224" s="153"/>
      <c r="T224" s="154"/>
      <c r="AT224" s="149" t="s">
        <v>188</v>
      </c>
      <c r="AU224" s="149" t="s">
        <v>93</v>
      </c>
      <c r="AV224" s="12" t="s">
        <v>93</v>
      </c>
      <c r="AW224" s="12" t="s">
        <v>42</v>
      </c>
      <c r="AX224" s="12" t="s">
        <v>83</v>
      </c>
      <c r="AY224" s="149" t="s">
        <v>177</v>
      </c>
    </row>
    <row r="225" spans="2:65" s="12" customFormat="1" ht="11.25">
      <c r="B225" s="147"/>
      <c r="D225" s="148" t="s">
        <v>188</v>
      </c>
      <c r="E225" s="149" t="s">
        <v>81</v>
      </c>
      <c r="F225" s="150" t="s">
        <v>1894</v>
      </c>
      <c r="H225" s="151">
        <v>17.428999999999998</v>
      </c>
      <c r="I225" s="152"/>
      <c r="L225" s="147"/>
      <c r="M225" s="153"/>
      <c r="T225" s="154"/>
      <c r="AT225" s="149" t="s">
        <v>188</v>
      </c>
      <c r="AU225" s="149" t="s">
        <v>93</v>
      </c>
      <c r="AV225" s="12" t="s">
        <v>93</v>
      </c>
      <c r="AW225" s="12" t="s">
        <v>42</v>
      </c>
      <c r="AX225" s="12" t="s">
        <v>83</v>
      </c>
      <c r="AY225" s="149" t="s">
        <v>177</v>
      </c>
    </row>
    <row r="226" spans="2:65" s="13" customFormat="1" ht="11.25">
      <c r="B226" s="155"/>
      <c r="D226" s="148" t="s">
        <v>188</v>
      </c>
      <c r="E226" s="156" t="s">
        <v>81</v>
      </c>
      <c r="F226" s="157" t="s">
        <v>192</v>
      </c>
      <c r="H226" s="158">
        <v>117.17100000000001</v>
      </c>
      <c r="I226" s="159"/>
      <c r="L226" s="155"/>
      <c r="M226" s="160"/>
      <c r="T226" s="161"/>
      <c r="AT226" s="156" t="s">
        <v>188</v>
      </c>
      <c r="AU226" s="156" t="s">
        <v>93</v>
      </c>
      <c r="AV226" s="13" t="s">
        <v>184</v>
      </c>
      <c r="AW226" s="13" t="s">
        <v>42</v>
      </c>
      <c r="AX226" s="13" t="s">
        <v>91</v>
      </c>
      <c r="AY226" s="156" t="s">
        <v>177</v>
      </c>
    </row>
    <row r="227" spans="2:65" s="1" customFormat="1" ht="11.25">
      <c r="B227" s="34"/>
      <c r="D227" s="148" t="s">
        <v>736</v>
      </c>
      <c r="F227" s="185" t="s">
        <v>1780</v>
      </c>
      <c r="L227" s="34"/>
      <c r="M227" s="146"/>
      <c r="T227" s="55"/>
      <c r="AU227" s="18" t="s">
        <v>93</v>
      </c>
    </row>
    <row r="228" spans="2:65" s="1" customFormat="1" ht="11.25">
      <c r="B228" s="34"/>
      <c r="D228" s="148" t="s">
        <v>736</v>
      </c>
      <c r="F228" s="186" t="s">
        <v>1781</v>
      </c>
      <c r="H228" s="187">
        <v>0</v>
      </c>
      <c r="L228" s="34"/>
      <c r="M228" s="146"/>
      <c r="T228" s="55"/>
      <c r="AU228" s="18" t="s">
        <v>93</v>
      </c>
    </row>
    <row r="229" spans="2:65" s="1" customFormat="1" ht="11.25">
      <c r="B229" s="34"/>
      <c r="D229" s="148" t="s">
        <v>736</v>
      </c>
      <c r="F229" s="186" t="s">
        <v>1782</v>
      </c>
      <c r="H229" s="187">
        <v>99.742000000000004</v>
      </c>
      <c r="L229" s="34"/>
      <c r="M229" s="146"/>
      <c r="T229" s="55"/>
      <c r="AU229" s="18" t="s">
        <v>93</v>
      </c>
    </row>
    <row r="230" spans="2:65" s="1" customFormat="1" ht="21.75" customHeight="1">
      <c r="B230" s="34"/>
      <c r="C230" s="130" t="s">
        <v>372</v>
      </c>
      <c r="D230" s="130" t="s">
        <v>179</v>
      </c>
      <c r="E230" s="131" t="s">
        <v>1904</v>
      </c>
      <c r="F230" s="132" t="s">
        <v>1905</v>
      </c>
      <c r="G230" s="133" t="s">
        <v>120</v>
      </c>
      <c r="H230" s="134">
        <v>99.742000000000004</v>
      </c>
      <c r="I230" s="135"/>
      <c r="J230" s="136">
        <f>ROUND(I230*H230,2)</f>
        <v>0</v>
      </c>
      <c r="K230" s="132" t="s">
        <v>183</v>
      </c>
      <c r="L230" s="34"/>
      <c r="M230" s="137" t="s">
        <v>81</v>
      </c>
      <c r="N230" s="138" t="s">
        <v>53</v>
      </c>
      <c r="P230" s="139">
        <f>O230*H230</f>
        <v>0</v>
      </c>
      <c r="Q230" s="139">
        <v>0</v>
      </c>
      <c r="R230" s="139">
        <f>Q230*H230</f>
        <v>0</v>
      </c>
      <c r="S230" s="139">
        <v>0</v>
      </c>
      <c r="T230" s="140">
        <f>S230*H230</f>
        <v>0</v>
      </c>
      <c r="AR230" s="141" t="s">
        <v>184</v>
      </c>
      <c r="AT230" s="141" t="s">
        <v>179</v>
      </c>
      <c r="AU230" s="141" t="s">
        <v>93</v>
      </c>
      <c r="AY230" s="18" t="s">
        <v>177</v>
      </c>
      <c r="BE230" s="142">
        <f>IF(N230="základní",J230,0)</f>
        <v>0</v>
      </c>
      <c r="BF230" s="142">
        <f>IF(N230="snížená",J230,0)</f>
        <v>0</v>
      </c>
      <c r="BG230" s="142">
        <f>IF(N230="zákl. přenesená",J230,0)</f>
        <v>0</v>
      </c>
      <c r="BH230" s="142">
        <f>IF(N230="sníž. přenesená",J230,0)</f>
        <v>0</v>
      </c>
      <c r="BI230" s="142">
        <f>IF(N230="nulová",J230,0)</f>
        <v>0</v>
      </c>
      <c r="BJ230" s="18" t="s">
        <v>91</v>
      </c>
      <c r="BK230" s="142">
        <f>ROUND(I230*H230,2)</f>
        <v>0</v>
      </c>
      <c r="BL230" s="18" t="s">
        <v>184</v>
      </c>
      <c r="BM230" s="141" t="s">
        <v>1906</v>
      </c>
    </row>
    <row r="231" spans="2:65" s="1" customFormat="1" ht="11.25">
      <c r="B231" s="34"/>
      <c r="D231" s="143" t="s">
        <v>186</v>
      </c>
      <c r="F231" s="144" t="s">
        <v>1907</v>
      </c>
      <c r="I231" s="145"/>
      <c r="L231" s="34"/>
      <c r="M231" s="146"/>
      <c r="T231" s="55"/>
      <c r="AT231" s="18" t="s">
        <v>186</v>
      </c>
      <c r="AU231" s="18" t="s">
        <v>93</v>
      </c>
    </row>
    <row r="232" spans="2:65" s="12" customFormat="1" ht="11.25">
      <c r="B232" s="147"/>
      <c r="D232" s="148" t="s">
        <v>188</v>
      </c>
      <c r="E232" s="149" t="s">
        <v>81</v>
      </c>
      <c r="F232" s="150" t="s">
        <v>1761</v>
      </c>
      <c r="H232" s="151">
        <v>99.742000000000004</v>
      </c>
      <c r="I232" s="152"/>
      <c r="L232" s="147"/>
      <c r="M232" s="153"/>
      <c r="T232" s="154"/>
      <c r="AT232" s="149" t="s">
        <v>188</v>
      </c>
      <c r="AU232" s="149" t="s">
        <v>93</v>
      </c>
      <c r="AV232" s="12" t="s">
        <v>93</v>
      </c>
      <c r="AW232" s="12" t="s">
        <v>42</v>
      </c>
      <c r="AX232" s="12" t="s">
        <v>91</v>
      </c>
      <c r="AY232" s="149" t="s">
        <v>177</v>
      </c>
    </row>
    <row r="233" spans="2:65" s="1" customFormat="1" ht="11.25">
      <c r="B233" s="34"/>
      <c r="D233" s="148" t="s">
        <v>736</v>
      </c>
      <c r="F233" s="185" t="s">
        <v>1780</v>
      </c>
      <c r="L233" s="34"/>
      <c r="M233" s="146"/>
      <c r="T233" s="55"/>
      <c r="AU233" s="18" t="s">
        <v>93</v>
      </c>
    </row>
    <row r="234" spans="2:65" s="1" customFormat="1" ht="11.25">
      <c r="B234" s="34"/>
      <c r="D234" s="148" t="s">
        <v>736</v>
      </c>
      <c r="F234" s="186" t="s">
        <v>1781</v>
      </c>
      <c r="H234" s="187">
        <v>0</v>
      </c>
      <c r="L234" s="34"/>
      <c r="M234" s="146"/>
      <c r="T234" s="55"/>
      <c r="AU234" s="18" t="s">
        <v>93</v>
      </c>
    </row>
    <row r="235" spans="2:65" s="1" customFormat="1" ht="11.25">
      <c r="B235" s="34"/>
      <c r="D235" s="148" t="s">
        <v>736</v>
      </c>
      <c r="F235" s="186" t="s">
        <v>1782</v>
      </c>
      <c r="H235" s="187">
        <v>99.742000000000004</v>
      </c>
      <c r="L235" s="34"/>
      <c r="M235" s="146"/>
      <c r="T235" s="55"/>
      <c r="AU235" s="18" t="s">
        <v>93</v>
      </c>
    </row>
    <row r="236" spans="2:65" s="1" customFormat="1" ht="24.2" customHeight="1">
      <c r="B236" s="34"/>
      <c r="C236" s="130" t="s">
        <v>379</v>
      </c>
      <c r="D236" s="130" t="s">
        <v>179</v>
      </c>
      <c r="E236" s="131" t="s">
        <v>1908</v>
      </c>
      <c r="F236" s="132" t="s">
        <v>1909</v>
      </c>
      <c r="G236" s="133" t="s">
        <v>120</v>
      </c>
      <c r="H236" s="134">
        <v>55.914000000000001</v>
      </c>
      <c r="I236" s="135"/>
      <c r="J236" s="136">
        <f>ROUND(I236*H236,2)</f>
        <v>0</v>
      </c>
      <c r="K236" s="132" t="s">
        <v>183</v>
      </c>
      <c r="L236" s="34"/>
      <c r="M236" s="137" t="s">
        <v>81</v>
      </c>
      <c r="N236" s="138" t="s">
        <v>53</v>
      </c>
      <c r="P236" s="139">
        <f>O236*H236</f>
        <v>0</v>
      </c>
      <c r="Q236" s="139">
        <v>2.0140000000000002E-2</v>
      </c>
      <c r="R236" s="139">
        <f>Q236*H236</f>
        <v>1.1261079600000001</v>
      </c>
      <c r="S236" s="139">
        <v>0</v>
      </c>
      <c r="T236" s="140">
        <f>S236*H236</f>
        <v>0</v>
      </c>
      <c r="AR236" s="141" t="s">
        <v>184</v>
      </c>
      <c r="AT236" s="141" t="s">
        <v>179</v>
      </c>
      <c r="AU236" s="141" t="s">
        <v>93</v>
      </c>
      <c r="AY236" s="18" t="s">
        <v>177</v>
      </c>
      <c r="BE236" s="142">
        <f>IF(N236="základní",J236,0)</f>
        <v>0</v>
      </c>
      <c r="BF236" s="142">
        <f>IF(N236="snížená",J236,0)</f>
        <v>0</v>
      </c>
      <c r="BG236" s="142">
        <f>IF(N236="zákl. přenesená",J236,0)</f>
        <v>0</v>
      </c>
      <c r="BH236" s="142">
        <f>IF(N236="sníž. přenesená",J236,0)</f>
        <v>0</v>
      </c>
      <c r="BI236" s="142">
        <f>IF(N236="nulová",J236,0)</f>
        <v>0</v>
      </c>
      <c r="BJ236" s="18" t="s">
        <v>91</v>
      </c>
      <c r="BK236" s="142">
        <f>ROUND(I236*H236,2)</f>
        <v>0</v>
      </c>
      <c r="BL236" s="18" t="s">
        <v>184</v>
      </c>
      <c r="BM236" s="141" t="s">
        <v>1910</v>
      </c>
    </row>
    <row r="237" spans="2:65" s="1" customFormat="1" ht="11.25">
      <c r="B237" s="34"/>
      <c r="D237" s="143" t="s">
        <v>186</v>
      </c>
      <c r="F237" s="144" t="s">
        <v>1911</v>
      </c>
      <c r="I237" s="145"/>
      <c r="L237" s="34"/>
      <c r="M237" s="146"/>
      <c r="T237" s="55"/>
      <c r="AT237" s="18" t="s">
        <v>186</v>
      </c>
      <c r="AU237" s="18" t="s">
        <v>93</v>
      </c>
    </row>
    <row r="238" spans="2:65" s="12" customFormat="1" ht="11.25">
      <c r="B238" s="147"/>
      <c r="D238" s="148" t="s">
        <v>188</v>
      </c>
      <c r="E238" s="149" t="s">
        <v>81</v>
      </c>
      <c r="F238" s="150" t="s">
        <v>1894</v>
      </c>
      <c r="H238" s="151">
        <v>17.428999999999998</v>
      </c>
      <c r="I238" s="152"/>
      <c r="L238" s="147"/>
      <c r="M238" s="153"/>
      <c r="T238" s="154"/>
      <c r="AT238" s="149" t="s">
        <v>188</v>
      </c>
      <c r="AU238" s="149" t="s">
        <v>93</v>
      </c>
      <c r="AV238" s="12" t="s">
        <v>93</v>
      </c>
      <c r="AW238" s="12" t="s">
        <v>42</v>
      </c>
      <c r="AX238" s="12" t="s">
        <v>83</v>
      </c>
      <c r="AY238" s="149" t="s">
        <v>177</v>
      </c>
    </row>
    <row r="239" spans="2:65" s="12" customFormat="1" ht="11.25">
      <c r="B239" s="147"/>
      <c r="D239" s="148" t="s">
        <v>188</v>
      </c>
      <c r="E239" s="149" t="s">
        <v>81</v>
      </c>
      <c r="F239" s="150" t="s">
        <v>1912</v>
      </c>
      <c r="H239" s="151">
        <v>38.484999999999999</v>
      </c>
      <c r="I239" s="152"/>
      <c r="L239" s="147"/>
      <c r="M239" s="153"/>
      <c r="T239" s="154"/>
      <c r="AT239" s="149" t="s">
        <v>188</v>
      </c>
      <c r="AU239" s="149" t="s">
        <v>93</v>
      </c>
      <c r="AV239" s="12" t="s">
        <v>93</v>
      </c>
      <c r="AW239" s="12" t="s">
        <v>42</v>
      </c>
      <c r="AX239" s="12" t="s">
        <v>83</v>
      </c>
      <c r="AY239" s="149" t="s">
        <v>177</v>
      </c>
    </row>
    <row r="240" spans="2:65" s="13" customFormat="1" ht="11.25">
      <c r="B240" s="155"/>
      <c r="D240" s="148" t="s">
        <v>188</v>
      </c>
      <c r="E240" s="156" t="s">
        <v>81</v>
      </c>
      <c r="F240" s="157" t="s">
        <v>192</v>
      </c>
      <c r="H240" s="158">
        <v>55.914000000000001</v>
      </c>
      <c r="I240" s="159"/>
      <c r="L240" s="155"/>
      <c r="M240" s="160"/>
      <c r="T240" s="161"/>
      <c r="AT240" s="156" t="s">
        <v>188</v>
      </c>
      <c r="AU240" s="156" t="s">
        <v>93</v>
      </c>
      <c r="AV240" s="13" t="s">
        <v>184</v>
      </c>
      <c r="AW240" s="13" t="s">
        <v>42</v>
      </c>
      <c r="AX240" s="13" t="s">
        <v>91</v>
      </c>
      <c r="AY240" s="156" t="s">
        <v>177</v>
      </c>
    </row>
    <row r="241" spans="2:65" s="1" customFormat="1" ht="24.2" customHeight="1">
      <c r="B241" s="34"/>
      <c r="C241" s="130" t="s">
        <v>393</v>
      </c>
      <c r="D241" s="130" t="s">
        <v>179</v>
      </c>
      <c r="E241" s="131" t="s">
        <v>1913</v>
      </c>
      <c r="F241" s="132" t="s">
        <v>1914</v>
      </c>
      <c r="G241" s="133" t="s">
        <v>120</v>
      </c>
      <c r="H241" s="134">
        <v>99.742000000000004</v>
      </c>
      <c r="I241" s="135"/>
      <c r="J241" s="136">
        <f>ROUND(I241*H241,2)</f>
        <v>0</v>
      </c>
      <c r="K241" s="132" t="s">
        <v>183</v>
      </c>
      <c r="L241" s="34"/>
      <c r="M241" s="137" t="s">
        <v>81</v>
      </c>
      <c r="N241" s="138" t="s">
        <v>53</v>
      </c>
      <c r="P241" s="139">
        <f>O241*H241</f>
        <v>0</v>
      </c>
      <c r="Q241" s="139">
        <v>2.1100000000000001E-2</v>
      </c>
      <c r="R241" s="139">
        <f>Q241*H241</f>
        <v>2.1045562000000002</v>
      </c>
      <c r="S241" s="139">
        <v>0</v>
      </c>
      <c r="T241" s="140">
        <f>S241*H241</f>
        <v>0</v>
      </c>
      <c r="AR241" s="141" t="s">
        <v>184</v>
      </c>
      <c r="AT241" s="141" t="s">
        <v>179</v>
      </c>
      <c r="AU241" s="141" t="s">
        <v>93</v>
      </c>
      <c r="AY241" s="18" t="s">
        <v>177</v>
      </c>
      <c r="BE241" s="142">
        <f>IF(N241="základní",J241,0)</f>
        <v>0</v>
      </c>
      <c r="BF241" s="142">
        <f>IF(N241="snížená",J241,0)</f>
        <v>0</v>
      </c>
      <c r="BG241" s="142">
        <f>IF(N241="zákl. přenesená",J241,0)</f>
        <v>0</v>
      </c>
      <c r="BH241" s="142">
        <f>IF(N241="sníž. přenesená",J241,0)</f>
        <v>0</v>
      </c>
      <c r="BI241" s="142">
        <f>IF(N241="nulová",J241,0)</f>
        <v>0</v>
      </c>
      <c r="BJ241" s="18" t="s">
        <v>91</v>
      </c>
      <c r="BK241" s="142">
        <f>ROUND(I241*H241,2)</f>
        <v>0</v>
      </c>
      <c r="BL241" s="18" t="s">
        <v>184</v>
      </c>
      <c r="BM241" s="141" t="s">
        <v>1915</v>
      </c>
    </row>
    <row r="242" spans="2:65" s="1" customFormat="1" ht="11.25">
      <c r="B242" s="34"/>
      <c r="D242" s="143" t="s">
        <v>186</v>
      </c>
      <c r="F242" s="144" t="s">
        <v>1916</v>
      </c>
      <c r="I242" s="145"/>
      <c r="L242" s="34"/>
      <c r="M242" s="146"/>
      <c r="T242" s="55"/>
      <c r="AT242" s="18" t="s">
        <v>186</v>
      </c>
      <c r="AU242" s="18" t="s">
        <v>93</v>
      </c>
    </row>
    <row r="243" spans="2:65" s="12" customFormat="1" ht="11.25">
      <c r="B243" s="147"/>
      <c r="D243" s="148" t="s">
        <v>188</v>
      </c>
      <c r="E243" s="149" t="s">
        <v>81</v>
      </c>
      <c r="F243" s="150" t="s">
        <v>1761</v>
      </c>
      <c r="H243" s="151">
        <v>99.742000000000004</v>
      </c>
      <c r="I243" s="152"/>
      <c r="L243" s="147"/>
      <c r="M243" s="153"/>
      <c r="T243" s="154"/>
      <c r="AT243" s="149" t="s">
        <v>188</v>
      </c>
      <c r="AU243" s="149" t="s">
        <v>93</v>
      </c>
      <c r="AV243" s="12" t="s">
        <v>93</v>
      </c>
      <c r="AW243" s="12" t="s">
        <v>42</v>
      </c>
      <c r="AX243" s="12" t="s">
        <v>83</v>
      </c>
      <c r="AY243" s="149" t="s">
        <v>177</v>
      </c>
    </row>
    <row r="244" spans="2:65" s="13" customFormat="1" ht="11.25">
      <c r="B244" s="155"/>
      <c r="D244" s="148" t="s">
        <v>188</v>
      </c>
      <c r="E244" s="156" t="s">
        <v>81</v>
      </c>
      <c r="F244" s="157" t="s">
        <v>192</v>
      </c>
      <c r="H244" s="158">
        <v>99.742000000000004</v>
      </c>
      <c r="I244" s="159"/>
      <c r="L244" s="155"/>
      <c r="M244" s="160"/>
      <c r="T244" s="161"/>
      <c r="AT244" s="156" t="s">
        <v>188</v>
      </c>
      <c r="AU244" s="156" t="s">
        <v>93</v>
      </c>
      <c r="AV244" s="13" t="s">
        <v>184</v>
      </c>
      <c r="AW244" s="13" t="s">
        <v>42</v>
      </c>
      <c r="AX244" s="13" t="s">
        <v>91</v>
      </c>
      <c r="AY244" s="156" t="s">
        <v>177</v>
      </c>
    </row>
    <row r="245" spans="2:65" s="1" customFormat="1" ht="11.25">
      <c r="B245" s="34"/>
      <c r="D245" s="148" t="s">
        <v>736</v>
      </c>
      <c r="F245" s="185" t="s">
        <v>1780</v>
      </c>
      <c r="L245" s="34"/>
      <c r="M245" s="146"/>
      <c r="T245" s="55"/>
      <c r="AU245" s="18" t="s">
        <v>93</v>
      </c>
    </row>
    <row r="246" spans="2:65" s="1" customFormat="1" ht="11.25">
      <c r="B246" s="34"/>
      <c r="D246" s="148" t="s">
        <v>736</v>
      </c>
      <c r="F246" s="186" t="s">
        <v>1781</v>
      </c>
      <c r="H246" s="187">
        <v>0</v>
      </c>
      <c r="L246" s="34"/>
      <c r="M246" s="146"/>
      <c r="T246" s="55"/>
      <c r="AU246" s="18" t="s">
        <v>93</v>
      </c>
    </row>
    <row r="247" spans="2:65" s="1" customFormat="1" ht="11.25">
      <c r="B247" s="34"/>
      <c r="D247" s="148" t="s">
        <v>736</v>
      </c>
      <c r="F247" s="186" t="s">
        <v>1782</v>
      </c>
      <c r="H247" s="187">
        <v>99.742000000000004</v>
      </c>
      <c r="L247" s="34"/>
      <c r="M247" s="146"/>
      <c r="T247" s="55"/>
      <c r="AU247" s="18" t="s">
        <v>93</v>
      </c>
    </row>
    <row r="248" spans="2:65" s="1" customFormat="1" ht="24.2" customHeight="1">
      <c r="B248" s="34"/>
      <c r="C248" s="130" t="s">
        <v>399</v>
      </c>
      <c r="D248" s="130" t="s">
        <v>179</v>
      </c>
      <c r="E248" s="131" t="s">
        <v>1917</v>
      </c>
      <c r="F248" s="132" t="s">
        <v>1918</v>
      </c>
      <c r="G248" s="133" t="s">
        <v>120</v>
      </c>
      <c r="H248" s="134">
        <v>99.742000000000004</v>
      </c>
      <c r="I248" s="135"/>
      <c r="J248" s="136">
        <f>ROUND(I248*H248,2)</f>
        <v>0</v>
      </c>
      <c r="K248" s="132" t="s">
        <v>183</v>
      </c>
      <c r="L248" s="34"/>
      <c r="M248" s="137" t="s">
        <v>81</v>
      </c>
      <c r="N248" s="138" t="s">
        <v>53</v>
      </c>
      <c r="P248" s="139">
        <f>O248*H248</f>
        <v>0</v>
      </c>
      <c r="Q248" s="139">
        <v>2.0140000000000002E-2</v>
      </c>
      <c r="R248" s="139">
        <f>Q248*H248</f>
        <v>2.0088038800000003</v>
      </c>
      <c r="S248" s="139">
        <v>0</v>
      </c>
      <c r="T248" s="140">
        <f>S248*H248</f>
        <v>0</v>
      </c>
      <c r="AR248" s="141" t="s">
        <v>184</v>
      </c>
      <c r="AT248" s="141" t="s">
        <v>179</v>
      </c>
      <c r="AU248" s="141" t="s">
        <v>93</v>
      </c>
      <c r="AY248" s="18" t="s">
        <v>177</v>
      </c>
      <c r="BE248" s="142">
        <f>IF(N248="základní",J248,0)</f>
        <v>0</v>
      </c>
      <c r="BF248" s="142">
        <f>IF(N248="snížená",J248,0)</f>
        <v>0</v>
      </c>
      <c r="BG248" s="142">
        <f>IF(N248="zákl. přenesená",J248,0)</f>
        <v>0</v>
      </c>
      <c r="BH248" s="142">
        <f>IF(N248="sníž. přenesená",J248,0)</f>
        <v>0</v>
      </c>
      <c r="BI248" s="142">
        <f>IF(N248="nulová",J248,0)</f>
        <v>0</v>
      </c>
      <c r="BJ248" s="18" t="s">
        <v>91</v>
      </c>
      <c r="BK248" s="142">
        <f>ROUND(I248*H248,2)</f>
        <v>0</v>
      </c>
      <c r="BL248" s="18" t="s">
        <v>184</v>
      </c>
      <c r="BM248" s="141" t="s">
        <v>1919</v>
      </c>
    </row>
    <row r="249" spans="2:65" s="1" customFormat="1" ht="11.25">
      <c r="B249" s="34"/>
      <c r="D249" s="143" t="s">
        <v>186</v>
      </c>
      <c r="F249" s="144" t="s">
        <v>1920</v>
      </c>
      <c r="I249" s="145"/>
      <c r="L249" s="34"/>
      <c r="M249" s="146"/>
      <c r="T249" s="55"/>
      <c r="AT249" s="18" t="s">
        <v>186</v>
      </c>
      <c r="AU249" s="18" t="s">
        <v>93</v>
      </c>
    </row>
    <row r="250" spans="2:65" s="12" customFormat="1" ht="11.25">
      <c r="B250" s="147"/>
      <c r="D250" s="148" t="s">
        <v>188</v>
      </c>
      <c r="E250" s="149" t="s">
        <v>81</v>
      </c>
      <c r="F250" s="150" t="s">
        <v>1761</v>
      </c>
      <c r="H250" s="151">
        <v>99.742000000000004</v>
      </c>
      <c r="I250" s="152"/>
      <c r="L250" s="147"/>
      <c r="M250" s="153"/>
      <c r="T250" s="154"/>
      <c r="AT250" s="149" t="s">
        <v>188</v>
      </c>
      <c r="AU250" s="149" t="s">
        <v>93</v>
      </c>
      <c r="AV250" s="12" t="s">
        <v>93</v>
      </c>
      <c r="AW250" s="12" t="s">
        <v>42</v>
      </c>
      <c r="AX250" s="12" t="s">
        <v>83</v>
      </c>
      <c r="AY250" s="149" t="s">
        <v>177</v>
      </c>
    </row>
    <row r="251" spans="2:65" s="13" customFormat="1" ht="11.25">
      <c r="B251" s="155"/>
      <c r="D251" s="148" t="s">
        <v>188</v>
      </c>
      <c r="E251" s="156" t="s">
        <v>81</v>
      </c>
      <c r="F251" s="157" t="s">
        <v>192</v>
      </c>
      <c r="H251" s="158">
        <v>99.742000000000004</v>
      </c>
      <c r="I251" s="159"/>
      <c r="L251" s="155"/>
      <c r="M251" s="160"/>
      <c r="T251" s="161"/>
      <c r="AT251" s="156" t="s">
        <v>188</v>
      </c>
      <c r="AU251" s="156" t="s">
        <v>93</v>
      </c>
      <c r="AV251" s="13" t="s">
        <v>184</v>
      </c>
      <c r="AW251" s="13" t="s">
        <v>42</v>
      </c>
      <c r="AX251" s="13" t="s">
        <v>91</v>
      </c>
      <c r="AY251" s="156" t="s">
        <v>177</v>
      </c>
    </row>
    <row r="252" spans="2:65" s="1" customFormat="1" ht="11.25">
      <c r="B252" s="34"/>
      <c r="D252" s="148" t="s">
        <v>736</v>
      </c>
      <c r="F252" s="185" t="s">
        <v>1780</v>
      </c>
      <c r="L252" s="34"/>
      <c r="M252" s="146"/>
      <c r="T252" s="55"/>
      <c r="AU252" s="18" t="s">
        <v>93</v>
      </c>
    </row>
    <row r="253" spans="2:65" s="1" customFormat="1" ht="11.25">
      <c r="B253" s="34"/>
      <c r="D253" s="148" t="s">
        <v>736</v>
      </c>
      <c r="F253" s="186" t="s">
        <v>1781</v>
      </c>
      <c r="H253" s="187">
        <v>0</v>
      </c>
      <c r="L253" s="34"/>
      <c r="M253" s="146"/>
      <c r="T253" s="55"/>
      <c r="AU253" s="18" t="s">
        <v>93</v>
      </c>
    </row>
    <row r="254" spans="2:65" s="1" customFormat="1" ht="11.25">
      <c r="B254" s="34"/>
      <c r="D254" s="148" t="s">
        <v>736</v>
      </c>
      <c r="F254" s="186" t="s">
        <v>1782</v>
      </c>
      <c r="H254" s="187">
        <v>99.742000000000004</v>
      </c>
      <c r="L254" s="34"/>
      <c r="M254" s="146"/>
      <c r="T254" s="55"/>
      <c r="AU254" s="18" t="s">
        <v>93</v>
      </c>
    </row>
    <row r="255" spans="2:65" s="1" customFormat="1" ht="24.2" customHeight="1">
      <c r="B255" s="34"/>
      <c r="C255" s="130" t="s">
        <v>406</v>
      </c>
      <c r="D255" s="130" t="s">
        <v>179</v>
      </c>
      <c r="E255" s="131" t="s">
        <v>1921</v>
      </c>
      <c r="F255" s="132" t="s">
        <v>1922</v>
      </c>
      <c r="G255" s="133" t="s">
        <v>120</v>
      </c>
      <c r="H255" s="134">
        <v>206.93899999999999</v>
      </c>
      <c r="I255" s="135"/>
      <c r="J255" s="136">
        <f>ROUND(I255*H255,2)</f>
        <v>0</v>
      </c>
      <c r="K255" s="132" t="s">
        <v>183</v>
      </c>
      <c r="L255" s="34"/>
      <c r="M255" s="137" t="s">
        <v>81</v>
      </c>
      <c r="N255" s="138" t="s">
        <v>53</v>
      </c>
      <c r="P255" s="139">
        <f>O255*H255</f>
        <v>0</v>
      </c>
      <c r="Q255" s="139">
        <v>1.34E-3</v>
      </c>
      <c r="R255" s="139">
        <f>Q255*H255</f>
        <v>0.27729826000000002</v>
      </c>
      <c r="S255" s="139">
        <v>0</v>
      </c>
      <c r="T255" s="140">
        <f>S255*H255</f>
        <v>0</v>
      </c>
      <c r="AR255" s="141" t="s">
        <v>184</v>
      </c>
      <c r="AT255" s="141" t="s">
        <v>179</v>
      </c>
      <c r="AU255" s="141" t="s">
        <v>93</v>
      </c>
      <c r="AY255" s="18" t="s">
        <v>177</v>
      </c>
      <c r="BE255" s="142">
        <f>IF(N255="základní",J255,0)</f>
        <v>0</v>
      </c>
      <c r="BF255" s="142">
        <f>IF(N255="snížená",J255,0)</f>
        <v>0</v>
      </c>
      <c r="BG255" s="142">
        <f>IF(N255="zákl. přenesená",J255,0)</f>
        <v>0</v>
      </c>
      <c r="BH255" s="142">
        <f>IF(N255="sníž. přenesená",J255,0)</f>
        <v>0</v>
      </c>
      <c r="BI255" s="142">
        <f>IF(N255="nulová",J255,0)</f>
        <v>0</v>
      </c>
      <c r="BJ255" s="18" t="s">
        <v>91</v>
      </c>
      <c r="BK255" s="142">
        <f>ROUND(I255*H255,2)</f>
        <v>0</v>
      </c>
      <c r="BL255" s="18" t="s">
        <v>184</v>
      </c>
      <c r="BM255" s="141" t="s">
        <v>1923</v>
      </c>
    </row>
    <row r="256" spans="2:65" s="1" customFormat="1" ht="11.25">
      <c r="B256" s="34"/>
      <c r="D256" s="143" t="s">
        <v>186</v>
      </c>
      <c r="F256" s="144" t="s">
        <v>1924</v>
      </c>
      <c r="I256" s="145"/>
      <c r="L256" s="34"/>
      <c r="M256" s="146"/>
      <c r="T256" s="55"/>
      <c r="AT256" s="18" t="s">
        <v>186</v>
      </c>
      <c r="AU256" s="18" t="s">
        <v>93</v>
      </c>
    </row>
    <row r="257" spans="2:65" s="12" customFormat="1" ht="11.25">
      <c r="B257" s="147"/>
      <c r="D257" s="148" t="s">
        <v>188</v>
      </c>
      <c r="E257" s="149" t="s">
        <v>81</v>
      </c>
      <c r="F257" s="150" t="s">
        <v>1925</v>
      </c>
      <c r="H257" s="151">
        <v>99.742000000000004</v>
      </c>
      <c r="I257" s="152"/>
      <c r="L257" s="147"/>
      <c r="M257" s="153"/>
      <c r="T257" s="154"/>
      <c r="AT257" s="149" t="s">
        <v>188</v>
      </c>
      <c r="AU257" s="149" t="s">
        <v>93</v>
      </c>
      <c r="AV257" s="12" t="s">
        <v>93</v>
      </c>
      <c r="AW257" s="12" t="s">
        <v>42</v>
      </c>
      <c r="AX257" s="12" t="s">
        <v>83</v>
      </c>
      <c r="AY257" s="149" t="s">
        <v>177</v>
      </c>
    </row>
    <row r="258" spans="2:65" s="12" customFormat="1" ht="11.25">
      <c r="B258" s="147"/>
      <c r="D258" s="148" t="s">
        <v>188</v>
      </c>
      <c r="E258" s="149" t="s">
        <v>81</v>
      </c>
      <c r="F258" s="150" t="s">
        <v>1926</v>
      </c>
      <c r="H258" s="151">
        <v>89.768000000000001</v>
      </c>
      <c r="I258" s="152"/>
      <c r="L258" s="147"/>
      <c r="M258" s="153"/>
      <c r="T258" s="154"/>
      <c r="AT258" s="149" t="s">
        <v>188</v>
      </c>
      <c r="AU258" s="149" t="s">
        <v>93</v>
      </c>
      <c r="AV258" s="12" t="s">
        <v>93</v>
      </c>
      <c r="AW258" s="12" t="s">
        <v>42</v>
      </c>
      <c r="AX258" s="12" t="s">
        <v>83</v>
      </c>
      <c r="AY258" s="149" t="s">
        <v>177</v>
      </c>
    </row>
    <row r="259" spans="2:65" s="12" customFormat="1" ht="11.25">
      <c r="B259" s="147"/>
      <c r="D259" s="148" t="s">
        <v>188</v>
      </c>
      <c r="E259" s="149" t="s">
        <v>81</v>
      </c>
      <c r="F259" s="150" t="s">
        <v>1927</v>
      </c>
      <c r="H259" s="151">
        <v>17.428999999999998</v>
      </c>
      <c r="I259" s="152"/>
      <c r="L259" s="147"/>
      <c r="M259" s="153"/>
      <c r="T259" s="154"/>
      <c r="AT259" s="149" t="s">
        <v>188</v>
      </c>
      <c r="AU259" s="149" t="s">
        <v>93</v>
      </c>
      <c r="AV259" s="12" t="s">
        <v>93</v>
      </c>
      <c r="AW259" s="12" t="s">
        <v>42</v>
      </c>
      <c r="AX259" s="12" t="s">
        <v>83</v>
      </c>
      <c r="AY259" s="149" t="s">
        <v>177</v>
      </c>
    </row>
    <row r="260" spans="2:65" s="13" customFormat="1" ht="11.25">
      <c r="B260" s="155"/>
      <c r="D260" s="148" t="s">
        <v>188</v>
      </c>
      <c r="E260" s="156" t="s">
        <v>81</v>
      </c>
      <c r="F260" s="157" t="s">
        <v>192</v>
      </c>
      <c r="H260" s="158">
        <v>206.93899999999999</v>
      </c>
      <c r="I260" s="159"/>
      <c r="L260" s="155"/>
      <c r="M260" s="160"/>
      <c r="T260" s="161"/>
      <c r="AT260" s="156" t="s">
        <v>188</v>
      </c>
      <c r="AU260" s="156" t="s">
        <v>93</v>
      </c>
      <c r="AV260" s="13" t="s">
        <v>184</v>
      </c>
      <c r="AW260" s="13" t="s">
        <v>42</v>
      </c>
      <c r="AX260" s="13" t="s">
        <v>91</v>
      </c>
      <c r="AY260" s="156" t="s">
        <v>177</v>
      </c>
    </row>
    <row r="261" spans="2:65" s="1" customFormat="1" ht="11.25">
      <c r="B261" s="34"/>
      <c r="D261" s="148" t="s">
        <v>736</v>
      </c>
      <c r="F261" s="185" t="s">
        <v>1780</v>
      </c>
      <c r="L261" s="34"/>
      <c r="M261" s="146"/>
      <c r="T261" s="55"/>
      <c r="AU261" s="18" t="s">
        <v>93</v>
      </c>
    </row>
    <row r="262" spans="2:65" s="1" customFormat="1" ht="11.25">
      <c r="B262" s="34"/>
      <c r="D262" s="148" t="s">
        <v>736</v>
      </c>
      <c r="F262" s="186" t="s">
        <v>1781</v>
      </c>
      <c r="H262" s="187">
        <v>0</v>
      </c>
      <c r="L262" s="34"/>
      <c r="M262" s="146"/>
      <c r="T262" s="55"/>
      <c r="AU262" s="18" t="s">
        <v>93</v>
      </c>
    </row>
    <row r="263" spans="2:65" s="1" customFormat="1" ht="11.25">
      <c r="B263" s="34"/>
      <c r="D263" s="148" t="s">
        <v>736</v>
      </c>
      <c r="F263" s="186" t="s">
        <v>1782</v>
      </c>
      <c r="H263" s="187">
        <v>99.742000000000004</v>
      </c>
      <c r="L263" s="34"/>
      <c r="M263" s="146"/>
      <c r="T263" s="55"/>
      <c r="AU263" s="18" t="s">
        <v>93</v>
      </c>
    </row>
    <row r="264" spans="2:65" s="1" customFormat="1" ht="24.2" customHeight="1">
      <c r="B264" s="34"/>
      <c r="C264" s="130" t="s">
        <v>418</v>
      </c>
      <c r="D264" s="130" t="s">
        <v>179</v>
      </c>
      <c r="E264" s="131" t="s">
        <v>1928</v>
      </c>
      <c r="F264" s="132" t="s">
        <v>1929</v>
      </c>
      <c r="G264" s="133" t="s">
        <v>120</v>
      </c>
      <c r="H264" s="134">
        <v>255.398</v>
      </c>
      <c r="I264" s="135"/>
      <c r="J264" s="136">
        <f>ROUND(I264*H264,2)</f>
        <v>0</v>
      </c>
      <c r="K264" s="132" t="s">
        <v>183</v>
      </c>
      <c r="L264" s="34"/>
      <c r="M264" s="137" t="s">
        <v>81</v>
      </c>
      <c r="N264" s="138" t="s">
        <v>53</v>
      </c>
      <c r="P264" s="139">
        <f>O264*H264</f>
        <v>0</v>
      </c>
      <c r="Q264" s="139">
        <v>4.1000000000000003E-3</v>
      </c>
      <c r="R264" s="139">
        <f>Q264*H264</f>
        <v>1.0471318000000001</v>
      </c>
      <c r="S264" s="139">
        <v>0</v>
      </c>
      <c r="T264" s="140">
        <f>S264*H264</f>
        <v>0</v>
      </c>
      <c r="AR264" s="141" t="s">
        <v>184</v>
      </c>
      <c r="AT264" s="141" t="s">
        <v>179</v>
      </c>
      <c r="AU264" s="141" t="s">
        <v>93</v>
      </c>
      <c r="AY264" s="18" t="s">
        <v>177</v>
      </c>
      <c r="BE264" s="142">
        <f>IF(N264="základní",J264,0)</f>
        <v>0</v>
      </c>
      <c r="BF264" s="142">
        <f>IF(N264="snížená",J264,0)</f>
        <v>0</v>
      </c>
      <c r="BG264" s="142">
        <f>IF(N264="zákl. přenesená",J264,0)</f>
        <v>0</v>
      </c>
      <c r="BH264" s="142">
        <f>IF(N264="sníž. přenesená",J264,0)</f>
        <v>0</v>
      </c>
      <c r="BI264" s="142">
        <f>IF(N264="nulová",J264,0)</f>
        <v>0</v>
      </c>
      <c r="BJ264" s="18" t="s">
        <v>91</v>
      </c>
      <c r="BK264" s="142">
        <f>ROUND(I264*H264,2)</f>
        <v>0</v>
      </c>
      <c r="BL264" s="18" t="s">
        <v>184</v>
      </c>
      <c r="BM264" s="141" t="s">
        <v>1930</v>
      </c>
    </row>
    <row r="265" spans="2:65" s="1" customFormat="1" ht="11.25">
      <c r="B265" s="34"/>
      <c r="D265" s="143" t="s">
        <v>186</v>
      </c>
      <c r="F265" s="144" t="s">
        <v>1931</v>
      </c>
      <c r="I265" s="145"/>
      <c r="L265" s="34"/>
      <c r="M265" s="146"/>
      <c r="T265" s="55"/>
      <c r="AT265" s="18" t="s">
        <v>186</v>
      </c>
      <c r="AU265" s="18" t="s">
        <v>93</v>
      </c>
    </row>
    <row r="266" spans="2:65" s="12" customFormat="1" ht="11.25">
      <c r="B266" s="147"/>
      <c r="D266" s="148" t="s">
        <v>188</v>
      </c>
      <c r="E266" s="149" t="s">
        <v>81</v>
      </c>
      <c r="F266" s="150" t="s">
        <v>1932</v>
      </c>
      <c r="H266" s="151">
        <v>99.742000000000004</v>
      </c>
      <c r="I266" s="152"/>
      <c r="L266" s="147"/>
      <c r="M266" s="153"/>
      <c r="T266" s="154"/>
      <c r="AT266" s="149" t="s">
        <v>188</v>
      </c>
      <c r="AU266" s="149" t="s">
        <v>93</v>
      </c>
      <c r="AV266" s="12" t="s">
        <v>93</v>
      </c>
      <c r="AW266" s="12" t="s">
        <v>42</v>
      </c>
      <c r="AX266" s="12" t="s">
        <v>83</v>
      </c>
      <c r="AY266" s="149" t="s">
        <v>177</v>
      </c>
    </row>
    <row r="267" spans="2:65" s="12" customFormat="1" ht="11.25">
      <c r="B267" s="147"/>
      <c r="D267" s="148" t="s">
        <v>188</v>
      </c>
      <c r="E267" s="149" t="s">
        <v>81</v>
      </c>
      <c r="F267" s="150" t="s">
        <v>1933</v>
      </c>
      <c r="H267" s="151">
        <v>99.742000000000004</v>
      </c>
      <c r="I267" s="152"/>
      <c r="L267" s="147"/>
      <c r="M267" s="153"/>
      <c r="T267" s="154"/>
      <c r="AT267" s="149" t="s">
        <v>188</v>
      </c>
      <c r="AU267" s="149" t="s">
        <v>93</v>
      </c>
      <c r="AV267" s="12" t="s">
        <v>93</v>
      </c>
      <c r="AW267" s="12" t="s">
        <v>42</v>
      </c>
      <c r="AX267" s="12" t="s">
        <v>83</v>
      </c>
      <c r="AY267" s="149" t="s">
        <v>177</v>
      </c>
    </row>
    <row r="268" spans="2:65" s="12" customFormat="1" ht="11.25">
      <c r="B268" s="147"/>
      <c r="D268" s="148" t="s">
        <v>188</v>
      </c>
      <c r="E268" s="149" t="s">
        <v>81</v>
      </c>
      <c r="F268" s="150" t="s">
        <v>1894</v>
      </c>
      <c r="H268" s="151">
        <v>17.428999999999998</v>
      </c>
      <c r="I268" s="152"/>
      <c r="L268" s="147"/>
      <c r="M268" s="153"/>
      <c r="T268" s="154"/>
      <c r="AT268" s="149" t="s">
        <v>188</v>
      </c>
      <c r="AU268" s="149" t="s">
        <v>93</v>
      </c>
      <c r="AV268" s="12" t="s">
        <v>93</v>
      </c>
      <c r="AW268" s="12" t="s">
        <v>42</v>
      </c>
      <c r="AX268" s="12" t="s">
        <v>83</v>
      </c>
      <c r="AY268" s="149" t="s">
        <v>177</v>
      </c>
    </row>
    <row r="269" spans="2:65" s="12" customFormat="1" ht="11.25">
      <c r="B269" s="147"/>
      <c r="D269" s="148" t="s">
        <v>188</v>
      </c>
      <c r="E269" s="149" t="s">
        <v>81</v>
      </c>
      <c r="F269" s="150" t="s">
        <v>1912</v>
      </c>
      <c r="H269" s="151">
        <v>38.484999999999999</v>
      </c>
      <c r="I269" s="152"/>
      <c r="L269" s="147"/>
      <c r="M269" s="153"/>
      <c r="T269" s="154"/>
      <c r="AT269" s="149" t="s">
        <v>188</v>
      </c>
      <c r="AU269" s="149" t="s">
        <v>93</v>
      </c>
      <c r="AV269" s="12" t="s">
        <v>93</v>
      </c>
      <c r="AW269" s="12" t="s">
        <v>42</v>
      </c>
      <c r="AX269" s="12" t="s">
        <v>83</v>
      </c>
      <c r="AY269" s="149" t="s">
        <v>177</v>
      </c>
    </row>
    <row r="270" spans="2:65" s="13" customFormat="1" ht="11.25">
      <c r="B270" s="155"/>
      <c r="D270" s="148" t="s">
        <v>188</v>
      </c>
      <c r="E270" s="156" t="s">
        <v>81</v>
      </c>
      <c r="F270" s="157" t="s">
        <v>192</v>
      </c>
      <c r="H270" s="158">
        <v>255.398</v>
      </c>
      <c r="I270" s="159"/>
      <c r="L270" s="155"/>
      <c r="M270" s="160"/>
      <c r="T270" s="161"/>
      <c r="AT270" s="156" t="s">
        <v>188</v>
      </c>
      <c r="AU270" s="156" t="s">
        <v>93</v>
      </c>
      <c r="AV270" s="13" t="s">
        <v>184</v>
      </c>
      <c r="AW270" s="13" t="s">
        <v>42</v>
      </c>
      <c r="AX270" s="13" t="s">
        <v>91</v>
      </c>
      <c r="AY270" s="156" t="s">
        <v>177</v>
      </c>
    </row>
    <row r="271" spans="2:65" s="1" customFormat="1" ht="11.25">
      <c r="B271" s="34"/>
      <c r="D271" s="148" t="s">
        <v>736</v>
      </c>
      <c r="F271" s="185" t="s">
        <v>1780</v>
      </c>
      <c r="L271" s="34"/>
      <c r="M271" s="146"/>
      <c r="T271" s="55"/>
      <c r="AU271" s="18" t="s">
        <v>93</v>
      </c>
    </row>
    <row r="272" spans="2:65" s="1" customFormat="1" ht="11.25">
      <c r="B272" s="34"/>
      <c r="D272" s="148" t="s">
        <v>736</v>
      </c>
      <c r="F272" s="186" t="s">
        <v>1781</v>
      </c>
      <c r="H272" s="187">
        <v>0</v>
      </c>
      <c r="L272" s="34"/>
      <c r="M272" s="146"/>
      <c r="T272" s="55"/>
      <c r="AU272" s="18" t="s">
        <v>93</v>
      </c>
    </row>
    <row r="273" spans="2:65" s="1" customFormat="1" ht="11.25">
      <c r="B273" s="34"/>
      <c r="D273" s="148" t="s">
        <v>736</v>
      </c>
      <c r="F273" s="186" t="s">
        <v>1782</v>
      </c>
      <c r="H273" s="187">
        <v>99.742000000000004</v>
      </c>
      <c r="L273" s="34"/>
      <c r="M273" s="146"/>
      <c r="T273" s="55"/>
      <c r="AU273" s="18" t="s">
        <v>93</v>
      </c>
    </row>
    <row r="274" spans="2:65" s="1" customFormat="1" ht="24.2" customHeight="1">
      <c r="B274" s="34"/>
      <c r="C274" s="130" t="s">
        <v>425</v>
      </c>
      <c r="D274" s="130" t="s">
        <v>179</v>
      </c>
      <c r="E274" s="131" t="s">
        <v>1934</v>
      </c>
      <c r="F274" s="132" t="s">
        <v>1935</v>
      </c>
      <c r="G274" s="133" t="s">
        <v>120</v>
      </c>
      <c r="H274" s="134">
        <v>155.65600000000001</v>
      </c>
      <c r="I274" s="135"/>
      <c r="J274" s="136">
        <f>ROUND(I274*H274,2)</f>
        <v>0</v>
      </c>
      <c r="K274" s="132" t="s">
        <v>183</v>
      </c>
      <c r="L274" s="34"/>
      <c r="M274" s="137" t="s">
        <v>81</v>
      </c>
      <c r="N274" s="138" t="s">
        <v>53</v>
      </c>
      <c r="P274" s="139">
        <f>O274*H274</f>
        <v>0</v>
      </c>
      <c r="Q274" s="139">
        <v>1.09E-3</v>
      </c>
      <c r="R274" s="139">
        <f>Q274*H274</f>
        <v>0.16966504000000002</v>
      </c>
      <c r="S274" s="139">
        <v>0</v>
      </c>
      <c r="T274" s="140">
        <f>S274*H274</f>
        <v>0</v>
      </c>
      <c r="AR274" s="141" t="s">
        <v>184</v>
      </c>
      <c r="AT274" s="141" t="s">
        <v>179</v>
      </c>
      <c r="AU274" s="141" t="s">
        <v>93</v>
      </c>
      <c r="AY274" s="18" t="s">
        <v>177</v>
      </c>
      <c r="BE274" s="142">
        <f>IF(N274="základní",J274,0)</f>
        <v>0</v>
      </c>
      <c r="BF274" s="142">
        <f>IF(N274="snížená",J274,0)</f>
        <v>0</v>
      </c>
      <c r="BG274" s="142">
        <f>IF(N274="zákl. přenesená",J274,0)</f>
        <v>0</v>
      </c>
      <c r="BH274" s="142">
        <f>IF(N274="sníž. přenesená",J274,0)</f>
        <v>0</v>
      </c>
      <c r="BI274" s="142">
        <f>IF(N274="nulová",J274,0)</f>
        <v>0</v>
      </c>
      <c r="BJ274" s="18" t="s">
        <v>91</v>
      </c>
      <c r="BK274" s="142">
        <f>ROUND(I274*H274,2)</f>
        <v>0</v>
      </c>
      <c r="BL274" s="18" t="s">
        <v>184</v>
      </c>
      <c r="BM274" s="141" t="s">
        <v>1936</v>
      </c>
    </row>
    <row r="275" spans="2:65" s="1" customFormat="1" ht="11.25">
      <c r="B275" s="34"/>
      <c r="D275" s="143" t="s">
        <v>186</v>
      </c>
      <c r="F275" s="144" t="s">
        <v>1937</v>
      </c>
      <c r="I275" s="145"/>
      <c r="L275" s="34"/>
      <c r="M275" s="146"/>
      <c r="T275" s="55"/>
      <c r="AT275" s="18" t="s">
        <v>186</v>
      </c>
      <c r="AU275" s="18" t="s">
        <v>93</v>
      </c>
    </row>
    <row r="276" spans="2:65" s="12" customFormat="1" ht="11.25">
      <c r="B276" s="147"/>
      <c r="D276" s="148" t="s">
        <v>188</v>
      </c>
      <c r="E276" s="149" t="s">
        <v>81</v>
      </c>
      <c r="F276" s="150" t="s">
        <v>1932</v>
      </c>
      <c r="H276" s="151">
        <v>99.742000000000004</v>
      </c>
      <c r="I276" s="152"/>
      <c r="L276" s="147"/>
      <c r="M276" s="153"/>
      <c r="T276" s="154"/>
      <c r="AT276" s="149" t="s">
        <v>188</v>
      </c>
      <c r="AU276" s="149" t="s">
        <v>93</v>
      </c>
      <c r="AV276" s="12" t="s">
        <v>93</v>
      </c>
      <c r="AW276" s="12" t="s">
        <v>42</v>
      </c>
      <c r="AX276" s="12" t="s">
        <v>83</v>
      </c>
      <c r="AY276" s="149" t="s">
        <v>177</v>
      </c>
    </row>
    <row r="277" spans="2:65" s="12" customFormat="1" ht="11.25">
      <c r="B277" s="147"/>
      <c r="D277" s="148" t="s">
        <v>188</v>
      </c>
      <c r="E277" s="149" t="s">
        <v>81</v>
      </c>
      <c r="F277" s="150" t="s">
        <v>1894</v>
      </c>
      <c r="H277" s="151">
        <v>17.428999999999998</v>
      </c>
      <c r="I277" s="152"/>
      <c r="L277" s="147"/>
      <c r="M277" s="153"/>
      <c r="T277" s="154"/>
      <c r="AT277" s="149" t="s">
        <v>188</v>
      </c>
      <c r="AU277" s="149" t="s">
        <v>93</v>
      </c>
      <c r="AV277" s="12" t="s">
        <v>93</v>
      </c>
      <c r="AW277" s="12" t="s">
        <v>42</v>
      </c>
      <c r="AX277" s="12" t="s">
        <v>83</v>
      </c>
      <c r="AY277" s="149" t="s">
        <v>177</v>
      </c>
    </row>
    <row r="278" spans="2:65" s="12" customFormat="1" ht="11.25">
      <c r="B278" s="147"/>
      <c r="D278" s="148" t="s">
        <v>188</v>
      </c>
      <c r="E278" s="149" t="s">
        <v>81</v>
      </c>
      <c r="F278" s="150" t="s">
        <v>1912</v>
      </c>
      <c r="H278" s="151">
        <v>38.484999999999999</v>
      </c>
      <c r="I278" s="152"/>
      <c r="L278" s="147"/>
      <c r="M278" s="153"/>
      <c r="T278" s="154"/>
      <c r="AT278" s="149" t="s">
        <v>188</v>
      </c>
      <c r="AU278" s="149" t="s">
        <v>93</v>
      </c>
      <c r="AV278" s="12" t="s">
        <v>93</v>
      </c>
      <c r="AW278" s="12" t="s">
        <v>42</v>
      </c>
      <c r="AX278" s="12" t="s">
        <v>83</v>
      </c>
      <c r="AY278" s="149" t="s">
        <v>177</v>
      </c>
    </row>
    <row r="279" spans="2:65" s="13" customFormat="1" ht="11.25">
      <c r="B279" s="155"/>
      <c r="D279" s="148" t="s">
        <v>188</v>
      </c>
      <c r="E279" s="156" t="s">
        <v>81</v>
      </c>
      <c r="F279" s="157" t="s">
        <v>192</v>
      </c>
      <c r="H279" s="158">
        <v>155.65600000000001</v>
      </c>
      <c r="I279" s="159"/>
      <c r="L279" s="155"/>
      <c r="M279" s="160"/>
      <c r="T279" s="161"/>
      <c r="AT279" s="156" t="s">
        <v>188</v>
      </c>
      <c r="AU279" s="156" t="s">
        <v>93</v>
      </c>
      <c r="AV279" s="13" t="s">
        <v>184</v>
      </c>
      <c r="AW279" s="13" t="s">
        <v>42</v>
      </c>
      <c r="AX279" s="13" t="s">
        <v>91</v>
      </c>
      <c r="AY279" s="156" t="s">
        <v>177</v>
      </c>
    </row>
    <row r="280" spans="2:65" s="1" customFormat="1" ht="11.25">
      <c r="B280" s="34"/>
      <c r="D280" s="148" t="s">
        <v>736</v>
      </c>
      <c r="F280" s="185" t="s">
        <v>1780</v>
      </c>
      <c r="L280" s="34"/>
      <c r="M280" s="146"/>
      <c r="T280" s="55"/>
      <c r="AU280" s="18" t="s">
        <v>93</v>
      </c>
    </row>
    <row r="281" spans="2:65" s="1" customFormat="1" ht="11.25">
      <c r="B281" s="34"/>
      <c r="D281" s="148" t="s">
        <v>736</v>
      </c>
      <c r="F281" s="186" t="s">
        <v>1781</v>
      </c>
      <c r="H281" s="187">
        <v>0</v>
      </c>
      <c r="L281" s="34"/>
      <c r="M281" s="146"/>
      <c r="T281" s="55"/>
      <c r="AU281" s="18" t="s">
        <v>93</v>
      </c>
    </row>
    <row r="282" spans="2:65" s="1" customFormat="1" ht="11.25">
      <c r="B282" s="34"/>
      <c r="D282" s="148" t="s">
        <v>736</v>
      </c>
      <c r="F282" s="186" t="s">
        <v>1782</v>
      </c>
      <c r="H282" s="187">
        <v>99.742000000000004</v>
      </c>
      <c r="L282" s="34"/>
      <c r="M282" s="146"/>
      <c r="T282" s="55"/>
      <c r="AU282" s="18" t="s">
        <v>93</v>
      </c>
    </row>
    <row r="283" spans="2:65" s="1" customFormat="1" ht="24.2" customHeight="1">
      <c r="B283" s="34"/>
      <c r="C283" s="130" t="s">
        <v>433</v>
      </c>
      <c r="D283" s="130" t="s">
        <v>179</v>
      </c>
      <c r="E283" s="131" t="s">
        <v>1938</v>
      </c>
      <c r="F283" s="132" t="s">
        <v>1939</v>
      </c>
      <c r="G283" s="133" t="s">
        <v>120</v>
      </c>
      <c r="H283" s="134">
        <v>25.488</v>
      </c>
      <c r="I283" s="135"/>
      <c r="J283" s="136">
        <f>ROUND(I283*H283,2)</f>
        <v>0</v>
      </c>
      <c r="K283" s="132" t="s">
        <v>183</v>
      </c>
      <c r="L283" s="34"/>
      <c r="M283" s="137" t="s">
        <v>81</v>
      </c>
      <c r="N283" s="138" t="s">
        <v>53</v>
      </c>
      <c r="P283" s="139">
        <f>O283*H283</f>
        <v>0</v>
      </c>
      <c r="Q283" s="139">
        <v>0</v>
      </c>
      <c r="R283" s="139">
        <f>Q283*H283</f>
        <v>0</v>
      </c>
      <c r="S283" s="139">
        <v>1.35E-2</v>
      </c>
      <c r="T283" s="140">
        <f>S283*H283</f>
        <v>0.344088</v>
      </c>
      <c r="AR283" s="141" t="s">
        <v>184</v>
      </c>
      <c r="AT283" s="141" t="s">
        <v>179</v>
      </c>
      <c r="AU283" s="141" t="s">
        <v>93</v>
      </c>
      <c r="AY283" s="18" t="s">
        <v>177</v>
      </c>
      <c r="BE283" s="142">
        <f>IF(N283="základní",J283,0)</f>
        <v>0</v>
      </c>
      <c r="BF283" s="142">
        <f>IF(N283="snížená",J283,0)</f>
        <v>0</v>
      </c>
      <c r="BG283" s="142">
        <f>IF(N283="zákl. přenesená",J283,0)</f>
        <v>0</v>
      </c>
      <c r="BH283" s="142">
        <f>IF(N283="sníž. přenesená",J283,0)</f>
        <v>0</v>
      </c>
      <c r="BI283" s="142">
        <f>IF(N283="nulová",J283,0)</f>
        <v>0</v>
      </c>
      <c r="BJ283" s="18" t="s">
        <v>91</v>
      </c>
      <c r="BK283" s="142">
        <f>ROUND(I283*H283,2)</f>
        <v>0</v>
      </c>
      <c r="BL283" s="18" t="s">
        <v>184</v>
      </c>
      <c r="BM283" s="141" t="s">
        <v>1940</v>
      </c>
    </row>
    <row r="284" spans="2:65" s="1" customFormat="1" ht="11.25">
      <c r="B284" s="34"/>
      <c r="D284" s="143" t="s">
        <v>186</v>
      </c>
      <c r="F284" s="144" t="s">
        <v>1941</v>
      </c>
      <c r="I284" s="145"/>
      <c r="L284" s="34"/>
      <c r="M284" s="146"/>
      <c r="T284" s="55"/>
      <c r="AT284" s="18" t="s">
        <v>186</v>
      </c>
      <c r="AU284" s="18" t="s">
        <v>93</v>
      </c>
    </row>
    <row r="285" spans="2:65" s="12" customFormat="1" ht="11.25">
      <c r="B285" s="147"/>
      <c r="D285" s="148" t="s">
        <v>188</v>
      </c>
      <c r="E285" s="149" t="s">
        <v>81</v>
      </c>
      <c r="F285" s="150" t="s">
        <v>1942</v>
      </c>
      <c r="H285" s="151">
        <v>13.943</v>
      </c>
      <c r="I285" s="152"/>
      <c r="L285" s="147"/>
      <c r="M285" s="153"/>
      <c r="T285" s="154"/>
      <c r="AT285" s="149" t="s">
        <v>188</v>
      </c>
      <c r="AU285" s="149" t="s">
        <v>93</v>
      </c>
      <c r="AV285" s="12" t="s">
        <v>93</v>
      </c>
      <c r="AW285" s="12" t="s">
        <v>42</v>
      </c>
      <c r="AX285" s="12" t="s">
        <v>83</v>
      </c>
      <c r="AY285" s="149" t="s">
        <v>177</v>
      </c>
    </row>
    <row r="286" spans="2:65" s="12" customFormat="1" ht="11.25">
      <c r="B286" s="147"/>
      <c r="D286" s="148" t="s">
        <v>188</v>
      </c>
      <c r="E286" s="149" t="s">
        <v>81</v>
      </c>
      <c r="F286" s="150" t="s">
        <v>1943</v>
      </c>
      <c r="H286" s="151">
        <v>11.545</v>
      </c>
      <c r="I286" s="152"/>
      <c r="L286" s="147"/>
      <c r="M286" s="153"/>
      <c r="T286" s="154"/>
      <c r="AT286" s="149" t="s">
        <v>188</v>
      </c>
      <c r="AU286" s="149" t="s">
        <v>93</v>
      </c>
      <c r="AV286" s="12" t="s">
        <v>93</v>
      </c>
      <c r="AW286" s="12" t="s">
        <v>42</v>
      </c>
      <c r="AX286" s="12" t="s">
        <v>83</v>
      </c>
      <c r="AY286" s="149" t="s">
        <v>177</v>
      </c>
    </row>
    <row r="287" spans="2:65" s="13" customFormat="1" ht="11.25">
      <c r="B287" s="155"/>
      <c r="D287" s="148" t="s">
        <v>188</v>
      </c>
      <c r="E287" s="156" t="s">
        <v>81</v>
      </c>
      <c r="F287" s="157" t="s">
        <v>192</v>
      </c>
      <c r="H287" s="158">
        <v>25.488</v>
      </c>
      <c r="I287" s="159"/>
      <c r="L287" s="155"/>
      <c r="M287" s="160"/>
      <c r="T287" s="161"/>
      <c r="AT287" s="156" t="s">
        <v>188</v>
      </c>
      <c r="AU287" s="156" t="s">
        <v>93</v>
      </c>
      <c r="AV287" s="13" t="s">
        <v>184</v>
      </c>
      <c r="AW287" s="13" t="s">
        <v>42</v>
      </c>
      <c r="AX287" s="13" t="s">
        <v>91</v>
      </c>
      <c r="AY287" s="156" t="s">
        <v>177</v>
      </c>
    </row>
    <row r="288" spans="2:65" s="1" customFormat="1" ht="24.2" customHeight="1">
      <c r="B288" s="34"/>
      <c r="C288" s="130" t="s">
        <v>443</v>
      </c>
      <c r="D288" s="130" t="s">
        <v>179</v>
      </c>
      <c r="E288" s="131" t="s">
        <v>1944</v>
      </c>
      <c r="F288" s="132" t="s">
        <v>1945</v>
      </c>
      <c r="G288" s="133" t="s">
        <v>120</v>
      </c>
      <c r="H288" s="134">
        <v>7.3339999999999996</v>
      </c>
      <c r="I288" s="135"/>
      <c r="J288" s="136">
        <f>ROUND(I288*H288,2)</f>
        <v>0</v>
      </c>
      <c r="K288" s="132" t="s">
        <v>183</v>
      </c>
      <c r="L288" s="34"/>
      <c r="M288" s="137" t="s">
        <v>81</v>
      </c>
      <c r="N288" s="138" t="s">
        <v>53</v>
      </c>
      <c r="P288" s="139">
        <f>O288*H288</f>
        <v>0</v>
      </c>
      <c r="Q288" s="139">
        <v>0</v>
      </c>
      <c r="R288" s="139">
        <f>Q288*H288</f>
        <v>0</v>
      </c>
      <c r="S288" s="139">
        <v>2.2499999999999999E-2</v>
      </c>
      <c r="T288" s="140">
        <f>S288*H288</f>
        <v>0.165015</v>
      </c>
      <c r="AR288" s="141" t="s">
        <v>184</v>
      </c>
      <c r="AT288" s="141" t="s">
        <v>179</v>
      </c>
      <c r="AU288" s="141" t="s">
        <v>93</v>
      </c>
      <c r="AY288" s="18" t="s">
        <v>177</v>
      </c>
      <c r="BE288" s="142">
        <f>IF(N288="základní",J288,0)</f>
        <v>0</v>
      </c>
      <c r="BF288" s="142">
        <f>IF(N288="snížená",J288,0)</f>
        <v>0</v>
      </c>
      <c r="BG288" s="142">
        <f>IF(N288="zákl. přenesená",J288,0)</f>
        <v>0</v>
      </c>
      <c r="BH288" s="142">
        <f>IF(N288="sníž. přenesená",J288,0)</f>
        <v>0</v>
      </c>
      <c r="BI288" s="142">
        <f>IF(N288="nulová",J288,0)</f>
        <v>0</v>
      </c>
      <c r="BJ288" s="18" t="s">
        <v>91</v>
      </c>
      <c r="BK288" s="142">
        <f>ROUND(I288*H288,2)</f>
        <v>0</v>
      </c>
      <c r="BL288" s="18" t="s">
        <v>184</v>
      </c>
      <c r="BM288" s="141" t="s">
        <v>1946</v>
      </c>
    </row>
    <row r="289" spans="2:65" s="1" customFormat="1" ht="11.25">
      <c r="B289" s="34"/>
      <c r="D289" s="143" t="s">
        <v>186</v>
      </c>
      <c r="F289" s="144" t="s">
        <v>1947</v>
      </c>
      <c r="I289" s="145"/>
      <c r="L289" s="34"/>
      <c r="M289" s="146"/>
      <c r="T289" s="55"/>
      <c r="AT289" s="18" t="s">
        <v>186</v>
      </c>
      <c r="AU289" s="18" t="s">
        <v>93</v>
      </c>
    </row>
    <row r="290" spans="2:65" s="12" customFormat="1" ht="11.25">
      <c r="B290" s="147"/>
      <c r="D290" s="148" t="s">
        <v>188</v>
      </c>
      <c r="E290" s="149" t="s">
        <v>81</v>
      </c>
      <c r="F290" s="150" t="s">
        <v>1948</v>
      </c>
      <c r="H290" s="151">
        <v>3.4860000000000002</v>
      </c>
      <c r="I290" s="152"/>
      <c r="L290" s="147"/>
      <c r="M290" s="153"/>
      <c r="T290" s="154"/>
      <c r="AT290" s="149" t="s">
        <v>188</v>
      </c>
      <c r="AU290" s="149" t="s">
        <v>93</v>
      </c>
      <c r="AV290" s="12" t="s">
        <v>93</v>
      </c>
      <c r="AW290" s="12" t="s">
        <v>42</v>
      </c>
      <c r="AX290" s="12" t="s">
        <v>83</v>
      </c>
      <c r="AY290" s="149" t="s">
        <v>177</v>
      </c>
    </row>
    <row r="291" spans="2:65" s="12" customFormat="1" ht="11.25">
      <c r="B291" s="147"/>
      <c r="D291" s="148" t="s">
        <v>188</v>
      </c>
      <c r="E291" s="149" t="s">
        <v>81</v>
      </c>
      <c r="F291" s="150" t="s">
        <v>1949</v>
      </c>
      <c r="H291" s="151">
        <v>3.8479999999999999</v>
      </c>
      <c r="I291" s="152"/>
      <c r="L291" s="147"/>
      <c r="M291" s="153"/>
      <c r="T291" s="154"/>
      <c r="AT291" s="149" t="s">
        <v>188</v>
      </c>
      <c r="AU291" s="149" t="s">
        <v>93</v>
      </c>
      <c r="AV291" s="12" t="s">
        <v>93</v>
      </c>
      <c r="AW291" s="12" t="s">
        <v>42</v>
      </c>
      <c r="AX291" s="12" t="s">
        <v>83</v>
      </c>
      <c r="AY291" s="149" t="s">
        <v>177</v>
      </c>
    </row>
    <row r="292" spans="2:65" s="13" customFormat="1" ht="11.25">
      <c r="B292" s="155"/>
      <c r="D292" s="148" t="s">
        <v>188</v>
      </c>
      <c r="E292" s="156" t="s">
        <v>81</v>
      </c>
      <c r="F292" s="157" t="s">
        <v>192</v>
      </c>
      <c r="H292" s="158">
        <v>7.3339999999999996</v>
      </c>
      <c r="I292" s="159"/>
      <c r="L292" s="155"/>
      <c r="M292" s="160"/>
      <c r="T292" s="161"/>
      <c r="AT292" s="156" t="s">
        <v>188</v>
      </c>
      <c r="AU292" s="156" t="s">
        <v>93</v>
      </c>
      <c r="AV292" s="13" t="s">
        <v>184</v>
      </c>
      <c r="AW292" s="13" t="s">
        <v>42</v>
      </c>
      <c r="AX292" s="13" t="s">
        <v>91</v>
      </c>
      <c r="AY292" s="156" t="s">
        <v>177</v>
      </c>
    </row>
    <row r="293" spans="2:65" s="1" customFormat="1" ht="24.2" customHeight="1">
      <c r="B293" s="34"/>
      <c r="C293" s="130" t="s">
        <v>448</v>
      </c>
      <c r="D293" s="130" t="s">
        <v>179</v>
      </c>
      <c r="E293" s="131" t="s">
        <v>1950</v>
      </c>
      <c r="F293" s="132" t="s">
        <v>1951</v>
      </c>
      <c r="G293" s="133" t="s">
        <v>120</v>
      </c>
      <c r="H293" s="134">
        <v>79.793999999999997</v>
      </c>
      <c r="I293" s="135"/>
      <c r="J293" s="136">
        <f>ROUND(I293*H293,2)</f>
        <v>0</v>
      </c>
      <c r="K293" s="132" t="s">
        <v>183</v>
      </c>
      <c r="L293" s="34"/>
      <c r="M293" s="137" t="s">
        <v>81</v>
      </c>
      <c r="N293" s="138" t="s">
        <v>53</v>
      </c>
      <c r="P293" s="139">
        <f>O293*H293</f>
        <v>0</v>
      </c>
      <c r="Q293" s="139">
        <v>0</v>
      </c>
      <c r="R293" s="139">
        <f>Q293*H293</f>
        <v>0</v>
      </c>
      <c r="S293" s="139">
        <v>1.4200000000000001E-2</v>
      </c>
      <c r="T293" s="140">
        <f>S293*H293</f>
        <v>1.1330747999999999</v>
      </c>
      <c r="AR293" s="141" t="s">
        <v>184</v>
      </c>
      <c r="AT293" s="141" t="s">
        <v>179</v>
      </c>
      <c r="AU293" s="141" t="s">
        <v>93</v>
      </c>
      <c r="AY293" s="18" t="s">
        <v>177</v>
      </c>
      <c r="BE293" s="142">
        <f>IF(N293="základní",J293,0)</f>
        <v>0</v>
      </c>
      <c r="BF293" s="142">
        <f>IF(N293="snížená",J293,0)</f>
        <v>0</v>
      </c>
      <c r="BG293" s="142">
        <f>IF(N293="zákl. přenesená",J293,0)</f>
        <v>0</v>
      </c>
      <c r="BH293" s="142">
        <f>IF(N293="sníž. přenesená",J293,0)</f>
        <v>0</v>
      </c>
      <c r="BI293" s="142">
        <f>IF(N293="nulová",J293,0)</f>
        <v>0</v>
      </c>
      <c r="BJ293" s="18" t="s">
        <v>91</v>
      </c>
      <c r="BK293" s="142">
        <f>ROUND(I293*H293,2)</f>
        <v>0</v>
      </c>
      <c r="BL293" s="18" t="s">
        <v>184</v>
      </c>
      <c r="BM293" s="141" t="s">
        <v>1952</v>
      </c>
    </row>
    <row r="294" spans="2:65" s="1" customFormat="1" ht="11.25">
      <c r="B294" s="34"/>
      <c r="D294" s="143" t="s">
        <v>186</v>
      </c>
      <c r="F294" s="144" t="s">
        <v>1953</v>
      </c>
      <c r="I294" s="145"/>
      <c r="L294" s="34"/>
      <c r="M294" s="146"/>
      <c r="T294" s="55"/>
      <c r="AT294" s="18" t="s">
        <v>186</v>
      </c>
      <c r="AU294" s="18" t="s">
        <v>93</v>
      </c>
    </row>
    <row r="295" spans="2:65" s="12" customFormat="1" ht="11.25">
      <c r="B295" s="147"/>
      <c r="D295" s="148" t="s">
        <v>188</v>
      </c>
      <c r="E295" s="149" t="s">
        <v>81</v>
      </c>
      <c r="F295" s="150" t="s">
        <v>1869</v>
      </c>
      <c r="H295" s="151">
        <v>79.793999999999997</v>
      </c>
      <c r="I295" s="152"/>
      <c r="L295" s="147"/>
      <c r="M295" s="153"/>
      <c r="T295" s="154"/>
      <c r="AT295" s="149" t="s">
        <v>188</v>
      </c>
      <c r="AU295" s="149" t="s">
        <v>93</v>
      </c>
      <c r="AV295" s="12" t="s">
        <v>93</v>
      </c>
      <c r="AW295" s="12" t="s">
        <v>42</v>
      </c>
      <c r="AX295" s="12" t="s">
        <v>83</v>
      </c>
      <c r="AY295" s="149" t="s">
        <v>177</v>
      </c>
    </row>
    <row r="296" spans="2:65" s="13" customFormat="1" ht="11.25">
      <c r="B296" s="155"/>
      <c r="D296" s="148" t="s">
        <v>188</v>
      </c>
      <c r="E296" s="156" t="s">
        <v>81</v>
      </c>
      <c r="F296" s="157" t="s">
        <v>192</v>
      </c>
      <c r="H296" s="158">
        <v>79.793999999999997</v>
      </c>
      <c r="I296" s="159"/>
      <c r="L296" s="155"/>
      <c r="M296" s="160"/>
      <c r="T296" s="161"/>
      <c r="AT296" s="156" t="s">
        <v>188</v>
      </c>
      <c r="AU296" s="156" t="s">
        <v>93</v>
      </c>
      <c r="AV296" s="13" t="s">
        <v>184</v>
      </c>
      <c r="AW296" s="13" t="s">
        <v>42</v>
      </c>
      <c r="AX296" s="13" t="s">
        <v>91</v>
      </c>
      <c r="AY296" s="156" t="s">
        <v>177</v>
      </c>
    </row>
    <row r="297" spans="2:65" s="1" customFormat="1" ht="11.25">
      <c r="B297" s="34"/>
      <c r="D297" s="148" t="s">
        <v>736</v>
      </c>
      <c r="F297" s="185" t="s">
        <v>1780</v>
      </c>
      <c r="L297" s="34"/>
      <c r="M297" s="146"/>
      <c r="T297" s="55"/>
      <c r="AU297" s="18" t="s">
        <v>93</v>
      </c>
    </row>
    <row r="298" spans="2:65" s="1" customFormat="1" ht="11.25">
      <c r="B298" s="34"/>
      <c r="D298" s="148" t="s">
        <v>736</v>
      </c>
      <c r="F298" s="186" t="s">
        <v>1781</v>
      </c>
      <c r="H298" s="187">
        <v>0</v>
      </c>
      <c r="L298" s="34"/>
      <c r="M298" s="146"/>
      <c r="T298" s="55"/>
      <c r="AU298" s="18" t="s">
        <v>93</v>
      </c>
    </row>
    <row r="299" spans="2:65" s="1" customFormat="1" ht="11.25">
      <c r="B299" s="34"/>
      <c r="D299" s="148" t="s">
        <v>736</v>
      </c>
      <c r="F299" s="186" t="s">
        <v>1782</v>
      </c>
      <c r="H299" s="187">
        <v>99.742000000000004</v>
      </c>
      <c r="L299" s="34"/>
      <c r="M299" s="146"/>
      <c r="T299" s="55"/>
      <c r="AU299" s="18" t="s">
        <v>93</v>
      </c>
    </row>
    <row r="300" spans="2:65" s="1" customFormat="1" ht="24.2" customHeight="1">
      <c r="B300" s="34"/>
      <c r="C300" s="130" t="s">
        <v>453</v>
      </c>
      <c r="D300" s="130" t="s">
        <v>179</v>
      </c>
      <c r="E300" s="131" t="s">
        <v>1954</v>
      </c>
      <c r="F300" s="132" t="s">
        <v>1955</v>
      </c>
      <c r="G300" s="133" t="s">
        <v>120</v>
      </c>
      <c r="H300" s="134">
        <v>19.948</v>
      </c>
      <c r="I300" s="135"/>
      <c r="J300" s="136">
        <f>ROUND(I300*H300,2)</f>
        <v>0</v>
      </c>
      <c r="K300" s="132" t="s">
        <v>183</v>
      </c>
      <c r="L300" s="34"/>
      <c r="M300" s="137" t="s">
        <v>81</v>
      </c>
      <c r="N300" s="138" t="s">
        <v>53</v>
      </c>
      <c r="P300" s="139">
        <f>O300*H300</f>
        <v>0</v>
      </c>
      <c r="Q300" s="139">
        <v>0</v>
      </c>
      <c r="R300" s="139">
        <f>Q300*H300</f>
        <v>0</v>
      </c>
      <c r="S300" s="139">
        <v>2.3599999999999999E-2</v>
      </c>
      <c r="T300" s="140">
        <f>S300*H300</f>
        <v>0.47077279999999999</v>
      </c>
      <c r="AR300" s="141" t="s">
        <v>184</v>
      </c>
      <c r="AT300" s="141" t="s">
        <v>179</v>
      </c>
      <c r="AU300" s="141" t="s">
        <v>93</v>
      </c>
      <c r="AY300" s="18" t="s">
        <v>177</v>
      </c>
      <c r="BE300" s="142">
        <f>IF(N300="základní",J300,0)</f>
        <v>0</v>
      </c>
      <c r="BF300" s="142">
        <f>IF(N300="snížená",J300,0)</f>
        <v>0</v>
      </c>
      <c r="BG300" s="142">
        <f>IF(N300="zákl. přenesená",J300,0)</f>
        <v>0</v>
      </c>
      <c r="BH300" s="142">
        <f>IF(N300="sníž. přenesená",J300,0)</f>
        <v>0</v>
      </c>
      <c r="BI300" s="142">
        <f>IF(N300="nulová",J300,0)</f>
        <v>0</v>
      </c>
      <c r="BJ300" s="18" t="s">
        <v>91</v>
      </c>
      <c r="BK300" s="142">
        <f>ROUND(I300*H300,2)</f>
        <v>0</v>
      </c>
      <c r="BL300" s="18" t="s">
        <v>184</v>
      </c>
      <c r="BM300" s="141" t="s">
        <v>1956</v>
      </c>
    </row>
    <row r="301" spans="2:65" s="1" customFormat="1" ht="11.25">
      <c r="B301" s="34"/>
      <c r="D301" s="143" t="s">
        <v>186</v>
      </c>
      <c r="F301" s="144" t="s">
        <v>1957</v>
      </c>
      <c r="I301" s="145"/>
      <c r="L301" s="34"/>
      <c r="M301" s="146"/>
      <c r="T301" s="55"/>
      <c r="AT301" s="18" t="s">
        <v>186</v>
      </c>
      <c r="AU301" s="18" t="s">
        <v>93</v>
      </c>
    </row>
    <row r="302" spans="2:65" s="12" customFormat="1" ht="11.25">
      <c r="B302" s="147"/>
      <c r="D302" s="148" t="s">
        <v>188</v>
      </c>
      <c r="E302" s="149" t="s">
        <v>81</v>
      </c>
      <c r="F302" s="150" t="s">
        <v>1874</v>
      </c>
      <c r="H302" s="151">
        <v>19.948</v>
      </c>
      <c r="I302" s="152"/>
      <c r="L302" s="147"/>
      <c r="M302" s="153"/>
      <c r="T302" s="154"/>
      <c r="AT302" s="149" t="s">
        <v>188</v>
      </c>
      <c r="AU302" s="149" t="s">
        <v>93</v>
      </c>
      <c r="AV302" s="12" t="s">
        <v>93</v>
      </c>
      <c r="AW302" s="12" t="s">
        <v>42</v>
      </c>
      <c r="AX302" s="12" t="s">
        <v>83</v>
      </c>
      <c r="AY302" s="149" t="s">
        <v>177</v>
      </c>
    </row>
    <row r="303" spans="2:65" s="13" customFormat="1" ht="11.25">
      <c r="B303" s="155"/>
      <c r="D303" s="148" t="s">
        <v>188</v>
      </c>
      <c r="E303" s="156" t="s">
        <v>81</v>
      </c>
      <c r="F303" s="157" t="s">
        <v>192</v>
      </c>
      <c r="H303" s="158">
        <v>19.948</v>
      </c>
      <c r="I303" s="159"/>
      <c r="L303" s="155"/>
      <c r="M303" s="160"/>
      <c r="T303" s="161"/>
      <c r="AT303" s="156" t="s">
        <v>188</v>
      </c>
      <c r="AU303" s="156" t="s">
        <v>93</v>
      </c>
      <c r="AV303" s="13" t="s">
        <v>184</v>
      </c>
      <c r="AW303" s="13" t="s">
        <v>42</v>
      </c>
      <c r="AX303" s="13" t="s">
        <v>91</v>
      </c>
      <c r="AY303" s="156" t="s">
        <v>177</v>
      </c>
    </row>
    <row r="304" spans="2:65" s="1" customFormat="1" ht="11.25">
      <c r="B304" s="34"/>
      <c r="D304" s="148" t="s">
        <v>736</v>
      </c>
      <c r="F304" s="185" t="s">
        <v>1780</v>
      </c>
      <c r="L304" s="34"/>
      <c r="M304" s="146"/>
      <c r="T304" s="55"/>
      <c r="AU304" s="18" t="s">
        <v>93</v>
      </c>
    </row>
    <row r="305" spans="2:65" s="1" customFormat="1" ht="11.25">
      <c r="B305" s="34"/>
      <c r="D305" s="148" t="s">
        <v>736</v>
      </c>
      <c r="F305" s="186" t="s">
        <v>1781</v>
      </c>
      <c r="H305" s="187">
        <v>0</v>
      </c>
      <c r="L305" s="34"/>
      <c r="M305" s="146"/>
      <c r="T305" s="55"/>
      <c r="AU305" s="18" t="s">
        <v>93</v>
      </c>
    </row>
    <row r="306" spans="2:65" s="1" customFormat="1" ht="11.25">
      <c r="B306" s="34"/>
      <c r="D306" s="148" t="s">
        <v>736</v>
      </c>
      <c r="F306" s="186" t="s">
        <v>1782</v>
      </c>
      <c r="H306" s="187">
        <v>99.742000000000004</v>
      </c>
      <c r="L306" s="34"/>
      <c r="M306" s="146"/>
      <c r="T306" s="55"/>
      <c r="AU306" s="18" t="s">
        <v>93</v>
      </c>
    </row>
    <row r="307" spans="2:65" s="1" customFormat="1" ht="24.2" customHeight="1">
      <c r="B307" s="34"/>
      <c r="C307" s="130" t="s">
        <v>458</v>
      </c>
      <c r="D307" s="130" t="s">
        <v>179</v>
      </c>
      <c r="E307" s="131" t="s">
        <v>1958</v>
      </c>
      <c r="F307" s="132" t="s">
        <v>1959</v>
      </c>
      <c r="G307" s="133" t="s">
        <v>120</v>
      </c>
      <c r="H307" s="134">
        <v>69.819000000000003</v>
      </c>
      <c r="I307" s="135"/>
      <c r="J307" s="136">
        <f>ROUND(I307*H307,2)</f>
        <v>0</v>
      </c>
      <c r="K307" s="132" t="s">
        <v>183</v>
      </c>
      <c r="L307" s="34"/>
      <c r="M307" s="137" t="s">
        <v>81</v>
      </c>
      <c r="N307" s="138" t="s">
        <v>53</v>
      </c>
      <c r="P307" s="139">
        <f>O307*H307</f>
        <v>0</v>
      </c>
      <c r="Q307" s="139">
        <v>0</v>
      </c>
      <c r="R307" s="139">
        <f>Q307*H307</f>
        <v>0</v>
      </c>
      <c r="S307" s="139">
        <v>1.35E-2</v>
      </c>
      <c r="T307" s="140">
        <f>S307*H307</f>
        <v>0.94255650000000002</v>
      </c>
      <c r="AR307" s="141" t="s">
        <v>184</v>
      </c>
      <c r="AT307" s="141" t="s">
        <v>179</v>
      </c>
      <c r="AU307" s="141" t="s">
        <v>93</v>
      </c>
      <c r="AY307" s="18" t="s">
        <v>177</v>
      </c>
      <c r="BE307" s="142">
        <f>IF(N307="základní",J307,0)</f>
        <v>0</v>
      </c>
      <c r="BF307" s="142">
        <f>IF(N307="snížená",J307,0)</f>
        <v>0</v>
      </c>
      <c r="BG307" s="142">
        <f>IF(N307="zákl. přenesená",J307,0)</f>
        <v>0</v>
      </c>
      <c r="BH307" s="142">
        <f>IF(N307="sníž. přenesená",J307,0)</f>
        <v>0</v>
      </c>
      <c r="BI307" s="142">
        <f>IF(N307="nulová",J307,0)</f>
        <v>0</v>
      </c>
      <c r="BJ307" s="18" t="s">
        <v>91</v>
      </c>
      <c r="BK307" s="142">
        <f>ROUND(I307*H307,2)</f>
        <v>0</v>
      </c>
      <c r="BL307" s="18" t="s">
        <v>184</v>
      </c>
      <c r="BM307" s="141" t="s">
        <v>1960</v>
      </c>
    </row>
    <row r="308" spans="2:65" s="1" customFormat="1" ht="11.25">
      <c r="B308" s="34"/>
      <c r="D308" s="143" t="s">
        <v>186</v>
      </c>
      <c r="F308" s="144" t="s">
        <v>1961</v>
      </c>
      <c r="I308" s="145"/>
      <c r="L308" s="34"/>
      <c r="M308" s="146"/>
      <c r="T308" s="55"/>
      <c r="AT308" s="18" t="s">
        <v>186</v>
      </c>
      <c r="AU308" s="18" t="s">
        <v>93</v>
      </c>
    </row>
    <row r="309" spans="2:65" s="12" customFormat="1" ht="11.25">
      <c r="B309" s="147"/>
      <c r="D309" s="148" t="s">
        <v>188</v>
      </c>
      <c r="E309" s="149" t="s">
        <v>81</v>
      </c>
      <c r="F309" s="150" t="s">
        <v>1884</v>
      </c>
      <c r="H309" s="151">
        <v>69.819000000000003</v>
      </c>
      <c r="I309" s="152"/>
      <c r="L309" s="147"/>
      <c r="M309" s="153"/>
      <c r="T309" s="154"/>
      <c r="AT309" s="149" t="s">
        <v>188</v>
      </c>
      <c r="AU309" s="149" t="s">
        <v>93</v>
      </c>
      <c r="AV309" s="12" t="s">
        <v>93</v>
      </c>
      <c r="AW309" s="12" t="s">
        <v>42</v>
      </c>
      <c r="AX309" s="12" t="s">
        <v>83</v>
      </c>
      <c r="AY309" s="149" t="s">
        <v>177</v>
      </c>
    </row>
    <row r="310" spans="2:65" s="13" customFormat="1" ht="11.25">
      <c r="B310" s="155"/>
      <c r="D310" s="148" t="s">
        <v>188</v>
      </c>
      <c r="E310" s="156" t="s">
        <v>81</v>
      </c>
      <c r="F310" s="157" t="s">
        <v>192</v>
      </c>
      <c r="H310" s="158">
        <v>69.819000000000003</v>
      </c>
      <c r="I310" s="159"/>
      <c r="L310" s="155"/>
      <c r="M310" s="160"/>
      <c r="T310" s="161"/>
      <c r="AT310" s="156" t="s">
        <v>188</v>
      </c>
      <c r="AU310" s="156" t="s">
        <v>93</v>
      </c>
      <c r="AV310" s="13" t="s">
        <v>184</v>
      </c>
      <c r="AW310" s="13" t="s">
        <v>42</v>
      </c>
      <c r="AX310" s="13" t="s">
        <v>91</v>
      </c>
      <c r="AY310" s="156" t="s">
        <v>177</v>
      </c>
    </row>
    <row r="311" spans="2:65" s="1" customFormat="1" ht="11.25">
      <c r="B311" s="34"/>
      <c r="D311" s="148" t="s">
        <v>736</v>
      </c>
      <c r="F311" s="185" t="s">
        <v>1780</v>
      </c>
      <c r="L311" s="34"/>
      <c r="M311" s="146"/>
      <c r="T311" s="55"/>
      <c r="AU311" s="18" t="s">
        <v>93</v>
      </c>
    </row>
    <row r="312" spans="2:65" s="1" customFormat="1" ht="11.25">
      <c r="B312" s="34"/>
      <c r="D312" s="148" t="s">
        <v>736</v>
      </c>
      <c r="F312" s="186" t="s">
        <v>1781</v>
      </c>
      <c r="H312" s="187">
        <v>0</v>
      </c>
      <c r="L312" s="34"/>
      <c r="M312" s="146"/>
      <c r="T312" s="55"/>
      <c r="AU312" s="18" t="s">
        <v>93</v>
      </c>
    </row>
    <row r="313" spans="2:65" s="1" customFormat="1" ht="11.25">
      <c r="B313" s="34"/>
      <c r="D313" s="148" t="s">
        <v>736</v>
      </c>
      <c r="F313" s="186" t="s">
        <v>1782</v>
      </c>
      <c r="H313" s="187">
        <v>99.742000000000004</v>
      </c>
      <c r="L313" s="34"/>
      <c r="M313" s="146"/>
      <c r="T313" s="55"/>
      <c r="AU313" s="18" t="s">
        <v>93</v>
      </c>
    </row>
    <row r="314" spans="2:65" s="1" customFormat="1" ht="24.2" customHeight="1">
      <c r="B314" s="34"/>
      <c r="C314" s="130" t="s">
        <v>475</v>
      </c>
      <c r="D314" s="130" t="s">
        <v>179</v>
      </c>
      <c r="E314" s="131" t="s">
        <v>1962</v>
      </c>
      <c r="F314" s="132" t="s">
        <v>1963</v>
      </c>
      <c r="G314" s="133" t="s">
        <v>120</v>
      </c>
      <c r="H314" s="134">
        <v>19.948</v>
      </c>
      <c r="I314" s="135"/>
      <c r="J314" s="136">
        <f>ROUND(I314*H314,2)</f>
        <v>0</v>
      </c>
      <c r="K314" s="132" t="s">
        <v>183</v>
      </c>
      <c r="L314" s="34"/>
      <c r="M314" s="137" t="s">
        <v>81</v>
      </c>
      <c r="N314" s="138" t="s">
        <v>53</v>
      </c>
      <c r="P314" s="139">
        <f>O314*H314</f>
        <v>0</v>
      </c>
      <c r="Q314" s="139">
        <v>0</v>
      </c>
      <c r="R314" s="139">
        <f>Q314*H314</f>
        <v>0</v>
      </c>
      <c r="S314" s="139">
        <v>2.2499999999999999E-2</v>
      </c>
      <c r="T314" s="140">
        <f>S314*H314</f>
        <v>0.44883000000000001</v>
      </c>
      <c r="AR314" s="141" t="s">
        <v>184</v>
      </c>
      <c r="AT314" s="141" t="s">
        <v>179</v>
      </c>
      <c r="AU314" s="141" t="s">
        <v>93</v>
      </c>
      <c r="AY314" s="18" t="s">
        <v>177</v>
      </c>
      <c r="BE314" s="142">
        <f>IF(N314="základní",J314,0)</f>
        <v>0</v>
      </c>
      <c r="BF314" s="142">
        <f>IF(N314="snížená",J314,0)</f>
        <v>0</v>
      </c>
      <c r="BG314" s="142">
        <f>IF(N314="zákl. přenesená",J314,0)</f>
        <v>0</v>
      </c>
      <c r="BH314" s="142">
        <f>IF(N314="sníž. přenesená",J314,0)</f>
        <v>0</v>
      </c>
      <c r="BI314" s="142">
        <f>IF(N314="nulová",J314,0)</f>
        <v>0</v>
      </c>
      <c r="BJ314" s="18" t="s">
        <v>91</v>
      </c>
      <c r="BK314" s="142">
        <f>ROUND(I314*H314,2)</f>
        <v>0</v>
      </c>
      <c r="BL314" s="18" t="s">
        <v>184</v>
      </c>
      <c r="BM314" s="141" t="s">
        <v>1964</v>
      </c>
    </row>
    <row r="315" spans="2:65" s="1" customFormat="1" ht="11.25">
      <c r="B315" s="34"/>
      <c r="D315" s="143" t="s">
        <v>186</v>
      </c>
      <c r="F315" s="144" t="s">
        <v>1965</v>
      </c>
      <c r="I315" s="145"/>
      <c r="L315" s="34"/>
      <c r="M315" s="146"/>
      <c r="T315" s="55"/>
      <c r="AT315" s="18" t="s">
        <v>186</v>
      </c>
      <c r="AU315" s="18" t="s">
        <v>93</v>
      </c>
    </row>
    <row r="316" spans="2:65" s="12" customFormat="1" ht="11.25">
      <c r="B316" s="147"/>
      <c r="D316" s="148" t="s">
        <v>188</v>
      </c>
      <c r="E316" s="149" t="s">
        <v>81</v>
      </c>
      <c r="F316" s="150" t="s">
        <v>1874</v>
      </c>
      <c r="H316" s="151">
        <v>19.948</v>
      </c>
      <c r="I316" s="152"/>
      <c r="L316" s="147"/>
      <c r="M316" s="153"/>
      <c r="T316" s="154"/>
      <c r="AT316" s="149" t="s">
        <v>188</v>
      </c>
      <c r="AU316" s="149" t="s">
        <v>93</v>
      </c>
      <c r="AV316" s="12" t="s">
        <v>93</v>
      </c>
      <c r="AW316" s="12" t="s">
        <v>42</v>
      </c>
      <c r="AX316" s="12" t="s">
        <v>83</v>
      </c>
      <c r="AY316" s="149" t="s">
        <v>177</v>
      </c>
    </row>
    <row r="317" spans="2:65" s="13" customFormat="1" ht="11.25">
      <c r="B317" s="155"/>
      <c r="D317" s="148" t="s">
        <v>188</v>
      </c>
      <c r="E317" s="156" t="s">
        <v>81</v>
      </c>
      <c r="F317" s="157" t="s">
        <v>192</v>
      </c>
      <c r="H317" s="158">
        <v>19.948</v>
      </c>
      <c r="I317" s="159"/>
      <c r="L317" s="155"/>
      <c r="M317" s="160"/>
      <c r="T317" s="161"/>
      <c r="AT317" s="156" t="s">
        <v>188</v>
      </c>
      <c r="AU317" s="156" t="s">
        <v>93</v>
      </c>
      <c r="AV317" s="13" t="s">
        <v>184</v>
      </c>
      <c r="AW317" s="13" t="s">
        <v>42</v>
      </c>
      <c r="AX317" s="13" t="s">
        <v>91</v>
      </c>
      <c r="AY317" s="156" t="s">
        <v>177</v>
      </c>
    </row>
    <row r="318" spans="2:65" s="1" customFormat="1" ht="11.25">
      <c r="B318" s="34"/>
      <c r="D318" s="148" t="s">
        <v>736</v>
      </c>
      <c r="F318" s="185" t="s">
        <v>1780</v>
      </c>
      <c r="L318" s="34"/>
      <c r="M318" s="146"/>
      <c r="T318" s="55"/>
      <c r="AU318" s="18" t="s">
        <v>93</v>
      </c>
    </row>
    <row r="319" spans="2:65" s="1" customFormat="1" ht="11.25">
      <c r="B319" s="34"/>
      <c r="D319" s="148" t="s">
        <v>736</v>
      </c>
      <c r="F319" s="186" t="s">
        <v>1781</v>
      </c>
      <c r="H319" s="187">
        <v>0</v>
      </c>
      <c r="L319" s="34"/>
      <c r="M319" s="146"/>
      <c r="T319" s="55"/>
      <c r="AU319" s="18" t="s">
        <v>93</v>
      </c>
    </row>
    <row r="320" spans="2:65" s="1" customFormat="1" ht="11.25">
      <c r="B320" s="34"/>
      <c r="D320" s="148" t="s">
        <v>736</v>
      </c>
      <c r="F320" s="186" t="s">
        <v>1782</v>
      </c>
      <c r="H320" s="187">
        <v>99.742000000000004</v>
      </c>
      <c r="L320" s="34"/>
      <c r="M320" s="146"/>
      <c r="T320" s="55"/>
      <c r="AU320" s="18" t="s">
        <v>93</v>
      </c>
    </row>
    <row r="321" spans="2:65" s="1" customFormat="1" ht="33" customHeight="1">
      <c r="B321" s="34"/>
      <c r="C321" s="130" t="s">
        <v>488</v>
      </c>
      <c r="D321" s="130" t="s">
        <v>179</v>
      </c>
      <c r="E321" s="131" t="s">
        <v>1966</v>
      </c>
      <c r="F321" s="132" t="s">
        <v>1967</v>
      </c>
      <c r="G321" s="133" t="s">
        <v>241</v>
      </c>
      <c r="H321" s="134">
        <v>1.4359999999999999</v>
      </c>
      <c r="I321" s="135"/>
      <c r="J321" s="136">
        <f>ROUND(I321*H321,2)</f>
        <v>0</v>
      </c>
      <c r="K321" s="132" t="s">
        <v>183</v>
      </c>
      <c r="L321" s="34"/>
      <c r="M321" s="137" t="s">
        <v>81</v>
      </c>
      <c r="N321" s="138" t="s">
        <v>53</v>
      </c>
      <c r="P321" s="139">
        <f>O321*H321</f>
        <v>0</v>
      </c>
      <c r="Q321" s="139">
        <v>1.2547999999999999</v>
      </c>
      <c r="R321" s="139">
        <f>Q321*H321</f>
        <v>1.8018927999999999</v>
      </c>
      <c r="S321" s="139">
        <v>0</v>
      </c>
      <c r="T321" s="140">
        <f>S321*H321</f>
        <v>0</v>
      </c>
      <c r="AR321" s="141" t="s">
        <v>184</v>
      </c>
      <c r="AT321" s="141" t="s">
        <v>179</v>
      </c>
      <c r="AU321" s="141" t="s">
        <v>93</v>
      </c>
      <c r="AY321" s="18" t="s">
        <v>177</v>
      </c>
      <c r="BE321" s="142">
        <f>IF(N321="základní",J321,0)</f>
        <v>0</v>
      </c>
      <c r="BF321" s="142">
        <f>IF(N321="snížená",J321,0)</f>
        <v>0</v>
      </c>
      <c r="BG321" s="142">
        <f>IF(N321="zákl. přenesená",J321,0)</f>
        <v>0</v>
      </c>
      <c r="BH321" s="142">
        <f>IF(N321="sníž. přenesená",J321,0)</f>
        <v>0</v>
      </c>
      <c r="BI321" s="142">
        <f>IF(N321="nulová",J321,0)</f>
        <v>0</v>
      </c>
      <c r="BJ321" s="18" t="s">
        <v>91</v>
      </c>
      <c r="BK321" s="142">
        <f>ROUND(I321*H321,2)</f>
        <v>0</v>
      </c>
      <c r="BL321" s="18" t="s">
        <v>184</v>
      </c>
      <c r="BM321" s="141" t="s">
        <v>1968</v>
      </c>
    </row>
    <row r="322" spans="2:65" s="1" customFormat="1" ht="11.25">
      <c r="B322" s="34"/>
      <c r="D322" s="143" t="s">
        <v>186</v>
      </c>
      <c r="F322" s="144" t="s">
        <v>1969</v>
      </c>
      <c r="I322" s="145"/>
      <c r="L322" s="34"/>
      <c r="M322" s="146"/>
      <c r="T322" s="55"/>
      <c r="AT322" s="18" t="s">
        <v>186</v>
      </c>
      <c r="AU322" s="18" t="s">
        <v>93</v>
      </c>
    </row>
    <row r="323" spans="2:65" s="12" customFormat="1" ht="11.25">
      <c r="B323" s="147"/>
      <c r="D323" s="148" t="s">
        <v>188</v>
      </c>
      <c r="E323" s="149" t="s">
        <v>81</v>
      </c>
      <c r="F323" s="150" t="s">
        <v>1970</v>
      </c>
      <c r="H323" s="151">
        <v>0.79800000000000004</v>
      </c>
      <c r="I323" s="152"/>
      <c r="L323" s="147"/>
      <c r="M323" s="153"/>
      <c r="T323" s="154"/>
      <c r="AT323" s="149" t="s">
        <v>188</v>
      </c>
      <c r="AU323" s="149" t="s">
        <v>93</v>
      </c>
      <c r="AV323" s="12" t="s">
        <v>93</v>
      </c>
      <c r="AW323" s="12" t="s">
        <v>42</v>
      </c>
      <c r="AX323" s="12" t="s">
        <v>83</v>
      </c>
      <c r="AY323" s="149" t="s">
        <v>177</v>
      </c>
    </row>
    <row r="324" spans="2:65" s="12" customFormat="1" ht="11.25">
      <c r="B324" s="147"/>
      <c r="D324" s="148" t="s">
        <v>188</v>
      </c>
      <c r="E324" s="149" t="s">
        <v>81</v>
      </c>
      <c r="F324" s="150" t="s">
        <v>1971</v>
      </c>
      <c r="H324" s="151">
        <v>0.499</v>
      </c>
      <c r="I324" s="152"/>
      <c r="L324" s="147"/>
      <c r="M324" s="153"/>
      <c r="T324" s="154"/>
      <c r="AT324" s="149" t="s">
        <v>188</v>
      </c>
      <c r="AU324" s="149" t="s">
        <v>93</v>
      </c>
      <c r="AV324" s="12" t="s">
        <v>93</v>
      </c>
      <c r="AW324" s="12" t="s">
        <v>42</v>
      </c>
      <c r="AX324" s="12" t="s">
        <v>83</v>
      </c>
      <c r="AY324" s="149" t="s">
        <v>177</v>
      </c>
    </row>
    <row r="325" spans="2:65" s="12" customFormat="1" ht="22.5">
      <c r="B325" s="147"/>
      <c r="D325" s="148" t="s">
        <v>188</v>
      </c>
      <c r="E325" s="149" t="s">
        <v>81</v>
      </c>
      <c r="F325" s="150" t="s">
        <v>1972</v>
      </c>
      <c r="H325" s="151">
        <v>0.13900000000000001</v>
      </c>
      <c r="I325" s="152"/>
      <c r="L325" s="147"/>
      <c r="M325" s="153"/>
      <c r="T325" s="154"/>
      <c r="AT325" s="149" t="s">
        <v>188</v>
      </c>
      <c r="AU325" s="149" t="s">
        <v>93</v>
      </c>
      <c r="AV325" s="12" t="s">
        <v>93</v>
      </c>
      <c r="AW325" s="12" t="s">
        <v>42</v>
      </c>
      <c r="AX325" s="12" t="s">
        <v>83</v>
      </c>
      <c r="AY325" s="149" t="s">
        <v>177</v>
      </c>
    </row>
    <row r="326" spans="2:65" s="13" customFormat="1" ht="11.25">
      <c r="B326" s="155"/>
      <c r="D326" s="148" t="s">
        <v>188</v>
      </c>
      <c r="E326" s="156" t="s">
        <v>81</v>
      </c>
      <c r="F326" s="157" t="s">
        <v>192</v>
      </c>
      <c r="H326" s="158">
        <v>1.4359999999999999</v>
      </c>
      <c r="I326" s="159"/>
      <c r="L326" s="155"/>
      <c r="M326" s="160"/>
      <c r="T326" s="161"/>
      <c r="AT326" s="156" t="s">
        <v>188</v>
      </c>
      <c r="AU326" s="156" t="s">
        <v>93</v>
      </c>
      <c r="AV326" s="13" t="s">
        <v>184</v>
      </c>
      <c r="AW326" s="13" t="s">
        <v>42</v>
      </c>
      <c r="AX326" s="13" t="s">
        <v>91</v>
      </c>
      <c r="AY326" s="156" t="s">
        <v>177</v>
      </c>
    </row>
    <row r="327" spans="2:65" s="1" customFormat="1" ht="11.25">
      <c r="B327" s="34"/>
      <c r="D327" s="148" t="s">
        <v>736</v>
      </c>
      <c r="F327" s="185" t="s">
        <v>1780</v>
      </c>
      <c r="L327" s="34"/>
      <c r="M327" s="146"/>
      <c r="T327" s="55"/>
      <c r="AU327" s="18" t="s">
        <v>93</v>
      </c>
    </row>
    <row r="328" spans="2:65" s="1" customFormat="1" ht="11.25">
      <c r="B328" s="34"/>
      <c r="D328" s="148" t="s">
        <v>736</v>
      </c>
      <c r="F328" s="186" t="s">
        <v>1781</v>
      </c>
      <c r="H328" s="187">
        <v>0</v>
      </c>
      <c r="L328" s="34"/>
      <c r="M328" s="146"/>
      <c r="T328" s="55"/>
      <c r="AU328" s="18" t="s">
        <v>93</v>
      </c>
    </row>
    <row r="329" spans="2:65" s="1" customFormat="1" ht="11.25">
      <c r="B329" s="34"/>
      <c r="D329" s="148" t="s">
        <v>736</v>
      </c>
      <c r="F329" s="186" t="s">
        <v>1782</v>
      </c>
      <c r="H329" s="187">
        <v>99.742000000000004</v>
      </c>
      <c r="L329" s="34"/>
      <c r="M329" s="146"/>
      <c r="T329" s="55"/>
      <c r="AU329" s="18" t="s">
        <v>93</v>
      </c>
    </row>
    <row r="330" spans="2:65" s="1" customFormat="1" ht="24.2" customHeight="1">
      <c r="B330" s="34"/>
      <c r="C330" s="130" t="s">
        <v>495</v>
      </c>
      <c r="D330" s="130" t="s">
        <v>179</v>
      </c>
      <c r="E330" s="131" t="s">
        <v>1973</v>
      </c>
      <c r="F330" s="132" t="s">
        <v>1974</v>
      </c>
      <c r="G330" s="133" t="s">
        <v>1758</v>
      </c>
      <c r="H330" s="134">
        <v>100</v>
      </c>
      <c r="I330" s="135"/>
      <c r="J330" s="136">
        <f>ROUND(I330*H330,2)</f>
        <v>0</v>
      </c>
      <c r="K330" s="132" t="s">
        <v>81</v>
      </c>
      <c r="L330" s="34"/>
      <c r="M330" s="137" t="s">
        <v>81</v>
      </c>
      <c r="N330" s="138" t="s">
        <v>53</v>
      </c>
      <c r="P330" s="139">
        <f>O330*H330</f>
        <v>0</v>
      </c>
      <c r="Q330" s="139">
        <v>0</v>
      </c>
      <c r="R330" s="139">
        <f>Q330*H330</f>
        <v>0</v>
      </c>
      <c r="S330" s="139">
        <v>0</v>
      </c>
      <c r="T330" s="140">
        <f>S330*H330</f>
        <v>0</v>
      </c>
      <c r="AR330" s="141" t="s">
        <v>184</v>
      </c>
      <c r="AT330" s="141" t="s">
        <v>179</v>
      </c>
      <c r="AU330" s="141" t="s">
        <v>93</v>
      </c>
      <c r="AY330" s="18" t="s">
        <v>177</v>
      </c>
      <c r="BE330" s="142">
        <f>IF(N330="základní",J330,0)</f>
        <v>0</v>
      </c>
      <c r="BF330" s="142">
        <f>IF(N330="snížená",J330,0)</f>
        <v>0</v>
      </c>
      <c r="BG330" s="142">
        <f>IF(N330="zákl. přenesená",J330,0)</f>
        <v>0</v>
      </c>
      <c r="BH330" s="142">
        <f>IF(N330="sníž. přenesená",J330,0)</f>
        <v>0</v>
      </c>
      <c r="BI330" s="142">
        <f>IF(N330="nulová",J330,0)</f>
        <v>0</v>
      </c>
      <c r="BJ330" s="18" t="s">
        <v>91</v>
      </c>
      <c r="BK330" s="142">
        <f>ROUND(I330*H330,2)</f>
        <v>0</v>
      </c>
      <c r="BL330" s="18" t="s">
        <v>184</v>
      </c>
      <c r="BM330" s="141" t="s">
        <v>1975</v>
      </c>
    </row>
    <row r="331" spans="2:65" s="15" customFormat="1" ht="11.25">
      <c r="B331" s="179"/>
      <c r="D331" s="148" t="s">
        <v>188</v>
      </c>
      <c r="E331" s="180" t="s">
        <v>81</v>
      </c>
      <c r="F331" s="181" t="s">
        <v>1976</v>
      </c>
      <c r="H331" s="180" t="s">
        <v>81</v>
      </c>
      <c r="I331" s="182"/>
      <c r="L331" s="179"/>
      <c r="M331" s="183"/>
      <c r="T331" s="184"/>
      <c r="AT331" s="180" t="s">
        <v>188</v>
      </c>
      <c r="AU331" s="180" t="s">
        <v>93</v>
      </c>
      <c r="AV331" s="15" t="s">
        <v>91</v>
      </c>
      <c r="AW331" s="15" t="s">
        <v>42</v>
      </c>
      <c r="AX331" s="15" t="s">
        <v>83</v>
      </c>
      <c r="AY331" s="180" t="s">
        <v>177</v>
      </c>
    </row>
    <row r="332" spans="2:65" s="12" customFormat="1" ht="11.25">
      <c r="B332" s="147"/>
      <c r="D332" s="148" t="s">
        <v>188</v>
      </c>
      <c r="E332" s="149" t="s">
        <v>81</v>
      </c>
      <c r="F332" s="150" t="s">
        <v>1977</v>
      </c>
      <c r="H332" s="151">
        <v>15</v>
      </c>
      <c r="I332" s="152"/>
      <c r="L332" s="147"/>
      <c r="M332" s="153"/>
      <c r="T332" s="154"/>
      <c r="AT332" s="149" t="s">
        <v>188</v>
      </c>
      <c r="AU332" s="149" t="s">
        <v>93</v>
      </c>
      <c r="AV332" s="12" t="s">
        <v>93</v>
      </c>
      <c r="AW332" s="12" t="s">
        <v>42</v>
      </c>
      <c r="AX332" s="12" t="s">
        <v>83</v>
      </c>
      <c r="AY332" s="149" t="s">
        <v>177</v>
      </c>
    </row>
    <row r="333" spans="2:65" s="12" customFormat="1" ht="11.25">
      <c r="B333" s="147"/>
      <c r="D333" s="148" t="s">
        <v>188</v>
      </c>
      <c r="E333" s="149" t="s">
        <v>81</v>
      </c>
      <c r="F333" s="150" t="s">
        <v>1978</v>
      </c>
      <c r="H333" s="151">
        <v>15</v>
      </c>
      <c r="I333" s="152"/>
      <c r="L333" s="147"/>
      <c r="M333" s="153"/>
      <c r="T333" s="154"/>
      <c r="AT333" s="149" t="s">
        <v>188</v>
      </c>
      <c r="AU333" s="149" t="s">
        <v>93</v>
      </c>
      <c r="AV333" s="12" t="s">
        <v>93</v>
      </c>
      <c r="AW333" s="12" t="s">
        <v>42</v>
      </c>
      <c r="AX333" s="12" t="s">
        <v>83</v>
      </c>
      <c r="AY333" s="149" t="s">
        <v>177</v>
      </c>
    </row>
    <row r="334" spans="2:65" s="12" customFormat="1" ht="11.25">
      <c r="B334" s="147"/>
      <c r="D334" s="148" t="s">
        <v>188</v>
      </c>
      <c r="E334" s="149" t="s">
        <v>81</v>
      </c>
      <c r="F334" s="150" t="s">
        <v>1979</v>
      </c>
      <c r="H334" s="151">
        <v>10</v>
      </c>
      <c r="I334" s="152"/>
      <c r="L334" s="147"/>
      <c r="M334" s="153"/>
      <c r="T334" s="154"/>
      <c r="AT334" s="149" t="s">
        <v>188</v>
      </c>
      <c r="AU334" s="149" t="s">
        <v>93</v>
      </c>
      <c r="AV334" s="12" t="s">
        <v>93</v>
      </c>
      <c r="AW334" s="12" t="s">
        <v>42</v>
      </c>
      <c r="AX334" s="12" t="s">
        <v>83</v>
      </c>
      <c r="AY334" s="149" t="s">
        <v>177</v>
      </c>
    </row>
    <row r="335" spans="2:65" s="12" customFormat="1" ht="11.25">
      <c r="B335" s="147"/>
      <c r="D335" s="148" t="s">
        <v>188</v>
      </c>
      <c r="E335" s="149" t="s">
        <v>81</v>
      </c>
      <c r="F335" s="150" t="s">
        <v>1980</v>
      </c>
      <c r="H335" s="151">
        <v>10</v>
      </c>
      <c r="I335" s="152"/>
      <c r="L335" s="147"/>
      <c r="M335" s="153"/>
      <c r="T335" s="154"/>
      <c r="AT335" s="149" t="s">
        <v>188</v>
      </c>
      <c r="AU335" s="149" t="s">
        <v>93</v>
      </c>
      <c r="AV335" s="12" t="s">
        <v>93</v>
      </c>
      <c r="AW335" s="12" t="s">
        <v>42</v>
      </c>
      <c r="AX335" s="12" t="s">
        <v>83</v>
      </c>
      <c r="AY335" s="149" t="s">
        <v>177</v>
      </c>
    </row>
    <row r="336" spans="2:65" s="15" customFormat="1" ht="11.25">
      <c r="B336" s="179"/>
      <c r="D336" s="148" t="s">
        <v>188</v>
      </c>
      <c r="E336" s="180" t="s">
        <v>81</v>
      </c>
      <c r="F336" s="181" t="s">
        <v>1981</v>
      </c>
      <c r="H336" s="180" t="s">
        <v>81</v>
      </c>
      <c r="I336" s="182"/>
      <c r="L336" s="179"/>
      <c r="M336" s="183"/>
      <c r="T336" s="184"/>
      <c r="AT336" s="180" t="s">
        <v>188</v>
      </c>
      <c r="AU336" s="180" t="s">
        <v>93</v>
      </c>
      <c r="AV336" s="15" t="s">
        <v>91</v>
      </c>
      <c r="AW336" s="15" t="s">
        <v>42</v>
      </c>
      <c r="AX336" s="15" t="s">
        <v>83</v>
      </c>
      <c r="AY336" s="180" t="s">
        <v>177</v>
      </c>
    </row>
    <row r="337" spans="2:65" s="12" customFormat="1" ht="11.25">
      <c r="B337" s="147"/>
      <c r="D337" s="148" t="s">
        <v>188</v>
      </c>
      <c r="E337" s="149" t="s">
        <v>81</v>
      </c>
      <c r="F337" s="150" t="s">
        <v>1977</v>
      </c>
      <c r="H337" s="151">
        <v>15</v>
      </c>
      <c r="I337" s="152"/>
      <c r="L337" s="147"/>
      <c r="M337" s="153"/>
      <c r="T337" s="154"/>
      <c r="AT337" s="149" t="s">
        <v>188</v>
      </c>
      <c r="AU337" s="149" t="s">
        <v>93</v>
      </c>
      <c r="AV337" s="12" t="s">
        <v>93</v>
      </c>
      <c r="AW337" s="12" t="s">
        <v>42</v>
      </c>
      <c r="AX337" s="12" t="s">
        <v>83</v>
      </c>
      <c r="AY337" s="149" t="s">
        <v>177</v>
      </c>
    </row>
    <row r="338" spans="2:65" s="12" customFormat="1" ht="11.25">
      <c r="B338" s="147"/>
      <c r="D338" s="148" t="s">
        <v>188</v>
      </c>
      <c r="E338" s="149" t="s">
        <v>81</v>
      </c>
      <c r="F338" s="150" t="s">
        <v>1978</v>
      </c>
      <c r="H338" s="151">
        <v>15</v>
      </c>
      <c r="I338" s="152"/>
      <c r="L338" s="147"/>
      <c r="M338" s="153"/>
      <c r="T338" s="154"/>
      <c r="AT338" s="149" t="s">
        <v>188</v>
      </c>
      <c r="AU338" s="149" t="s">
        <v>93</v>
      </c>
      <c r="AV338" s="12" t="s">
        <v>93</v>
      </c>
      <c r="AW338" s="12" t="s">
        <v>42</v>
      </c>
      <c r="AX338" s="12" t="s">
        <v>83</v>
      </c>
      <c r="AY338" s="149" t="s">
        <v>177</v>
      </c>
    </row>
    <row r="339" spans="2:65" s="12" customFormat="1" ht="11.25">
      <c r="B339" s="147"/>
      <c r="D339" s="148" t="s">
        <v>188</v>
      </c>
      <c r="E339" s="149" t="s">
        <v>81</v>
      </c>
      <c r="F339" s="150" t="s">
        <v>1979</v>
      </c>
      <c r="H339" s="151">
        <v>10</v>
      </c>
      <c r="I339" s="152"/>
      <c r="L339" s="147"/>
      <c r="M339" s="153"/>
      <c r="T339" s="154"/>
      <c r="AT339" s="149" t="s">
        <v>188</v>
      </c>
      <c r="AU339" s="149" t="s">
        <v>93</v>
      </c>
      <c r="AV339" s="12" t="s">
        <v>93</v>
      </c>
      <c r="AW339" s="12" t="s">
        <v>42</v>
      </c>
      <c r="AX339" s="12" t="s">
        <v>83</v>
      </c>
      <c r="AY339" s="149" t="s">
        <v>177</v>
      </c>
    </row>
    <row r="340" spans="2:65" s="12" customFormat="1" ht="11.25">
      <c r="B340" s="147"/>
      <c r="D340" s="148" t="s">
        <v>188</v>
      </c>
      <c r="E340" s="149" t="s">
        <v>81</v>
      </c>
      <c r="F340" s="150" t="s">
        <v>1980</v>
      </c>
      <c r="H340" s="151">
        <v>10</v>
      </c>
      <c r="I340" s="152"/>
      <c r="L340" s="147"/>
      <c r="M340" s="153"/>
      <c r="T340" s="154"/>
      <c r="AT340" s="149" t="s">
        <v>188</v>
      </c>
      <c r="AU340" s="149" t="s">
        <v>93</v>
      </c>
      <c r="AV340" s="12" t="s">
        <v>93</v>
      </c>
      <c r="AW340" s="12" t="s">
        <v>42</v>
      </c>
      <c r="AX340" s="12" t="s">
        <v>83</v>
      </c>
      <c r="AY340" s="149" t="s">
        <v>177</v>
      </c>
    </row>
    <row r="341" spans="2:65" s="13" customFormat="1" ht="11.25">
      <c r="B341" s="155"/>
      <c r="D341" s="148" t="s">
        <v>188</v>
      </c>
      <c r="E341" s="156" t="s">
        <v>81</v>
      </c>
      <c r="F341" s="157" t="s">
        <v>192</v>
      </c>
      <c r="H341" s="158">
        <v>100</v>
      </c>
      <c r="I341" s="159"/>
      <c r="L341" s="155"/>
      <c r="M341" s="160"/>
      <c r="T341" s="161"/>
      <c r="AT341" s="156" t="s">
        <v>188</v>
      </c>
      <c r="AU341" s="156" t="s">
        <v>93</v>
      </c>
      <c r="AV341" s="13" t="s">
        <v>184</v>
      </c>
      <c r="AW341" s="13" t="s">
        <v>42</v>
      </c>
      <c r="AX341" s="13" t="s">
        <v>91</v>
      </c>
      <c r="AY341" s="156" t="s">
        <v>177</v>
      </c>
    </row>
    <row r="342" spans="2:65" s="1" customFormat="1" ht="21.75" customHeight="1">
      <c r="B342" s="34"/>
      <c r="C342" s="130" t="s">
        <v>500</v>
      </c>
      <c r="D342" s="130" t="s">
        <v>179</v>
      </c>
      <c r="E342" s="131" t="s">
        <v>1982</v>
      </c>
      <c r="F342" s="132" t="s">
        <v>1983</v>
      </c>
      <c r="G342" s="133" t="s">
        <v>120</v>
      </c>
      <c r="H342" s="134">
        <v>206.93899999999999</v>
      </c>
      <c r="I342" s="135"/>
      <c r="J342" s="136">
        <f>ROUND(I342*H342,2)</f>
        <v>0</v>
      </c>
      <c r="K342" s="132" t="s">
        <v>81</v>
      </c>
      <c r="L342" s="34"/>
      <c r="M342" s="137" t="s">
        <v>81</v>
      </c>
      <c r="N342" s="138" t="s">
        <v>53</v>
      </c>
      <c r="P342" s="139">
        <f>O342*H342</f>
        <v>0</v>
      </c>
      <c r="Q342" s="139">
        <v>0</v>
      </c>
      <c r="R342" s="139">
        <f>Q342*H342</f>
        <v>0</v>
      </c>
      <c r="S342" s="139">
        <v>0</v>
      </c>
      <c r="T342" s="140">
        <f>S342*H342</f>
        <v>0</v>
      </c>
      <c r="AR342" s="141" t="s">
        <v>184</v>
      </c>
      <c r="AT342" s="141" t="s">
        <v>179</v>
      </c>
      <c r="AU342" s="141" t="s">
        <v>93</v>
      </c>
      <c r="AY342" s="18" t="s">
        <v>177</v>
      </c>
      <c r="BE342" s="142">
        <f>IF(N342="základní",J342,0)</f>
        <v>0</v>
      </c>
      <c r="BF342" s="142">
        <f>IF(N342="snížená",J342,0)</f>
        <v>0</v>
      </c>
      <c r="BG342" s="142">
        <f>IF(N342="zákl. přenesená",J342,0)</f>
        <v>0</v>
      </c>
      <c r="BH342" s="142">
        <f>IF(N342="sníž. přenesená",J342,0)</f>
        <v>0</v>
      </c>
      <c r="BI342" s="142">
        <f>IF(N342="nulová",J342,0)</f>
        <v>0</v>
      </c>
      <c r="BJ342" s="18" t="s">
        <v>91</v>
      </c>
      <c r="BK342" s="142">
        <f>ROUND(I342*H342,2)</f>
        <v>0</v>
      </c>
      <c r="BL342" s="18" t="s">
        <v>184</v>
      </c>
      <c r="BM342" s="141" t="s">
        <v>1984</v>
      </c>
    </row>
    <row r="343" spans="2:65" s="12" customFormat="1" ht="11.25">
      <c r="B343" s="147"/>
      <c r="D343" s="148" t="s">
        <v>188</v>
      </c>
      <c r="E343" s="149" t="s">
        <v>81</v>
      </c>
      <c r="F343" s="150" t="s">
        <v>1925</v>
      </c>
      <c r="H343" s="151">
        <v>99.742000000000004</v>
      </c>
      <c r="I343" s="152"/>
      <c r="L343" s="147"/>
      <c r="M343" s="153"/>
      <c r="T343" s="154"/>
      <c r="AT343" s="149" t="s">
        <v>188</v>
      </c>
      <c r="AU343" s="149" t="s">
        <v>93</v>
      </c>
      <c r="AV343" s="12" t="s">
        <v>93</v>
      </c>
      <c r="AW343" s="12" t="s">
        <v>42</v>
      </c>
      <c r="AX343" s="12" t="s">
        <v>83</v>
      </c>
      <c r="AY343" s="149" t="s">
        <v>177</v>
      </c>
    </row>
    <row r="344" spans="2:65" s="12" customFormat="1" ht="11.25">
      <c r="B344" s="147"/>
      <c r="D344" s="148" t="s">
        <v>188</v>
      </c>
      <c r="E344" s="149" t="s">
        <v>81</v>
      </c>
      <c r="F344" s="150" t="s">
        <v>1926</v>
      </c>
      <c r="H344" s="151">
        <v>89.768000000000001</v>
      </c>
      <c r="I344" s="152"/>
      <c r="L344" s="147"/>
      <c r="M344" s="153"/>
      <c r="T344" s="154"/>
      <c r="AT344" s="149" t="s">
        <v>188</v>
      </c>
      <c r="AU344" s="149" t="s">
        <v>93</v>
      </c>
      <c r="AV344" s="12" t="s">
        <v>93</v>
      </c>
      <c r="AW344" s="12" t="s">
        <v>42</v>
      </c>
      <c r="AX344" s="12" t="s">
        <v>83</v>
      </c>
      <c r="AY344" s="149" t="s">
        <v>177</v>
      </c>
    </row>
    <row r="345" spans="2:65" s="12" customFormat="1" ht="11.25">
      <c r="B345" s="147"/>
      <c r="D345" s="148" t="s">
        <v>188</v>
      </c>
      <c r="E345" s="149" t="s">
        <v>81</v>
      </c>
      <c r="F345" s="150" t="s">
        <v>1927</v>
      </c>
      <c r="H345" s="151">
        <v>17.428999999999998</v>
      </c>
      <c r="I345" s="152"/>
      <c r="L345" s="147"/>
      <c r="M345" s="153"/>
      <c r="T345" s="154"/>
      <c r="AT345" s="149" t="s">
        <v>188</v>
      </c>
      <c r="AU345" s="149" t="s">
        <v>93</v>
      </c>
      <c r="AV345" s="12" t="s">
        <v>93</v>
      </c>
      <c r="AW345" s="12" t="s">
        <v>42</v>
      </c>
      <c r="AX345" s="12" t="s">
        <v>83</v>
      </c>
      <c r="AY345" s="149" t="s">
        <v>177</v>
      </c>
    </row>
    <row r="346" spans="2:65" s="13" customFormat="1" ht="11.25">
      <c r="B346" s="155"/>
      <c r="D346" s="148" t="s">
        <v>188</v>
      </c>
      <c r="E346" s="156" t="s">
        <v>81</v>
      </c>
      <c r="F346" s="157" t="s">
        <v>192</v>
      </c>
      <c r="H346" s="158">
        <v>206.93899999999999</v>
      </c>
      <c r="I346" s="159"/>
      <c r="L346" s="155"/>
      <c r="M346" s="160"/>
      <c r="T346" s="161"/>
      <c r="AT346" s="156" t="s">
        <v>188</v>
      </c>
      <c r="AU346" s="156" t="s">
        <v>93</v>
      </c>
      <c r="AV346" s="13" t="s">
        <v>184</v>
      </c>
      <c r="AW346" s="13" t="s">
        <v>42</v>
      </c>
      <c r="AX346" s="13" t="s">
        <v>91</v>
      </c>
      <c r="AY346" s="156" t="s">
        <v>177</v>
      </c>
    </row>
    <row r="347" spans="2:65" s="1" customFormat="1" ht="11.25">
      <c r="B347" s="34"/>
      <c r="D347" s="148" t="s">
        <v>736</v>
      </c>
      <c r="F347" s="185" t="s">
        <v>1780</v>
      </c>
      <c r="L347" s="34"/>
      <c r="M347" s="146"/>
      <c r="T347" s="55"/>
      <c r="AU347" s="18" t="s">
        <v>93</v>
      </c>
    </row>
    <row r="348" spans="2:65" s="1" customFormat="1" ht="11.25">
      <c r="B348" s="34"/>
      <c r="D348" s="148" t="s">
        <v>736</v>
      </c>
      <c r="F348" s="186" t="s">
        <v>1781</v>
      </c>
      <c r="H348" s="187">
        <v>0</v>
      </c>
      <c r="L348" s="34"/>
      <c r="M348" s="146"/>
      <c r="T348" s="55"/>
      <c r="AU348" s="18" t="s">
        <v>93</v>
      </c>
    </row>
    <row r="349" spans="2:65" s="1" customFormat="1" ht="11.25">
      <c r="B349" s="34"/>
      <c r="D349" s="148" t="s">
        <v>736</v>
      </c>
      <c r="F349" s="186" t="s">
        <v>1782</v>
      </c>
      <c r="H349" s="187">
        <v>99.742000000000004</v>
      </c>
      <c r="L349" s="34"/>
      <c r="M349" s="146"/>
      <c r="T349" s="55"/>
      <c r="AU349" s="18" t="s">
        <v>93</v>
      </c>
    </row>
    <row r="350" spans="2:65" s="1" customFormat="1" ht="16.5" customHeight="1">
      <c r="B350" s="34"/>
      <c r="C350" s="130" t="s">
        <v>505</v>
      </c>
      <c r="D350" s="130" t="s">
        <v>179</v>
      </c>
      <c r="E350" s="131" t="s">
        <v>1005</v>
      </c>
      <c r="F350" s="132" t="s">
        <v>1006</v>
      </c>
      <c r="G350" s="133" t="s">
        <v>1007</v>
      </c>
      <c r="H350" s="134">
        <v>20</v>
      </c>
      <c r="I350" s="135"/>
      <c r="J350" s="136">
        <f>ROUND(I350*H350,2)</f>
        <v>0</v>
      </c>
      <c r="K350" s="132" t="s">
        <v>81</v>
      </c>
      <c r="L350" s="34"/>
      <c r="M350" s="137" t="s">
        <v>81</v>
      </c>
      <c r="N350" s="138" t="s">
        <v>53</v>
      </c>
      <c r="P350" s="139">
        <f>O350*H350</f>
        <v>0</v>
      </c>
      <c r="Q350" s="139">
        <v>0</v>
      </c>
      <c r="R350" s="139">
        <f>Q350*H350</f>
        <v>0</v>
      </c>
      <c r="S350" s="139">
        <v>0</v>
      </c>
      <c r="T350" s="140">
        <f>S350*H350</f>
        <v>0</v>
      </c>
      <c r="AR350" s="141" t="s">
        <v>1008</v>
      </c>
      <c r="AT350" s="141" t="s">
        <v>179</v>
      </c>
      <c r="AU350" s="141" t="s">
        <v>93</v>
      </c>
      <c r="AY350" s="18" t="s">
        <v>177</v>
      </c>
      <c r="BE350" s="142">
        <f>IF(N350="základní",J350,0)</f>
        <v>0</v>
      </c>
      <c r="BF350" s="142">
        <f>IF(N350="snížená",J350,0)</f>
        <v>0</v>
      </c>
      <c r="BG350" s="142">
        <f>IF(N350="zákl. přenesená",J350,0)</f>
        <v>0</v>
      </c>
      <c r="BH350" s="142">
        <f>IF(N350="sníž. přenesená",J350,0)</f>
        <v>0</v>
      </c>
      <c r="BI350" s="142">
        <f>IF(N350="nulová",J350,0)</f>
        <v>0</v>
      </c>
      <c r="BJ350" s="18" t="s">
        <v>91</v>
      </c>
      <c r="BK350" s="142">
        <f>ROUND(I350*H350,2)</f>
        <v>0</v>
      </c>
      <c r="BL350" s="18" t="s">
        <v>1008</v>
      </c>
      <c r="BM350" s="141" t="s">
        <v>1985</v>
      </c>
    </row>
    <row r="351" spans="2:65" s="11" customFormat="1" ht="22.9" customHeight="1">
      <c r="B351" s="118"/>
      <c r="D351" s="119" t="s">
        <v>82</v>
      </c>
      <c r="E351" s="128" t="s">
        <v>1010</v>
      </c>
      <c r="F351" s="128" t="s">
        <v>1011</v>
      </c>
      <c r="I351" s="121"/>
      <c r="J351" s="129">
        <f>BK351</f>
        <v>0</v>
      </c>
      <c r="L351" s="118"/>
      <c r="M351" s="123"/>
      <c r="P351" s="124">
        <f>SUM(P352:P373)</f>
        <v>0</v>
      </c>
      <c r="R351" s="124">
        <f>SUM(R352:R373)</f>
        <v>0</v>
      </c>
      <c r="T351" s="125">
        <f>SUM(T352:T373)</f>
        <v>0</v>
      </c>
      <c r="AR351" s="119" t="s">
        <v>91</v>
      </c>
      <c r="AT351" s="126" t="s">
        <v>82</v>
      </c>
      <c r="AU351" s="126" t="s">
        <v>91</v>
      </c>
      <c r="AY351" s="119" t="s">
        <v>177</v>
      </c>
      <c r="BK351" s="127">
        <f>SUM(BK352:BK373)</f>
        <v>0</v>
      </c>
    </row>
    <row r="352" spans="2:65" s="1" customFormat="1" ht="33" customHeight="1">
      <c r="B352" s="34"/>
      <c r="C352" s="130" t="s">
        <v>510</v>
      </c>
      <c r="D352" s="130" t="s">
        <v>179</v>
      </c>
      <c r="E352" s="131" t="s">
        <v>1986</v>
      </c>
      <c r="F352" s="132" t="s">
        <v>1987</v>
      </c>
      <c r="G352" s="133" t="s">
        <v>241</v>
      </c>
      <c r="H352" s="134">
        <v>76.691999999999993</v>
      </c>
      <c r="I352" s="135"/>
      <c r="J352" s="136">
        <f>ROUND(I352*H352,2)</f>
        <v>0</v>
      </c>
      <c r="K352" s="132" t="s">
        <v>183</v>
      </c>
      <c r="L352" s="34"/>
      <c r="M352" s="137" t="s">
        <v>81</v>
      </c>
      <c r="N352" s="138" t="s">
        <v>53</v>
      </c>
      <c r="P352" s="139">
        <f>O352*H352</f>
        <v>0</v>
      </c>
      <c r="Q352" s="139">
        <v>0</v>
      </c>
      <c r="R352" s="139">
        <f>Q352*H352</f>
        <v>0</v>
      </c>
      <c r="S352" s="139">
        <v>0</v>
      </c>
      <c r="T352" s="140">
        <f>S352*H352</f>
        <v>0</v>
      </c>
      <c r="AR352" s="141" t="s">
        <v>184</v>
      </c>
      <c r="AT352" s="141" t="s">
        <v>179</v>
      </c>
      <c r="AU352" s="141" t="s">
        <v>93</v>
      </c>
      <c r="AY352" s="18" t="s">
        <v>177</v>
      </c>
      <c r="BE352" s="142">
        <f>IF(N352="základní",J352,0)</f>
        <v>0</v>
      </c>
      <c r="BF352" s="142">
        <f>IF(N352="snížená",J352,0)</f>
        <v>0</v>
      </c>
      <c r="BG352" s="142">
        <f>IF(N352="zákl. přenesená",J352,0)</f>
        <v>0</v>
      </c>
      <c r="BH352" s="142">
        <f>IF(N352="sníž. přenesená",J352,0)</f>
        <v>0</v>
      </c>
      <c r="BI352" s="142">
        <f>IF(N352="nulová",J352,0)</f>
        <v>0</v>
      </c>
      <c r="BJ352" s="18" t="s">
        <v>91</v>
      </c>
      <c r="BK352" s="142">
        <f>ROUND(I352*H352,2)</f>
        <v>0</v>
      </c>
      <c r="BL352" s="18" t="s">
        <v>184</v>
      </c>
      <c r="BM352" s="141" t="s">
        <v>1988</v>
      </c>
    </row>
    <row r="353" spans="2:65" s="1" customFormat="1" ht="11.25">
      <c r="B353" s="34"/>
      <c r="D353" s="143" t="s">
        <v>186</v>
      </c>
      <c r="F353" s="144" t="s">
        <v>1989</v>
      </c>
      <c r="I353" s="145"/>
      <c r="L353" s="34"/>
      <c r="M353" s="146"/>
      <c r="T353" s="55"/>
      <c r="AT353" s="18" t="s">
        <v>186</v>
      </c>
      <c r="AU353" s="18" t="s">
        <v>93</v>
      </c>
    </row>
    <row r="354" spans="2:65" s="1" customFormat="1" ht="24.2" customHeight="1">
      <c r="B354" s="34"/>
      <c r="C354" s="130" t="s">
        <v>516</v>
      </c>
      <c r="D354" s="130" t="s">
        <v>179</v>
      </c>
      <c r="E354" s="131" t="s">
        <v>1018</v>
      </c>
      <c r="F354" s="132" t="s">
        <v>1019</v>
      </c>
      <c r="G354" s="133" t="s">
        <v>241</v>
      </c>
      <c r="H354" s="134">
        <v>76.691999999999993</v>
      </c>
      <c r="I354" s="135"/>
      <c r="J354" s="136">
        <f>ROUND(I354*H354,2)</f>
        <v>0</v>
      </c>
      <c r="K354" s="132" t="s">
        <v>183</v>
      </c>
      <c r="L354" s="34"/>
      <c r="M354" s="137" t="s">
        <v>81</v>
      </c>
      <c r="N354" s="138" t="s">
        <v>53</v>
      </c>
      <c r="P354" s="139">
        <f>O354*H354</f>
        <v>0</v>
      </c>
      <c r="Q354" s="139">
        <v>0</v>
      </c>
      <c r="R354" s="139">
        <f>Q354*H354</f>
        <v>0</v>
      </c>
      <c r="S354" s="139">
        <v>0</v>
      </c>
      <c r="T354" s="140">
        <f>S354*H354</f>
        <v>0</v>
      </c>
      <c r="AR354" s="141" t="s">
        <v>184</v>
      </c>
      <c r="AT354" s="141" t="s">
        <v>179</v>
      </c>
      <c r="AU354" s="141" t="s">
        <v>93</v>
      </c>
      <c r="AY354" s="18" t="s">
        <v>177</v>
      </c>
      <c r="BE354" s="142">
        <f>IF(N354="základní",J354,0)</f>
        <v>0</v>
      </c>
      <c r="BF354" s="142">
        <f>IF(N354="snížená",J354,0)</f>
        <v>0</v>
      </c>
      <c r="BG354" s="142">
        <f>IF(N354="zákl. přenesená",J354,0)</f>
        <v>0</v>
      </c>
      <c r="BH354" s="142">
        <f>IF(N354="sníž. přenesená",J354,0)</f>
        <v>0</v>
      </c>
      <c r="BI354" s="142">
        <f>IF(N354="nulová",J354,0)</f>
        <v>0</v>
      </c>
      <c r="BJ354" s="18" t="s">
        <v>91</v>
      </c>
      <c r="BK354" s="142">
        <f>ROUND(I354*H354,2)</f>
        <v>0</v>
      </c>
      <c r="BL354" s="18" t="s">
        <v>184</v>
      </c>
      <c r="BM354" s="141" t="s">
        <v>1990</v>
      </c>
    </row>
    <row r="355" spans="2:65" s="1" customFormat="1" ht="11.25">
      <c r="B355" s="34"/>
      <c r="D355" s="143" t="s">
        <v>186</v>
      </c>
      <c r="F355" s="144" t="s">
        <v>1021</v>
      </c>
      <c r="I355" s="145"/>
      <c r="L355" s="34"/>
      <c r="M355" s="146"/>
      <c r="T355" s="55"/>
      <c r="AT355" s="18" t="s">
        <v>186</v>
      </c>
      <c r="AU355" s="18" t="s">
        <v>93</v>
      </c>
    </row>
    <row r="356" spans="2:65" s="1" customFormat="1" ht="24.2" customHeight="1">
      <c r="B356" s="34"/>
      <c r="C356" s="130" t="s">
        <v>522</v>
      </c>
      <c r="D356" s="130" t="s">
        <v>179</v>
      </c>
      <c r="E356" s="131" t="s">
        <v>1023</v>
      </c>
      <c r="F356" s="132" t="s">
        <v>1024</v>
      </c>
      <c r="G356" s="133" t="s">
        <v>241</v>
      </c>
      <c r="H356" s="134">
        <v>1457.1479999999999</v>
      </c>
      <c r="I356" s="135"/>
      <c r="J356" s="136">
        <f>ROUND(I356*H356,2)</f>
        <v>0</v>
      </c>
      <c r="K356" s="132" t="s">
        <v>183</v>
      </c>
      <c r="L356" s="34"/>
      <c r="M356" s="137" t="s">
        <v>81</v>
      </c>
      <c r="N356" s="138" t="s">
        <v>53</v>
      </c>
      <c r="P356" s="139">
        <f>O356*H356</f>
        <v>0</v>
      </c>
      <c r="Q356" s="139">
        <v>0</v>
      </c>
      <c r="R356" s="139">
        <f>Q356*H356</f>
        <v>0</v>
      </c>
      <c r="S356" s="139">
        <v>0</v>
      </c>
      <c r="T356" s="140">
        <f>S356*H356</f>
        <v>0</v>
      </c>
      <c r="AR356" s="141" t="s">
        <v>184</v>
      </c>
      <c r="AT356" s="141" t="s">
        <v>179</v>
      </c>
      <c r="AU356" s="141" t="s">
        <v>93</v>
      </c>
      <c r="AY356" s="18" t="s">
        <v>177</v>
      </c>
      <c r="BE356" s="142">
        <f>IF(N356="základní",J356,0)</f>
        <v>0</v>
      </c>
      <c r="BF356" s="142">
        <f>IF(N356="snížená",J356,0)</f>
        <v>0</v>
      </c>
      <c r="BG356" s="142">
        <f>IF(N356="zákl. přenesená",J356,0)</f>
        <v>0</v>
      </c>
      <c r="BH356" s="142">
        <f>IF(N356="sníž. přenesená",J356,0)</f>
        <v>0</v>
      </c>
      <c r="BI356" s="142">
        <f>IF(N356="nulová",J356,0)</f>
        <v>0</v>
      </c>
      <c r="BJ356" s="18" t="s">
        <v>91</v>
      </c>
      <c r="BK356" s="142">
        <f>ROUND(I356*H356,2)</f>
        <v>0</v>
      </c>
      <c r="BL356" s="18" t="s">
        <v>184</v>
      </c>
      <c r="BM356" s="141" t="s">
        <v>1991</v>
      </c>
    </row>
    <row r="357" spans="2:65" s="1" customFormat="1" ht="11.25">
      <c r="B357" s="34"/>
      <c r="D357" s="143" t="s">
        <v>186</v>
      </c>
      <c r="F357" s="144" t="s">
        <v>1026</v>
      </c>
      <c r="I357" s="145"/>
      <c r="L357" s="34"/>
      <c r="M357" s="146"/>
      <c r="T357" s="55"/>
      <c r="AT357" s="18" t="s">
        <v>186</v>
      </c>
      <c r="AU357" s="18" t="s">
        <v>93</v>
      </c>
    </row>
    <row r="358" spans="2:65" s="12" customFormat="1" ht="11.25">
      <c r="B358" s="147"/>
      <c r="D358" s="148" t="s">
        <v>188</v>
      </c>
      <c r="F358" s="150" t="s">
        <v>1992</v>
      </c>
      <c r="H358" s="151">
        <v>1457.1479999999999</v>
      </c>
      <c r="I358" s="152"/>
      <c r="L358" s="147"/>
      <c r="M358" s="153"/>
      <c r="T358" s="154"/>
      <c r="AT358" s="149" t="s">
        <v>188</v>
      </c>
      <c r="AU358" s="149" t="s">
        <v>93</v>
      </c>
      <c r="AV358" s="12" t="s">
        <v>93</v>
      </c>
      <c r="AW358" s="12" t="s">
        <v>4</v>
      </c>
      <c r="AX358" s="12" t="s">
        <v>91</v>
      </c>
      <c r="AY358" s="149" t="s">
        <v>177</v>
      </c>
    </row>
    <row r="359" spans="2:65" s="1" customFormat="1" ht="37.9" customHeight="1">
      <c r="B359" s="34"/>
      <c r="C359" s="130" t="s">
        <v>527</v>
      </c>
      <c r="D359" s="130" t="s">
        <v>179</v>
      </c>
      <c r="E359" s="131" t="s">
        <v>1993</v>
      </c>
      <c r="F359" s="132" t="s">
        <v>1994</v>
      </c>
      <c r="G359" s="133" t="s">
        <v>241</v>
      </c>
      <c r="H359" s="134">
        <v>7.2460000000000004</v>
      </c>
      <c r="I359" s="135"/>
      <c r="J359" s="136">
        <f>ROUND(I359*H359,2)</f>
        <v>0</v>
      </c>
      <c r="K359" s="132" t="s">
        <v>183</v>
      </c>
      <c r="L359" s="34"/>
      <c r="M359" s="137" t="s">
        <v>81</v>
      </c>
      <c r="N359" s="138" t="s">
        <v>53</v>
      </c>
      <c r="P359" s="139">
        <f>O359*H359</f>
        <v>0</v>
      </c>
      <c r="Q359" s="139">
        <v>0</v>
      </c>
      <c r="R359" s="139">
        <f>Q359*H359</f>
        <v>0</v>
      </c>
      <c r="S359" s="139">
        <v>0</v>
      </c>
      <c r="T359" s="140">
        <f>S359*H359</f>
        <v>0</v>
      </c>
      <c r="AR359" s="141" t="s">
        <v>184</v>
      </c>
      <c r="AT359" s="141" t="s">
        <v>179</v>
      </c>
      <c r="AU359" s="141" t="s">
        <v>93</v>
      </c>
      <c r="AY359" s="18" t="s">
        <v>177</v>
      </c>
      <c r="BE359" s="142">
        <f>IF(N359="základní",J359,0)</f>
        <v>0</v>
      </c>
      <c r="BF359" s="142">
        <f>IF(N359="snížená",J359,0)</f>
        <v>0</v>
      </c>
      <c r="BG359" s="142">
        <f>IF(N359="zákl. přenesená",J359,0)</f>
        <v>0</v>
      </c>
      <c r="BH359" s="142">
        <f>IF(N359="sníž. přenesená",J359,0)</f>
        <v>0</v>
      </c>
      <c r="BI359" s="142">
        <f>IF(N359="nulová",J359,0)</f>
        <v>0</v>
      </c>
      <c r="BJ359" s="18" t="s">
        <v>91</v>
      </c>
      <c r="BK359" s="142">
        <f>ROUND(I359*H359,2)</f>
        <v>0</v>
      </c>
      <c r="BL359" s="18" t="s">
        <v>184</v>
      </c>
      <c r="BM359" s="141" t="s">
        <v>1995</v>
      </c>
    </row>
    <row r="360" spans="2:65" s="1" customFormat="1" ht="11.25">
      <c r="B360" s="34"/>
      <c r="D360" s="143" t="s">
        <v>186</v>
      </c>
      <c r="F360" s="144" t="s">
        <v>1996</v>
      </c>
      <c r="I360" s="145"/>
      <c r="L360" s="34"/>
      <c r="M360" s="146"/>
      <c r="T360" s="55"/>
      <c r="AT360" s="18" t="s">
        <v>186</v>
      </c>
      <c r="AU360" s="18" t="s">
        <v>93</v>
      </c>
    </row>
    <row r="361" spans="2:65" s="1" customFormat="1" ht="49.15" customHeight="1">
      <c r="B361" s="34"/>
      <c r="C361" s="130" t="s">
        <v>534</v>
      </c>
      <c r="D361" s="130" t="s">
        <v>179</v>
      </c>
      <c r="E361" s="131" t="s">
        <v>1029</v>
      </c>
      <c r="F361" s="132" t="s">
        <v>1030</v>
      </c>
      <c r="G361" s="133" t="s">
        <v>241</v>
      </c>
      <c r="H361" s="134">
        <v>11.071</v>
      </c>
      <c r="I361" s="135"/>
      <c r="J361" s="136">
        <f>ROUND(I361*H361,2)</f>
        <v>0</v>
      </c>
      <c r="K361" s="132" t="s">
        <v>183</v>
      </c>
      <c r="L361" s="34"/>
      <c r="M361" s="137" t="s">
        <v>81</v>
      </c>
      <c r="N361" s="138" t="s">
        <v>53</v>
      </c>
      <c r="P361" s="139">
        <f>O361*H361</f>
        <v>0</v>
      </c>
      <c r="Q361" s="139">
        <v>0</v>
      </c>
      <c r="R361" s="139">
        <f>Q361*H361</f>
        <v>0</v>
      </c>
      <c r="S361" s="139">
        <v>0</v>
      </c>
      <c r="T361" s="140">
        <f>S361*H361</f>
        <v>0</v>
      </c>
      <c r="AR361" s="141" t="s">
        <v>184</v>
      </c>
      <c r="AT361" s="141" t="s">
        <v>179</v>
      </c>
      <c r="AU361" s="141" t="s">
        <v>93</v>
      </c>
      <c r="AY361" s="18" t="s">
        <v>177</v>
      </c>
      <c r="BE361" s="142">
        <f>IF(N361="základní",J361,0)</f>
        <v>0</v>
      </c>
      <c r="BF361" s="142">
        <f>IF(N361="snížená",J361,0)</f>
        <v>0</v>
      </c>
      <c r="BG361" s="142">
        <f>IF(N361="zákl. přenesená",J361,0)</f>
        <v>0</v>
      </c>
      <c r="BH361" s="142">
        <f>IF(N361="sníž. přenesená",J361,0)</f>
        <v>0</v>
      </c>
      <c r="BI361" s="142">
        <f>IF(N361="nulová",J361,0)</f>
        <v>0</v>
      </c>
      <c r="BJ361" s="18" t="s">
        <v>91</v>
      </c>
      <c r="BK361" s="142">
        <f>ROUND(I361*H361,2)</f>
        <v>0</v>
      </c>
      <c r="BL361" s="18" t="s">
        <v>184</v>
      </c>
      <c r="BM361" s="141" t="s">
        <v>1997</v>
      </c>
    </row>
    <row r="362" spans="2:65" s="1" customFormat="1" ht="11.25">
      <c r="B362" s="34"/>
      <c r="D362" s="143" t="s">
        <v>186</v>
      </c>
      <c r="F362" s="144" t="s">
        <v>1032</v>
      </c>
      <c r="I362" s="145"/>
      <c r="L362" s="34"/>
      <c r="M362" s="146"/>
      <c r="T362" s="55"/>
      <c r="AT362" s="18" t="s">
        <v>186</v>
      </c>
      <c r="AU362" s="18" t="s">
        <v>93</v>
      </c>
    </row>
    <row r="363" spans="2:65" s="12" customFormat="1" ht="11.25">
      <c r="B363" s="147"/>
      <c r="D363" s="148" t="s">
        <v>188</v>
      </c>
      <c r="E363" s="149" t="s">
        <v>81</v>
      </c>
      <c r="F363" s="150" t="s">
        <v>1998</v>
      </c>
      <c r="H363" s="151">
        <v>11.071</v>
      </c>
      <c r="I363" s="152"/>
      <c r="L363" s="147"/>
      <c r="M363" s="153"/>
      <c r="T363" s="154"/>
      <c r="AT363" s="149" t="s">
        <v>188</v>
      </c>
      <c r="AU363" s="149" t="s">
        <v>93</v>
      </c>
      <c r="AV363" s="12" t="s">
        <v>93</v>
      </c>
      <c r="AW363" s="12" t="s">
        <v>42</v>
      </c>
      <c r="AX363" s="12" t="s">
        <v>91</v>
      </c>
      <c r="AY363" s="149" t="s">
        <v>177</v>
      </c>
    </row>
    <row r="364" spans="2:65" s="1" customFormat="1" ht="33" customHeight="1">
      <c r="B364" s="34"/>
      <c r="C364" s="130" t="s">
        <v>541</v>
      </c>
      <c r="D364" s="130" t="s">
        <v>179</v>
      </c>
      <c r="E364" s="131" t="s">
        <v>1035</v>
      </c>
      <c r="F364" s="132" t="s">
        <v>1036</v>
      </c>
      <c r="G364" s="133" t="s">
        <v>241</v>
      </c>
      <c r="H364" s="134">
        <v>15.122999999999999</v>
      </c>
      <c r="I364" s="135"/>
      <c r="J364" s="136">
        <f>ROUND(I364*H364,2)</f>
        <v>0</v>
      </c>
      <c r="K364" s="132" t="s">
        <v>183</v>
      </c>
      <c r="L364" s="34"/>
      <c r="M364" s="137" t="s">
        <v>81</v>
      </c>
      <c r="N364" s="138" t="s">
        <v>53</v>
      </c>
      <c r="P364" s="139">
        <f>O364*H364</f>
        <v>0</v>
      </c>
      <c r="Q364" s="139">
        <v>0</v>
      </c>
      <c r="R364" s="139">
        <f>Q364*H364</f>
        <v>0</v>
      </c>
      <c r="S364" s="139">
        <v>0</v>
      </c>
      <c r="T364" s="140">
        <f>S364*H364</f>
        <v>0</v>
      </c>
      <c r="AR364" s="141" t="s">
        <v>184</v>
      </c>
      <c r="AT364" s="141" t="s">
        <v>179</v>
      </c>
      <c r="AU364" s="141" t="s">
        <v>93</v>
      </c>
      <c r="AY364" s="18" t="s">
        <v>177</v>
      </c>
      <c r="BE364" s="142">
        <f>IF(N364="základní",J364,0)</f>
        <v>0</v>
      </c>
      <c r="BF364" s="142">
        <f>IF(N364="snížená",J364,0)</f>
        <v>0</v>
      </c>
      <c r="BG364" s="142">
        <f>IF(N364="zákl. přenesená",J364,0)</f>
        <v>0</v>
      </c>
      <c r="BH364" s="142">
        <f>IF(N364="sníž. přenesená",J364,0)</f>
        <v>0</v>
      </c>
      <c r="BI364" s="142">
        <f>IF(N364="nulová",J364,0)</f>
        <v>0</v>
      </c>
      <c r="BJ364" s="18" t="s">
        <v>91</v>
      </c>
      <c r="BK364" s="142">
        <f>ROUND(I364*H364,2)</f>
        <v>0</v>
      </c>
      <c r="BL364" s="18" t="s">
        <v>184</v>
      </c>
      <c r="BM364" s="141" t="s">
        <v>1999</v>
      </c>
    </row>
    <row r="365" spans="2:65" s="1" customFormat="1" ht="11.25">
      <c r="B365" s="34"/>
      <c r="D365" s="143" t="s">
        <v>186</v>
      </c>
      <c r="F365" s="144" t="s">
        <v>1038</v>
      </c>
      <c r="I365" s="145"/>
      <c r="L365" s="34"/>
      <c r="M365" s="146"/>
      <c r="T365" s="55"/>
      <c r="AT365" s="18" t="s">
        <v>186</v>
      </c>
      <c r="AU365" s="18" t="s">
        <v>93</v>
      </c>
    </row>
    <row r="366" spans="2:65" s="12" customFormat="1" ht="11.25">
      <c r="B366" s="147"/>
      <c r="D366" s="148" t="s">
        <v>188</v>
      </c>
      <c r="E366" s="149" t="s">
        <v>81</v>
      </c>
      <c r="F366" s="150" t="s">
        <v>2000</v>
      </c>
      <c r="H366" s="151">
        <v>62.728000000000002</v>
      </c>
      <c r="I366" s="152"/>
      <c r="L366" s="147"/>
      <c r="M366" s="153"/>
      <c r="T366" s="154"/>
      <c r="AT366" s="149" t="s">
        <v>188</v>
      </c>
      <c r="AU366" s="149" t="s">
        <v>93</v>
      </c>
      <c r="AV366" s="12" t="s">
        <v>93</v>
      </c>
      <c r="AW366" s="12" t="s">
        <v>42</v>
      </c>
      <c r="AX366" s="12" t="s">
        <v>83</v>
      </c>
      <c r="AY366" s="149" t="s">
        <v>177</v>
      </c>
    </row>
    <row r="367" spans="2:65" s="12" customFormat="1" ht="11.25">
      <c r="B367" s="147"/>
      <c r="D367" s="148" t="s">
        <v>188</v>
      </c>
      <c r="E367" s="149" t="s">
        <v>81</v>
      </c>
      <c r="F367" s="150" t="s">
        <v>2001</v>
      </c>
      <c r="H367" s="151">
        <v>-11.071</v>
      </c>
      <c r="I367" s="152"/>
      <c r="L367" s="147"/>
      <c r="M367" s="153"/>
      <c r="T367" s="154"/>
      <c r="AT367" s="149" t="s">
        <v>188</v>
      </c>
      <c r="AU367" s="149" t="s">
        <v>93</v>
      </c>
      <c r="AV367" s="12" t="s">
        <v>93</v>
      </c>
      <c r="AW367" s="12" t="s">
        <v>42</v>
      </c>
      <c r="AX367" s="12" t="s">
        <v>83</v>
      </c>
      <c r="AY367" s="149" t="s">
        <v>177</v>
      </c>
    </row>
    <row r="368" spans="2:65" s="12" customFormat="1" ht="11.25">
      <c r="B368" s="147"/>
      <c r="D368" s="148" t="s">
        <v>188</v>
      </c>
      <c r="E368" s="149" t="s">
        <v>81</v>
      </c>
      <c r="F368" s="150" t="s">
        <v>2002</v>
      </c>
      <c r="H368" s="151">
        <v>-7.2460000000000004</v>
      </c>
      <c r="I368" s="152"/>
      <c r="L368" s="147"/>
      <c r="M368" s="153"/>
      <c r="T368" s="154"/>
      <c r="AT368" s="149" t="s">
        <v>188</v>
      </c>
      <c r="AU368" s="149" t="s">
        <v>93</v>
      </c>
      <c r="AV368" s="12" t="s">
        <v>93</v>
      </c>
      <c r="AW368" s="12" t="s">
        <v>42</v>
      </c>
      <c r="AX368" s="12" t="s">
        <v>83</v>
      </c>
      <c r="AY368" s="149" t="s">
        <v>177</v>
      </c>
    </row>
    <row r="369" spans="2:65" s="12" customFormat="1" ht="11.25">
      <c r="B369" s="147"/>
      <c r="D369" s="148" t="s">
        <v>188</v>
      </c>
      <c r="E369" s="149" t="s">
        <v>81</v>
      </c>
      <c r="F369" s="150" t="s">
        <v>2003</v>
      </c>
      <c r="H369" s="151">
        <v>-29.288</v>
      </c>
      <c r="I369" s="152"/>
      <c r="L369" s="147"/>
      <c r="M369" s="153"/>
      <c r="T369" s="154"/>
      <c r="AT369" s="149" t="s">
        <v>188</v>
      </c>
      <c r="AU369" s="149" t="s">
        <v>93</v>
      </c>
      <c r="AV369" s="12" t="s">
        <v>93</v>
      </c>
      <c r="AW369" s="12" t="s">
        <v>42</v>
      </c>
      <c r="AX369" s="12" t="s">
        <v>83</v>
      </c>
      <c r="AY369" s="149" t="s">
        <v>177</v>
      </c>
    </row>
    <row r="370" spans="2:65" s="13" customFormat="1" ht="11.25">
      <c r="B370" s="155"/>
      <c r="D370" s="148" t="s">
        <v>188</v>
      </c>
      <c r="E370" s="156" t="s">
        <v>81</v>
      </c>
      <c r="F370" s="157" t="s">
        <v>192</v>
      </c>
      <c r="H370" s="158">
        <v>15.122999999999999</v>
      </c>
      <c r="I370" s="159"/>
      <c r="L370" s="155"/>
      <c r="M370" s="160"/>
      <c r="T370" s="161"/>
      <c r="AT370" s="156" t="s">
        <v>188</v>
      </c>
      <c r="AU370" s="156" t="s">
        <v>93</v>
      </c>
      <c r="AV370" s="13" t="s">
        <v>184</v>
      </c>
      <c r="AW370" s="13" t="s">
        <v>42</v>
      </c>
      <c r="AX370" s="13" t="s">
        <v>91</v>
      </c>
      <c r="AY370" s="156" t="s">
        <v>177</v>
      </c>
    </row>
    <row r="371" spans="2:65" s="1" customFormat="1" ht="37.9" customHeight="1">
      <c r="B371" s="34"/>
      <c r="C371" s="130" t="s">
        <v>546</v>
      </c>
      <c r="D371" s="130" t="s">
        <v>179</v>
      </c>
      <c r="E371" s="131" t="s">
        <v>2004</v>
      </c>
      <c r="F371" s="132" t="s">
        <v>2005</v>
      </c>
      <c r="G371" s="133" t="s">
        <v>241</v>
      </c>
      <c r="H371" s="134">
        <v>29.288</v>
      </c>
      <c r="I371" s="135"/>
      <c r="J371" s="136">
        <f>ROUND(I371*H371,2)</f>
        <v>0</v>
      </c>
      <c r="K371" s="132" t="s">
        <v>183</v>
      </c>
      <c r="L371" s="34"/>
      <c r="M371" s="137" t="s">
        <v>81</v>
      </c>
      <c r="N371" s="138" t="s">
        <v>53</v>
      </c>
      <c r="P371" s="139">
        <f>O371*H371</f>
        <v>0</v>
      </c>
      <c r="Q371" s="139">
        <v>0</v>
      </c>
      <c r="R371" s="139">
        <f>Q371*H371</f>
        <v>0</v>
      </c>
      <c r="S371" s="139">
        <v>0</v>
      </c>
      <c r="T371" s="140">
        <f>S371*H371</f>
        <v>0</v>
      </c>
      <c r="AR371" s="141" t="s">
        <v>184</v>
      </c>
      <c r="AT371" s="141" t="s">
        <v>179</v>
      </c>
      <c r="AU371" s="141" t="s">
        <v>93</v>
      </c>
      <c r="AY371" s="18" t="s">
        <v>177</v>
      </c>
      <c r="BE371" s="142">
        <f>IF(N371="základní",J371,0)</f>
        <v>0</v>
      </c>
      <c r="BF371" s="142">
        <f>IF(N371="snížená",J371,0)</f>
        <v>0</v>
      </c>
      <c r="BG371" s="142">
        <f>IF(N371="zákl. přenesená",J371,0)</f>
        <v>0</v>
      </c>
      <c r="BH371" s="142">
        <f>IF(N371="sníž. přenesená",J371,0)</f>
        <v>0</v>
      </c>
      <c r="BI371" s="142">
        <f>IF(N371="nulová",J371,0)</f>
        <v>0</v>
      </c>
      <c r="BJ371" s="18" t="s">
        <v>91</v>
      </c>
      <c r="BK371" s="142">
        <f>ROUND(I371*H371,2)</f>
        <v>0</v>
      </c>
      <c r="BL371" s="18" t="s">
        <v>184</v>
      </c>
      <c r="BM371" s="141" t="s">
        <v>2006</v>
      </c>
    </row>
    <row r="372" spans="2:65" s="1" customFormat="1" ht="11.25">
      <c r="B372" s="34"/>
      <c r="D372" s="143" t="s">
        <v>186</v>
      </c>
      <c r="F372" s="144" t="s">
        <v>2007</v>
      </c>
      <c r="I372" s="145"/>
      <c r="L372" s="34"/>
      <c r="M372" s="146"/>
      <c r="T372" s="55"/>
      <c r="AT372" s="18" t="s">
        <v>186</v>
      </c>
      <c r="AU372" s="18" t="s">
        <v>93</v>
      </c>
    </row>
    <row r="373" spans="2:65" s="12" customFormat="1" ht="11.25">
      <c r="B373" s="147"/>
      <c r="D373" s="148" t="s">
        <v>188</v>
      </c>
      <c r="E373" s="149" t="s">
        <v>81</v>
      </c>
      <c r="F373" s="150" t="s">
        <v>2008</v>
      </c>
      <c r="H373" s="151">
        <v>29.288</v>
      </c>
      <c r="I373" s="152"/>
      <c r="L373" s="147"/>
      <c r="M373" s="153"/>
      <c r="T373" s="154"/>
      <c r="AT373" s="149" t="s">
        <v>188</v>
      </c>
      <c r="AU373" s="149" t="s">
        <v>93</v>
      </c>
      <c r="AV373" s="12" t="s">
        <v>93</v>
      </c>
      <c r="AW373" s="12" t="s">
        <v>42</v>
      </c>
      <c r="AX373" s="12" t="s">
        <v>91</v>
      </c>
      <c r="AY373" s="149" t="s">
        <v>177</v>
      </c>
    </row>
    <row r="374" spans="2:65" s="11" customFormat="1" ht="22.9" customHeight="1">
      <c r="B374" s="118"/>
      <c r="D374" s="119" t="s">
        <v>82</v>
      </c>
      <c r="E374" s="128" t="s">
        <v>1054</v>
      </c>
      <c r="F374" s="128" t="s">
        <v>1055</v>
      </c>
      <c r="I374" s="121"/>
      <c r="J374" s="129">
        <f>BK374</f>
        <v>0</v>
      </c>
      <c r="L374" s="118"/>
      <c r="M374" s="123"/>
      <c r="P374" s="124">
        <f>SUM(P375:P376)</f>
        <v>0</v>
      </c>
      <c r="R374" s="124">
        <f>SUM(R375:R376)</f>
        <v>0</v>
      </c>
      <c r="T374" s="125">
        <f>SUM(T375:T376)</f>
        <v>0</v>
      </c>
      <c r="AR374" s="119" t="s">
        <v>91</v>
      </c>
      <c r="AT374" s="126" t="s">
        <v>82</v>
      </c>
      <c r="AU374" s="126" t="s">
        <v>91</v>
      </c>
      <c r="AY374" s="119" t="s">
        <v>177</v>
      </c>
      <c r="BK374" s="127">
        <f>SUM(BK375:BK376)</f>
        <v>0</v>
      </c>
    </row>
    <row r="375" spans="2:65" s="1" customFormat="1" ht="16.5" customHeight="1">
      <c r="B375" s="34"/>
      <c r="C375" s="130" t="s">
        <v>551</v>
      </c>
      <c r="D375" s="130" t="s">
        <v>179</v>
      </c>
      <c r="E375" s="131" t="s">
        <v>2009</v>
      </c>
      <c r="F375" s="132" t="s">
        <v>2010</v>
      </c>
      <c r="G375" s="133" t="s">
        <v>241</v>
      </c>
      <c r="H375" s="134">
        <v>44.932000000000002</v>
      </c>
      <c r="I375" s="135"/>
      <c r="J375" s="136">
        <f>ROUND(I375*H375,2)</f>
        <v>0</v>
      </c>
      <c r="K375" s="132" t="s">
        <v>183</v>
      </c>
      <c r="L375" s="34"/>
      <c r="M375" s="137" t="s">
        <v>81</v>
      </c>
      <c r="N375" s="138" t="s">
        <v>53</v>
      </c>
      <c r="P375" s="139">
        <f>O375*H375</f>
        <v>0</v>
      </c>
      <c r="Q375" s="139">
        <v>0</v>
      </c>
      <c r="R375" s="139">
        <f>Q375*H375</f>
        <v>0</v>
      </c>
      <c r="S375" s="139">
        <v>0</v>
      </c>
      <c r="T375" s="140">
        <f>S375*H375</f>
        <v>0</v>
      </c>
      <c r="AR375" s="141" t="s">
        <v>184</v>
      </c>
      <c r="AT375" s="141" t="s">
        <v>179</v>
      </c>
      <c r="AU375" s="141" t="s">
        <v>93</v>
      </c>
      <c r="AY375" s="18" t="s">
        <v>177</v>
      </c>
      <c r="BE375" s="142">
        <f>IF(N375="základní",J375,0)</f>
        <v>0</v>
      </c>
      <c r="BF375" s="142">
        <f>IF(N375="snížená",J375,0)</f>
        <v>0</v>
      </c>
      <c r="BG375" s="142">
        <f>IF(N375="zákl. přenesená",J375,0)</f>
        <v>0</v>
      </c>
      <c r="BH375" s="142">
        <f>IF(N375="sníž. přenesená",J375,0)</f>
        <v>0</v>
      </c>
      <c r="BI375" s="142">
        <f>IF(N375="nulová",J375,0)</f>
        <v>0</v>
      </c>
      <c r="BJ375" s="18" t="s">
        <v>91</v>
      </c>
      <c r="BK375" s="142">
        <f>ROUND(I375*H375,2)</f>
        <v>0</v>
      </c>
      <c r="BL375" s="18" t="s">
        <v>184</v>
      </c>
      <c r="BM375" s="141" t="s">
        <v>2011</v>
      </c>
    </row>
    <row r="376" spans="2:65" s="1" customFormat="1" ht="11.25">
      <c r="B376" s="34"/>
      <c r="D376" s="143" t="s">
        <v>186</v>
      </c>
      <c r="F376" s="144" t="s">
        <v>2012</v>
      </c>
      <c r="I376" s="145"/>
      <c r="L376" s="34"/>
      <c r="M376" s="146"/>
      <c r="T376" s="55"/>
      <c r="AT376" s="18" t="s">
        <v>186</v>
      </c>
      <c r="AU376" s="18" t="s">
        <v>93</v>
      </c>
    </row>
    <row r="377" spans="2:65" s="11" customFormat="1" ht="25.9" customHeight="1">
      <c r="B377" s="118"/>
      <c r="D377" s="119" t="s">
        <v>82</v>
      </c>
      <c r="E377" s="120" t="s">
        <v>1061</v>
      </c>
      <c r="F377" s="120" t="s">
        <v>1062</v>
      </c>
      <c r="I377" s="121"/>
      <c r="J377" s="122">
        <f>BK377</f>
        <v>0</v>
      </c>
      <c r="L377" s="118"/>
      <c r="M377" s="123"/>
      <c r="P377" s="124">
        <f>P378+P395+P402+P408</f>
        <v>0</v>
      </c>
      <c r="R377" s="124">
        <f>R378+R395+R402+R408</f>
        <v>3.8623070800000003</v>
      </c>
      <c r="T377" s="125">
        <f>T378+T395+T402+T408</f>
        <v>0.39896800000000004</v>
      </c>
      <c r="AR377" s="119" t="s">
        <v>93</v>
      </c>
      <c r="AT377" s="126" t="s">
        <v>82</v>
      </c>
      <c r="AU377" s="126" t="s">
        <v>83</v>
      </c>
      <c r="AY377" s="119" t="s">
        <v>177</v>
      </c>
      <c r="BK377" s="127">
        <f>BK378+BK395+BK402+BK408</f>
        <v>0</v>
      </c>
    </row>
    <row r="378" spans="2:65" s="11" customFormat="1" ht="22.9" customHeight="1">
      <c r="B378" s="118"/>
      <c r="D378" s="119" t="s">
        <v>82</v>
      </c>
      <c r="E378" s="128" t="s">
        <v>1063</v>
      </c>
      <c r="F378" s="128" t="s">
        <v>1064</v>
      </c>
      <c r="I378" s="121"/>
      <c r="J378" s="129">
        <f>BK378</f>
        <v>0</v>
      </c>
      <c r="L378" s="118"/>
      <c r="M378" s="123"/>
      <c r="P378" s="124">
        <f>SUM(P379:P394)</f>
        <v>0</v>
      </c>
      <c r="R378" s="124">
        <f>SUM(R379:R394)</f>
        <v>0.114703</v>
      </c>
      <c r="T378" s="125">
        <f>SUM(T379:T394)</f>
        <v>0.39896800000000004</v>
      </c>
      <c r="AR378" s="119" t="s">
        <v>93</v>
      </c>
      <c r="AT378" s="126" t="s">
        <v>82</v>
      </c>
      <c r="AU378" s="126" t="s">
        <v>91</v>
      </c>
      <c r="AY378" s="119" t="s">
        <v>177</v>
      </c>
      <c r="BK378" s="127">
        <f>SUM(BK379:BK394)</f>
        <v>0</v>
      </c>
    </row>
    <row r="379" spans="2:65" s="1" customFormat="1" ht="16.5" customHeight="1">
      <c r="B379" s="34"/>
      <c r="C379" s="130" t="s">
        <v>556</v>
      </c>
      <c r="D379" s="130" t="s">
        <v>179</v>
      </c>
      <c r="E379" s="131" t="s">
        <v>2013</v>
      </c>
      <c r="F379" s="132" t="s">
        <v>2014</v>
      </c>
      <c r="G379" s="133" t="s">
        <v>120</v>
      </c>
      <c r="H379" s="134">
        <v>99.742000000000004</v>
      </c>
      <c r="I379" s="135"/>
      <c r="J379" s="136">
        <f>ROUND(I379*H379,2)</f>
        <v>0</v>
      </c>
      <c r="K379" s="132" t="s">
        <v>183</v>
      </c>
      <c r="L379" s="34"/>
      <c r="M379" s="137" t="s">
        <v>81</v>
      </c>
      <c r="N379" s="138" t="s">
        <v>53</v>
      </c>
      <c r="P379" s="139">
        <f>O379*H379</f>
        <v>0</v>
      </c>
      <c r="Q379" s="139">
        <v>0</v>
      </c>
      <c r="R379" s="139">
        <f>Q379*H379</f>
        <v>0</v>
      </c>
      <c r="S379" s="139">
        <v>4.0000000000000001E-3</v>
      </c>
      <c r="T379" s="140">
        <f>S379*H379</f>
        <v>0.39896800000000004</v>
      </c>
      <c r="AR379" s="141" t="s">
        <v>277</v>
      </c>
      <c r="AT379" s="141" t="s">
        <v>179</v>
      </c>
      <c r="AU379" s="141" t="s">
        <v>93</v>
      </c>
      <c r="AY379" s="18" t="s">
        <v>177</v>
      </c>
      <c r="BE379" s="142">
        <f>IF(N379="základní",J379,0)</f>
        <v>0</v>
      </c>
      <c r="BF379" s="142">
        <f>IF(N379="snížená",J379,0)</f>
        <v>0</v>
      </c>
      <c r="BG379" s="142">
        <f>IF(N379="zákl. přenesená",J379,0)</f>
        <v>0</v>
      </c>
      <c r="BH379" s="142">
        <f>IF(N379="sníž. přenesená",J379,0)</f>
        <v>0</v>
      </c>
      <c r="BI379" s="142">
        <f>IF(N379="nulová",J379,0)</f>
        <v>0</v>
      </c>
      <c r="BJ379" s="18" t="s">
        <v>91</v>
      </c>
      <c r="BK379" s="142">
        <f>ROUND(I379*H379,2)</f>
        <v>0</v>
      </c>
      <c r="BL379" s="18" t="s">
        <v>277</v>
      </c>
      <c r="BM379" s="141" t="s">
        <v>2015</v>
      </c>
    </row>
    <row r="380" spans="2:65" s="1" customFormat="1" ht="11.25">
      <c r="B380" s="34"/>
      <c r="D380" s="143" t="s">
        <v>186</v>
      </c>
      <c r="F380" s="144" t="s">
        <v>2016</v>
      </c>
      <c r="I380" s="145"/>
      <c r="L380" s="34"/>
      <c r="M380" s="146"/>
      <c r="T380" s="55"/>
      <c r="AT380" s="18" t="s">
        <v>186</v>
      </c>
      <c r="AU380" s="18" t="s">
        <v>93</v>
      </c>
    </row>
    <row r="381" spans="2:65" s="12" customFormat="1" ht="11.25">
      <c r="B381" s="147"/>
      <c r="D381" s="148" t="s">
        <v>188</v>
      </c>
      <c r="E381" s="149" t="s">
        <v>81</v>
      </c>
      <c r="F381" s="150" t="s">
        <v>1761</v>
      </c>
      <c r="H381" s="151">
        <v>99.742000000000004</v>
      </c>
      <c r="I381" s="152"/>
      <c r="L381" s="147"/>
      <c r="M381" s="153"/>
      <c r="T381" s="154"/>
      <c r="AT381" s="149" t="s">
        <v>188</v>
      </c>
      <c r="AU381" s="149" t="s">
        <v>93</v>
      </c>
      <c r="AV381" s="12" t="s">
        <v>93</v>
      </c>
      <c r="AW381" s="12" t="s">
        <v>42</v>
      </c>
      <c r="AX381" s="12" t="s">
        <v>91</v>
      </c>
      <c r="AY381" s="149" t="s">
        <v>177</v>
      </c>
    </row>
    <row r="382" spans="2:65" s="1" customFormat="1" ht="11.25">
      <c r="B382" s="34"/>
      <c r="D382" s="148" t="s">
        <v>736</v>
      </c>
      <c r="F382" s="185" t="s">
        <v>1780</v>
      </c>
      <c r="L382" s="34"/>
      <c r="M382" s="146"/>
      <c r="T382" s="55"/>
      <c r="AU382" s="18" t="s">
        <v>93</v>
      </c>
    </row>
    <row r="383" spans="2:65" s="1" customFormat="1" ht="11.25">
      <c r="B383" s="34"/>
      <c r="D383" s="148" t="s">
        <v>736</v>
      </c>
      <c r="F383" s="186" t="s">
        <v>1781</v>
      </c>
      <c r="H383" s="187">
        <v>0</v>
      </c>
      <c r="L383" s="34"/>
      <c r="M383" s="146"/>
      <c r="T383" s="55"/>
      <c r="AU383" s="18" t="s">
        <v>93</v>
      </c>
    </row>
    <row r="384" spans="2:65" s="1" customFormat="1" ht="11.25">
      <c r="B384" s="34"/>
      <c r="D384" s="148" t="s">
        <v>736</v>
      </c>
      <c r="F384" s="186" t="s">
        <v>1782</v>
      </c>
      <c r="H384" s="187">
        <v>99.742000000000004</v>
      </c>
      <c r="L384" s="34"/>
      <c r="M384" s="146"/>
      <c r="T384" s="55"/>
      <c r="AU384" s="18" t="s">
        <v>93</v>
      </c>
    </row>
    <row r="385" spans="2:65" s="1" customFormat="1" ht="33" customHeight="1">
      <c r="B385" s="34"/>
      <c r="C385" s="130" t="s">
        <v>563</v>
      </c>
      <c r="D385" s="130" t="s">
        <v>179</v>
      </c>
      <c r="E385" s="131" t="s">
        <v>2017</v>
      </c>
      <c r="F385" s="132" t="s">
        <v>2018</v>
      </c>
      <c r="G385" s="133" t="s">
        <v>120</v>
      </c>
      <c r="H385" s="134">
        <v>114.703</v>
      </c>
      <c r="I385" s="135"/>
      <c r="J385" s="136">
        <f>ROUND(I385*H385,2)</f>
        <v>0</v>
      </c>
      <c r="K385" s="132" t="s">
        <v>183</v>
      </c>
      <c r="L385" s="34"/>
      <c r="M385" s="137" t="s">
        <v>81</v>
      </c>
      <c r="N385" s="138" t="s">
        <v>53</v>
      </c>
      <c r="P385" s="139">
        <f>O385*H385</f>
        <v>0</v>
      </c>
      <c r="Q385" s="139">
        <v>0</v>
      </c>
      <c r="R385" s="139">
        <f>Q385*H385</f>
        <v>0</v>
      </c>
      <c r="S385" s="139">
        <v>0</v>
      </c>
      <c r="T385" s="140">
        <f>S385*H385</f>
        <v>0</v>
      </c>
      <c r="AR385" s="141" t="s">
        <v>277</v>
      </c>
      <c r="AT385" s="141" t="s">
        <v>179</v>
      </c>
      <c r="AU385" s="141" t="s">
        <v>93</v>
      </c>
      <c r="AY385" s="18" t="s">
        <v>177</v>
      </c>
      <c r="BE385" s="142">
        <f>IF(N385="základní",J385,0)</f>
        <v>0</v>
      </c>
      <c r="BF385" s="142">
        <f>IF(N385="snížená",J385,0)</f>
        <v>0</v>
      </c>
      <c r="BG385" s="142">
        <f>IF(N385="zákl. přenesená",J385,0)</f>
        <v>0</v>
      </c>
      <c r="BH385" s="142">
        <f>IF(N385="sníž. přenesená",J385,0)</f>
        <v>0</v>
      </c>
      <c r="BI385" s="142">
        <f>IF(N385="nulová",J385,0)</f>
        <v>0</v>
      </c>
      <c r="BJ385" s="18" t="s">
        <v>91</v>
      </c>
      <c r="BK385" s="142">
        <f>ROUND(I385*H385,2)</f>
        <v>0</v>
      </c>
      <c r="BL385" s="18" t="s">
        <v>277</v>
      </c>
      <c r="BM385" s="141" t="s">
        <v>2019</v>
      </c>
    </row>
    <row r="386" spans="2:65" s="1" customFormat="1" ht="11.25">
      <c r="B386" s="34"/>
      <c r="D386" s="143" t="s">
        <v>186</v>
      </c>
      <c r="F386" s="144" t="s">
        <v>2020</v>
      </c>
      <c r="I386" s="145"/>
      <c r="L386" s="34"/>
      <c r="M386" s="146"/>
      <c r="T386" s="55"/>
      <c r="AT386" s="18" t="s">
        <v>186</v>
      </c>
      <c r="AU386" s="18" t="s">
        <v>93</v>
      </c>
    </row>
    <row r="387" spans="2:65" s="12" customFormat="1" ht="11.25">
      <c r="B387" s="147"/>
      <c r="D387" s="148" t="s">
        <v>188</v>
      </c>
      <c r="E387" s="149" t="s">
        <v>81</v>
      </c>
      <c r="F387" s="150" t="s">
        <v>2021</v>
      </c>
      <c r="H387" s="151">
        <v>114.703</v>
      </c>
      <c r="I387" s="152"/>
      <c r="L387" s="147"/>
      <c r="M387" s="153"/>
      <c r="T387" s="154"/>
      <c r="AT387" s="149" t="s">
        <v>188</v>
      </c>
      <c r="AU387" s="149" t="s">
        <v>93</v>
      </c>
      <c r="AV387" s="12" t="s">
        <v>93</v>
      </c>
      <c r="AW387" s="12" t="s">
        <v>42</v>
      </c>
      <c r="AX387" s="12" t="s">
        <v>83</v>
      </c>
      <c r="AY387" s="149" t="s">
        <v>177</v>
      </c>
    </row>
    <row r="388" spans="2:65" s="13" customFormat="1" ht="11.25">
      <c r="B388" s="155"/>
      <c r="D388" s="148" t="s">
        <v>188</v>
      </c>
      <c r="E388" s="156" t="s">
        <v>81</v>
      </c>
      <c r="F388" s="157" t="s">
        <v>192</v>
      </c>
      <c r="H388" s="158">
        <v>114.703</v>
      </c>
      <c r="I388" s="159"/>
      <c r="L388" s="155"/>
      <c r="M388" s="160"/>
      <c r="T388" s="161"/>
      <c r="AT388" s="156" t="s">
        <v>188</v>
      </c>
      <c r="AU388" s="156" t="s">
        <v>93</v>
      </c>
      <c r="AV388" s="13" t="s">
        <v>184</v>
      </c>
      <c r="AW388" s="13" t="s">
        <v>42</v>
      </c>
      <c r="AX388" s="13" t="s">
        <v>91</v>
      </c>
      <c r="AY388" s="156" t="s">
        <v>177</v>
      </c>
    </row>
    <row r="389" spans="2:65" s="1" customFormat="1" ht="11.25">
      <c r="B389" s="34"/>
      <c r="D389" s="148" t="s">
        <v>736</v>
      </c>
      <c r="F389" s="185" t="s">
        <v>1780</v>
      </c>
      <c r="L389" s="34"/>
      <c r="M389" s="146"/>
      <c r="T389" s="55"/>
      <c r="AU389" s="18" t="s">
        <v>93</v>
      </c>
    </row>
    <row r="390" spans="2:65" s="1" customFormat="1" ht="11.25">
      <c r="B390" s="34"/>
      <c r="D390" s="148" t="s">
        <v>736</v>
      </c>
      <c r="F390" s="186" t="s">
        <v>1781</v>
      </c>
      <c r="H390" s="187">
        <v>0</v>
      </c>
      <c r="L390" s="34"/>
      <c r="M390" s="146"/>
      <c r="T390" s="55"/>
      <c r="AU390" s="18" t="s">
        <v>93</v>
      </c>
    </row>
    <row r="391" spans="2:65" s="1" customFormat="1" ht="11.25">
      <c r="B391" s="34"/>
      <c r="D391" s="148" t="s">
        <v>736</v>
      </c>
      <c r="F391" s="186" t="s">
        <v>1782</v>
      </c>
      <c r="H391" s="187">
        <v>99.742000000000004</v>
      </c>
      <c r="L391" s="34"/>
      <c r="M391" s="146"/>
      <c r="T391" s="55"/>
      <c r="AU391" s="18" t="s">
        <v>93</v>
      </c>
    </row>
    <row r="392" spans="2:65" s="1" customFormat="1" ht="24.2" customHeight="1">
      <c r="B392" s="34"/>
      <c r="C392" s="169" t="s">
        <v>568</v>
      </c>
      <c r="D392" s="169" t="s">
        <v>278</v>
      </c>
      <c r="E392" s="170" t="s">
        <v>2022</v>
      </c>
      <c r="F392" s="171" t="s">
        <v>2023</v>
      </c>
      <c r="G392" s="172" t="s">
        <v>1449</v>
      </c>
      <c r="H392" s="173">
        <v>114.703</v>
      </c>
      <c r="I392" s="174"/>
      <c r="J392" s="175">
        <f>ROUND(I392*H392,2)</f>
        <v>0</v>
      </c>
      <c r="K392" s="171" t="s">
        <v>183</v>
      </c>
      <c r="L392" s="176"/>
      <c r="M392" s="177" t="s">
        <v>81</v>
      </c>
      <c r="N392" s="178" t="s">
        <v>53</v>
      </c>
      <c r="P392" s="139">
        <f>O392*H392</f>
        <v>0</v>
      </c>
      <c r="Q392" s="139">
        <v>1E-3</v>
      </c>
      <c r="R392" s="139">
        <f>Q392*H392</f>
        <v>0.114703</v>
      </c>
      <c r="S392" s="139">
        <v>0</v>
      </c>
      <c r="T392" s="140">
        <f>S392*H392</f>
        <v>0</v>
      </c>
      <c r="AR392" s="141" t="s">
        <v>393</v>
      </c>
      <c r="AT392" s="141" t="s">
        <v>278</v>
      </c>
      <c r="AU392" s="141" t="s">
        <v>93</v>
      </c>
      <c r="AY392" s="18" t="s">
        <v>177</v>
      </c>
      <c r="BE392" s="142">
        <f>IF(N392="základní",J392,0)</f>
        <v>0</v>
      </c>
      <c r="BF392" s="142">
        <f>IF(N392="snížená",J392,0)</f>
        <v>0</v>
      </c>
      <c r="BG392" s="142">
        <f>IF(N392="zákl. přenesená",J392,0)</f>
        <v>0</v>
      </c>
      <c r="BH392" s="142">
        <f>IF(N392="sníž. přenesená",J392,0)</f>
        <v>0</v>
      </c>
      <c r="BI392" s="142">
        <f>IF(N392="nulová",J392,0)</f>
        <v>0</v>
      </c>
      <c r="BJ392" s="18" t="s">
        <v>91</v>
      </c>
      <c r="BK392" s="142">
        <f>ROUND(I392*H392,2)</f>
        <v>0</v>
      </c>
      <c r="BL392" s="18" t="s">
        <v>277</v>
      </c>
      <c r="BM392" s="141" t="s">
        <v>2024</v>
      </c>
    </row>
    <row r="393" spans="2:65" s="1" customFormat="1" ht="49.15" customHeight="1">
      <c r="B393" s="34"/>
      <c r="C393" s="130" t="s">
        <v>590</v>
      </c>
      <c r="D393" s="130" t="s">
        <v>179</v>
      </c>
      <c r="E393" s="131" t="s">
        <v>2025</v>
      </c>
      <c r="F393" s="132" t="s">
        <v>2026</v>
      </c>
      <c r="G393" s="133" t="s">
        <v>241</v>
      </c>
      <c r="H393" s="134">
        <v>0.115</v>
      </c>
      <c r="I393" s="135"/>
      <c r="J393" s="136">
        <f>ROUND(I393*H393,2)</f>
        <v>0</v>
      </c>
      <c r="K393" s="132" t="s">
        <v>183</v>
      </c>
      <c r="L393" s="34"/>
      <c r="M393" s="137" t="s">
        <v>81</v>
      </c>
      <c r="N393" s="138" t="s">
        <v>53</v>
      </c>
      <c r="P393" s="139">
        <f>O393*H393</f>
        <v>0</v>
      </c>
      <c r="Q393" s="139">
        <v>0</v>
      </c>
      <c r="R393" s="139">
        <f>Q393*H393</f>
        <v>0</v>
      </c>
      <c r="S393" s="139">
        <v>0</v>
      </c>
      <c r="T393" s="140">
        <f>S393*H393</f>
        <v>0</v>
      </c>
      <c r="AR393" s="141" t="s">
        <v>277</v>
      </c>
      <c r="AT393" s="141" t="s">
        <v>179</v>
      </c>
      <c r="AU393" s="141" t="s">
        <v>93</v>
      </c>
      <c r="AY393" s="18" t="s">
        <v>177</v>
      </c>
      <c r="BE393" s="142">
        <f>IF(N393="základní",J393,0)</f>
        <v>0</v>
      </c>
      <c r="BF393" s="142">
        <f>IF(N393="snížená",J393,0)</f>
        <v>0</v>
      </c>
      <c r="BG393" s="142">
        <f>IF(N393="zákl. přenesená",J393,0)</f>
        <v>0</v>
      </c>
      <c r="BH393" s="142">
        <f>IF(N393="sníž. přenesená",J393,0)</f>
        <v>0</v>
      </c>
      <c r="BI393" s="142">
        <f>IF(N393="nulová",J393,0)</f>
        <v>0</v>
      </c>
      <c r="BJ393" s="18" t="s">
        <v>91</v>
      </c>
      <c r="BK393" s="142">
        <f>ROUND(I393*H393,2)</f>
        <v>0</v>
      </c>
      <c r="BL393" s="18" t="s">
        <v>277</v>
      </c>
      <c r="BM393" s="141" t="s">
        <v>2027</v>
      </c>
    </row>
    <row r="394" spans="2:65" s="1" customFormat="1" ht="11.25">
      <c r="B394" s="34"/>
      <c r="D394" s="143" t="s">
        <v>186</v>
      </c>
      <c r="F394" s="144" t="s">
        <v>2028</v>
      </c>
      <c r="I394" s="145"/>
      <c r="L394" s="34"/>
      <c r="M394" s="146"/>
      <c r="T394" s="55"/>
      <c r="AT394" s="18" t="s">
        <v>186</v>
      </c>
      <c r="AU394" s="18" t="s">
        <v>93</v>
      </c>
    </row>
    <row r="395" spans="2:65" s="11" customFormat="1" ht="22.9" customHeight="1">
      <c r="B395" s="118"/>
      <c r="D395" s="119" t="s">
        <v>82</v>
      </c>
      <c r="E395" s="128" t="s">
        <v>1377</v>
      </c>
      <c r="F395" s="128" t="s">
        <v>1378</v>
      </c>
      <c r="I395" s="121"/>
      <c r="J395" s="129">
        <f>BK395</f>
        <v>0</v>
      </c>
      <c r="L395" s="118"/>
      <c r="M395" s="123"/>
      <c r="P395" s="124">
        <f>SUM(P396:P401)</f>
        <v>0</v>
      </c>
      <c r="R395" s="124">
        <f>SUM(R396:R401)</f>
        <v>0.1230258</v>
      </c>
      <c r="T395" s="125">
        <f>SUM(T396:T401)</f>
        <v>0</v>
      </c>
      <c r="AR395" s="119" t="s">
        <v>93</v>
      </c>
      <c r="AT395" s="126" t="s">
        <v>82</v>
      </c>
      <c r="AU395" s="126" t="s">
        <v>91</v>
      </c>
      <c r="AY395" s="119" t="s">
        <v>177</v>
      </c>
      <c r="BK395" s="127">
        <f>SUM(BK396:BK401)</f>
        <v>0</v>
      </c>
    </row>
    <row r="396" spans="2:65" s="1" customFormat="1" ht="24.2" customHeight="1">
      <c r="B396" s="34"/>
      <c r="C396" s="130" t="s">
        <v>596</v>
      </c>
      <c r="D396" s="130" t="s">
        <v>179</v>
      </c>
      <c r="E396" s="131" t="s">
        <v>2029</v>
      </c>
      <c r="F396" s="132" t="s">
        <v>2030</v>
      </c>
      <c r="G396" s="133" t="s">
        <v>182</v>
      </c>
      <c r="H396" s="134">
        <v>9</v>
      </c>
      <c r="I396" s="135"/>
      <c r="J396" s="136">
        <f>ROUND(I396*H396,2)</f>
        <v>0</v>
      </c>
      <c r="K396" s="132" t="s">
        <v>183</v>
      </c>
      <c r="L396" s="34"/>
      <c r="M396" s="137" t="s">
        <v>81</v>
      </c>
      <c r="N396" s="138" t="s">
        <v>53</v>
      </c>
      <c r="P396" s="139">
        <f>O396*H396</f>
        <v>0</v>
      </c>
      <c r="Q396" s="139">
        <v>8.4000000000000003E-4</v>
      </c>
      <c r="R396" s="139">
        <f>Q396*H396</f>
        <v>7.5600000000000007E-3</v>
      </c>
      <c r="S396" s="139">
        <v>0</v>
      </c>
      <c r="T396" s="140">
        <f>S396*H396</f>
        <v>0</v>
      </c>
      <c r="AR396" s="141" t="s">
        <v>277</v>
      </c>
      <c r="AT396" s="141" t="s">
        <v>179</v>
      </c>
      <c r="AU396" s="141" t="s">
        <v>93</v>
      </c>
      <c r="AY396" s="18" t="s">
        <v>177</v>
      </c>
      <c r="BE396" s="142">
        <f>IF(N396="základní",J396,0)</f>
        <v>0</v>
      </c>
      <c r="BF396" s="142">
        <f>IF(N396="snížená",J396,0)</f>
        <v>0</v>
      </c>
      <c r="BG396" s="142">
        <f>IF(N396="zákl. přenesená",J396,0)</f>
        <v>0</v>
      </c>
      <c r="BH396" s="142">
        <f>IF(N396="sníž. přenesená",J396,0)</f>
        <v>0</v>
      </c>
      <c r="BI396" s="142">
        <f>IF(N396="nulová",J396,0)</f>
        <v>0</v>
      </c>
      <c r="BJ396" s="18" t="s">
        <v>91</v>
      </c>
      <c r="BK396" s="142">
        <f>ROUND(I396*H396,2)</f>
        <v>0</v>
      </c>
      <c r="BL396" s="18" t="s">
        <v>277</v>
      </c>
      <c r="BM396" s="141" t="s">
        <v>2031</v>
      </c>
    </row>
    <row r="397" spans="2:65" s="1" customFormat="1" ht="11.25">
      <c r="B397" s="34"/>
      <c r="D397" s="143" t="s">
        <v>186</v>
      </c>
      <c r="F397" s="144" t="s">
        <v>2032</v>
      </c>
      <c r="I397" s="145"/>
      <c r="L397" s="34"/>
      <c r="M397" s="146"/>
      <c r="T397" s="55"/>
      <c r="AT397" s="18" t="s">
        <v>186</v>
      </c>
      <c r="AU397" s="18" t="s">
        <v>93</v>
      </c>
    </row>
    <row r="398" spans="2:65" s="1" customFormat="1" ht="37.9" customHeight="1">
      <c r="B398" s="34"/>
      <c r="C398" s="130" t="s">
        <v>601</v>
      </c>
      <c r="D398" s="130" t="s">
        <v>179</v>
      </c>
      <c r="E398" s="131" t="s">
        <v>2033</v>
      </c>
      <c r="F398" s="132" t="s">
        <v>2034</v>
      </c>
      <c r="G398" s="133" t="s">
        <v>182</v>
      </c>
      <c r="H398" s="134">
        <v>72.62</v>
      </c>
      <c r="I398" s="135"/>
      <c r="J398" s="136">
        <f>ROUND(I398*H398,2)</f>
        <v>0</v>
      </c>
      <c r="K398" s="132" t="s">
        <v>81</v>
      </c>
      <c r="L398" s="34"/>
      <c r="M398" s="137" t="s">
        <v>81</v>
      </c>
      <c r="N398" s="138" t="s">
        <v>53</v>
      </c>
      <c r="P398" s="139">
        <f>O398*H398</f>
        <v>0</v>
      </c>
      <c r="Q398" s="139">
        <v>1.5900000000000001E-3</v>
      </c>
      <c r="R398" s="139">
        <f>Q398*H398</f>
        <v>0.11546580000000001</v>
      </c>
      <c r="S398" s="139">
        <v>0</v>
      </c>
      <c r="T398" s="140">
        <f>S398*H398</f>
        <v>0</v>
      </c>
      <c r="AR398" s="141" t="s">
        <v>277</v>
      </c>
      <c r="AT398" s="141" t="s">
        <v>179</v>
      </c>
      <c r="AU398" s="141" t="s">
        <v>93</v>
      </c>
      <c r="AY398" s="18" t="s">
        <v>177</v>
      </c>
      <c r="BE398" s="142">
        <f>IF(N398="základní",J398,0)</f>
        <v>0</v>
      </c>
      <c r="BF398" s="142">
        <f>IF(N398="snížená",J398,0)</f>
        <v>0</v>
      </c>
      <c r="BG398" s="142">
        <f>IF(N398="zákl. přenesená",J398,0)</f>
        <v>0</v>
      </c>
      <c r="BH398" s="142">
        <f>IF(N398="sníž. přenesená",J398,0)</f>
        <v>0</v>
      </c>
      <c r="BI398" s="142">
        <f>IF(N398="nulová",J398,0)</f>
        <v>0</v>
      </c>
      <c r="BJ398" s="18" t="s">
        <v>91</v>
      </c>
      <c r="BK398" s="142">
        <f>ROUND(I398*H398,2)</f>
        <v>0</v>
      </c>
      <c r="BL398" s="18" t="s">
        <v>277</v>
      </c>
      <c r="BM398" s="141" t="s">
        <v>2035</v>
      </c>
    </row>
    <row r="399" spans="2:65" s="12" customFormat="1" ht="11.25">
      <c r="B399" s="147"/>
      <c r="D399" s="148" t="s">
        <v>188</v>
      </c>
      <c r="E399" s="149" t="s">
        <v>81</v>
      </c>
      <c r="F399" s="150" t="s">
        <v>2036</v>
      </c>
      <c r="H399" s="151">
        <v>72.62</v>
      </c>
      <c r="I399" s="152"/>
      <c r="L399" s="147"/>
      <c r="M399" s="153"/>
      <c r="T399" s="154"/>
      <c r="AT399" s="149" t="s">
        <v>188</v>
      </c>
      <c r="AU399" s="149" t="s">
        <v>93</v>
      </c>
      <c r="AV399" s="12" t="s">
        <v>93</v>
      </c>
      <c r="AW399" s="12" t="s">
        <v>42</v>
      </c>
      <c r="AX399" s="12" t="s">
        <v>91</v>
      </c>
      <c r="AY399" s="149" t="s">
        <v>177</v>
      </c>
    </row>
    <row r="400" spans="2:65" s="1" customFormat="1" ht="33" customHeight="1">
      <c r="B400" s="34"/>
      <c r="C400" s="130" t="s">
        <v>616</v>
      </c>
      <c r="D400" s="130" t="s">
        <v>179</v>
      </c>
      <c r="E400" s="131" t="s">
        <v>2037</v>
      </c>
      <c r="F400" s="132" t="s">
        <v>2038</v>
      </c>
      <c r="G400" s="133" t="s">
        <v>241</v>
      </c>
      <c r="H400" s="134">
        <v>0.123</v>
      </c>
      <c r="I400" s="135"/>
      <c r="J400" s="136">
        <f>ROUND(I400*H400,2)</f>
        <v>0</v>
      </c>
      <c r="K400" s="132" t="s">
        <v>183</v>
      </c>
      <c r="L400" s="34"/>
      <c r="M400" s="137" t="s">
        <v>81</v>
      </c>
      <c r="N400" s="138" t="s">
        <v>53</v>
      </c>
      <c r="P400" s="139">
        <f>O400*H400</f>
        <v>0</v>
      </c>
      <c r="Q400" s="139">
        <v>0</v>
      </c>
      <c r="R400" s="139">
        <f>Q400*H400</f>
        <v>0</v>
      </c>
      <c r="S400" s="139">
        <v>0</v>
      </c>
      <c r="T400" s="140">
        <f>S400*H400</f>
        <v>0</v>
      </c>
      <c r="AR400" s="141" t="s">
        <v>277</v>
      </c>
      <c r="AT400" s="141" t="s">
        <v>179</v>
      </c>
      <c r="AU400" s="141" t="s">
        <v>93</v>
      </c>
      <c r="AY400" s="18" t="s">
        <v>177</v>
      </c>
      <c r="BE400" s="142">
        <f>IF(N400="základní",J400,0)</f>
        <v>0</v>
      </c>
      <c r="BF400" s="142">
        <f>IF(N400="snížená",J400,0)</f>
        <v>0</v>
      </c>
      <c r="BG400" s="142">
        <f>IF(N400="zákl. přenesená",J400,0)</f>
        <v>0</v>
      </c>
      <c r="BH400" s="142">
        <f>IF(N400="sníž. přenesená",J400,0)</f>
        <v>0</v>
      </c>
      <c r="BI400" s="142">
        <f>IF(N400="nulová",J400,0)</f>
        <v>0</v>
      </c>
      <c r="BJ400" s="18" t="s">
        <v>91</v>
      </c>
      <c r="BK400" s="142">
        <f>ROUND(I400*H400,2)</f>
        <v>0</v>
      </c>
      <c r="BL400" s="18" t="s">
        <v>277</v>
      </c>
      <c r="BM400" s="141" t="s">
        <v>2039</v>
      </c>
    </row>
    <row r="401" spans="2:65" s="1" customFormat="1" ht="11.25">
      <c r="B401" s="34"/>
      <c r="D401" s="143" t="s">
        <v>186</v>
      </c>
      <c r="F401" s="144" t="s">
        <v>2040</v>
      </c>
      <c r="I401" s="145"/>
      <c r="L401" s="34"/>
      <c r="M401" s="146"/>
      <c r="T401" s="55"/>
      <c r="AT401" s="18" t="s">
        <v>186</v>
      </c>
      <c r="AU401" s="18" t="s">
        <v>93</v>
      </c>
    </row>
    <row r="402" spans="2:65" s="11" customFormat="1" ht="22.9" customHeight="1">
      <c r="B402" s="118"/>
      <c r="D402" s="119" t="s">
        <v>82</v>
      </c>
      <c r="E402" s="128" t="s">
        <v>1444</v>
      </c>
      <c r="F402" s="128" t="s">
        <v>1445</v>
      </c>
      <c r="I402" s="121"/>
      <c r="J402" s="129">
        <f>BK402</f>
        <v>0</v>
      </c>
      <c r="L402" s="118"/>
      <c r="M402" s="123"/>
      <c r="P402" s="124">
        <f>SUM(P403:P407)</f>
        <v>0</v>
      </c>
      <c r="R402" s="124">
        <f>SUM(R403:R407)</f>
        <v>3.2465000000000002</v>
      </c>
      <c r="T402" s="125">
        <f>SUM(T403:T407)</f>
        <v>0</v>
      </c>
      <c r="AR402" s="119" t="s">
        <v>93</v>
      </c>
      <c r="AT402" s="126" t="s">
        <v>82</v>
      </c>
      <c r="AU402" s="126" t="s">
        <v>91</v>
      </c>
      <c r="AY402" s="119" t="s">
        <v>177</v>
      </c>
      <c r="BK402" s="127">
        <f>SUM(BK403:BK407)</f>
        <v>0</v>
      </c>
    </row>
    <row r="403" spans="2:65" s="1" customFormat="1" ht="16.5" customHeight="1">
      <c r="B403" s="34"/>
      <c r="C403" s="130" t="s">
        <v>621</v>
      </c>
      <c r="D403" s="130" t="s">
        <v>179</v>
      </c>
      <c r="E403" s="131" t="s">
        <v>1447</v>
      </c>
      <c r="F403" s="132" t="s">
        <v>2041</v>
      </c>
      <c r="G403" s="133" t="s">
        <v>1449</v>
      </c>
      <c r="H403" s="134">
        <v>3246.5</v>
      </c>
      <c r="I403" s="135"/>
      <c r="J403" s="136">
        <f>ROUND(I403*H403,2)</f>
        <v>0</v>
      </c>
      <c r="K403" s="132" t="s">
        <v>81</v>
      </c>
      <c r="L403" s="34"/>
      <c r="M403" s="137" t="s">
        <v>81</v>
      </c>
      <c r="N403" s="138" t="s">
        <v>53</v>
      </c>
      <c r="P403" s="139">
        <f>O403*H403</f>
        <v>0</v>
      </c>
      <c r="Q403" s="139">
        <v>1E-3</v>
      </c>
      <c r="R403" s="139">
        <f>Q403*H403</f>
        <v>3.2465000000000002</v>
      </c>
      <c r="S403" s="139">
        <v>0</v>
      </c>
      <c r="T403" s="140">
        <f>S403*H403</f>
        <v>0</v>
      </c>
      <c r="AR403" s="141" t="s">
        <v>277</v>
      </c>
      <c r="AT403" s="141" t="s">
        <v>179</v>
      </c>
      <c r="AU403" s="141" t="s">
        <v>93</v>
      </c>
      <c r="AY403" s="18" t="s">
        <v>177</v>
      </c>
      <c r="BE403" s="142">
        <f>IF(N403="základní",J403,0)</f>
        <v>0</v>
      </c>
      <c r="BF403" s="142">
        <f>IF(N403="snížená",J403,0)</f>
        <v>0</v>
      </c>
      <c r="BG403" s="142">
        <f>IF(N403="zákl. přenesená",J403,0)</f>
        <v>0</v>
      </c>
      <c r="BH403" s="142">
        <f>IF(N403="sníž. přenesená",J403,0)</f>
        <v>0</v>
      </c>
      <c r="BI403" s="142">
        <f>IF(N403="nulová",J403,0)</f>
        <v>0</v>
      </c>
      <c r="BJ403" s="18" t="s">
        <v>91</v>
      </c>
      <c r="BK403" s="142">
        <f>ROUND(I403*H403,2)</f>
        <v>0</v>
      </c>
      <c r="BL403" s="18" t="s">
        <v>277</v>
      </c>
      <c r="BM403" s="141" t="s">
        <v>2042</v>
      </c>
    </row>
    <row r="404" spans="2:65" s="12" customFormat="1" ht="11.25">
      <c r="B404" s="147"/>
      <c r="D404" s="148" t="s">
        <v>188</v>
      </c>
      <c r="E404" s="149" t="s">
        <v>81</v>
      </c>
      <c r="F404" s="150" t="s">
        <v>2043</v>
      </c>
      <c r="H404" s="151">
        <v>3246.5</v>
      </c>
      <c r="I404" s="152"/>
      <c r="L404" s="147"/>
      <c r="M404" s="153"/>
      <c r="T404" s="154"/>
      <c r="AT404" s="149" t="s">
        <v>188</v>
      </c>
      <c r="AU404" s="149" t="s">
        <v>93</v>
      </c>
      <c r="AV404" s="12" t="s">
        <v>93</v>
      </c>
      <c r="AW404" s="12" t="s">
        <v>42</v>
      </c>
      <c r="AX404" s="12" t="s">
        <v>83</v>
      </c>
      <c r="AY404" s="149" t="s">
        <v>177</v>
      </c>
    </row>
    <row r="405" spans="2:65" s="13" customFormat="1" ht="11.25">
      <c r="B405" s="155"/>
      <c r="D405" s="148" t="s">
        <v>188</v>
      </c>
      <c r="E405" s="156" t="s">
        <v>81</v>
      </c>
      <c r="F405" s="157" t="s">
        <v>192</v>
      </c>
      <c r="H405" s="158">
        <v>3246.5</v>
      </c>
      <c r="I405" s="159"/>
      <c r="L405" s="155"/>
      <c r="M405" s="160"/>
      <c r="T405" s="161"/>
      <c r="AT405" s="156" t="s">
        <v>188</v>
      </c>
      <c r="AU405" s="156" t="s">
        <v>93</v>
      </c>
      <c r="AV405" s="13" t="s">
        <v>184</v>
      </c>
      <c r="AW405" s="13" t="s">
        <v>42</v>
      </c>
      <c r="AX405" s="13" t="s">
        <v>91</v>
      </c>
      <c r="AY405" s="156" t="s">
        <v>177</v>
      </c>
    </row>
    <row r="406" spans="2:65" s="1" customFormat="1" ht="33" customHeight="1">
      <c r="B406" s="34"/>
      <c r="C406" s="130" t="s">
        <v>628</v>
      </c>
      <c r="D406" s="130" t="s">
        <v>179</v>
      </c>
      <c r="E406" s="131" t="s">
        <v>2044</v>
      </c>
      <c r="F406" s="132" t="s">
        <v>2045</v>
      </c>
      <c r="G406" s="133" t="s">
        <v>241</v>
      </c>
      <c r="H406" s="134">
        <v>3.2469999999999999</v>
      </c>
      <c r="I406" s="135"/>
      <c r="J406" s="136">
        <f>ROUND(I406*H406,2)</f>
        <v>0</v>
      </c>
      <c r="K406" s="132" t="s">
        <v>183</v>
      </c>
      <c r="L406" s="34"/>
      <c r="M406" s="137" t="s">
        <v>81</v>
      </c>
      <c r="N406" s="138" t="s">
        <v>53</v>
      </c>
      <c r="P406" s="139">
        <f>O406*H406</f>
        <v>0</v>
      </c>
      <c r="Q406" s="139">
        <v>0</v>
      </c>
      <c r="R406" s="139">
        <f>Q406*H406</f>
        <v>0</v>
      </c>
      <c r="S406" s="139">
        <v>0</v>
      </c>
      <c r="T406" s="140">
        <f>S406*H406</f>
        <v>0</v>
      </c>
      <c r="AR406" s="141" t="s">
        <v>277</v>
      </c>
      <c r="AT406" s="141" t="s">
        <v>179</v>
      </c>
      <c r="AU406" s="141" t="s">
        <v>93</v>
      </c>
      <c r="AY406" s="18" t="s">
        <v>177</v>
      </c>
      <c r="BE406" s="142">
        <f>IF(N406="základní",J406,0)</f>
        <v>0</v>
      </c>
      <c r="BF406" s="142">
        <f>IF(N406="snížená",J406,0)</f>
        <v>0</v>
      </c>
      <c r="BG406" s="142">
        <f>IF(N406="zákl. přenesená",J406,0)</f>
        <v>0</v>
      </c>
      <c r="BH406" s="142">
        <f>IF(N406="sníž. přenesená",J406,0)</f>
        <v>0</v>
      </c>
      <c r="BI406" s="142">
        <f>IF(N406="nulová",J406,0)</f>
        <v>0</v>
      </c>
      <c r="BJ406" s="18" t="s">
        <v>91</v>
      </c>
      <c r="BK406" s="142">
        <f>ROUND(I406*H406,2)</f>
        <v>0</v>
      </c>
      <c r="BL406" s="18" t="s">
        <v>277</v>
      </c>
      <c r="BM406" s="141" t="s">
        <v>2046</v>
      </c>
    </row>
    <row r="407" spans="2:65" s="1" customFormat="1" ht="11.25">
      <c r="B407" s="34"/>
      <c r="D407" s="143" t="s">
        <v>186</v>
      </c>
      <c r="F407" s="144" t="s">
        <v>2047</v>
      </c>
      <c r="I407" s="145"/>
      <c r="L407" s="34"/>
      <c r="M407" s="146"/>
      <c r="T407" s="55"/>
      <c r="AT407" s="18" t="s">
        <v>186</v>
      </c>
      <c r="AU407" s="18" t="s">
        <v>93</v>
      </c>
    </row>
    <row r="408" spans="2:65" s="11" customFormat="1" ht="22.9" customHeight="1">
      <c r="B408" s="118"/>
      <c r="D408" s="119" t="s">
        <v>82</v>
      </c>
      <c r="E408" s="128" t="s">
        <v>1656</v>
      </c>
      <c r="F408" s="128" t="s">
        <v>1657</v>
      </c>
      <c r="I408" s="121"/>
      <c r="J408" s="129">
        <f>BK408</f>
        <v>0</v>
      </c>
      <c r="L408" s="118"/>
      <c r="M408" s="123"/>
      <c r="P408" s="124">
        <f>SUM(P409:P439)</f>
        <v>0</v>
      </c>
      <c r="R408" s="124">
        <f>SUM(R409:R439)</f>
        <v>0.37807828000000004</v>
      </c>
      <c r="T408" s="125">
        <f>SUM(T409:T439)</f>
        <v>0</v>
      </c>
      <c r="AR408" s="119" t="s">
        <v>93</v>
      </c>
      <c r="AT408" s="126" t="s">
        <v>82</v>
      </c>
      <c r="AU408" s="126" t="s">
        <v>91</v>
      </c>
      <c r="AY408" s="119" t="s">
        <v>177</v>
      </c>
      <c r="BK408" s="127">
        <f>SUM(BK409:BK439)</f>
        <v>0</v>
      </c>
    </row>
    <row r="409" spans="2:65" s="1" customFormat="1" ht="24.2" customHeight="1">
      <c r="B409" s="34"/>
      <c r="C409" s="130" t="s">
        <v>637</v>
      </c>
      <c r="D409" s="130" t="s">
        <v>179</v>
      </c>
      <c r="E409" s="131" t="s">
        <v>2048</v>
      </c>
      <c r="F409" s="132" t="s">
        <v>2049</v>
      </c>
      <c r="G409" s="133" t="s">
        <v>182</v>
      </c>
      <c r="H409" s="134">
        <v>72.62</v>
      </c>
      <c r="I409" s="135"/>
      <c r="J409" s="136">
        <f>ROUND(I409*H409,2)</f>
        <v>0</v>
      </c>
      <c r="K409" s="132" t="s">
        <v>183</v>
      </c>
      <c r="L409" s="34"/>
      <c r="M409" s="137" t="s">
        <v>81</v>
      </c>
      <c r="N409" s="138" t="s">
        <v>53</v>
      </c>
      <c r="P409" s="139">
        <f>O409*H409</f>
        <v>0</v>
      </c>
      <c r="Q409" s="139">
        <v>3.0000000000000001E-5</v>
      </c>
      <c r="R409" s="139">
        <f>Q409*H409</f>
        <v>2.1786000000000002E-3</v>
      </c>
      <c r="S409" s="139">
        <v>0</v>
      </c>
      <c r="T409" s="140">
        <f>S409*H409</f>
        <v>0</v>
      </c>
      <c r="AR409" s="141" t="s">
        <v>277</v>
      </c>
      <c r="AT409" s="141" t="s">
        <v>179</v>
      </c>
      <c r="AU409" s="141" t="s">
        <v>93</v>
      </c>
      <c r="AY409" s="18" t="s">
        <v>177</v>
      </c>
      <c r="BE409" s="142">
        <f>IF(N409="základní",J409,0)</f>
        <v>0</v>
      </c>
      <c r="BF409" s="142">
        <f>IF(N409="snížená",J409,0)</f>
        <v>0</v>
      </c>
      <c r="BG409" s="142">
        <f>IF(N409="zákl. přenesená",J409,0)</f>
        <v>0</v>
      </c>
      <c r="BH409" s="142">
        <f>IF(N409="sníž. přenesená",J409,0)</f>
        <v>0</v>
      </c>
      <c r="BI409" s="142">
        <f>IF(N409="nulová",J409,0)</f>
        <v>0</v>
      </c>
      <c r="BJ409" s="18" t="s">
        <v>91</v>
      </c>
      <c r="BK409" s="142">
        <f>ROUND(I409*H409,2)</f>
        <v>0</v>
      </c>
      <c r="BL409" s="18" t="s">
        <v>277</v>
      </c>
      <c r="BM409" s="141" t="s">
        <v>2050</v>
      </c>
    </row>
    <row r="410" spans="2:65" s="1" customFormat="1" ht="11.25">
      <c r="B410" s="34"/>
      <c r="D410" s="143" t="s">
        <v>186</v>
      </c>
      <c r="F410" s="144" t="s">
        <v>2051</v>
      </c>
      <c r="I410" s="145"/>
      <c r="L410" s="34"/>
      <c r="M410" s="146"/>
      <c r="T410" s="55"/>
      <c r="AT410" s="18" t="s">
        <v>186</v>
      </c>
      <c r="AU410" s="18" t="s">
        <v>93</v>
      </c>
    </row>
    <row r="411" spans="2:65" s="12" customFormat="1" ht="11.25">
      <c r="B411" s="147"/>
      <c r="D411" s="148" t="s">
        <v>188</v>
      </c>
      <c r="E411" s="149" t="s">
        <v>81</v>
      </c>
      <c r="F411" s="150" t="s">
        <v>2036</v>
      </c>
      <c r="H411" s="151">
        <v>72.62</v>
      </c>
      <c r="I411" s="152"/>
      <c r="L411" s="147"/>
      <c r="M411" s="153"/>
      <c r="T411" s="154"/>
      <c r="AT411" s="149" t="s">
        <v>188</v>
      </c>
      <c r="AU411" s="149" t="s">
        <v>93</v>
      </c>
      <c r="AV411" s="12" t="s">
        <v>93</v>
      </c>
      <c r="AW411" s="12" t="s">
        <v>42</v>
      </c>
      <c r="AX411" s="12" t="s">
        <v>91</v>
      </c>
      <c r="AY411" s="149" t="s">
        <v>177</v>
      </c>
    </row>
    <row r="412" spans="2:65" s="1" customFormat="1" ht="24.2" customHeight="1">
      <c r="B412" s="34"/>
      <c r="C412" s="130" t="s">
        <v>642</v>
      </c>
      <c r="D412" s="130" t="s">
        <v>179</v>
      </c>
      <c r="E412" s="131" t="s">
        <v>2052</v>
      </c>
      <c r="F412" s="132" t="s">
        <v>2053</v>
      </c>
      <c r="G412" s="133" t="s">
        <v>120</v>
      </c>
      <c r="H412" s="134">
        <v>117.17100000000001</v>
      </c>
      <c r="I412" s="135"/>
      <c r="J412" s="136">
        <f>ROUND(I412*H412,2)</f>
        <v>0</v>
      </c>
      <c r="K412" s="132" t="s">
        <v>183</v>
      </c>
      <c r="L412" s="34"/>
      <c r="M412" s="137" t="s">
        <v>81</v>
      </c>
      <c r="N412" s="138" t="s">
        <v>53</v>
      </c>
      <c r="P412" s="139">
        <f>O412*H412</f>
        <v>0</v>
      </c>
      <c r="Q412" s="139">
        <v>3.6000000000000002E-4</v>
      </c>
      <c r="R412" s="139">
        <f>Q412*H412</f>
        <v>4.2181560000000007E-2</v>
      </c>
      <c r="S412" s="139">
        <v>0</v>
      </c>
      <c r="T412" s="140">
        <f>S412*H412</f>
        <v>0</v>
      </c>
      <c r="AR412" s="141" t="s">
        <v>277</v>
      </c>
      <c r="AT412" s="141" t="s">
        <v>179</v>
      </c>
      <c r="AU412" s="141" t="s">
        <v>93</v>
      </c>
      <c r="AY412" s="18" t="s">
        <v>177</v>
      </c>
      <c r="BE412" s="142">
        <f>IF(N412="základní",J412,0)</f>
        <v>0</v>
      </c>
      <c r="BF412" s="142">
        <f>IF(N412="snížená",J412,0)</f>
        <v>0</v>
      </c>
      <c r="BG412" s="142">
        <f>IF(N412="zákl. přenesená",J412,0)</f>
        <v>0</v>
      </c>
      <c r="BH412" s="142">
        <f>IF(N412="sníž. přenesená",J412,0)</f>
        <v>0</v>
      </c>
      <c r="BI412" s="142">
        <f>IF(N412="nulová",J412,0)</f>
        <v>0</v>
      </c>
      <c r="BJ412" s="18" t="s">
        <v>91</v>
      </c>
      <c r="BK412" s="142">
        <f>ROUND(I412*H412,2)</f>
        <v>0</v>
      </c>
      <c r="BL412" s="18" t="s">
        <v>277</v>
      </c>
      <c r="BM412" s="141" t="s">
        <v>2054</v>
      </c>
    </row>
    <row r="413" spans="2:65" s="1" customFormat="1" ht="11.25">
      <c r="B413" s="34"/>
      <c r="D413" s="143" t="s">
        <v>186</v>
      </c>
      <c r="F413" s="144" t="s">
        <v>2055</v>
      </c>
      <c r="I413" s="145"/>
      <c r="L413" s="34"/>
      <c r="M413" s="146"/>
      <c r="T413" s="55"/>
      <c r="AT413" s="18" t="s">
        <v>186</v>
      </c>
      <c r="AU413" s="18" t="s">
        <v>93</v>
      </c>
    </row>
    <row r="414" spans="2:65" s="12" customFormat="1" ht="11.25">
      <c r="B414" s="147"/>
      <c r="D414" s="148" t="s">
        <v>188</v>
      </c>
      <c r="E414" s="149" t="s">
        <v>81</v>
      </c>
      <c r="F414" s="150" t="s">
        <v>1761</v>
      </c>
      <c r="H414" s="151">
        <v>99.742000000000004</v>
      </c>
      <c r="I414" s="152"/>
      <c r="L414" s="147"/>
      <c r="M414" s="153"/>
      <c r="T414" s="154"/>
      <c r="AT414" s="149" t="s">
        <v>188</v>
      </c>
      <c r="AU414" s="149" t="s">
        <v>93</v>
      </c>
      <c r="AV414" s="12" t="s">
        <v>93</v>
      </c>
      <c r="AW414" s="12" t="s">
        <v>42</v>
      </c>
      <c r="AX414" s="12" t="s">
        <v>83</v>
      </c>
      <c r="AY414" s="149" t="s">
        <v>177</v>
      </c>
    </row>
    <row r="415" spans="2:65" s="12" customFormat="1" ht="11.25">
      <c r="B415" s="147"/>
      <c r="D415" s="148" t="s">
        <v>188</v>
      </c>
      <c r="E415" s="149" t="s">
        <v>81</v>
      </c>
      <c r="F415" s="150" t="s">
        <v>1894</v>
      </c>
      <c r="H415" s="151">
        <v>17.428999999999998</v>
      </c>
      <c r="I415" s="152"/>
      <c r="L415" s="147"/>
      <c r="M415" s="153"/>
      <c r="T415" s="154"/>
      <c r="AT415" s="149" t="s">
        <v>188</v>
      </c>
      <c r="AU415" s="149" t="s">
        <v>93</v>
      </c>
      <c r="AV415" s="12" t="s">
        <v>93</v>
      </c>
      <c r="AW415" s="12" t="s">
        <v>42</v>
      </c>
      <c r="AX415" s="12" t="s">
        <v>83</v>
      </c>
      <c r="AY415" s="149" t="s">
        <v>177</v>
      </c>
    </row>
    <row r="416" spans="2:65" s="13" customFormat="1" ht="11.25">
      <c r="B416" s="155"/>
      <c r="D416" s="148" t="s">
        <v>188</v>
      </c>
      <c r="E416" s="156" t="s">
        <v>81</v>
      </c>
      <c r="F416" s="157" t="s">
        <v>192</v>
      </c>
      <c r="H416" s="158">
        <v>117.17100000000001</v>
      </c>
      <c r="I416" s="159"/>
      <c r="L416" s="155"/>
      <c r="M416" s="160"/>
      <c r="T416" s="161"/>
      <c r="AT416" s="156" t="s">
        <v>188</v>
      </c>
      <c r="AU416" s="156" t="s">
        <v>93</v>
      </c>
      <c r="AV416" s="13" t="s">
        <v>184</v>
      </c>
      <c r="AW416" s="13" t="s">
        <v>42</v>
      </c>
      <c r="AX416" s="13" t="s">
        <v>91</v>
      </c>
      <c r="AY416" s="156" t="s">
        <v>177</v>
      </c>
    </row>
    <row r="417" spans="2:65" s="1" customFormat="1" ht="11.25">
      <c r="B417" s="34"/>
      <c r="D417" s="148" t="s">
        <v>736</v>
      </c>
      <c r="F417" s="185" t="s">
        <v>1780</v>
      </c>
      <c r="L417" s="34"/>
      <c r="M417" s="146"/>
      <c r="T417" s="55"/>
      <c r="AU417" s="18" t="s">
        <v>93</v>
      </c>
    </row>
    <row r="418" spans="2:65" s="1" customFormat="1" ht="11.25">
      <c r="B418" s="34"/>
      <c r="D418" s="148" t="s">
        <v>736</v>
      </c>
      <c r="F418" s="186" t="s">
        <v>1781</v>
      </c>
      <c r="H418" s="187">
        <v>0</v>
      </c>
      <c r="L418" s="34"/>
      <c r="M418" s="146"/>
      <c r="T418" s="55"/>
      <c r="AU418" s="18" t="s">
        <v>93</v>
      </c>
    </row>
    <row r="419" spans="2:65" s="1" customFormat="1" ht="11.25">
      <c r="B419" s="34"/>
      <c r="D419" s="148" t="s">
        <v>736</v>
      </c>
      <c r="F419" s="186" t="s">
        <v>1782</v>
      </c>
      <c r="H419" s="187">
        <v>99.742000000000004</v>
      </c>
      <c r="L419" s="34"/>
      <c r="M419" s="146"/>
      <c r="T419" s="55"/>
      <c r="AU419" s="18" t="s">
        <v>93</v>
      </c>
    </row>
    <row r="420" spans="2:65" s="1" customFormat="1" ht="24.2" customHeight="1">
      <c r="B420" s="34"/>
      <c r="C420" s="130" t="s">
        <v>647</v>
      </c>
      <c r="D420" s="130" t="s">
        <v>179</v>
      </c>
      <c r="E420" s="131" t="s">
        <v>2056</v>
      </c>
      <c r="F420" s="132" t="s">
        <v>2057</v>
      </c>
      <c r="G420" s="133" t="s">
        <v>120</v>
      </c>
      <c r="H420" s="134">
        <v>117.17100000000001</v>
      </c>
      <c r="I420" s="135"/>
      <c r="J420" s="136">
        <f>ROUND(I420*H420,2)</f>
        <v>0</v>
      </c>
      <c r="K420" s="132" t="s">
        <v>183</v>
      </c>
      <c r="L420" s="34"/>
      <c r="M420" s="137" t="s">
        <v>81</v>
      </c>
      <c r="N420" s="138" t="s">
        <v>53</v>
      </c>
      <c r="P420" s="139">
        <f>O420*H420</f>
        <v>0</v>
      </c>
      <c r="Q420" s="139">
        <v>2.4000000000000001E-4</v>
      </c>
      <c r="R420" s="139">
        <f>Q420*H420</f>
        <v>2.8121040000000003E-2</v>
      </c>
      <c r="S420" s="139">
        <v>0</v>
      </c>
      <c r="T420" s="140">
        <f>S420*H420</f>
        <v>0</v>
      </c>
      <c r="AR420" s="141" t="s">
        <v>277</v>
      </c>
      <c r="AT420" s="141" t="s">
        <v>179</v>
      </c>
      <c r="AU420" s="141" t="s">
        <v>93</v>
      </c>
      <c r="AY420" s="18" t="s">
        <v>177</v>
      </c>
      <c r="BE420" s="142">
        <f>IF(N420="základní",J420,0)</f>
        <v>0</v>
      </c>
      <c r="BF420" s="142">
        <f>IF(N420="snížená",J420,0)</f>
        <v>0</v>
      </c>
      <c r="BG420" s="142">
        <f>IF(N420="zákl. přenesená",J420,0)</f>
        <v>0</v>
      </c>
      <c r="BH420" s="142">
        <f>IF(N420="sníž. přenesená",J420,0)</f>
        <v>0</v>
      </c>
      <c r="BI420" s="142">
        <f>IF(N420="nulová",J420,0)</f>
        <v>0</v>
      </c>
      <c r="BJ420" s="18" t="s">
        <v>91</v>
      </c>
      <c r="BK420" s="142">
        <f>ROUND(I420*H420,2)</f>
        <v>0</v>
      </c>
      <c r="BL420" s="18" t="s">
        <v>277</v>
      </c>
      <c r="BM420" s="141" t="s">
        <v>2058</v>
      </c>
    </row>
    <row r="421" spans="2:65" s="1" customFormat="1" ht="11.25">
      <c r="B421" s="34"/>
      <c r="D421" s="143" t="s">
        <v>186</v>
      </c>
      <c r="F421" s="144" t="s">
        <v>2059</v>
      </c>
      <c r="I421" s="145"/>
      <c r="L421" s="34"/>
      <c r="M421" s="146"/>
      <c r="T421" s="55"/>
      <c r="AT421" s="18" t="s">
        <v>186</v>
      </c>
      <c r="AU421" s="18" t="s">
        <v>93</v>
      </c>
    </row>
    <row r="422" spans="2:65" s="15" customFormat="1" ht="11.25">
      <c r="B422" s="179"/>
      <c r="D422" s="148" t="s">
        <v>188</v>
      </c>
      <c r="E422" s="180" t="s">
        <v>81</v>
      </c>
      <c r="F422" s="181" t="s">
        <v>1781</v>
      </c>
      <c r="H422" s="180" t="s">
        <v>81</v>
      </c>
      <c r="I422" s="182"/>
      <c r="L422" s="179"/>
      <c r="M422" s="183"/>
      <c r="T422" s="184"/>
      <c r="AT422" s="180" t="s">
        <v>188</v>
      </c>
      <c r="AU422" s="180" t="s">
        <v>93</v>
      </c>
      <c r="AV422" s="15" t="s">
        <v>91</v>
      </c>
      <c r="AW422" s="15" t="s">
        <v>42</v>
      </c>
      <c r="AX422" s="15" t="s">
        <v>83</v>
      </c>
      <c r="AY422" s="180" t="s">
        <v>177</v>
      </c>
    </row>
    <row r="423" spans="2:65" s="12" customFormat="1" ht="11.25">
      <c r="B423" s="147"/>
      <c r="D423" s="148" t="s">
        <v>188</v>
      </c>
      <c r="E423" s="149" t="s">
        <v>1761</v>
      </c>
      <c r="F423" s="150" t="s">
        <v>1782</v>
      </c>
      <c r="H423" s="151">
        <v>99.742000000000004</v>
      </c>
      <c r="I423" s="152"/>
      <c r="L423" s="147"/>
      <c r="M423" s="153"/>
      <c r="T423" s="154"/>
      <c r="AT423" s="149" t="s">
        <v>188</v>
      </c>
      <c r="AU423" s="149" t="s">
        <v>93</v>
      </c>
      <c r="AV423" s="12" t="s">
        <v>93</v>
      </c>
      <c r="AW423" s="12" t="s">
        <v>42</v>
      </c>
      <c r="AX423" s="12" t="s">
        <v>83</v>
      </c>
      <c r="AY423" s="149" t="s">
        <v>177</v>
      </c>
    </row>
    <row r="424" spans="2:65" s="12" customFormat="1" ht="11.25">
      <c r="B424" s="147"/>
      <c r="D424" s="148" t="s">
        <v>188</v>
      </c>
      <c r="E424" s="149" t="s">
        <v>81</v>
      </c>
      <c r="F424" s="150" t="s">
        <v>1894</v>
      </c>
      <c r="H424" s="151">
        <v>17.428999999999998</v>
      </c>
      <c r="I424" s="152"/>
      <c r="L424" s="147"/>
      <c r="M424" s="153"/>
      <c r="T424" s="154"/>
      <c r="AT424" s="149" t="s">
        <v>188</v>
      </c>
      <c r="AU424" s="149" t="s">
        <v>93</v>
      </c>
      <c r="AV424" s="12" t="s">
        <v>93</v>
      </c>
      <c r="AW424" s="12" t="s">
        <v>42</v>
      </c>
      <c r="AX424" s="12" t="s">
        <v>83</v>
      </c>
      <c r="AY424" s="149" t="s">
        <v>177</v>
      </c>
    </row>
    <row r="425" spans="2:65" s="13" customFormat="1" ht="11.25">
      <c r="B425" s="155"/>
      <c r="D425" s="148" t="s">
        <v>188</v>
      </c>
      <c r="E425" s="156" t="s">
        <v>81</v>
      </c>
      <c r="F425" s="157" t="s">
        <v>192</v>
      </c>
      <c r="H425" s="158">
        <v>117.17100000000001</v>
      </c>
      <c r="I425" s="159"/>
      <c r="L425" s="155"/>
      <c r="M425" s="160"/>
      <c r="T425" s="161"/>
      <c r="AT425" s="156" t="s">
        <v>188</v>
      </c>
      <c r="AU425" s="156" t="s">
        <v>93</v>
      </c>
      <c r="AV425" s="13" t="s">
        <v>184</v>
      </c>
      <c r="AW425" s="13" t="s">
        <v>42</v>
      </c>
      <c r="AX425" s="13" t="s">
        <v>91</v>
      </c>
      <c r="AY425" s="156" t="s">
        <v>177</v>
      </c>
    </row>
    <row r="426" spans="2:65" s="1" customFormat="1" ht="24.2" customHeight="1">
      <c r="B426" s="34"/>
      <c r="C426" s="130" t="s">
        <v>652</v>
      </c>
      <c r="D426" s="130" t="s">
        <v>179</v>
      </c>
      <c r="E426" s="131" t="s">
        <v>2060</v>
      </c>
      <c r="F426" s="132" t="s">
        <v>2061</v>
      </c>
      <c r="G426" s="133" t="s">
        <v>120</v>
      </c>
      <c r="H426" s="134">
        <v>117.17100000000001</v>
      </c>
      <c r="I426" s="135"/>
      <c r="J426" s="136">
        <f>ROUND(I426*H426,2)</f>
        <v>0</v>
      </c>
      <c r="K426" s="132" t="s">
        <v>183</v>
      </c>
      <c r="L426" s="34"/>
      <c r="M426" s="137" t="s">
        <v>81</v>
      </c>
      <c r="N426" s="138" t="s">
        <v>53</v>
      </c>
      <c r="P426" s="139">
        <f>O426*H426</f>
        <v>0</v>
      </c>
      <c r="Q426" s="139">
        <v>4.8000000000000001E-4</v>
      </c>
      <c r="R426" s="139">
        <f>Q426*H426</f>
        <v>5.6242080000000007E-2</v>
      </c>
      <c r="S426" s="139">
        <v>0</v>
      </c>
      <c r="T426" s="140">
        <f>S426*H426</f>
        <v>0</v>
      </c>
      <c r="AR426" s="141" t="s">
        <v>277</v>
      </c>
      <c r="AT426" s="141" t="s">
        <v>179</v>
      </c>
      <c r="AU426" s="141" t="s">
        <v>93</v>
      </c>
      <c r="AY426" s="18" t="s">
        <v>177</v>
      </c>
      <c r="BE426" s="142">
        <f>IF(N426="základní",J426,0)</f>
        <v>0</v>
      </c>
      <c r="BF426" s="142">
        <f>IF(N426="snížená",J426,0)</f>
        <v>0</v>
      </c>
      <c r="BG426" s="142">
        <f>IF(N426="zákl. přenesená",J426,0)</f>
        <v>0</v>
      </c>
      <c r="BH426" s="142">
        <f>IF(N426="sníž. přenesená",J426,0)</f>
        <v>0</v>
      </c>
      <c r="BI426" s="142">
        <f>IF(N426="nulová",J426,0)</f>
        <v>0</v>
      </c>
      <c r="BJ426" s="18" t="s">
        <v>91</v>
      </c>
      <c r="BK426" s="142">
        <f>ROUND(I426*H426,2)</f>
        <v>0</v>
      </c>
      <c r="BL426" s="18" t="s">
        <v>277</v>
      </c>
      <c r="BM426" s="141" t="s">
        <v>2062</v>
      </c>
    </row>
    <row r="427" spans="2:65" s="1" customFormat="1" ht="11.25">
      <c r="B427" s="34"/>
      <c r="D427" s="143" t="s">
        <v>186</v>
      </c>
      <c r="F427" s="144" t="s">
        <v>2063</v>
      </c>
      <c r="I427" s="145"/>
      <c r="L427" s="34"/>
      <c r="M427" s="146"/>
      <c r="T427" s="55"/>
      <c r="AT427" s="18" t="s">
        <v>186</v>
      </c>
      <c r="AU427" s="18" t="s">
        <v>93</v>
      </c>
    </row>
    <row r="428" spans="2:65" s="12" customFormat="1" ht="11.25">
      <c r="B428" s="147"/>
      <c r="D428" s="148" t="s">
        <v>188</v>
      </c>
      <c r="E428" s="149" t="s">
        <v>81</v>
      </c>
      <c r="F428" s="150" t="s">
        <v>2064</v>
      </c>
      <c r="H428" s="151">
        <v>99.742000000000004</v>
      </c>
      <c r="I428" s="152"/>
      <c r="L428" s="147"/>
      <c r="M428" s="153"/>
      <c r="T428" s="154"/>
      <c r="AT428" s="149" t="s">
        <v>188</v>
      </c>
      <c r="AU428" s="149" t="s">
        <v>93</v>
      </c>
      <c r="AV428" s="12" t="s">
        <v>93</v>
      </c>
      <c r="AW428" s="12" t="s">
        <v>42</v>
      </c>
      <c r="AX428" s="12" t="s">
        <v>83</v>
      </c>
      <c r="AY428" s="149" t="s">
        <v>177</v>
      </c>
    </row>
    <row r="429" spans="2:65" s="12" customFormat="1" ht="11.25">
      <c r="B429" s="147"/>
      <c r="D429" s="148" t="s">
        <v>188</v>
      </c>
      <c r="E429" s="149" t="s">
        <v>81</v>
      </c>
      <c r="F429" s="150" t="s">
        <v>1894</v>
      </c>
      <c r="H429" s="151">
        <v>17.428999999999998</v>
      </c>
      <c r="I429" s="152"/>
      <c r="L429" s="147"/>
      <c r="M429" s="153"/>
      <c r="T429" s="154"/>
      <c r="AT429" s="149" t="s">
        <v>188</v>
      </c>
      <c r="AU429" s="149" t="s">
        <v>93</v>
      </c>
      <c r="AV429" s="12" t="s">
        <v>93</v>
      </c>
      <c r="AW429" s="12" t="s">
        <v>42</v>
      </c>
      <c r="AX429" s="12" t="s">
        <v>83</v>
      </c>
      <c r="AY429" s="149" t="s">
        <v>177</v>
      </c>
    </row>
    <row r="430" spans="2:65" s="13" customFormat="1" ht="11.25">
      <c r="B430" s="155"/>
      <c r="D430" s="148" t="s">
        <v>188</v>
      </c>
      <c r="E430" s="156" t="s">
        <v>81</v>
      </c>
      <c r="F430" s="157" t="s">
        <v>192</v>
      </c>
      <c r="H430" s="158">
        <v>117.17100000000001</v>
      </c>
      <c r="I430" s="159"/>
      <c r="L430" s="155"/>
      <c r="M430" s="160"/>
      <c r="T430" s="161"/>
      <c r="AT430" s="156" t="s">
        <v>188</v>
      </c>
      <c r="AU430" s="156" t="s">
        <v>93</v>
      </c>
      <c r="AV430" s="13" t="s">
        <v>184</v>
      </c>
      <c r="AW430" s="13" t="s">
        <v>42</v>
      </c>
      <c r="AX430" s="13" t="s">
        <v>91</v>
      </c>
      <c r="AY430" s="156" t="s">
        <v>177</v>
      </c>
    </row>
    <row r="431" spans="2:65" s="1" customFormat="1" ht="11.25">
      <c r="B431" s="34"/>
      <c r="D431" s="148" t="s">
        <v>736</v>
      </c>
      <c r="F431" s="185" t="s">
        <v>1780</v>
      </c>
      <c r="L431" s="34"/>
      <c r="M431" s="146"/>
      <c r="T431" s="55"/>
      <c r="AU431" s="18" t="s">
        <v>93</v>
      </c>
    </row>
    <row r="432" spans="2:65" s="1" customFormat="1" ht="11.25">
      <c r="B432" s="34"/>
      <c r="D432" s="148" t="s">
        <v>736</v>
      </c>
      <c r="F432" s="186" t="s">
        <v>1781</v>
      </c>
      <c r="H432" s="187">
        <v>0</v>
      </c>
      <c r="L432" s="34"/>
      <c r="M432" s="146"/>
      <c r="T432" s="55"/>
      <c r="AU432" s="18" t="s">
        <v>93</v>
      </c>
    </row>
    <row r="433" spans="2:65" s="1" customFormat="1" ht="11.25">
      <c r="B433" s="34"/>
      <c r="D433" s="148" t="s">
        <v>736</v>
      </c>
      <c r="F433" s="186" t="s">
        <v>1782</v>
      </c>
      <c r="H433" s="187">
        <v>99.742000000000004</v>
      </c>
      <c r="L433" s="34"/>
      <c r="M433" s="146"/>
      <c r="T433" s="55"/>
      <c r="AU433" s="18" t="s">
        <v>93</v>
      </c>
    </row>
    <row r="434" spans="2:65" s="1" customFormat="1" ht="24.2" customHeight="1">
      <c r="B434" s="34"/>
      <c r="C434" s="130" t="s">
        <v>668</v>
      </c>
      <c r="D434" s="130" t="s">
        <v>179</v>
      </c>
      <c r="E434" s="131" t="s">
        <v>2065</v>
      </c>
      <c r="F434" s="132" t="s">
        <v>2066</v>
      </c>
      <c r="G434" s="133" t="s">
        <v>120</v>
      </c>
      <c r="H434" s="134">
        <v>99.742000000000004</v>
      </c>
      <c r="I434" s="135"/>
      <c r="J434" s="136">
        <f>ROUND(I434*H434,2)</f>
        <v>0</v>
      </c>
      <c r="K434" s="132" t="s">
        <v>183</v>
      </c>
      <c r="L434" s="34"/>
      <c r="M434" s="137" t="s">
        <v>81</v>
      </c>
      <c r="N434" s="138" t="s">
        <v>53</v>
      </c>
      <c r="P434" s="139">
        <f>O434*H434</f>
        <v>0</v>
      </c>
      <c r="Q434" s="139">
        <v>2.5000000000000001E-3</v>
      </c>
      <c r="R434" s="139">
        <f>Q434*H434</f>
        <v>0.24935500000000002</v>
      </c>
      <c r="S434" s="139">
        <v>0</v>
      </c>
      <c r="T434" s="140">
        <f>S434*H434</f>
        <v>0</v>
      </c>
      <c r="AR434" s="141" t="s">
        <v>277</v>
      </c>
      <c r="AT434" s="141" t="s">
        <v>179</v>
      </c>
      <c r="AU434" s="141" t="s">
        <v>93</v>
      </c>
      <c r="AY434" s="18" t="s">
        <v>177</v>
      </c>
      <c r="BE434" s="142">
        <f>IF(N434="základní",J434,0)</f>
        <v>0</v>
      </c>
      <c r="BF434" s="142">
        <f>IF(N434="snížená",J434,0)</f>
        <v>0</v>
      </c>
      <c r="BG434" s="142">
        <f>IF(N434="zákl. přenesená",J434,0)</f>
        <v>0</v>
      </c>
      <c r="BH434" s="142">
        <f>IF(N434="sníž. přenesená",J434,0)</f>
        <v>0</v>
      </c>
      <c r="BI434" s="142">
        <f>IF(N434="nulová",J434,0)</f>
        <v>0</v>
      </c>
      <c r="BJ434" s="18" t="s">
        <v>91</v>
      </c>
      <c r="BK434" s="142">
        <f>ROUND(I434*H434,2)</f>
        <v>0</v>
      </c>
      <c r="BL434" s="18" t="s">
        <v>277</v>
      </c>
      <c r="BM434" s="141" t="s">
        <v>2067</v>
      </c>
    </row>
    <row r="435" spans="2:65" s="1" customFormat="1" ht="11.25">
      <c r="B435" s="34"/>
      <c r="D435" s="143" t="s">
        <v>186</v>
      </c>
      <c r="F435" s="144" t="s">
        <v>2068</v>
      </c>
      <c r="I435" s="145"/>
      <c r="L435" s="34"/>
      <c r="M435" s="146"/>
      <c r="T435" s="55"/>
      <c r="AT435" s="18" t="s">
        <v>186</v>
      </c>
      <c r="AU435" s="18" t="s">
        <v>93</v>
      </c>
    </row>
    <row r="436" spans="2:65" s="12" customFormat="1" ht="11.25">
      <c r="B436" s="147"/>
      <c r="D436" s="148" t="s">
        <v>188</v>
      </c>
      <c r="E436" s="149" t="s">
        <v>81</v>
      </c>
      <c r="F436" s="150" t="s">
        <v>1761</v>
      </c>
      <c r="H436" s="151">
        <v>99.742000000000004</v>
      </c>
      <c r="I436" s="152"/>
      <c r="L436" s="147"/>
      <c r="M436" s="153"/>
      <c r="T436" s="154"/>
      <c r="AT436" s="149" t="s">
        <v>188</v>
      </c>
      <c r="AU436" s="149" t="s">
        <v>93</v>
      </c>
      <c r="AV436" s="12" t="s">
        <v>93</v>
      </c>
      <c r="AW436" s="12" t="s">
        <v>42</v>
      </c>
      <c r="AX436" s="12" t="s">
        <v>91</v>
      </c>
      <c r="AY436" s="149" t="s">
        <v>177</v>
      </c>
    </row>
    <row r="437" spans="2:65" s="1" customFormat="1" ht="11.25">
      <c r="B437" s="34"/>
      <c r="D437" s="148" t="s">
        <v>736</v>
      </c>
      <c r="F437" s="185" t="s">
        <v>1780</v>
      </c>
      <c r="L437" s="34"/>
      <c r="M437" s="146"/>
      <c r="T437" s="55"/>
      <c r="AU437" s="18" t="s">
        <v>93</v>
      </c>
    </row>
    <row r="438" spans="2:65" s="1" customFormat="1" ht="11.25">
      <c r="B438" s="34"/>
      <c r="D438" s="148" t="s">
        <v>736</v>
      </c>
      <c r="F438" s="186" t="s">
        <v>1781</v>
      </c>
      <c r="H438" s="187">
        <v>0</v>
      </c>
      <c r="L438" s="34"/>
      <c r="M438" s="146"/>
      <c r="T438" s="55"/>
      <c r="AU438" s="18" t="s">
        <v>93</v>
      </c>
    </row>
    <row r="439" spans="2:65" s="1" customFormat="1" ht="11.25">
      <c r="B439" s="34"/>
      <c r="D439" s="148" t="s">
        <v>736</v>
      </c>
      <c r="F439" s="186" t="s">
        <v>1782</v>
      </c>
      <c r="H439" s="187">
        <v>99.742000000000004</v>
      </c>
      <c r="L439" s="34"/>
      <c r="M439" s="146"/>
      <c r="T439" s="55"/>
      <c r="AU439" s="18" t="s">
        <v>93</v>
      </c>
    </row>
    <row r="440" spans="2:65" s="11" customFormat="1" ht="25.9" customHeight="1">
      <c r="B440" s="118"/>
      <c r="D440" s="119" t="s">
        <v>82</v>
      </c>
      <c r="E440" s="120" t="s">
        <v>278</v>
      </c>
      <c r="F440" s="120" t="s">
        <v>1727</v>
      </c>
      <c r="I440" s="121"/>
      <c r="J440" s="122">
        <f>BK440</f>
        <v>0</v>
      </c>
      <c r="L440" s="118"/>
      <c r="M440" s="123"/>
      <c r="P440" s="124">
        <f>P441</f>
        <v>0</v>
      </c>
      <c r="R440" s="124">
        <f>R441</f>
        <v>0</v>
      </c>
      <c r="T440" s="125">
        <f>T441</f>
        <v>0</v>
      </c>
      <c r="AR440" s="119" t="s">
        <v>197</v>
      </c>
      <c r="AT440" s="126" t="s">
        <v>82</v>
      </c>
      <c r="AU440" s="126" t="s">
        <v>83</v>
      </c>
      <c r="AY440" s="119" t="s">
        <v>177</v>
      </c>
      <c r="BK440" s="127">
        <f>BK441</f>
        <v>0</v>
      </c>
    </row>
    <row r="441" spans="2:65" s="11" customFormat="1" ht="22.9" customHeight="1">
      <c r="B441" s="118"/>
      <c r="D441" s="119" t="s">
        <v>82</v>
      </c>
      <c r="E441" s="128" t="s">
        <v>1734</v>
      </c>
      <c r="F441" s="128" t="s">
        <v>1735</v>
      </c>
      <c r="I441" s="121"/>
      <c r="J441" s="129">
        <f>BK441</f>
        <v>0</v>
      </c>
      <c r="L441" s="118"/>
      <c r="M441" s="123"/>
      <c r="P441" s="124">
        <f>SUM(P442:P447)</f>
        <v>0</v>
      </c>
      <c r="R441" s="124">
        <f>SUM(R442:R447)</f>
        <v>0</v>
      </c>
      <c r="T441" s="125">
        <f>SUM(T442:T447)</f>
        <v>0</v>
      </c>
      <c r="AR441" s="119" t="s">
        <v>197</v>
      </c>
      <c r="AT441" s="126" t="s">
        <v>82</v>
      </c>
      <c r="AU441" s="126" t="s">
        <v>91</v>
      </c>
      <c r="AY441" s="119" t="s">
        <v>177</v>
      </c>
      <c r="BK441" s="127">
        <f>SUM(BK442:BK447)</f>
        <v>0</v>
      </c>
    </row>
    <row r="442" spans="2:65" s="1" customFormat="1" ht="21.75" customHeight="1">
      <c r="B442" s="34"/>
      <c r="C442" s="130" t="s">
        <v>674</v>
      </c>
      <c r="D442" s="130" t="s">
        <v>179</v>
      </c>
      <c r="E442" s="131" t="s">
        <v>1737</v>
      </c>
      <c r="F442" s="132" t="s">
        <v>2069</v>
      </c>
      <c r="G442" s="133" t="s">
        <v>1739</v>
      </c>
      <c r="H442" s="134">
        <v>419.91</v>
      </c>
      <c r="I442" s="135"/>
      <c r="J442" s="136">
        <f>ROUND(I442*H442,2)</f>
        <v>0</v>
      </c>
      <c r="K442" s="132" t="s">
        <v>81</v>
      </c>
      <c r="L442" s="34"/>
      <c r="M442" s="137" t="s">
        <v>81</v>
      </c>
      <c r="N442" s="138" t="s">
        <v>53</v>
      </c>
      <c r="P442" s="139">
        <f>O442*H442</f>
        <v>0</v>
      </c>
      <c r="Q442" s="139">
        <v>0</v>
      </c>
      <c r="R442" s="139">
        <f>Q442*H442</f>
        <v>0</v>
      </c>
      <c r="S442" s="139">
        <v>0</v>
      </c>
      <c r="T442" s="140">
        <f>S442*H442</f>
        <v>0</v>
      </c>
      <c r="AR442" s="141" t="s">
        <v>637</v>
      </c>
      <c r="AT442" s="141" t="s">
        <v>179</v>
      </c>
      <c r="AU442" s="141" t="s">
        <v>93</v>
      </c>
      <c r="AY442" s="18" t="s">
        <v>177</v>
      </c>
      <c r="BE442" s="142">
        <f>IF(N442="základní",J442,0)</f>
        <v>0</v>
      </c>
      <c r="BF442" s="142">
        <f>IF(N442="snížená",J442,0)</f>
        <v>0</v>
      </c>
      <c r="BG442" s="142">
        <f>IF(N442="zákl. přenesená",J442,0)</f>
        <v>0</v>
      </c>
      <c r="BH442" s="142">
        <f>IF(N442="sníž. přenesená",J442,0)</f>
        <v>0</v>
      </c>
      <c r="BI442" s="142">
        <f>IF(N442="nulová",J442,0)</f>
        <v>0</v>
      </c>
      <c r="BJ442" s="18" t="s">
        <v>91</v>
      </c>
      <c r="BK442" s="142">
        <f>ROUND(I442*H442,2)</f>
        <v>0</v>
      </c>
      <c r="BL442" s="18" t="s">
        <v>637</v>
      </c>
      <c r="BM442" s="141" t="s">
        <v>2070</v>
      </c>
    </row>
    <row r="443" spans="2:65" s="12" customFormat="1" ht="11.25">
      <c r="B443" s="147"/>
      <c r="D443" s="148" t="s">
        <v>188</v>
      </c>
      <c r="E443" s="149" t="s">
        <v>81</v>
      </c>
      <c r="F443" s="150" t="s">
        <v>2071</v>
      </c>
      <c r="H443" s="151">
        <v>419.91</v>
      </c>
      <c r="I443" s="152"/>
      <c r="L443" s="147"/>
      <c r="M443" s="153"/>
      <c r="T443" s="154"/>
      <c r="AT443" s="149" t="s">
        <v>188</v>
      </c>
      <c r="AU443" s="149" t="s">
        <v>93</v>
      </c>
      <c r="AV443" s="12" t="s">
        <v>93</v>
      </c>
      <c r="AW443" s="12" t="s">
        <v>42</v>
      </c>
      <c r="AX443" s="12" t="s">
        <v>83</v>
      </c>
      <c r="AY443" s="149" t="s">
        <v>177</v>
      </c>
    </row>
    <row r="444" spans="2:65" s="13" customFormat="1" ht="11.25">
      <c r="B444" s="155"/>
      <c r="D444" s="148" t="s">
        <v>188</v>
      </c>
      <c r="E444" s="156" t="s">
        <v>81</v>
      </c>
      <c r="F444" s="157" t="s">
        <v>192</v>
      </c>
      <c r="H444" s="158">
        <v>419.91</v>
      </c>
      <c r="I444" s="159"/>
      <c r="L444" s="155"/>
      <c r="M444" s="160"/>
      <c r="T444" s="161"/>
      <c r="AT444" s="156" t="s">
        <v>188</v>
      </c>
      <c r="AU444" s="156" t="s">
        <v>93</v>
      </c>
      <c r="AV444" s="13" t="s">
        <v>184</v>
      </c>
      <c r="AW444" s="13" t="s">
        <v>42</v>
      </c>
      <c r="AX444" s="13" t="s">
        <v>91</v>
      </c>
      <c r="AY444" s="156" t="s">
        <v>177</v>
      </c>
    </row>
    <row r="445" spans="2:65" s="1" customFormat="1" ht="24.2" customHeight="1">
      <c r="B445" s="34"/>
      <c r="C445" s="130" t="s">
        <v>679</v>
      </c>
      <c r="D445" s="130" t="s">
        <v>179</v>
      </c>
      <c r="E445" s="131" t="s">
        <v>1743</v>
      </c>
      <c r="F445" s="132" t="s">
        <v>1744</v>
      </c>
      <c r="G445" s="133" t="s">
        <v>120</v>
      </c>
      <c r="H445" s="134">
        <v>4.9050000000000002</v>
      </c>
      <c r="I445" s="135"/>
      <c r="J445" s="136">
        <f>ROUND(I445*H445,2)</f>
        <v>0</v>
      </c>
      <c r="K445" s="132" t="s">
        <v>81</v>
      </c>
      <c r="L445" s="34"/>
      <c r="M445" s="137" t="s">
        <v>81</v>
      </c>
      <c r="N445" s="138" t="s">
        <v>53</v>
      </c>
      <c r="P445" s="139">
        <f>O445*H445</f>
        <v>0</v>
      </c>
      <c r="Q445" s="139">
        <v>0</v>
      </c>
      <c r="R445" s="139">
        <f>Q445*H445</f>
        <v>0</v>
      </c>
      <c r="S445" s="139">
        <v>0</v>
      </c>
      <c r="T445" s="140">
        <f>S445*H445</f>
        <v>0</v>
      </c>
      <c r="AR445" s="141" t="s">
        <v>637</v>
      </c>
      <c r="AT445" s="141" t="s">
        <v>179</v>
      </c>
      <c r="AU445" s="141" t="s">
        <v>93</v>
      </c>
      <c r="AY445" s="18" t="s">
        <v>177</v>
      </c>
      <c r="BE445" s="142">
        <f>IF(N445="základní",J445,0)</f>
        <v>0</v>
      </c>
      <c r="BF445" s="142">
        <f>IF(N445="snížená",J445,0)</f>
        <v>0</v>
      </c>
      <c r="BG445" s="142">
        <f>IF(N445="zákl. přenesená",J445,0)</f>
        <v>0</v>
      </c>
      <c r="BH445" s="142">
        <f>IF(N445="sníž. přenesená",J445,0)</f>
        <v>0</v>
      </c>
      <c r="BI445" s="142">
        <f>IF(N445="nulová",J445,0)</f>
        <v>0</v>
      </c>
      <c r="BJ445" s="18" t="s">
        <v>91</v>
      </c>
      <c r="BK445" s="142">
        <f>ROUND(I445*H445,2)</f>
        <v>0</v>
      </c>
      <c r="BL445" s="18" t="s">
        <v>637</v>
      </c>
      <c r="BM445" s="141" t="s">
        <v>2072</v>
      </c>
    </row>
    <row r="446" spans="2:65" s="12" customFormat="1" ht="11.25">
      <c r="B446" s="147"/>
      <c r="D446" s="148" t="s">
        <v>188</v>
      </c>
      <c r="E446" s="149" t="s">
        <v>81</v>
      </c>
      <c r="F446" s="150" t="s">
        <v>2073</v>
      </c>
      <c r="H446" s="151">
        <v>4.9050000000000002</v>
      </c>
      <c r="I446" s="152"/>
      <c r="L446" s="147"/>
      <c r="M446" s="153"/>
      <c r="T446" s="154"/>
      <c r="AT446" s="149" t="s">
        <v>188</v>
      </c>
      <c r="AU446" s="149" t="s">
        <v>93</v>
      </c>
      <c r="AV446" s="12" t="s">
        <v>93</v>
      </c>
      <c r="AW446" s="12" t="s">
        <v>42</v>
      </c>
      <c r="AX446" s="12" t="s">
        <v>83</v>
      </c>
      <c r="AY446" s="149" t="s">
        <v>177</v>
      </c>
    </row>
    <row r="447" spans="2:65" s="13" customFormat="1" ht="11.25">
      <c r="B447" s="155"/>
      <c r="D447" s="148" t="s">
        <v>188</v>
      </c>
      <c r="E447" s="156" t="s">
        <v>81</v>
      </c>
      <c r="F447" s="157" t="s">
        <v>192</v>
      </c>
      <c r="H447" s="158">
        <v>4.9050000000000002</v>
      </c>
      <c r="I447" s="159"/>
      <c r="L447" s="155"/>
      <c r="M447" s="160"/>
      <c r="T447" s="161"/>
      <c r="AT447" s="156" t="s">
        <v>188</v>
      </c>
      <c r="AU447" s="156" t="s">
        <v>93</v>
      </c>
      <c r="AV447" s="13" t="s">
        <v>184</v>
      </c>
      <c r="AW447" s="13" t="s">
        <v>42</v>
      </c>
      <c r="AX447" s="13" t="s">
        <v>91</v>
      </c>
      <c r="AY447" s="156" t="s">
        <v>177</v>
      </c>
    </row>
    <row r="448" spans="2:65" s="11" customFormat="1" ht="25.9" customHeight="1">
      <c r="B448" s="118"/>
      <c r="D448" s="119" t="s">
        <v>82</v>
      </c>
      <c r="E448" s="120" t="s">
        <v>1753</v>
      </c>
      <c r="F448" s="120" t="s">
        <v>2074</v>
      </c>
      <c r="I448" s="121"/>
      <c r="J448" s="122">
        <f>BK448</f>
        <v>0</v>
      </c>
      <c r="L448" s="118"/>
      <c r="M448" s="123"/>
      <c r="P448" s="124">
        <f>P449</f>
        <v>0</v>
      </c>
      <c r="R448" s="124">
        <f>R449</f>
        <v>0</v>
      </c>
      <c r="T448" s="125">
        <f>T449</f>
        <v>0</v>
      </c>
      <c r="AR448" s="119" t="s">
        <v>184</v>
      </c>
      <c r="AT448" s="126" t="s">
        <v>82</v>
      </c>
      <c r="AU448" s="126" t="s">
        <v>83</v>
      </c>
      <c r="AY448" s="119" t="s">
        <v>177</v>
      </c>
      <c r="BK448" s="127">
        <f>BK449</f>
        <v>0</v>
      </c>
    </row>
    <row r="449" spans="2:65" s="1" customFormat="1" ht="55.5" customHeight="1">
      <c r="B449" s="34"/>
      <c r="C449" s="130" t="s">
        <v>684</v>
      </c>
      <c r="D449" s="130" t="s">
        <v>179</v>
      </c>
      <c r="E449" s="131" t="s">
        <v>1756</v>
      </c>
      <c r="F449" s="132" t="s">
        <v>1757</v>
      </c>
      <c r="G449" s="133" t="s">
        <v>1758</v>
      </c>
      <c r="H449" s="134">
        <v>1</v>
      </c>
      <c r="I449" s="135"/>
      <c r="J449" s="136">
        <f>ROUND(I449*H449,2)</f>
        <v>0</v>
      </c>
      <c r="K449" s="132" t="s">
        <v>81</v>
      </c>
      <c r="L449" s="34"/>
      <c r="M449" s="188" t="s">
        <v>81</v>
      </c>
      <c r="N449" s="189" t="s">
        <v>53</v>
      </c>
      <c r="O449" s="190"/>
      <c r="P449" s="191">
        <f>O449*H449</f>
        <v>0</v>
      </c>
      <c r="Q449" s="191">
        <v>0</v>
      </c>
      <c r="R449" s="191">
        <f>Q449*H449</f>
        <v>0</v>
      </c>
      <c r="S449" s="191">
        <v>0</v>
      </c>
      <c r="T449" s="192">
        <f>S449*H449</f>
        <v>0</v>
      </c>
      <c r="AR449" s="141" t="s">
        <v>1759</v>
      </c>
      <c r="AT449" s="141" t="s">
        <v>179</v>
      </c>
      <c r="AU449" s="141" t="s">
        <v>91</v>
      </c>
      <c r="AY449" s="18" t="s">
        <v>177</v>
      </c>
      <c r="BE449" s="142">
        <f>IF(N449="základní",J449,0)</f>
        <v>0</v>
      </c>
      <c r="BF449" s="142">
        <f>IF(N449="snížená",J449,0)</f>
        <v>0</v>
      </c>
      <c r="BG449" s="142">
        <f>IF(N449="zákl. přenesená",J449,0)</f>
        <v>0</v>
      </c>
      <c r="BH449" s="142">
        <f>IF(N449="sníž. přenesená",J449,0)</f>
        <v>0</v>
      </c>
      <c r="BI449" s="142">
        <f>IF(N449="nulová",J449,0)</f>
        <v>0</v>
      </c>
      <c r="BJ449" s="18" t="s">
        <v>91</v>
      </c>
      <c r="BK449" s="142">
        <f>ROUND(I449*H449,2)</f>
        <v>0</v>
      </c>
      <c r="BL449" s="18" t="s">
        <v>1759</v>
      </c>
      <c r="BM449" s="141" t="s">
        <v>2075</v>
      </c>
    </row>
    <row r="450" spans="2:65" s="1" customFormat="1" ht="6.95" customHeight="1">
      <c r="B450" s="43"/>
      <c r="C450" s="44"/>
      <c r="D450" s="44"/>
      <c r="E450" s="44"/>
      <c r="F450" s="44"/>
      <c r="G450" s="44"/>
      <c r="H450" s="44"/>
      <c r="I450" s="44"/>
      <c r="J450" s="44"/>
      <c r="K450" s="44"/>
      <c r="L450" s="34"/>
    </row>
  </sheetData>
  <sheetProtection algorithmName="SHA-512" hashValue="kB/Uax6Q9LMlHl6c+80obATFPEkn1Q4/MQF8nPTeWGB7NiZKYT7j+hGfn3aMbYu0ktjdGyAbTkXA1P2BDSMkvw==" saltValue="3ukBELrSZtYg1BDOjysgNPBR1Ma32lL7fcUn6mWMFd6pBLk8lRUnut+uBUZL+Fm/eqJ9oKm0hTh/UzW3R5G6Xg==" spinCount="100000" sheet="1" objects="1" scenarios="1" formatColumns="0" formatRows="0" autoFilter="0"/>
  <autoFilter ref="C91:K449" xr:uid="{00000000-0009-0000-0000-000002000000}"/>
  <mergeCells count="9">
    <mergeCell ref="E50:H50"/>
    <mergeCell ref="E82:H82"/>
    <mergeCell ref="E84:H84"/>
    <mergeCell ref="L2:V2"/>
    <mergeCell ref="E7:H7"/>
    <mergeCell ref="E9:H9"/>
    <mergeCell ref="E18:H18"/>
    <mergeCell ref="E27:H27"/>
    <mergeCell ref="E48:H48"/>
  </mergeCells>
  <hyperlinks>
    <hyperlink ref="F96" r:id="rId1" xr:uid="{00000000-0004-0000-0200-000000000000}"/>
    <hyperlink ref="F101" r:id="rId2" xr:uid="{00000000-0004-0000-0200-000001000000}"/>
    <hyperlink ref="F108" r:id="rId3" xr:uid="{00000000-0004-0000-0200-000002000000}"/>
    <hyperlink ref="F115" r:id="rId4" xr:uid="{00000000-0004-0000-0200-000003000000}"/>
    <hyperlink ref="F123" r:id="rId5" xr:uid="{00000000-0004-0000-0200-000004000000}"/>
    <hyperlink ref="F125" r:id="rId6" xr:uid="{00000000-0004-0000-0200-000005000000}"/>
    <hyperlink ref="F128" r:id="rId7" xr:uid="{00000000-0004-0000-0200-000006000000}"/>
    <hyperlink ref="F131" r:id="rId8" xr:uid="{00000000-0004-0000-0200-000007000000}"/>
    <hyperlink ref="F133" r:id="rId9" xr:uid="{00000000-0004-0000-0200-000008000000}"/>
    <hyperlink ref="F136" r:id="rId10" xr:uid="{00000000-0004-0000-0200-000009000000}"/>
    <hyperlink ref="F139" r:id="rId11" xr:uid="{00000000-0004-0000-0200-00000A000000}"/>
    <hyperlink ref="F147" r:id="rId12" xr:uid="{00000000-0004-0000-0200-00000B000000}"/>
    <hyperlink ref="F150" r:id="rId13" xr:uid="{00000000-0004-0000-0200-00000C000000}"/>
    <hyperlink ref="F157" r:id="rId14" xr:uid="{00000000-0004-0000-0200-00000D000000}"/>
    <hyperlink ref="F160" r:id="rId15" xr:uid="{00000000-0004-0000-0200-00000E000000}"/>
    <hyperlink ref="F163" r:id="rId16" xr:uid="{00000000-0004-0000-0200-00000F000000}"/>
    <hyperlink ref="F168" r:id="rId17" xr:uid="{00000000-0004-0000-0200-000010000000}"/>
    <hyperlink ref="F173" r:id="rId18" xr:uid="{00000000-0004-0000-0200-000011000000}"/>
    <hyperlink ref="F178" r:id="rId19" xr:uid="{00000000-0004-0000-0200-000012000000}"/>
    <hyperlink ref="F184" r:id="rId20" xr:uid="{00000000-0004-0000-0200-000013000000}"/>
    <hyperlink ref="F190" r:id="rId21" xr:uid="{00000000-0004-0000-0200-000014000000}"/>
    <hyperlink ref="F196" r:id="rId22" xr:uid="{00000000-0004-0000-0200-000015000000}"/>
    <hyperlink ref="F202" r:id="rId23" xr:uid="{00000000-0004-0000-0200-000016000000}"/>
    <hyperlink ref="F208" r:id="rId24" xr:uid="{00000000-0004-0000-0200-000017000000}"/>
    <hyperlink ref="F216" r:id="rId25" xr:uid="{00000000-0004-0000-0200-000018000000}"/>
    <hyperlink ref="F223" r:id="rId26" xr:uid="{00000000-0004-0000-0200-000019000000}"/>
    <hyperlink ref="F231" r:id="rId27" xr:uid="{00000000-0004-0000-0200-00001A000000}"/>
    <hyperlink ref="F237" r:id="rId28" xr:uid="{00000000-0004-0000-0200-00001B000000}"/>
    <hyperlink ref="F242" r:id="rId29" xr:uid="{00000000-0004-0000-0200-00001C000000}"/>
    <hyperlink ref="F249" r:id="rId30" xr:uid="{00000000-0004-0000-0200-00001D000000}"/>
    <hyperlink ref="F256" r:id="rId31" xr:uid="{00000000-0004-0000-0200-00001E000000}"/>
    <hyperlink ref="F265" r:id="rId32" xr:uid="{00000000-0004-0000-0200-00001F000000}"/>
    <hyperlink ref="F275" r:id="rId33" xr:uid="{00000000-0004-0000-0200-000020000000}"/>
    <hyperlink ref="F284" r:id="rId34" xr:uid="{00000000-0004-0000-0200-000021000000}"/>
    <hyperlink ref="F289" r:id="rId35" xr:uid="{00000000-0004-0000-0200-000022000000}"/>
    <hyperlink ref="F294" r:id="rId36" xr:uid="{00000000-0004-0000-0200-000023000000}"/>
    <hyperlink ref="F301" r:id="rId37" xr:uid="{00000000-0004-0000-0200-000024000000}"/>
    <hyperlink ref="F308" r:id="rId38" xr:uid="{00000000-0004-0000-0200-000025000000}"/>
    <hyperlink ref="F315" r:id="rId39" xr:uid="{00000000-0004-0000-0200-000026000000}"/>
    <hyperlink ref="F322" r:id="rId40" xr:uid="{00000000-0004-0000-0200-000027000000}"/>
    <hyperlink ref="F353" r:id="rId41" xr:uid="{00000000-0004-0000-0200-000028000000}"/>
    <hyperlink ref="F355" r:id="rId42" xr:uid="{00000000-0004-0000-0200-000029000000}"/>
    <hyperlink ref="F357" r:id="rId43" xr:uid="{00000000-0004-0000-0200-00002A000000}"/>
    <hyperlink ref="F360" r:id="rId44" xr:uid="{00000000-0004-0000-0200-00002B000000}"/>
    <hyperlink ref="F362" r:id="rId45" xr:uid="{00000000-0004-0000-0200-00002C000000}"/>
    <hyperlink ref="F365" r:id="rId46" xr:uid="{00000000-0004-0000-0200-00002D000000}"/>
    <hyperlink ref="F372" r:id="rId47" xr:uid="{00000000-0004-0000-0200-00002E000000}"/>
    <hyperlink ref="F376" r:id="rId48" xr:uid="{00000000-0004-0000-0200-00002F000000}"/>
    <hyperlink ref="F380" r:id="rId49" xr:uid="{00000000-0004-0000-0200-000030000000}"/>
    <hyperlink ref="F386" r:id="rId50" xr:uid="{00000000-0004-0000-0200-000031000000}"/>
    <hyperlink ref="F394" r:id="rId51" xr:uid="{00000000-0004-0000-0200-000032000000}"/>
    <hyperlink ref="F397" r:id="rId52" xr:uid="{00000000-0004-0000-0200-000033000000}"/>
    <hyperlink ref="F401" r:id="rId53" xr:uid="{00000000-0004-0000-0200-000034000000}"/>
    <hyperlink ref="F407" r:id="rId54" xr:uid="{00000000-0004-0000-0200-000035000000}"/>
    <hyperlink ref="F410" r:id="rId55" xr:uid="{00000000-0004-0000-0200-000036000000}"/>
    <hyperlink ref="F413" r:id="rId56" xr:uid="{00000000-0004-0000-0200-000037000000}"/>
    <hyperlink ref="F421" r:id="rId57" xr:uid="{00000000-0004-0000-0200-000038000000}"/>
    <hyperlink ref="F427" r:id="rId58" xr:uid="{00000000-0004-0000-0200-000039000000}"/>
    <hyperlink ref="F435" r:id="rId59" xr:uid="{00000000-0004-0000-0200-00003A000000}"/>
  </hyperlinks>
  <pageMargins left="0.39370078740157483" right="0.39370078740157483" top="0.39370078740157483" bottom="0.39370078740157483" header="0" footer="0"/>
  <pageSetup paperSize="9" scale="76" fitToHeight="100" orientation="portrait" r:id="rId60"/>
  <headerFooter>
    <oddFooter>&amp;CStrana &amp;P z &amp;N</oddFooter>
  </headerFooter>
  <drawing r:id="rId6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2"/>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99</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2076</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ROUND(J88,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ROUND((SUM(BE88:BE141)),  2)</f>
        <v>0</v>
      </c>
      <c r="I33" s="92">
        <v>0.21</v>
      </c>
      <c r="J33" s="91">
        <f>ROUND(((SUM(BE88:BE141))*I33),  2)</f>
        <v>0</v>
      </c>
      <c r="L33" s="34"/>
    </row>
    <row r="34" spans="2:12" s="1" customFormat="1" ht="14.45" customHeight="1">
      <c r="B34" s="34"/>
      <c r="E34" s="28" t="s">
        <v>54</v>
      </c>
      <c r="F34" s="91">
        <f>ROUND((SUM(BF88:BF141)),  2)</f>
        <v>0</v>
      </c>
      <c r="I34" s="92">
        <v>0.12</v>
      </c>
      <c r="J34" s="91">
        <f>ROUND(((SUM(BF88:BF141))*I34),  2)</f>
        <v>0</v>
      </c>
      <c r="L34" s="34"/>
    </row>
    <row r="35" spans="2:12" s="1" customFormat="1" ht="14.45" hidden="1" customHeight="1">
      <c r="B35" s="34"/>
      <c r="E35" s="28" t="s">
        <v>55</v>
      </c>
      <c r="F35" s="91">
        <f>ROUND((SUM(BG88:BG141)),  2)</f>
        <v>0</v>
      </c>
      <c r="I35" s="92">
        <v>0.21</v>
      </c>
      <c r="J35" s="91">
        <f>0</f>
        <v>0</v>
      </c>
      <c r="L35" s="34"/>
    </row>
    <row r="36" spans="2:12" s="1" customFormat="1" ht="14.45" hidden="1" customHeight="1">
      <c r="B36" s="34"/>
      <c r="E36" s="28" t="s">
        <v>56</v>
      </c>
      <c r="F36" s="91">
        <f>ROUND((SUM(BH88:BH141)),  2)</f>
        <v>0</v>
      </c>
      <c r="I36" s="92">
        <v>0.12</v>
      </c>
      <c r="J36" s="91">
        <f>0</f>
        <v>0</v>
      </c>
      <c r="L36" s="34"/>
    </row>
    <row r="37" spans="2:12" s="1" customFormat="1" ht="14.45" hidden="1" customHeight="1">
      <c r="B37" s="34"/>
      <c r="E37" s="28" t="s">
        <v>57</v>
      </c>
      <c r="F37" s="91">
        <f>ROUND((SUM(BI88:BI141)),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D1.01.100_SO 03 - Vnější schodiště do lékárny</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J88</f>
        <v>0</v>
      </c>
      <c r="L59" s="34"/>
      <c r="AU59" s="18" t="s">
        <v>130</v>
      </c>
    </row>
    <row r="60" spans="2:47" s="8" customFormat="1" ht="24.95" customHeight="1">
      <c r="B60" s="102"/>
      <c r="D60" s="103" t="s">
        <v>131</v>
      </c>
      <c r="E60" s="104"/>
      <c r="F60" s="104"/>
      <c r="G60" s="104"/>
      <c r="H60" s="104"/>
      <c r="I60" s="104"/>
      <c r="J60" s="105">
        <f>J89</f>
        <v>0</v>
      </c>
      <c r="L60" s="102"/>
    </row>
    <row r="61" spans="2:47" s="9" customFormat="1" ht="19.899999999999999" customHeight="1">
      <c r="B61" s="106"/>
      <c r="D61" s="107" t="s">
        <v>132</v>
      </c>
      <c r="E61" s="108"/>
      <c r="F61" s="108"/>
      <c r="G61" s="108"/>
      <c r="H61" s="108"/>
      <c r="I61" s="108"/>
      <c r="J61" s="109">
        <f>J90</f>
        <v>0</v>
      </c>
      <c r="L61" s="106"/>
    </row>
    <row r="62" spans="2:47" s="9" customFormat="1" ht="19.899999999999999" customHeight="1">
      <c r="B62" s="106"/>
      <c r="D62" s="107" t="s">
        <v>133</v>
      </c>
      <c r="E62" s="108"/>
      <c r="F62" s="108"/>
      <c r="G62" s="108"/>
      <c r="H62" s="108"/>
      <c r="I62" s="108"/>
      <c r="J62" s="109">
        <f>J103</f>
        <v>0</v>
      </c>
      <c r="L62" s="106"/>
    </row>
    <row r="63" spans="2:47" s="9" customFormat="1" ht="19.899999999999999" customHeight="1">
      <c r="B63" s="106"/>
      <c r="D63" s="107" t="s">
        <v>137</v>
      </c>
      <c r="E63" s="108"/>
      <c r="F63" s="108"/>
      <c r="G63" s="108"/>
      <c r="H63" s="108"/>
      <c r="I63" s="108"/>
      <c r="J63" s="109">
        <f>J112</f>
        <v>0</v>
      </c>
      <c r="L63" s="106"/>
    </row>
    <row r="64" spans="2:47" s="9" customFormat="1" ht="19.899999999999999" customHeight="1">
      <c r="B64" s="106"/>
      <c r="D64" s="107" t="s">
        <v>138</v>
      </c>
      <c r="E64" s="108"/>
      <c r="F64" s="108"/>
      <c r="G64" s="108"/>
      <c r="H64" s="108"/>
      <c r="I64" s="108"/>
      <c r="J64" s="109">
        <f>J116</f>
        <v>0</v>
      </c>
      <c r="L64" s="106"/>
    </row>
    <row r="65" spans="2:12" s="9" customFormat="1" ht="19.899999999999999" customHeight="1">
      <c r="B65" s="106"/>
      <c r="D65" s="107" t="s">
        <v>140</v>
      </c>
      <c r="E65" s="108"/>
      <c r="F65" s="108"/>
      <c r="G65" s="108"/>
      <c r="H65" s="108"/>
      <c r="I65" s="108"/>
      <c r="J65" s="109">
        <f>J124</f>
        <v>0</v>
      </c>
      <c r="L65" s="106"/>
    </row>
    <row r="66" spans="2:12" s="8" customFormat="1" ht="24.95" customHeight="1">
      <c r="B66" s="102"/>
      <c r="D66" s="103" t="s">
        <v>158</v>
      </c>
      <c r="E66" s="104"/>
      <c r="F66" s="104"/>
      <c r="G66" s="104"/>
      <c r="H66" s="104"/>
      <c r="I66" s="104"/>
      <c r="J66" s="105">
        <f>J127</f>
        <v>0</v>
      </c>
      <c r="L66" s="102"/>
    </row>
    <row r="67" spans="2:12" s="9" customFormat="1" ht="19.899999999999999" customHeight="1">
      <c r="B67" s="106"/>
      <c r="D67" s="107" t="s">
        <v>160</v>
      </c>
      <c r="E67" s="108"/>
      <c r="F67" s="108"/>
      <c r="G67" s="108"/>
      <c r="H67" s="108"/>
      <c r="I67" s="108"/>
      <c r="J67" s="109">
        <f>J128</f>
        <v>0</v>
      </c>
      <c r="L67" s="106"/>
    </row>
    <row r="68" spans="2:12" s="8" customFormat="1" ht="24.95" customHeight="1">
      <c r="B68" s="102"/>
      <c r="D68" s="103" t="s">
        <v>2077</v>
      </c>
      <c r="E68" s="104"/>
      <c r="F68" s="104"/>
      <c r="G68" s="104"/>
      <c r="H68" s="104"/>
      <c r="I68" s="104"/>
      <c r="J68" s="105">
        <f>J140</f>
        <v>0</v>
      </c>
      <c r="L68" s="102"/>
    </row>
    <row r="69" spans="2:12" s="1" customFormat="1" ht="21.75" customHeight="1">
      <c r="B69" s="34"/>
      <c r="L69" s="34"/>
    </row>
    <row r="70" spans="2:12" s="1" customFormat="1" ht="6.95" customHeight="1">
      <c r="B70" s="43"/>
      <c r="C70" s="44"/>
      <c r="D70" s="44"/>
      <c r="E70" s="44"/>
      <c r="F70" s="44"/>
      <c r="G70" s="44"/>
      <c r="H70" s="44"/>
      <c r="I70" s="44"/>
      <c r="J70" s="44"/>
      <c r="K70" s="44"/>
      <c r="L70" s="34"/>
    </row>
    <row r="74" spans="2:12" s="1" customFormat="1" ht="6.95" customHeight="1">
      <c r="B74" s="45"/>
      <c r="C74" s="46"/>
      <c r="D74" s="46"/>
      <c r="E74" s="46"/>
      <c r="F74" s="46"/>
      <c r="G74" s="46"/>
      <c r="H74" s="46"/>
      <c r="I74" s="46"/>
      <c r="J74" s="46"/>
      <c r="K74" s="46"/>
      <c r="L74" s="34"/>
    </row>
    <row r="75" spans="2:12" s="1" customFormat="1" ht="24.95" customHeight="1">
      <c r="B75" s="34"/>
      <c r="C75" s="22" t="s">
        <v>162</v>
      </c>
      <c r="L75" s="34"/>
    </row>
    <row r="76" spans="2:12" s="1" customFormat="1" ht="6.95" customHeight="1">
      <c r="B76" s="34"/>
      <c r="L76" s="34"/>
    </row>
    <row r="77" spans="2:12" s="1" customFormat="1" ht="12" customHeight="1">
      <c r="B77" s="34"/>
      <c r="C77" s="28" t="s">
        <v>16</v>
      </c>
      <c r="L77" s="34"/>
    </row>
    <row r="78" spans="2:12" s="1" customFormat="1" ht="26.25" customHeight="1">
      <c r="B78" s="34"/>
      <c r="E78" s="324" t="str">
        <f>E7</f>
        <v>Modernizace přístupu do Polikliniky / Část III. - nový přístup do Polikliniky</v>
      </c>
      <c r="F78" s="325"/>
      <c r="G78" s="325"/>
      <c r="H78" s="325"/>
      <c r="L78" s="34"/>
    </row>
    <row r="79" spans="2:12" s="1" customFormat="1" ht="12" customHeight="1">
      <c r="B79" s="34"/>
      <c r="C79" s="28" t="s">
        <v>125</v>
      </c>
      <c r="L79" s="34"/>
    </row>
    <row r="80" spans="2:12" s="1" customFormat="1" ht="16.5" customHeight="1">
      <c r="B80" s="34"/>
      <c r="E80" s="287" t="str">
        <f>E9</f>
        <v>D1.01.100_SO 03 - Vnější schodiště do lékárny</v>
      </c>
      <c r="F80" s="326"/>
      <c r="G80" s="326"/>
      <c r="H80" s="326"/>
      <c r="L80" s="34"/>
    </row>
    <row r="81" spans="2:65" s="1" customFormat="1" ht="6.95" customHeight="1">
      <c r="B81" s="34"/>
      <c r="L81" s="34"/>
    </row>
    <row r="82" spans="2:65" s="1" customFormat="1" ht="12" customHeight="1">
      <c r="B82" s="34"/>
      <c r="C82" s="28" t="s">
        <v>22</v>
      </c>
      <c r="F82" s="26" t="str">
        <f>F12</f>
        <v>Nemocnice Česká Lípa</v>
      </c>
      <c r="I82" s="28" t="s">
        <v>24</v>
      </c>
      <c r="J82" s="51" t="str">
        <f>IF(J12="","",J12)</f>
        <v>31. 5. 2024</v>
      </c>
      <c r="L82" s="34"/>
    </row>
    <row r="83" spans="2:65" s="1" customFormat="1" ht="6.95" customHeight="1">
      <c r="B83" s="34"/>
      <c r="L83" s="34"/>
    </row>
    <row r="84" spans="2:65" s="1" customFormat="1" ht="15.2" customHeight="1">
      <c r="B84" s="34"/>
      <c r="C84" s="28" t="s">
        <v>30</v>
      </c>
      <c r="F84" s="26" t="str">
        <f>E15</f>
        <v xml:space="preserve">Nemocnice s poliklinikou Česká Lípa, a.s. </v>
      </c>
      <c r="I84" s="28" t="s">
        <v>38</v>
      </c>
      <c r="J84" s="32" t="str">
        <f>E21</f>
        <v>STORING spol. s r.o.</v>
      </c>
      <c r="L84" s="34"/>
    </row>
    <row r="85" spans="2:65" s="1" customFormat="1" ht="15.2" customHeight="1">
      <c r="B85" s="34"/>
      <c r="C85" s="28" t="s">
        <v>36</v>
      </c>
      <c r="F85" s="26" t="str">
        <f>IF(E18="","",E18)</f>
        <v>Vyplň údaj</v>
      </c>
      <c r="I85" s="28" t="s">
        <v>43</v>
      </c>
      <c r="J85" s="32" t="str">
        <f>E24</f>
        <v xml:space="preserve">STORING spol. s ro. </v>
      </c>
      <c r="L85" s="34"/>
    </row>
    <row r="86" spans="2:65" s="1" customFormat="1" ht="10.35" customHeight="1">
      <c r="B86" s="34"/>
      <c r="L86" s="34"/>
    </row>
    <row r="87" spans="2:65" s="10" customFormat="1" ht="29.25" customHeight="1">
      <c r="B87" s="110"/>
      <c r="C87" s="111" t="s">
        <v>163</v>
      </c>
      <c r="D87" s="112" t="s">
        <v>67</v>
      </c>
      <c r="E87" s="112" t="s">
        <v>63</v>
      </c>
      <c r="F87" s="112" t="s">
        <v>64</v>
      </c>
      <c r="G87" s="112" t="s">
        <v>164</v>
      </c>
      <c r="H87" s="112" t="s">
        <v>165</v>
      </c>
      <c r="I87" s="112" t="s">
        <v>166</v>
      </c>
      <c r="J87" s="112" t="s">
        <v>129</v>
      </c>
      <c r="K87" s="113" t="s">
        <v>167</v>
      </c>
      <c r="L87" s="110"/>
      <c r="M87" s="58" t="s">
        <v>81</v>
      </c>
      <c r="N87" s="59" t="s">
        <v>52</v>
      </c>
      <c r="O87" s="59" t="s">
        <v>168</v>
      </c>
      <c r="P87" s="59" t="s">
        <v>169</v>
      </c>
      <c r="Q87" s="59" t="s">
        <v>170</v>
      </c>
      <c r="R87" s="59" t="s">
        <v>171</v>
      </c>
      <c r="S87" s="59" t="s">
        <v>172</v>
      </c>
      <c r="T87" s="60" t="s">
        <v>173</v>
      </c>
    </row>
    <row r="88" spans="2:65" s="1" customFormat="1" ht="22.9" customHeight="1">
      <c r="B88" s="34"/>
      <c r="C88" s="63" t="s">
        <v>174</v>
      </c>
      <c r="J88" s="114">
        <f>BK88</f>
        <v>0</v>
      </c>
      <c r="L88" s="34"/>
      <c r="M88" s="61"/>
      <c r="N88" s="52"/>
      <c r="O88" s="52"/>
      <c r="P88" s="115">
        <f>P89+P127+P140</f>
        <v>0</v>
      </c>
      <c r="Q88" s="52"/>
      <c r="R88" s="115">
        <f>R89+R127+R140</f>
        <v>10.321131360000001</v>
      </c>
      <c r="S88" s="52"/>
      <c r="T88" s="116">
        <f>T89+T127+T140</f>
        <v>0</v>
      </c>
      <c r="AT88" s="18" t="s">
        <v>82</v>
      </c>
      <c r="AU88" s="18" t="s">
        <v>130</v>
      </c>
      <c r="BK88" s="117">
        <f>BK89+BK127+BK140</f>
        <v>0</v>
      </c>
    </row>
    <row r="89" spans="2:65" s="11" customFormat="1" ht="25.9" customHeight="1">
      <c r="B89" s="118"/>
      <c r="D89" s="119" t="s">
        <v>82</v>
      </c>
      <c r="E89" s="120" t="s">
        <v>175</v>
      </c>
      <c r="F89" s="120" t="s">
        <v>176</v>
      </c>
      <c r="I89" s="121"/>
      <c r="J89" s="122">
        <f>BK89</f>
        <v>0</v>
      </c>
      <c r="L89" s="118"/>
      <c r="M89" s="123"/>
      <c r="P89" s="124">
        <f>P90+P103+P112+P116+P124</f>
        <v>0</v>
      </c>
      <c r="R89" s="124">
        <f>R90+R103+R112+R116+R124</f>
        <v>5.5750063600000006</v>
      </c>
      <c r="T89" s="125">
        <f>T90+T103+T112+T116+T124</f>
        <v>0</v>
      </c>
      <c r="AR89" s="119" t="s">
        <v>91</v>
      </c>
      <c r="AT89" s="126" t="s">
        <v>82</v>
      </c>
      <c r="AU89" s="126" t="s">
        <v>83</v>
      </c>
      <c r="AY89" s="119" t="s">
        <v>177</v>
      </c>
      <c r="BK89" s="127">
        <f>BK90+BK103+BK112+BK116+BK124</f>
        <v>0</v>
      </c>
    </row>
    <row r="90" spans="2:65" s="11" customFormat="1" ht="22.9" customHeight="1">
      <c r="B90" s="118"/>
      <c r="D90" s="119" t="s">
        <v>82</v>
      </c>
      <c r="E90" s="128" t="s">
        <v>91</v>
      </c>
      <c r="F90" s="128" t="s">
        <v>178</v>
      </c>
      <c r="I90" s="121"/>
      <c r="J90" s="129">
        <f>BK90</f>
        <v>0</v>
      </c>
      <c r="L90" s="118"/>
      <c r="M90" s="123"/>
      <c r="P90" s="124">
        <f>SUM(P91:P102)</f>
        <v>0</v>
      </c>
      <c r="R90" s="124">
        <f>SUM(R91:R102)</f>
        <v>0</v>
      </c>
      <c r="T90" s="125">
        <f>SUM(T91:T102)</f>
        <v>0</v>
      </c>
      <c r="AR90" s="119" t="s">
        <v>91</v>
      </c>
      <c r="AT90" s="126" t="s">
        <v>82</v>
      </c>
      <c r="AU90" s="126" t="s">
        <v>91</v>
      </c>
      <c r="AY90" s="119" t="s">
        <v>177</v>
      </c>
      <c r="BK90" s="127">
        <f>SUM(BK91:BK102)</f>
        <v>0</v>
      </c>
    </row>
    <row r="91" spans="2:65" s="1" customFormat="1" ht="33" customHeight="1">
      <c r="B91" s="34"/>
      <c r="C91" s="130" t="s">
        <v>91</v>
      </c>
      <c r="D91" s="130" t="s">
        <v>179</v>
      </c>
      <c r="E91" s="131" t="s">
        <v>2078</v>
      </c>
      <c r="F91" s="132" t="s">
        <v>2079</v>
      </c>
      <c r="G91" s="133" t="s">
        <v>200</v>
      </c>
      <c r="H91" s="134">
        <v>2.2280000000000002</v>
      </c>
      <c r="I91" s="135"/>
      <c r="J91" s="136">
        <f>ROUND(I91*H91,2)</f>
        <v>0</v>
      </c>
      <c r="K91" s="132" t="s">
        <v>183</v>
      </c>
      <c r="L91" s="34"/>
      <c r="M91" s="137" t="s">
        <v>81</v>
      </c>
      <c r="N91" s="138" t="s">
        <v>53</v>
      </c>
      <c r="P91" s="139">
        <f>O91*H91</f>
        <v>0</v>
      </c>
      <c r="Q91" s="139">
        <v>0</v>
      </c>
      <c r="R91" s="139">
        <f>Q91*H91</f>
        <v>0</v>
      </c>
      <c r="S91" s="139">
        <v>0</v>
      </c>
      <c r="T91" s="140">
        <f>S91*H91</f>
        <v>0</v>
      </c>
      <c r="AR91" s="141" t="s">
        <v>184</v>
      </c>
      <c r="AT91" s="141" t="s">
        <v>179</v>
      </c>
      <c r="AU91" s="141" t="s">
        <v>93</v>
      </c>
      <c r="AY91" s="18" t="s">
        <v>177</v>
      </c>
      <c r="BE91" s="142">
        <f>IF(N91="základní",J91,0)</f>
        <v>0</v>
      </c>
      <c r="BF91" s="142">
        <f>IF(N91="snížená",J91,0)</f>
        <v>0</v>
      </c>
      <c r="BG91" s="142">
        <f>IF(N91="zákl. přenesená",J91,0)</f>
        <v>0</v>
      </c>
      <c r="BH91" s="142">
        <f>IF(N91="sníž. přenesená",J91,0)</f>
        <v>0</v>
      </c>
      <c r="BI91" s="142">
        <f>IF(N91="nulová",J91,0)</f>
        <v>0</v>
      </c>
      <c r="BJ91" s="18" t="s">
        <v>91</v>
      </c>
      <c r="BK91" s="142">
        <f>ROUND(I91*H91,2)</f>
        <v>0</v>
      </c>
      <c r="BL91" s="18" t="s">
        <v>184</v>
      </c>
      <c r="BM91" s="141" t="s">
        <v>2080</v>
      </c>
    </row>
    <row r="92" spans="2:65" s="1" customFormat="1" ht="11.25">
      <c r="B92" s="34"/>
      <c r="D92" s="143" t="s">
        <v>186</v>
      </c>
      <c r="F92" s="144" t="s">
        <v>2081</v>
      </c>
      <c r="I92" s="145"/>
      <c r="L92" s="34"/>
      <c r="M92" s="146"/>
      <c r="T92" s="55"/>
      <c r="AT92" s="18" t="s">
        <v>186</v>
      </c>
      <c r="AU92" s="18" t="s">
        <v>93</v>
      </c>
    </row>
    <row r="93" spans="2:65" s="15" customFormat="1" ht="11.25">
      <c r="B93" s="179"/>
      <c r="D93" s="148" t="s">
        <v>188</v>
      </c>
      <c r="E93" s="180" t="s">
        <v>81</v>
      </c>
      <c r="F93" s="181" t="s">
        <v>2082</v>
      </c>
      <c r="H93" s="180" t="s">
        <v>81</v>
      </c>
      <c r="I93" s="182"/>
      <c r="L93" s="179"/>
      <c r="M93" s="183"/>
      <c r="T93" s="184"/>
      <c r="AT93" s="180" t="s">
        <v>188</v>
      </c>
      <c r="AU93" s="180" t="s">
        <v>93</v>
      </c>
      <c r="AV93" s="15" t="s">
        <v>91</v>
      </c>
      <c r="AW93" s="15" t="s">
        <v>42</v>
      </c>
      <c r="AX93" s="15" t="s">
        <v>83</v>
      </c>
      <c r="AY93" s="180" t="s">
        <v>177</v>
      </c>
    </row>
    <row r="94" spans="2:65" s="12" customFormat="1" ht="11.25">
      <c r="B94" s="147"/>
      <c r="D94" s="148" t="s">
        <v>188</v>
      </c>
      <c r="E94" s="149" t="s">
        <v>81</v>
      </c>
      <c r="F94" s="150" t="s">
        <v>2083</v>
      </c>
      <c r="H94" s="151">
        <v>1.75</v>
      </c>
      <c r="I94" s="152"/>
      <c r="L94" s="147"/>
      <c r="M94" s="153"/>
      <c r="T94" s="154"/>
      <c r="AT94" s="149" t="s">
        <v>188</v>
      </c>
      <c r="AU94" s="149" t="s">
        <v>93</v>
      </c>
      <c r="AV94" s="12" t="s">
        <v>93</v>
      </c>
      <c r="AW94" s="12" t="s">
        <v>42</v>
      </c>
      <c r="AX94" s="12" t="s">
        <v>83</v>
      </c>
      <c r="AY94" s="149" t="s">
        <v>177</v>
      </c>
    </row>
    <row r="95" spans="2:65" s="12" customFormat="1" ht="11.25">
      <c r="B95" s="147"/>
      <c r="D95" s="148" t="s">
        <v>188</v>
      </c>
      <c r="E95" s="149" t="s">
        <v>81</v>
      </c>
      <c r="F95" s="150" t="s">
        <v>2084</v>
      </c>
      <c r="H95" s="151">
        <v>0.30299999999999999</v>
      </c>
      <c r="I95" s="152"/>
      <c r="L95" s="147"/>
      <c r="M95" s="153"/>
      <c r="T95" s="154"/>
      <c r="AT95" s="149" t="s">
        <v>188</v>
      </c>
      <c r="AU95" s="149" t="s">
        <v>93</v>
      </c>
      <c r="AV95" s="12" t="s">
        <v>93</v>
      </c>
      <c r="AW95" s="12" t="s">
        <v>42</v>
      </c>
      <c r="AX95" s="12" t="s">
        <v>83</v>
      </c>
      <c r="AY95" s="149" t="s">
        <v>177</v>
      </c>
    </row>
    <row r="96" spans="2:65" s="12" customFormat="1" ht="11.25">
      <c r="B96" s="147"/>
      <c r="D96" s="148" t="s">
        <v>188</v>
      </c>
      <c r="E96" s="149" t="s">
        <v>81</v>
      </c>
      <c r="F96" s="150" t="s">
        <v>2085</v>
      </c>
      <c r="H96" s="151">
        <v>0.17499999999999999</v>
      </c>
      <c r="I96" s="152"/>
      <c r="L96" s="147"/>
      <c r="M96" s="153"/>
      <c r="T96" s="154"/>
      <c r="AT96" s="149" t="s">
        <v>188</v>
      </c>
      <c r="AU96" s="149" t="s">
        <v>93</v>
      </c>
      <c r="AV96" s="12" t="s">
        <v>93</v>
      </c>
      <c r="AW96" s="12" t="s">
        <v>42</v>
      </c>
      <c r="AX96" s="12" t="s">
        <v>83</v>
      </c>
      <c r="AY96" s="149" t="s">
        <v>177</v>
      </c>
    </row>
    <row r="97" spans="2:65" s="13" customFormat="1" ht="11.25">
      <c r="B97" s="155"/>
      <c r="D97" s="148" t="s">
        <v>188</v>
      </c>
      <c r="E97" s="156" t="s">
        <v>81</v>
      </c>
      <c r="F97" s="157" t="s">
        <v>192</v>
      </c>
      <c r="H97" s="158">
        <v>2.2280000000000002</v>
      </c>
      <c r="I97" s="159"/>
      <c r="L97" s="155"/>
      <c r="M97" s="160"/>
      <c r="T97" s="161"/>
      <c r="AT97" s="156" t="s">
        <v>188</v>
      </c>
      <c r="AU97" s="156" t="s">
        <v>93</v>
      </c>
      <c r="AV97" s="13" t="s">
        <v>184</v>
      </c>
      <c r="AW97" s="13" t="s">
        <v>42</v>
      </c>
      <c r="AX97" s="13" t="s">
        <v>91</v>
      </c>
      <c r="AY97" s="156" t="s">
        <v>177</v>
      </c>
    </row>
    <row r="98" spans="2:65" s="1" customFormat="1" ht="37.9" customHeight="1">
      <c r="B98" s="34"/>
      <c r="C98" s="130" t="s">
        <v>93</v>
      </c>
      <c r="D98" s="130" t="s">
        <v>179</v>
      </c>
      <c r="E98" s="131" t="s">
        <v>2086</v>
      </c>
      <c r="F98" s="132" t="s">
        <v>2087</v>
      </c>
      <c r="G98" s="133" t="s">
        <v>200</v>
      </c>
      <c r="H98" s="134">
        <v>2.2280000000000002</v>
      </c>
      <c r="I98" s="135"/>
      <c r="J98" s="136">
        <f>ROUND(I98*H98,2)</f>
        <v>0</v>
      </c>
      <c r="K98" s="132" t="s">
        <v>183</v>
      </c>
      <c r="L98" s="34"/>
      <c r="M98" s="137" t="s">
        <v>81</v>
      </c>
      <c r="N98" s="138" t="s">
        <v>53</v>
      </c>
      <c r="P98" s="139">
        <f>O98*H98</f>
        <v>0</v>
      </c>
      <c r="Q98" s="139">
        <v>0</v>
      </c>
      <c r="R98" s="139">
        <f>Q98*H98</f>
        <v>0</v>
      </c>
      <c r="S98" s="139">
        <v>0</v>
      </c>
      <c r="T98" s="140">
        <f>S98*H98</f>
        <v>0</v>
      </c>
      <c r="AR98" s="141" t="s">
        <v>184</v>
      </c>
      <c r="AT98" s="141" t="s">
        <v>179</v>
      </c>
      <c r="AU98" s="141" t="s">
        <v>93</v>
      </c>
      <c r="AY98" s="18" t="s">
        <v>177</v>
      </c>
      <c r="BE98" s="142">
        <f>IF(N98="základní",J98,0)</f>
        <v>0</v>
      </c>
      <c r="BF98" s="142">
        <f>IF(N98="snížená",J98,0)</f>
        <v>0</v>
      </c>
      <c r="BG98" s="142">
        <f>IF(N98="zákl. přenesená",J98,0)</f>
        <v>0</v>
      </c>
      <c r="BH98" s="142">
        <f>IF(N98="sníž. přenesená",J98,0)</f>
        <v>0</v>
      </c>
      <c r="BI98" s="142">
        <f>IF(N98="nulová",J98,0)</f>
        <v>0</v>
      </c>
      <c r="BJ98" s="18" t="s">
        <v>91</v>
      </c>
      <c r="BK98" s="142">
        <f>ROUND(I98*H98,2)</f>
        <v>0</v>
      </c>
      <c r="BL98" s="18" t="s">
        <v>184</v>
      </c>
      <c r="BM98" s="141" t="s">
        <v>2088</v>
      </c>
    </row>
    <row r="99" spans="2:65" s="1" customFormat="1" ht="11.25">
      <c r="B99" s="34"/>
      <c r="D99" s="143" t="s">
        <v>186</v>
      </c>
      <c r="F99" s="144" t="s">
        <v>2089</v>
      </c>
      <c r="I99" s="145"/>
      <c r="L99" s="34"/>
      <c r="M99" s="146"/>
      <c r="T99" s="55"/>
      <c r="AT99" s="18" t="s">
        <v>186</v>
      </c>
      <c r="AU99" s="18" t="s">
        <v>93</v>
      </c>
    </row>
    <row r="100" spans="2:65" s="1" customFormat="1" ht="16.5" customHeight="1">
      <c r="B100" s="34"/>
      <c r="C100" s="130" t="s">
        <v>197</v>
      </c>
      <c r="D100" s="130" t="s">
        <v>179</v>
      </c>
      <c r="E100" s="131" t="s">
        <v>251</v>
      </c>
      <c r="F100" s="132" t="s">
        <v>252</v>
      </c>
      <c r="G100" s="133" t="s">
        <v>200</v>
      </c>
      <c r="H100" s="134">
        <v>4.4560000000000004</v>
      </c>
      <c r="I100" s="135"/>
      <c r="J100" s="136">
        <f>ROUND(I100*H100,2)</f>
        <v>0</v>
      </c>
      <c r="K100" s="132" t="s">
        <v>183</v>
      </c>
      <c r="L100" s="34"/>
      <c r="M100" s="137" t="s">
        <v>81</v>
      </c>
      <c r="N100" s="138" t="s">
        <v>53</v>
      </c>
      <c r="P100" s="139">
        <f>O100*H100</f>
        <v>0</v>
      </c>
      <c r="Q100" s="139">
        <v>0</v>
      </c>
      <c r="R100" s="139">
        <f>Q100*H100</f>
        <v>0</v>
      </c>
      <c r="S100" s="139">
        <v>0</v>
      </c>
      <c r="T100" s="140">
        <f>S100*H100</f>
        <v>0</v>
      </c>
      <c r="AR100" s="141" t="s">
        <v>184</v>
      </c>
      <c r="AT100" s="141" t="s">
        <v>179</v>
      </c>
      <c r="AU100" s="141" t="s">
        <v>93</v>
      </c>
      <c r="AY100" s="18" t="s">
        <v>177</v>
      </c>
      <c r="BE100" s="142">
        <f>IF(N100="základní",J100,0)</f>
        <v>0</v>
      </c>
      <c r="BF100" s="142">
        <f>IF(N100="snížená",J100,0)</f>
        <v>0</v>
      </c>
      <c r="BG100" s="142">
        <f>IF(N100="zákl. přenesená",J100,0)</f>
        <v>0</v>
      </c>
      <c r="BH100" s="142">
        <f>IF(N100="sníž. přenesená",J100,0)</f>
        <v>0</v>
      </c>
      <c r="BI100" s="142">
        <f>IF(N100="nulová",J100,0)</f>
        <v>0</v>
      </c>
      <c r="BJ100" s="18" t="s">
        <v>91</v>
      </c>
      <c r="BK100" s="142">
        <f>ROUND(I100*H100,2)</f>
        <v>0</v>
      </c>
      <c r="BL100" s="18" t="s">
        <v>184</v>
      </c>
      <c r="BM100" s="141" t="s">
        <v>2090</v>
      </c>
    </row>
    <row r="101" spans="2:65" s="1" customFormat="1" ht="11.25">
      <c r="B101" s="34"/>
      <c r="D101" s="143" t="s">
        <v>186</v>
      </c>
      <c r="F101" s="144" t="s">
        <v>254</v>
      </c>
      <c r="I101" s="145"/>
      <c r="L101" s="34"/>
      <c r="M101" s="146"/>
      <c r="T101" s="55"/>
      <c r="AT101" s="18" t="s">
        <v>186</v>
      </c>
      <c r="AU101" s="18" t="s">
        <v>93</v>
      </c>
    </row>
    <row r="102" spans="2:65" s="12" customFormat="1" ht="11.25">
      <c r="B102" s="147"/>
      <c r="D102" s="148" t="s">
        <v>188</v>
      </c>
      <c r="E102" s="149" t="s">
        <v>81</v>
      </c>
      <c r="F102" s="150" t="s">
        <v>2091</v>
      </c>
      <c r="H102" s="151">
        <v>4.4560000000000004</v>
      </c>
      <c r="I102" s="152"/>
      <c r="L102" s="147"/>
      <c r="M102" s="153"/>
      <c r="T102" s="154"/>
      <c r="AT102" s="149" t="s">
        <v>188</v>
      </c>
      <c r="AU102" s="149" t="s">
        <v>93</v>
      </c>
      <c r="AV102" s="12" t="s">
        <v>93</v>
      </c>
      <c r="AW102" s="12" t="s">
        <v>42</v>
      </c>
      <c r="AX102" s="12" t="s">
        <v>91</v>
      </c>
      <c r="AY102" s="149" t="s">
        <v>177</v>
      </c>
    </row>
    <row r="103" spans="2:65" s="11" customFormat="1" ht="22.9" customHeight="1">
      <c r="B103" s="118"/>
      <c r="D103" s="119" t="s">
        <v>82</v>
      </c>
      <c r="E103" s="128" t="s">
        <v>93</v>
      </c>
      <c r="F103" s="128" t="s">
        <v>290</v>
      </c>
      <c r="I103" s="121"/>
      <c r="J103" s="129">
        <f>BK103</f>
        <v>0</v>
      </c>
      <c r="L103" s="118"/>
      <c r="M103" s="123"/>
      <c r="P103" s="124">
        <f>SUM(P104:P111)</f>
        <v>0</v>
      </c>
      <c r="R103" s="124">
        <f>SUM(R104:R111)</f>
        <v>5.5741663600000004</v>
      </c>
      <c r="T103" s="125">
        <f>SUM(T104:T111)</f>
        <v>0</v>
      </c>
      <c r="AR103" s="119" t="s">
        <v>91</v>
      </c>
      <c r="AT103" s="126" t="s">
        <v>82</v>
      </c>
      <c r="AU103" s="126" t="s">
        <v>91</v>
      </c>
      <c r="AY103" s="119" t="s">
        <v>177</v>
      </c>
      <c r="BK103" s="127">
        <f>SUM(BK104:BK111)</f>
        <v>0</v>
      </c>
    </row>
    <row r="104" spans="2:65" s="1" customFormat="1" ht="16.5" customHeight="1">
      <c r="B104" s="34"/>
      <c r="C104" s="130" t="s">
        <v>184</v>
      </c>
      <c r="D104" s="130" t="s">
        <v>179</v>
      </c>
      <c r="E104" s="131" t="s">
        <v>345</v>
      </c>
      <c r="F104" s="132" t="s">
        <v>346</v>
      </c>
      <c r="G104" s="133" t="s">
        <v>200</v>
      </c>
      <c r="H104" s="134">
        <v>2.2280000000000002</v>
      </c>
      <c r="I104" s="135"/>
      <c r="J104" s="136">
        <f>ROUND(I104*H104,2)</f>
        <v>0</v>
      </c>
      <c r="K104" s="132" t="s">
        <v>183</v>
      </c>
      <c r="L104" s="34"/>
      <c r="M104" s="137" t="s">
        <v>81</v>
      </c>
      <c r="N104" s="138" t="s">
        <v>53</v>
      </c>
      <c r="P104" s="139">
        <f>O104*H104</f>
        <v>0</v>
      </c>
      <c r="Q104" s="139">
        <v>2.5018699999999998</v>
      </c>
      <c r="R104" s="139">
        <f>Q104*H104</f>
        <v>5.5741663600000004</v>
      </c>
      <c r="S104" s="139">
        <v>0</v>
      </c>
      <c r="T104" s="140">
        <f>S104*H104</f>
        <v>0</v>
      </c>
      <c r="AR104" s="141" t="s">
        <v>184</v>
      </c>
      <c r="AT104" s="141" t="s">
        <v>179</v>
      </c>
      <c r="AU104" s="141" t="s">
        <v>93</v>
      </c>
      <c r="AY104" s="18" t="s">
        <v>177</v>
      </c>
      <c r="BE104" s="142">
        <f>IF(N104="základní",J104,0)</f>
        <v>0</v>
      </c>
      <c r="BF104" s="142">
        <f>IF(N104="snížená",J104,0)</f>
        <v>0</v>
      </c>
      <c r="BG104" s="142">
        <f>IF(N104="zákl. přenesená",J104,0)</f>
        <v>0</v>
      </c>
      <c r="BH104" s="142">
        <f>IF(N104="sníž. přenesená",J104,0)</f>
        <v>0</v>
      </c>
      <c r="BI104" s="142">
        <f>IF(N104="nulová",J104,0)</f>
        <v>0</v>
      </c>
      <c r="BJ104" s="18" t="s">
        <v>91</v>
      </c>
      <c r="BK104" s="142">
        <f>ROUND(I104*H104,2)</f>
        <v>0</v>
      </c>
      <c r="BL104" s="18" t="s">
        <v>184</v>
      </c>
      <c r="BM104" s="141" t="s">
        <v>2092</v>
      </c>
    </row>
    <row r="105" spans="2:65" s="1" customFormat="1" ht="11.25">
      <c r="B105" s="34"/>
      <c r="D105" s="143" t="s">
        <v>186</v>
      </c>
      <c r="F105" s="144" t="s">
        <v>348</v>
      </c>
      <c r="I105" s="145"/>
      <c r="L105" s="34"/>
      <c r="M105" s="146"/>
      <c r="T105" s="55"/>
      <c r="AT105" s="18" t="s">
        <v>186</v>
      </c>
      <c r="AU105" s="18" t="s">
        <v>93</v>
      </c>
    </row>
    <row r="106" spans="2:65" s="15" customFormat="1" ht="11.25">
      <c r="B106" s="179"/>
      <c r="D106" s="148" t="s">
        <v>188</v>
      </c>
      <c r="E106" s="180" t="s">
        <v>81</v>
      </c>
      <c r="F106" s="181" t="s">
        <v>2093</v>
      </c>
      <c r="H106" s="180" t="s">
        <v>81</v>
      </c>
      <c r="I106" s="182"/>
      <c r="L106" s="179"/>
      <c r="M106" s="183"/>
      <c r="T106" s="184"/>
      <c r="AT106" s="180" t="s">
        <v>188</v>
      </c>
      <c r="AU106" s="180" t="s">
        <v>93</v>
      </c>
      <c r="AV106" s="15" t="s">
        <v>91</v>
      </c>
      <c r="AW106" s="15" t="s">
        <v>42</v>
      </c>
      <c r="AX106" s="15" t="s">
        <v>83</v>
      </c>
      <c r="AY106" s="180" t="s">
        <v>177</v>
      </c>
    </row>
    <row r="107" spans="2:65" s="15" customFormat="1" ht="11.25">
      <c r="B107" s="179"/>
      <c r="D107" s="148" t="s">
        <v>188</v>
      </c>
      <c r="E107" s="180" t="s">
        <v>81</v>
      </c>
      <c r="F107" s="181" t="s">
        <v>2082</v>
      </c>
      <c r="H107" s="180" t="s">
        <v>81</v>
      </c>
      <c r="I107" s="182"/>
      <c r="L107" s="179"/>
      <c r="M107" s="183"/>
      <c r="T107" s="184"/>
      <c r="AT107" s="180" t="s">
        <v>188</v>
      </c>
      <c r="AU107" s="180" t="s">
        <v>93</v>
      </c>
      <c r="AV107" s="15" t="s">
        <v>91</v>
      </c>
      <c r="AW107" s="15" t="s">
        <v>42</v>
      </c>
      <c r="AX107" s="15" t="s">
        <v>83</v>
      </c>
      <c r="AY107" s="180" t="s">
        <v>177</v>
      </c>
    </row>
    <row r="108" spans="2:65" s="12" customFormat="1" ht="11.25">
      <c r="B108" s="147"/>
      <c r="D108" s="148" t="s">
        <v>188</v>
      </c>
      <c r="E108" s="149" t="s">
        <v>81</v>
      </c>
      <c r="F108" s="150" t="s">
        <v>2083</v>
      </c>
      <c r="H108" s="151">
        <v>1.75</v>
      </c>
      <c r="I108" s="152"/>
      <c r="L108" s="147"/>
      <c r="M108" s="153"/>
      <c r="T108" s="154"/>
      <c r="AT108" s="149" t="s">
        <v>188</v>
      </c>
      <c r="AU108" s="149" t="s">
        <v>93</v>
      </c>
      <c r="AV108" s="12" t="s">
        <v>93</v>
      </c>
      <c r="AW108" s="12" t="s">
        <v>42</v>
      </c>
      <c r="AX108" s="12" t="s">
        <v>83</v>
      </c>
      <c r="AY108" s="149" t="s">
        <v>177</v>
      </c>
    </row>
    <row r="109" spans="2:65" s="12" customFormat="1" ht="11.25">
      <c r="B109" s="147"/>
      <c r="D109" s="148" t="s">
        <v>188</v>
      </c>
      <c r="E109" s="149" t="s">
        <v>81</v>
      </c>
      <c r="F109" s="150" t="s">
        <v>2084</v>
      </c>
      <c r="H109" s="151">
        <v>0.30299999999999999</v>
      </c>
      <c r="I109" s="152"/>
      <c r="L109" s="147"/>
      <c r="M109" s="153"/>
      <c r="T109" s="154"/>
      <c r="AT109" s="149" t="s">
        <v>188</v>
      </c>
      <c r="AU109" s="149" t="s">
        <v>93</v>
      </c>
      <c r="AV109" s="12" t="s">
        <v>93</v>
      </c>
      <c r="AW109" s="12" t="s">
        <v>42</v>
      </c>
      <c r="AX109" s="12" t="s">
        <v>83</v>
      </c>
      <c r="AY109" s="149" t="s">
        <v>177</v>
      </c>
    </row>
    <row r="110" spans="2:65" s="12" customFormat="1" ht="11.25">
      <c r="B110" s="147"/>
      <c r="D110" s="148" t="s">
        <v>188</v>
      </c>
      <c r="E110" s="149" t="s">
        <v>81</v>
      </c>
      <c r="F110" s="150" t="s">
        <v>2085</v>
      </c>
      <c r="H110" s="151">
        <v>0.17499999999999999</v>
      </c>
      <c r="I110" s="152"/>
      <c r="L110" s="147"/>
      <c r="M110" s="153"/>
      <c r="T110" s="154"/>
      <c r="AT110" s="149" t="s">
        <v>188</v>
      </c>
      <c r="AU110" s="149" t="s">
        <v>93</v>
      </c>
      <c r="AV110" s="12" t="s">
        <v>93</v>
      </c>
      <c r="AW110" s="12" t="s">
        <v>42</v>
      </c>
      <c r="AX110" s="12" t="s">
        <v>83</v>
      </c>
      <c r="AY110" s="149" t="s">
        <v>177</v>
      </c>
    </row>
    <row r="111" spans="2:65" s="13" customFormat="1" ht="11.25">
      <c r="B111" s="155"/>
      <c r="D111" s="148" t="s">
        <v>188</v>
      </c>
      <c r="E111" s="156" t="s">
        <v>81</v>
      </c>
      <c r="F111" s="157" t="s">
        <v>192</v>
      </c>
      <c r="H111" s="158">
        <v>2.2280000000000002</v>
      </c>
      <c r="I111" s="159"/>
      <c r="L111" s="155"/>
      <c r="M111" s="160"/>
      <c r="T111" s="161"/>
      <c r="AT111" s="156" t="s">
        <v>188</v>
      </c>
      <c r="AU111" s="156" t="s">
        <v>93</v>
      </c>
      <c r="AV111" s="13" t="s">
        <v>184</v>
      </c>
      <c r="AW111" s="13" t="s">
        <v>42</v>
      </c>
      <c r="AX111" s="13" t="s">
        <v>91</v>
      </c>
      <c r="AY111" s="156" t="s">
        <v>177</v>
      </c>
    </row>
    <row r="112" spans="2:65" s="11" customFormat="1" ht="22.9" customHeight="1">
      <c r="B112" s="118"/>
      <c r="D112" s="119" t="s">
        <v>82</v>
      </c>
      <c r="E112" s="128" t="s">
        <v>216</v>
      </c>
      <c r="F112" s="128" t="s">
        <v>562</v>
      </c>
      <c r="I112" s="121"/>
      <c r="J112" s="129">
        <f>BK112</f>
        <v>0</v>
      </c>
      <c r="L112" s="118"/>
      <c r="M112" s="123"/>
      <c r="P112" s="124">
        <f>SUM(P113:P115)</f>
        <v>0</v>
      </c>
      <c r="R112" s="124">
        <f>SUM(R113:R115)</f>
        <v>0</v>
      </c>
      <c r="T112" s="125">
        <f>SUM(T113:T115)</f>
        <v>0</v>
      </c>
      <c r="AR112" s="119" t="s">
        <v>91</v>
      </c>
      <c r="AT112" s="126" t="s">
        <v>82</v>
      </c>
      <c r="AU112" s="126" t="s">
        <v>91</v>
      </c>
      <c r="AY112" s="119" t="s">
        <v>177</v>
      </c>
      <c r="BK112" s="127">
        <f>SUM(BK113:BK115)</f>
        <v>0</v>
      </c>
    </row>
    <row r="113" spans="2:65" s="1" customFormat="1" ht="24.2" customHeight="1">
      <c r="B113" s="34"/>
      <c r="C113" s="130" t="s">
        <v>210</v>
      </c>
      <c r="D113" s="130" t="s">
        <v>179</v>
      </c>
      <c r="E113" s="131" t="s">
        <v>2094</v>
      </c>
      <c r="F113" s="132" t="s">
        <v>2095</v>
      </c>
      <c r="G113" s="133" t="s">
        <v>326</v>
      </c>
      <c r="H113" s="134">
        <v>5</v>
      </c>
      <c r="I113" s="135"/>
      <c r="J113" s="136">
        <f>ROUND(I113*H113,2)</f>
        <v>0</v>
      </c>
      <c r="K113" s="132" t="s">
        <v>81</v>
      </c>
      <c r="L113" s="34"/>
      <c r="M113" s="137" t="s">
        <v>81</v>
      </c>
      <c r="N113" s="138" t="s">
        <v>53</v>
      </c>
      <c r="P113" s="139">
        <f>O113*H113</f>
        <v>0</v>
      </c>
      <c r="Q113" s="139">
        <v>0</v>
      </c>
      <c r="R113" s="139">
        <f>Q113*H113</f>
        <v>0</v>
      </c>
      <c r="S113" s="139">
        <v>0</v>
      </c>
      <c r="T113" s="140">
        <f>S113*H113</f>
        <v>0</v>
      </c>
      <c r="AR113" s="141" t="s">
        <v>184</v>
      </c>
      <c r="AT113" s="141" t="s">
        <v>179</v>
      </c>
      <c r="AU113" s="141" t="s">
        <v>93</v>
      </c>
      <c r="AY113" s="18" t="s">
        <v>177</v>
      </c>
      <c r="BE113" s="142">
        <f>IF(N113="základní",J113,0)</f>
        <v>0</v>
      </c>
      <c r="BF113" s="142">
        <f>IF(N113="snížená",J113,0)</f>
        <v>0</v>
      </c>
      <c r="BG113" s="142">
        <f>IF(N113="zákl. přenesená",J113,0)</f>
        <v>0</v>
      </c>
      <c r="BH113" s="142">
        <f>IF(N113="sníž. přenesená",J113,0)</f>
        <v>0</v>
      </c>
      <c r="BI113" s="142">
        <f>IF(N113="nulová",J113,0)</f>
        <v>0</v>
      </c>
      <c r="BJ113" s="18" t="s">
        <v>91</v>
      </c>
      <c r="BK113" s="142">
        <f>ROUND(I113*H113,2)</f>
        <v>0</v>
      </c>
      <c r="BL113" s="18" t="s">
        <v>184</v>
      </c>
      <c r="BM113" s="141" t="s">
        <v>2096</v>
      </c>
    </row>
    <row r="114" spans="2:65" s="1" customFormat="1" ht="24.2" customHeight="1">
      <c r="B114" s="34"/>
      <c r="C114" s="130" t="s">
        <v>216</v>
      </c>
      <c r="D114" s="130" t="s">
        <v>179</v>
      </c>
      <c r="E114" s="131" t="s">
        <v>2097</v>
      </c>
      <c r="F114" s="132" t="s">
        <v>2098</v>
      </c>
      <c r="G114" s="133" t="s">
        <v>326</v>
      </c>
      <c r="H114" s="134">
        <v>5</v>
      </c>
      <c r="I114" s="135"/>
      <c r="J114" s="136">
        <f>ROUND(I114*H114,2)</f>
        <v>0</v>
      </c>
      <c r="K114" s="132" t="s">
        <v>81</v>
      </c>
      <c r="L114" s="34"/>
      <c r="M114" s="137" t="s">
        <v>81</v>
      </c>
      <c r="N114" s="138" t="s">
        <v>53</v>
      </c>
      <c r="P114" s="139">
        <f>O114*H114</f>
        <v>0</v>
      </c>
      <c r="Q114" s="139">
        <v>0</v>
      </c>
      <c r="R114" s="139">
        <f>Q114*H114</f>
        <v>0</v>
      </c>
      <c r="S114" s="139">
        <v>0</v>
      </c>
      <c r="T114" s="140">
        <f>S114*H114</f>
        <v>0</v>
      </c>
      <c r="AR114" s="141" t="s">
        <v>184</v>
      </c>
      <c r="AT114" s="141" t="s">
        <v>179</v>
      </c>
      <c r="AU114" s="141" t="s">
        <v>93</v>
      </c>
      <c r="AY114" s="18" t="s">
        <v>177</v>
      </c>
      <c r="BE114" s="142">
        <f>IF(N114="základní",J114,0)</f>
        <v>0</v>
      </c>
      <c r="BF114" s="142">
        <f>IF(N114="snížená",J114,0)</f>
        <v>0</v>
      </c>
      <c r="BG114" s="142">
        <f>IF(N114="zákl. přenesená",J114,0)</f>
        <v>0</v>
      </c>
      <c r="BH114" s="142">
        <f>IF(N114="sníž. přenesená",J114,0)</f>
        <v>0</v>
      </c>
      <c r="BI114" s="142">
        <f>IF(N114="nulová",J114,0)</f>
        <v>0</v>
      </c>
      <c r="BJ114" s="18" t="s">
        <v>91</v>
      </c>
      <c r="BK114" s="142">
        <f>ROUND(I114*H114,2)</f>
        <v>0</v>
      </c>
      <c r="BL114" s="18" t="s">
        <v>184</v>
      </c>
      <c r="BM114" s="141" t="s">
        <v>2099</v>
      </c>
    </row>
    <row r="115" spans="2:65" s="12" customFormat="1" ht="11.25">
      <c r="B115" s="147"/>
      <c r="D115" s="148" t="s">
        <v>188</v>
      </c>
      <c r="E115" s="149" t="s">
        <v>81</v>
      </c>
      <c r="F115" s="150" t="s">
        <v>2100</v>
      </c>
      <c r="H115" s="151">
        <v>5</v>
      </c>
      <c r="I115" s="152"/>
      <c r="L115" s="147"/>
      <c r="M115" s="153"/>
      <c r="T115" s="154"/>
      <c r="AT115" s="149" t="s">
        <v>188</v>
      </c>
      <c r="AU115" s="149" t="s">
        <v>93</v>
      </c>
      <c r="AV115" s="12" t="s">
        <v>93</v>
      </c>
      <c r="AW115" s="12" t="s">
        <v>42</v>
      </c>
      <c r="AX115" s="12" t="s">
        <v>91</v>
      </c>
      <c r="AY115" s="149" t="s">
        <v>177</v>
      </c>
    </row>
    <row r="116" spans="2:65" s="11" customFormat="1" ht="22.9" customHeight="1">
      <c r="B116" s="118"/>
      <c r="D116" s="119" t="s">
        <v>82</v>
      </c>
      <c r="E116" s="128" t="s">
        <v>232</v>
      </c>
      <c r="F116" s="128" t="s">
        <v>771</v>
      </c>
      <c r="I116" s="121"/>
      <c r="J116" s="129">
        <f>BK116</f>
        <v>0</v>
      </c>
      <c r="L116" s="118"/>
      <c r="M116" s="123"/>
      <c r="P116" s="124">
        <f>SUM(P117:P123)</f>
        <v>0</v>
      </c>
      <c r="R116" s="124">
        <f>SUM(R117:R123)</f>
        <v>8.4000000000000003E-4</v>
      </c>
      <c r="T116" s="125">
        <f>SUM(T117:T123)</f>
        <v>0</v>
      </c>
      <c r="AR116" s="119" t="s">
        <v>91</v>
      </c>
      <c r="AT116" s="126" t="s">
        <v>82</v>
      </c>
      <c r="AU116" s="126" t="s">
        <v>91</v>
      </c>
      <c r="AY116" s="119" t="s">
        <v>177</v>
      </c>
      <c r="BK116" s="127">
        <f>SUM(BK117:BK123)</f>
        <v>0</v>
      </c>
    </row>
    <row r="117" spans="2:65" s="1" customFormat="1" ht="24.2" customHeight="1">
      <c r="B117" s="34"/>
      <c r="C117" s="130" t="s">
        <v>222</v>
      </c>
      <c r="D117" s="130" t="s">
        <v>179</v>
      </c>
      <c r="E117" s="131" t="s">
        <v>2101</v>
      </c>
      <c r="F117" s="132" t="s">
        <v>2102</v>
      </c>
      <c r="G117" s="133" t="s">
        <v>326</v>
      </c>
      <c r="H117" s="134">
        <v>80</v>
      </c>
      <c r="I117" s="135"/>
      <c r="J117" s="136">
        <f>ROUND(I117*H117,2)</f>
        <v>0</v>
      </c>
      <c r="K117" s="132" t="s">
        <v>81</v>
      </c>
      <c r="L117" s="34"/>
      <c r="M117" s="137" t="s">
        <v>81</v>
      </c>
      <c r="N117" s="138" t="s">
        <v>53</v>
      </c>
      <c r="P117" s="139">
        <f>O117*H117</f>
        <v>0</v>
      </c>
      <c r="Q117" s="139">
        <v>1.0000000000000001E-5</v>
      </c>
      <c r="R117" s="139">
        <f>Q117*H117</f>
        <v>8.0000000000000004E-4</v>
      </c>
      <c r="S117" s="139">
        <v>0</v>
      </c>
      <c r="T117" s="140">
        <f>S117*H117</f>
        <v>0</v>
      </c>
      <c r="AR117" s="141" t="s">
        <v>184</v>
      </c>
      <c r="AT117" s="141" t="s">
        <v>179</v>
      </c>
      <c r="AU117" s="141" t="s">
        <v>93</v>
      </c>
      <c r="AY117" s="18" t="s">
        <v>177</v>
      </c>
      <c r="BE117" s="142">
        <f>IF(N117="základní",J117,0)</f>
        <v>0</v>
      </c>
      <c r="BF117" s="142">
        <f>IF(N117="snížená",J117,0)</f>
        <v>0</v>
      </c>
      <c r="BG117" s="142">
        <f>IF(N117="zákl. přenesená",J117,0)</f>
        <v>0</v>
      </c>
      <c r="BH117" s="142">
        <f>IF(N117="sníž. přenesená",J117,0)</f>
        <v>0</v>
      </c>
      <c r="BI117" s="142">
        <f>IF(N117="nulová",J117,0)</f>
        <v>0</v>
      </c>
      <c r="BJ117" s="18" t="s">
        <v>91</v>
      </c>
      <c r="BK117" s="142">
        <f>ROUND(I117*H117,2)</f>
        <v>0</v>
      </c>
      <c r="BL117" s="18" t="s">
        <v>184</v>
      </c>
      <c r="BM117" s="141" t="s">
        <v>2103</v>
      </c>
    </row>
    <row r="118" spans="2:65" s="15" customFormat="1" ht="11.25">
      <c r="B118" s="179"/>
      <c r="D118" s="148" t="s">
        <v>188</v>
      </c>
      <c r="E118" s="180" t="s">
        <v>81</v>
      </c>
      <c r="F118" s="181" t="s">
        <v>2104</v>
      </c>
      <c r="H118" s="180" t="s">
        <v>81</v>
      </c>
      <c r="I118" s="182"/>
      <c r="L118" s="179"/>
      <c r="M118" s="183"/>
      <c r="T118" s="184"/>
      <c r="AT118" s="180" t="s">
        <v>188</v>
      </c>
      <c r="AU118" s="180" t="s">
        <v>93</v>
      </c>
      <c r="AV118" s="15" t="s">
        <v>91</v>
      </c>
      <c r="AW118" s="15" t="s">
        <v>42</v>
      </c>
      <c r="AX118" s="15" t="s">
        <v>83</v>
      </c>
      <c r="AY118" s="180" t="s">
        <v>177</v>
      </c>
    </row>
    <row r="119" spans="2:65" s="12" customFormat="1" ht="11.25">
      <c r="B119" s="147"/>
      <c r="D119" s="148" t="s">
        <v>188</v>
      </c>
      <c r="E119" s="149" t="s">
        <v>81</v>
      </c>
      <c r="F119" s="150" t="s">
        <v>2105</v>
      </c>
      <c r="H119" s="151">
        <v>80</v>
      </c>
      <c r="I119" s="152"/>
      <c r="L119" s="147"/>
      <c r="M119" s="153"/>
      <c r="T119" s="154"/>
      <c r="AT119" s="149" t="s">
        <v>188</v>
      </c>
      <c r="AU119" s="149" t="s">
        <v>93</v>
      </c>
      <c r="AV119" s="12" t="s">
        <v>93</v>
      </c>
      <c r="AW119" s="12" t="s">
        <v>42</v>
      </c>
      <c r="AX119" s="12" t="s">
        <v>91</v>
      </c>
      <c r="AY119" s="149" t="s">
        <v>177</v>
      </c>
    </row>
    <row r="120" spans="2:65" s="1" customFormat="1" ht="24.2" customHeight="1">
      <c r="B120" s="34"/>
      <c r="C120" s="130" t="s">
        <v>227</v>
      </c>
      <c r="D120" s="130" t="s">
        <v>179</v>
      </c>
      <c r="E120" s="131" t="s">
        <v>2106</v>
      </c>
      <c r="F120" s="132" t="s">
        <v>893</v>
      </c>
      <c r="G120" s="133" t="s">
        <v>326</v>
      </c>
      <c r="H120" s="134">
        <v>4</v>
      </c>
      <c r="I120" s="135"/>
      <c r="J120" s="136">
        <f>ROUND(I120*H120,2)</f>
        <v>0</v>
      </c>
      <c r="K120" s="132" t="s">
        <v>81</v>
      </c>
      <c r="L120" s="34"/>
      <c r="M120" s="137" t="s">
        <v>81</v>
      </c>
      <c r="N120" s="138" t="s">
        <v>53</v>
      </c>
      <c r="P120" s="139">
        <f>O120*H120</f>
        <v>0</v>
      </c>
      <c r="Q120" s="139">
        <v>1.0000000000000001E-5</v>
      </c>
      <c r="R120" s="139">
        <f>Q120*H120</f>
        <v>4.0000000000000003E-5</v>
      </c>
      <c r="S120" s="139">
        <v>0</v>
      </c>
      <c r="T120" s="140">
        <f>S120*H120</f>
        <v>0</v>
      </c>
      <c r="AR120" s="141" t="s">
        <v>184</v>
      </c>
      <c r="AT120" s="141" t="s">
        <v>179</v>
      </c>
      <c r="AU120" s="141" t="s">
        <v>93</v>
      </c>
      <c r="AY120" s="18" t="s">
        <v>177</v>
      </c>
      <c r="BE120" s="142">
        <f>IF(N120="základní",J120,0)</f>
        <v>0</v>
      </c>
      <c r="BF120" s="142">
        <f>IF(N120="snížená",J120,0)</f>
        <v>0</v>
      </c>
      <c r="BG120" s="142">
        <f>IF(N120="zákl. přenesená",J120,0)</f>
        <v>0</v>
      </c>
      <c r="BH120" s="142">
        <f>IF(N120="sníž. přenesená",J120,0)</f>
        <v>0</v>
      </c>
      <c r="BI120" s="142">
        <f>IF(N120="nulová",J120,0)</f>
        <v>0</v>
      </c>
      <c r="BJ120" s="18" t="s">
        <v>91</v>
      </c>
      <c r="BK120" s="142">
        <f>ROUND(I120*H120,2)</f>
        <v>0</v>
      </c>
      <c r="BL120" s="18" t="s">
        <v>184</v>
      </c>
      <c r="BM120" s="141" t="s">
        <v>2107</v>
      </c>
    </row>
    <row r="121" spans="2:65" s="15" customFormat="1" ht="11.25">
      <c r="B121" s="179"/>
      <c r="D121" s="148" t="s">
        <v>188</v>
      </c>
      <c r="E121" s="180" t="s">
        <v>81</v>
      </c>
      <c r="F121" s="181" t="s">
        <v>2104</v>
      </c>
      <c r="H121" s="180" t="s">
        <v>81</v>
      </c>
      <c r="I121" s="182"/>
      <c r="L121" s="179"/>
      <c r="M121" s="183"/>
      <c r="T121" s="184"/>
      <c r="AT121" s="180" t="s">
        <v>188</v>
      </c>
      <c r="AU121" s="180" t="s">
        <v>93</v>
      </c>
      <c r="AV121" s="15" t="s">
        <v>91</v>
      </c>
      <c r="AW121" s="15" t="s">
        <v>42</v>
      </c>
      <c r="AX121" s="15" t="s">
        <v>83</v>
      </c>
      <c r="AY121" s="180" t="s">
        <v>177</v>
      </c>
    </row>
    <row r="122" spans="2:65" s="12" customFormat="1" ht="11.25">
      <c r="B122" s="147"/>
      <c r="D122" s="148" t="s">
        <v>188</v>
      </c>
      <c r="E122" s="149" t="s">
        <v>81</v>
      </c>
      <c r="F122" s="150" t="s">
        <v>2108</v>
      </c>
      <c r="H122" s="151">
        <v>4</v>
      </c>
      <c r="I122" s="152"/>
      <c r="L122" s="147"/>
      <c r="M122" s="153"/>
      <c r="T122" s="154"/>
      <c r="AT122" s="149" t="s">
        <v>188</v>
      </c>
      <c r="AU122" s="149" t="s">
        <v>93</v>
      </c>
      <c r="AV122" s="12" t="s">
        <v>93</v>
      </c>
      <c r="AW122" s="12" t="s">
        <v>42</v>
      </c>
      <c r="AX122" s="12" t="s">
        <v>91</v>
      </c>
      <c r="AY122" s="149" t="s">
        <v>177</v>
      </c>
    </row>
    <row r="123" spans="2:65" s="1" customFormat="1" ht="16.5" customHeight="1">
      <c r="B123" s="34"/>
      <c r="C123" s="130" t="s">
        <v>232</v>
      </c>
      <c r="D123" s="130" t="s">
        <v>179</v>
      </c>
      <c r="E123" s="131" t="s">
        <v>1005</v>
      </c>
      <c r="F123" s="132" t="s">
        <v>1006</v>
      </c>
      <c r="G123" s="133" t="s">
        <v>1007</v>
      </c>
      <c r="H123" s="134">
        <v>20</v>
      </c>
      <c r="I123" s="135"/>
      <c r="J123" s="136">
        <f>ROUND(I123*H123,2)</f>
        <v>0</v>
      </c>
      <c r="K123" s="132" t="s">
        <v>81</v>
      </c>
      <c r="L123" s="34"/>
      <c r="M123" s="137" t="s">
        <v>81</v>
      </c>
      <c r="N123" s="138" t="s">
        <v>53</v>
      </c>
      <c r="P123" s="139">
        <f>O123*H123</f>
        <v>0</v>
      </c>
      <c r="Q123" s="139">
        <v>0</v>
      </c>
      <c r="R123" s="139">
        <f>Q123*H123</f>
        <v>0</v>
      </c>
      <c r="S123" s="139">
        <v>0</v>
      </c>
      <c r="T123" s="140">
        <f>S123*H123</f>
        <v>0</v>
      </c>
      <c r="AR123" s="141" t="s">
        <v>1008</v>
      </c>
      <c r="AT123" s="141" t="s">
        <v>179</v>
      </c>
      <c r="AU123" s="141" t="s">
        <v>93</v>
      </c>
      <c r="AY123" s="18" t="s">
        <v>177</v>
      </c>
      <c r="BE123" s="142">
        <f>IF(N123="základní",J123,0)</f>
        <v>0</v>
      </c>
      <c r="BF123" s="142">
        <f>IF(N123="snížená",J123,0)</f>
        <v>0</v>
      </c>
      <c r="BG123" s="142">
        <f>IF(N123="zákl. přenesená",J123,0)</f>
        <v>0</v>
      </c>
      <c r="BH123" s="142">
        <f>IF(N123="sníž. přenesená",J123,0)</f>
        <v>0</v>
      </c>
      <c r="BI123" s="142">
        <f>IF(N123="nulová",J123,0)</f>
        <v>0</v>
      </c>
      <c r="BJ123" s="18" t="s">
        <v>91</v>
      </c>
      <c r="BK123" s="142">
        <f>ROUND(I123*H123,2)</f>
        <v>0</v>
      </c>
      <c r="BL123" s="18" t="s">
        <v>1008</v>
      </c>
      <c r="BM123" s="141" t="s">
        <v>2109</v>
      </c>
    </row>
    <row r="124" spans="2:65" s="11" customFormat="1" ht="22.9" customHeight="1">
      <c r="B124" s="118"/>
      <c r="D124" s="119" t="s">
        <v>82</v>
      </c>
      <c r="E124" s="128" t="s">
        <v>1054</v>
      </c>
      <c r="F124" s="128" t="s">
        <v>1055</v>
      </c>
      <c r="I124" s="121"/>
      <c r="J124" s="129">
        <f>BK124</f>
        <v>0</v>
      </c>
      <c r="L124" s="118"/>
      <c r="M124" s="123"/>
      <c r="P124" s="124">
        <f>SUM(P125:P126)</f>
        <v>0</v>
      </c>
      <c r="R124" s="124">
        <f>SUM(R125:R126)</f>
        <v>0</v>
      </c>
      <c r="T124" s="125">
        <f>SUM(T125:T126)</f>
        <v>0</v>
      </c>
      <c r="AR124" s="119" t="s">
        <v>91</v>
      </c>
      <c r="AT124" s="126" t="s">
        <v>82</v>
      </c>
      <c r="AU124" s="126" t="s">
        <v>91</v>
      </c>
      <c r="AY124" s="119" t="s">
        <v>177</v>
      </c>
      <c r="BK124" s="127">
        <f>SUM(BK125:BK126)</f>
        <v>0</v>
      </c>
    </row>
    <row r="125" spans="2:65" s="1" customFormat="1" ht="24.2" customHeight="1">
      <c r="B125" s="34"/>
      <c r="C125" s="130" t="s">
        <v>238</v>
      </c>
      <c r="D125" s="130" t="s">
        <v>179</v>
      </c>
      <c r="E125" s="131" t="s">
        <v>2110</v>
      </c>
      <c r="F125" s="132" t="s">
        <v>2111</v>
      </c>
      <c r="G125" s="133" t="s">
        <v>241</v>
      </c>
      <c r="H125" s="134">
        <v>5.5750000000000002</v>
      </c>
      <c r="I125" s="135"/>
      <c r="J125" s="136">
        <f>ROUND(I125*H125,2)</f>
        <v>0</v>
      </c>
      <c r="K125" s="132" t="s">
        <v>183</v>
      </c>
      <c r="L125" s="34"/>
      <c r="M125" s="137" t="s">
        <v>81</v>
      </c>
      <c r="N125" s="138" t="s">
        <v>53</v>
      </c>
      <c r="P125" s="139">
        <f>O125*H125</f>
        <v>0</v>
      </c>
      <c r="Q125" s="139">
        <v>0</v>
      </c>
      <c r="R125" s="139">
        <f>Q125*H125</f>
        <v>0</v>
      </c>
      <c r="S125" s="139">
        <v>0</v>
      </c>
      <c r="T125" s="140">
        <f>S125*H125</f>
        <v>0</v>
      </c>
      <c r="AR125" s="141" t="s">
        <v>184</v>
      </c>
      <c r="AT125" s="141" t="s">
        <v>179</v>
      </c>
      <c r="AU125" s="141" t="s">
        <v>93</v>
      </c>
      <c r="AY125" s="18" t="s">
        <v>177</v>
      </c>
      <c r="BE125" s="142">
        <f>IF(N125="základní",J125,0)</f>
        <v>0</v>
      </c>
      <c r="BF125" s="142">
        <f>IF(N125="snížená",J125,0)</f>
        <v>0</v>
      </c>
      <c r="BG125" s="142">
        <f>IF(N125="zákl. přenesená",J125,0)</f>
        <v>0</v>
      </c>
      <c r="BH125" s="142">
        <f>IF(N125="sníž. přenesená",J125,0)</f>
        <v>0</v>
      </c>
      <c r="BI125" s="142">
        <f>IF(N125="nulová",J125,0)</f>
        <v>0</v>
      </c>
      <c r="BJ125" s="18" t="s">
        <v>91</v>
      </c>
      <c r="BK125" s="142">
        <f>ROUND(I125*H125,2)</f>
        <v>0</v>
      </c>
      <c r="BL125" s="18" t="s">
        <v>184</v>
      </c>
      <c r="BM125" s="141" t="s">
        <v>2112</v>
      </c>
    </row>
    <row r="126" spans="2:65" s="1" customFormat="1" ht="11.25">
      <c r="B126" s="34"/>
      <c r="D126" s="143" t="s">
        <v>186</v>
      </c>
      <c r="F126" s="144" t="s">
        <v>2113</v>
      </c>
      <c r="I126" s="145"/>
      <c r="L126" s="34"/>
      <c r="M126" s="146"/>
      <c r="T126" s="55"/>
      <c r="AT126" s="18" t="s">
        <v>186</v>
      </c>
      <c r="AU126" s="18" t="s">
        <v>93</v>
      </c>
    </row>
    <row r="127" spans="2:65" s="11" customFormat="1" ht="25.9" customHeight="1">
      <c r="B127" s="118"/>
      <c r="D127" s="119" t="s">
        <v>82</v>
      </c>
      <c r="E127" s="120" t="s">
        <v>278</v>
      </c>
      <c r="F127" s="120" t="s">
        <v>1727</v>
      </c>
      <c r="I127" s="121"/>
      <c r="J127" s="122">
        <f>BK127</f>
        <v>0</v>
      </c>
      <c r="L127" s="118"/>
      <c r="M127" s="123"/>
      <c r="P127" s="124">
        <f>P128</f>
        <v>0</v>
      </c>
      <c r="R127" s="124">
        <f>R128</f>
        <v>4.7461250000000001</v>
      </c>
      <c r="T127" s="125">
        <f>T128</f>
        <v>0</v>
      </c>
      <c r="AR127" s="119" t="s">
        <v>197</v>
      </c>
      <c r="AT127" s="126" t="s">
        <v>82</v>
      </c>
      <c r="AU127" s="126" t="s">
        <v>83</v>
      </c>
      <c r="AY127" s="119" t="s">
        <v>177</v>
      </c>
      <c r="BK127" s="127">
        <f>BK128</f>
        <v>0</v>
      </c>
    </row>
    <row r="128" spans="2:65" s="11" customFormat="1" ht="22.9" customHeight="1">
      <c r="B128" s="118"/>
      <c r="D128" s="119" t="s">
        <v>82</v>
      </c>
      <c r="E128" s="128" t="s">
        <v>1734</v>
      </c>
      <c r="F128" s="128" t="s">
        <v>1735</v>
      </c>
      <c r="I128" s="121"/>
      <c r="J128" s="129">
        <f>BK128</f>
        <v>0</v>
      </c>
      <c r="L128" s="118"/>
      <c r="M128" s="123"/>
      <c r="P128" s="124">
        <f>SUM(P129:P139)</f>
        <v>0</v>
      </c>
      <c r="R128" s="124">
        <f>SUM(R129:R139)</f>
        <v>4.7461250000000001</v>
      </c>
      <c r="T128" s="125">
        <f>SUM(T129:T139)</f>
        <v>0</v>
      </c>
      <c r="AR128" s="119" t="s">
        <v>197</v>
      </c>
      <c r="AT128" s="126" t="s">
        <v>82</v>
      </c>
      <c r="AU128" s="126" t="s">
        <v>91</v>
      </c>
      <c r="AY128" s="119" t="s">
        <v>177</v>
      </c>
      <c r="BK128" s="127">
        <f>SUM(BK129:BK139)</f>
        <v>0</v>
      </c>
    </row>
    <row r="129" spans="2:65" s="1" customFormat="1" ht="16.5" customHeight="1">
      <c r="B129" s="34"/>
      <c r="C129" s="130" t="s">
        <v>245</v>
      </c>
      <c r="D129" s="130" t="s">
        <v>179</v>
      </c>
      <c r="E129" s="131" t="s">
        <v>1737</v>
      </c>
      <c r="F129" s="132" t="s">
        <v>2114</v>
      </c>
      <c r="G129" s="133" t="s">
        <v>1449</v>
      </c>
      <c r="H129" s="134">
        <v>4217.625</v>
      </c>
      <c r="I129" s="135"/>
      <c r="J129" s="136">
        <f>ROUND(I129*H129,2)</f>
        <v>0</v>
      </c>
      <c r="K129" s="132" t="s">
        <v>81</v>
      </c>
      <c r="L129" s="34"/>
      <c r="M129" s="137" t="s">
        <v>81</v>
      </c>
      <c r="N129" s="138" t="s">
        <v>53</v>
      </c>
      <c r="P129" s="139">
        <f>O129*H129</f>
        <v>0</v>
      </c>
      <c r="Q129" s="139">
        <v>1E-3</v>
      </c>
      <c r="R129" s="139">
        <f>Q129*H129</f>
        <v>4.217625</v>
      </c>
      <c r="S129" s="139">
        <v>0</v>
      </c>
      <c r="T129" s="140">
        <f>S129*H129</f>
        <v>0</v>
      </c>
      <c r="AR129" s="141" t="s">
        <v>637</v>
      </c>
      <c r="AT129" s="141" t="s">
        <v>179</v>
      </c>
      <c r="AU129" s="141" t="s">
        <v>93</v>
      </c>
      <c r="AY129" s="18" t="s">
        <v>177</v>
      </c>
      <c r="BE129" s="142">
        <f>IF(N129="základní",J129,0)</f>
        <v>0</v>
      </c>
      <c r="BF129" s="142">
        <f>IF(N129="snížená",J129,0)</f>
        <v>0</v>
      </c>
      <c r="BG129" s="142">
        <f>IF(N129="zákl. přenesená",J129,0)</f>
        <v>0</v>
      </c>
      <c r="BH129" s="142">
        <f>IF(N129="sníž. přenesená",J129,0)</f>
        <v>0</v>
      </c>
      <c r="BI129" s="142">
        <f>IF(N129="nulová",J129,0)</f>
        <v>0</v>
      </c>
      <c r="BJ129" s="18" t="s">
        <v>91</v>
      </c>
      <c r="BK129" s="142">
        <f>ROUND(I129*H129,2)</f>
        <v>0</v>
      </c>
      <c r="BL129" s="18" t="s">
        <v>637</v>
      </c>
      <c r="BM129" s="141" t="s">
        <v>2115</v>
      </c>
    </row>
    <row r="130" spans="2:65" s="15" customFormat="1" ht="11.25">
      <c r="B130" s="179"/>
      <c r="D130" s="148" t="s">
        <v>188</v>
      </c>
      <c r="E130" s="180" t="s">
        <v>81</v>
      </c>
      <c r="F130" s="181" t="s">
        <v>2116</v>
      </c>
      <c r="H130" s="180" t="s">
        <v>81</v>
      </c>
      <c r="I130" s="182"/>
      <c r="L130" s="179"/>
      <c r="M130" s="183"/>
      <c r="T130" s="184"/>
      <c r="AT130" s="180" t="s">
        <v>188</v>
      </c>
      <c r="AU130" s="180" t="s">
        <v>93</v>
      </c>
      <c r="AV130" s="15" t="s">
        <v>91</v>
      </c>
      <c r="AW130" s="15" t="s">
        <v>42</v>
      </c>
      <c r="AX130" s="15" t="s">
        <v>83</v>
      </c>
      <c r="AY130" s="180" t="s">
        <v>177</v>
      </c>
    </row>
    <row r="131" spans="2:65" s="12" customFormat="1" ht="11.25">
      <c r="B131" s="147"/>
      <c r="D131" s="148" t="s">
        <v>188</v>
      </c>
      <c r="E131" s="149" t="s">
        <v>81</v>
      </c>
      <c r="F131" s="150" t="s">
        <v>2117</v>
      </c>
      <c r="H131" s="151">
        <v>1540.09</v>
      </c>
      <c r="I131" s="152"/>
      <c r="L131" s="147"/>
      <c r="M131" s="153"/>
      <c r="T131" s="154"/>
      <c r="AT131" s="149" t="s">
        <v>188</v>
      </c>
      <c r="AU131" s="149" t="s">
        <v>93</v>
      </c>
      <c r="AV131" s="12" t="s">
        <v>93</v>
      </c>
      <c r="AW131" s="12" t="s">
        <v>42</v>
      </c>
      <c r="AX131" s="12" t="s">
        <v>83</v>
      </c>
      <c r="AY131" s="149" t="s">
        <v>177</v>
      </c>
    </row>
    <row r="132" spans="2:65" s="12" customFormat="1" ht="11.25">
      <c r="B132" s="147"/>
      <c r="D132" s="148" t="s">
        <v>188</v>
      </c>
      <c r="E132" s="149" t="s">
        <v>81</v>
      </c>
      <c r="F132" s="150" t="s">
        <v>2118</v>
      </c>
      <c r="H132" s="151">
        <v>1105.3</v>
      </c>
      <c r="I132" s="152"/>
      <c r="L132" s="147"/>
      <c r="M132" s="153"/>
      <c r="T132" s="154"/>
      <c r="AT132" s="149" t="s">
        <v>188</v>
      </c>
      <c r="AU132" s="149" t="s">
        <v>93</v>
      </c>
      <c r="AV132" s="12" t="s">
        <v>93</v>
      </c>
      <c r="AW132" s="12" t="s">
        <v>42</v>
      </c>
      <c r="AX132" s="12" t="s">
        <v>83</v>
      </c>
      <c r="AY132" s="149" t="s">
        <v>177</v>
      </c>
    </row>
    <row r="133" spans="2:65" s="12" customFormat="1" ht="11.25">
      <c r="B133" s="147"/>
      <c r="D133" s="148" t="s">
        <v>188</v>
      </c>
      <c r="E133" s="149" t="s">
        <v>81</v>
      </c>
      <c r="F133" s="150" t="s">
        <v>2119</v>
      </c>
      <c r="H133" s="151">
        <v>728.71</v>
      </c>
      <c r="I133" s="152"/>
      <c r="L133" s="147"/>
      <c r="M133" s="153"/>
      <c r="T133" s="154"/>
      <c r="AT133" s="149" t="s">
        <v>188</v>
      </c>
      <c r="AU133" s="149" t="s">
        <v>93</v>
      </c>
      <c r="AV133" s="12" t="s">
        <v>93</v>
      </c>
      <c r="AW133" s="12" t="s">
        <v>42</v>
      </c>
      <c r="AX133" s="12" t="s">
        <v>83</v>
      </c>
      <c r="AY133" s="149" t="s">
        <v>177</v>
      </c>
    </row>
    <row r="134" spans="2:65" s="12" customFormat="1" ht="22.5">
      <c r="B134" s="147"/>
      <c r="D134" s="148" t="s">
        <v>188</v>
      </c>
      <c r="E134" s="149" t="s">
        <v>81</v>
      </c>
      <c r="F134" s="150" t="s">
        <v>2120</v>
      </c>
      <c r="H134" s="151">
        <v>843.52499999999998</v>
      </c>
      <c r="I134" s="152"/>
      <c r="L134" s="147"/>
      <c r="M134" s="153"/>
      <c r="T134" s="154"/>
      <c r="AT134" s="149" t="s">
        <v>188</v>
      </c>
      <c r="AU134" s="149" t="s">
        <v>93</v>
      </c>
      <c r="AV134" s="12" t="s">
        <v>93</v>
      </c>
      <c r="AW134" s="12" t="s">
        <v>42</v>
      </c>
      <c r="AX134" s="12" t="s">
        <v>83</v>
      </c>
      <c r="AY134" s="149" t="s">
        <v>177</v>
      </c>
    </row>
    <row r="135" spans="2:65" s="13" customFormat="1" ht="11.25">
      <c r="B135" s="155"/>
      <c r="D135" s="148" t="s">
        <v>188</v>
      </c>
      <c r="E135" s="156" t="s">
        <v>81</v>
      </c>
      <c r="F135" s="157" t="s">
        <v>192</v>
      </c>
      <c r="H135" s="158">
        <v>4217.625</v>
      </c>
      <c r="I135" s="159"/>
      <c r="L135" s="155"/>
      <c r="M135" s="160"/>
      <c r="T135" s="161"/>
      <c r="AT135" s="156" t="s">
        <v>188</v>
      </c>
      <c r="AU135" s="156" t="s">
        <v>93</v>
      </c>
      <c r="AV135" s="13" t="s">
        <v>184</v>
      </c>
      <c r="AW135" s="13" t="s">
        <v>42</v>
      </c>
      <c r="AX135" s="13" t="s">
        <v>91</v>
      </c>
      <c r="AY135" s="156" t="s">
        <v>177</v>
      </c>
    </row>
    <row r="136" spans="2:65" s="1" customFormat="1" ht="24.2" customHeight="1">
      <c r="B136" s="34"/>
      <c r="C136" s="130" t="s">
        <v>8</v>
      </c>
      <c r="D136" s="130" t="s">
        <v>179</v>
      </c>
      <c r="E136" s="131" t="s">
        <v>1743</v>
      </c>
      <c r="F136" s="132" t="s">
        <v>2121</v>
      </c>
      <c r="G136" s="133" t="s">
        <v>120</v>
      </c>
      <c r="H136" s="134">
        <v>15.1</v>
      </c>
      <c r="I136" s="135"/>
      <c r="J136" s="136">
        <f>ROUND(I136*H136,2)</f>
        <v>0</v>
      </c>
      <c r="K136" s="132" t="s">
        <v>81</v>
      </c>
      <c r="L136" s="34"/>
      <c r="M136" s="137" t="s">
        <v>81</v>
      </c>
      <c r="N136" s="138" t="s">
        <v>53</v>
      </c>
      <c r="P136" s="139">
        <f>O136*H136</f>
        <v>0</v>
      </c>
      <c r="Q136" s="139">
        <v>3.5000000000000003E-2</v>
      </c>
      <c r="R136" s="139">
        <f>Q136*H136</f>
        <v>0.52850000000000008</v>
      </c>
      <c r="S136" s="139">
        <v>0</v>
      </c>
      <c r="T136" s="140">
        <f>S136*H136</f>
        <v>0</v>
      </c>
      <c r="AR136" s="141" t="s">
        <v>637</v>
      </c>
      <c r="AT136" s="141" t="s">
        <v>179</v>
      </c>
      <c r="AU136" s="141" t="s">
        <v>93</v>
      </c>
      <c r="AY136" s="18" t="s">
        <v>177</v>
      </c>
      <c r="BE136" s="142">
        <f>IF(N136="základní",J136,0)</f>
        <v>0</v>
      </c>
      <c r="BF136" s="142">
        <f>IF(N136="snížená",J136,0)</f>
        <v>0</v>
      </c>
      <c r="BG136" s="142">
        <f>IF(N136="zákl. přenesená",J136,0)</f>
        <v>0</v>
      </c>
      <c r="BH136" s="142">
        <f>IF(N136="sníž. přenesená",J136,0)</f>
        <v>0</v>
      </c>
      <c r="BI136" s="142">
        <f>IF(N136="nulová",J136,0)</f>
        <v>0</v>
      </c>
      <c r="BJ136" s="18" t="s">
        <v>91</v>
      </c>
      <c r="BK136" s="142">
        <f>ROUND(I136*H136,2)</f>
        <v>0</v>
      </c>
      <c r="BL136" s="18" t="s">
        <v>637</v>
      </c>
      <c r="BM136" s="141" t="s">
        <v>2122</v>
      </c>
    </row>
    <row r="137" spans="2:65" s="12" customFormat="1" ht="11.25">
      <c r="B137" s="147"/>
      <c r="D137" s="148" t="s">
        <v>188</v>
      </c>
      <c r="E137" s="149" t="s">
        <v>81</v>
      </c>
      <c r="F137" s="150" t="s">
        <v>2123</v>
      </c>
      <c r="H137" s="151">
        <v>15.1</v>
      </c>
      <c r="I137" s="152"/>
      <c r="L137" s="147"/>
      <c r="M137" s="153"/>
      <c r="T137" s="154"/>
      <c r="AT137" s="149" t="s">
        <v>188</v>
      </c>
      <c r="AU137" s="149" t="s">
        <v>93</v>
      </c>
      <c r="AV137" s="12" t="s">
        <v>93</v>
      </c>
      <c r="AW137" s="12" t="s">
        <v>42</v>
      </c>
      <c r="AX137" s="12" t="s">
        <v>91</v>
      </c>
      <c r="AY137" s="149" t="s">
        <v>177</v>
      </c>
    </row>
    <row r="138" spans="2:65" s="1" customFormat="1" ht="24.2" customHeight="1">
      <c r="B138" s="34"/>
      <c r="C138" s="130" t="s">
        <v>255</v>
      </c>
      <c r="D138" s="130" t="s">
        <v>179</v>
      </c>
      <c r="E138" s="131" t="s">
        <v>1748</v>
      </c>
      <c r="F138" s="132" t="s">
        <v>1749</v>
      </c>
      <c r="G138" s="133" t="s">
        <v>120</v>
      </c>
      <c r="H138" s="134">
        <v>84.56</v>
      </c>
      <c r="I138" s="135"/>
      <c r="J138" s="136">
        <f>ROUND(I138*H138,2)</f>
        <v>0</v>
      </c>
      <c r="K138" s="132" t="s">
        <v>81</v>
      </c>
      <c r="L138" s="34"/>
      <c r="M138" s="137" t="s">
        <v>81</v>
      </c>
      <c r="N138" s="138" t="s">
        <v>53</v>
      </c>
      <c r="P138" s="139">
        <f>O138*H138</f>
        <v>0</v>
      </c>
      <c r="Q138" s="139">
        <v>0</v>
      </c>
      <c r="R138" s="139">
        <f>Q138*H138</f>
        <v>0</v>
      </c>
      <c r="S138" s="139">
        <v>0</v>
      </c>
      <c r="T138" s="140">
        <f>S138*H138</f>
        <v>0</v>
      </c>
      <c r="AR138" s="141" t="s">
        <v>637</v>
      </c>
      <c r="AT138" s="141" t="s">
        <v>179</v>
      </c>
      <c r="AU138" s="141" t="s">
        <v>93</v>
      </c>
      <c r="AY138" s="18" t="s">
        <v>177</v>
      </c>
      <c r="BE138" s="142">
        <f>IF(N138="základní",J138,0)</f>
        <v>0</v>
      </c>
      <c r="BF138" s="142">
        <f>IF(N138="snížená",J138,0)</f>
        <v>0</v>
      </c>
      <c r="BG138" s="142">
        <f>IF(N138="zákl. přenesená",J138,0)</f>
        <v>0</v>
      </c>
      <c r="BH138" s="142">
        <f>IF(N138="sníž. přenesená",J138,0)</f>
        <v>0</v>
      </c>
      <c r="BI138" s="142">
        <f>IF(N138="nulová",J138,0)</f>
        <v>0</v>
      </c>
      <c r="BJ138" s="18" t="s">
        <v>91</v>
      </c>
      <c r="BK138" s="142">
        <f>ROUND(I138*H138,2)</f>
        <v>0</v>
      </c>
      <c r="BL138" s="18" t="s">
        <v>637</v>
      </c>
      <c r="BM138" s="141" t="s">
        <v>2124</v>
      </c>
    </row>
    <row r="139" spans="2:65" s="12" customFormat="1" ht="11.25">
      <c r="B139" s="147"/>
      <c r="D139" s="148" t="s">
        <v>188</v>
      </c>
      <c r="E139" s="149" t="s">
        <v>81</v>
      </c>
      <c r="F139" s="150" t="s">
        <v>2125</v>
      </c>
      <c r="H139" s="151">
        <v>84.56</v>
      </c>
      <c r="I139" s="152"/>
      <c r="L139" s="147"/>
      <c r="M139" s="153"/>
      <c r="T139" s="154"/>
      <c r="AT139" s="149" t="s">
        <v>188</v>
      </c>
      <c r="AU139" s="149" t="s">
        <v>93</v>
      </c>
      <c r="AV139" s="12" t="s">
        <v>93</v>
      </c>
      <c r="AW139" s="12" t="s">
        <v>42</v>
      </c>
      <c r="AX139" s="12" t="s">
        <v>91</v>
      </c>
      <c r="AY139" s="149" t="s">
        <v>177</v>
      </c>
    </row>
    <row r="140" spans="2:65" s="11" customFormat="1" ht="25.9" customHeight="1">
      <c r="B140" s="118"/>
      <c r="D140" s="119" t="s">
        <v>82</v>
      </c>
      <c r="E140" s="120" t="s">
        <v>1753</v>
      </c>
      <c r="F140" s="120" t="s">
        <v>2126</v>
      </c>
      <c r="I140" s="121"/>
      <c r="J140" s="122">
        <f>BK140</f>
        <v>0</v>
      </c>
      <c r="L140" s="118"/>
      <c r="M140" s="123"/>
      <c r="P140" s="124">
        <f>P141</f>
        <v>0</v>
      </c>
      <c r="R140" s="124">
        <f>R141</f>
        <v>0</v>
      </c>
      <c r="T140" s="125">
        <f>T141</f>
        <v>0</v>
      </c>
      <c r="AR140" s="119" t="s">
        <v>184</v>
      </c>
      <c r="AT140" s="126" t="s">
        <v>82</v>
      </c>
      <c r="AU140" s="126" t="s">
        <v>83</v>
      </c>
      <c r="AY140" s="119" t="s">
        <v>177</v>
      </c>
      <c r="BK140" s="127">
        <f>BK141</f>
        <v>0</v>
      </c>
    </row>
    <row r="141" spans="2:65" s="1" customFormat="1" ht="55.5" customHeight="1">
      <c r="B141" s="34"/>
      <c r="C141" s="130" t="s">
        <v>261</v>
      </c>
      <c r="D141" s="130" t="s">
        <v>179</v>
      </c>
      <c r="E141" s="131" t="s">
        <v>1756</v>
      </c>
      <c r="F141" s="132" t="s">
        <v>1757</v>
      </c>
      <c r="G141" s="133" t="s">
        <v>1758</v>
      </c>
      <c r="H141" s="134">
        <v>1</v>
      </c>
      <c r="I141" s="135"/>
      <c r="J141" s="136">
        <f>ROUND(I141*H141,2)</f>
        <v>0</v>
      </c>
      <c r="K141" s="132" t="s">
        <v>81</v>
      </c>
      <c r="L141" s="34"/>
      <c r="M141" s="188" t="s">
        <v>81</v>
      </c>
      <c r="N141" s="189" t="s">
        <v>53</v>
      </c>
      <c r="O141" s="190"/>
      <c r="P141" s="191">
        <f>O141*H141</f>
        <v>0</v>
      </c>
      <c r="Q141" s="191">
        <v>0</v>
      </c>
      <c r="R141" s="191">
        <f>Q141*H141</f>
        <v>0</v>
      </c>
      <c r="S141" s="191">
        <v>0</v>
      </c>
      <c r="T141" s="192">
        <f>S141*H141</f>
        <v>0</v>
      </c>
      <c r="AR141" s="141" t="s">
        <v>1759</v>
      </c>
      <c r="AT141" s="141" t="s">
        <v>179</v>
      </c>
      <c r="AU141" s="141" t="s">
        <v>91</v>
      </c>
      <c r="AY141" s="18" t="s">
        <v>177</v>
      </c>
      <c r="BE141" s="142">
        <f>IF(N141="základní",J141,0)</f>
        <v>0</v>
      </c>
      <c r="BF141" s="142">
        <f>IF(N141="snížená",J141,0)</f>
        <v>0</v>
      </c>
      <c r="BG141" s="142">
        <f>IF(N141="zákl. přenesená",J141,0)</f>
        <v>0</v>
      </c>
      <c r="BH141" s="142">
        <f>IF(N141="sníž. přenesená",J141,0)</f>
        <v>0</v>
      </c>
      <c r="BI141" s="142">
        <f>IF(N141="nulová",J141,0)</f>
        <v>0</v>
      </c>
      <c r="BJ141" s="18" t="s">
        <v>91</v>
      </c>
      <c r="BK141" s="142">
        <f>ROUND(I141*H141,2)</f>
        <v>0</v>
      </c>
      <c r="BL141" s="18" t="s">
        <v>1759</v>
      </c>
      <c r="BM141" s="141" t="s">
        <v>2127</v>
      </c>
    </row>
    <row r="142" spans="2:65" s="1" customFormat="1" ht="6.95" customHeight="1">
      <c r="B142" s="43"/>
      <c r="C142" s="44"/>
      <c r="D142" s="44"/>
      <c r="E142" s="44"/>
      <c r="F142" s="44"/>
      <c r="G142" s="44"/>
      <c r="H142" s="44"/>
      <c r="I142" s="44"/>
      <c r="J142" s="44"/>
      <c r="K142" s="44"/>
      <c r="L142" s="34"/>
    </row>
  </sheetData>
  <sheetProtection algorithmName="SHA-512" hashValue="LUtHHhULxqkG5uqd+WjYutLXiOMQi0kap5Ac+Dm54HC5t4JRHcQYVxSOwUpVIA/v8x63y9vnfGQo5pSZ86hFRA==" saltValue="Vlv/JzAyTEw4Ni1IY8eF0oFPT5r62HpodFUqpi3bdh0Iweh8dO6TqeRTusILD/1vGtB6crcb1bM7KLY446TkAQ==" spinCount="100000" sheet="1" objects="1" scenarios="1" formatColumns="0" formatRows="0" autoFilter="0"/>
  <autoFilter ref="C87:K141" xr:uid="{00000000-0009-0000-0000-000003000000}"/>
  <mergeCells count="9">
    <mergeCell ref="E50:H50"/>
    <mergeCell ref="E78:H78"/>
    <mergeCell ref="E80:H80"/>
    <mergeCell ref="L2:V2"/>
    <mergeCell ref="E7:H7"/>
    <mergeCell ref="E9:H9"/>
    <mergeCell ref="E18:H18"/>
    <mergeCell ref="E27:H27"/>
    <mergeCell ref="E48:H48"/>
  </mergeCells>
  <hyperlinks>
    <hyperlink ref="F92" r:id="rId1" xr:uid="{00000000-0004-0000-0300-000000000000}"/>
    <hyperlink ref="F99" r:id="rId2" xr:uid="{00000000-0004-0000-0300-000001000000}"/>
    <hyperlink ref="F101" r:id="rId3" xr:uid="{00000000-0004-0000-0300-000002000000}"/>
    <hyperlink ref="F105" r:id="rId4" xr:uid="{00000000-0004-0000-0300-000003000000}"/>
    <hyperlink ref="F126" r:id="rId5" xr:uid="{00000000-0004-0000-0300-000004000000}"/>
  </hyperlinks>
  <pageMargins left="0.39370078740157483" right="0.39370078740157483" top="0.39370078740157483" bottom="0.39370078740157483" header="0" footer="0"/>
  <pageSetup paperSize="9" scale="76" fitToHeight="100" orientation="portrait" r:id="rId6"/>
  <headerFooter>
    <oddFooter>&amp;CStrana &amp;P z &amp;N</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81"/>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102</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2128</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ROUND(J91,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ROUND((SUM(BE91:BE280)),  2)</f>
        <v>0</v>
      </c>
      <c r="I33" s="92">
        <v>0.21</v>
      </c>
      <c r="J33" s="91">
        <f>ROUND(((SUM(BE91:BE280))*I33),  2)</f>
        <v>0</v>
      </c>
      <c r="L33" s="34"/>
    </row>
    <row r="34" spans="2:12" s="1" customFormat="1" ht="14.45" customHeight="1">
      <c r="B34" s="34"/>
      <c r="E34" s="28" t="s">
        <v>54</v>
      </c>
      <c r="F34" s="91">
        <f>ROUND((SUM(BF91:BF280)),  2)</f>
        <v>0</v>
      </c>
      <c r="I34" s="92">
        <v>0.12</v>
      </c>
      <c r="J34" s="91">
        <f>ROUND(((SUM(BF91:BF280))*I34),  2)</f>
        <v>0</v>
      </c>
      <c r="L34" s="34"/>
    </row>
    <row r="35" spans="2:12" s="1" customFormat="1" ht="14.45" hidden="1" customHeight="1">
      <c r="B35" s="34"/>
      <c r="E35" s="28" t="s">
        <v>55</v>
      </c>
      <c r="F35" s="91">
        <f>ROUND((SUM(BG91:BG280)),  2)</f>
        <v>0</v>
      </c>
      <c r="I35" s="92">
        <v>0.21</v>
      </c>
      <c r="J35" s="91">
        <f>0</f>
        <v>0</v>
      </c>
      <c r="L35" s="34"/>
    </row>
    <row r="36" spans="2:12" s="1" customFormat="1" ht="14.45" hidden="1" customHeight="1">
      <c r="B36" s="34"/>
      <c r="E36" s="28" t="s">
        <v>56</v>
      </c>
      <c r="F36" s="91">
        <f>ROUND((SUM(BH91:BH280)),  2)</f>
        <v>0</v>
      </c>
      <c r="I36" s="92">
        <v>0.12</v>
      </c>
      <c r="J36" s="91">
        <f>0</f>
        <v>0</v>
      </c>
      <c r="L36" s="34"/>
    </row>
    <row r="37" spans="2:12" s="1" customFormat="1" ht="14.45" hidden="1" customHeight="1">
      <c r="B37" s="34"/>
      <c r="E37" s="28" t="s">
        <v>57</v>
      </c>
      <c r="F37" s="91">
        <f>ROUND((SUM(BI91:BI280)),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D1.01.100_SO 05 - Chodníky a rekultivace prostoru</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J91</f>
        <v>0</v>
      </c>
      <c r="L59" s="34"/>
      <c r="AU59" s="18" t="s">
        <v>130</v>
      </c>
    </row>
    <row r="60" spans="2:47" s="8" customFormat="1" ht="24.95" customHeight="1">
      <c r="B60" s="102"/>
      <c r="D60" s="103" t="s">
        <v>131</v>
      </c>
      <c r="E60" s="104"/>
      <c r="F60" s="104"/>
      <c r="G60" s="104"/>
      <c r="H60" s="104"/>
      <c r="I60" s="104"/>
      <c r="J60" s="105">
        <f>J92</f>
        <v>0</v>
      </c>
      <c r="L60" s="102"/>
    </row>
    <row r="61" spans="2:47" s="9" customFormat="1" ht="19.899999999999999" customHeight="1">
      <c r="B61" s="106"/>
      <c r="D61" s="107" t="s">
        <v>132</v>
      </c>
      <c r="E61" s="108"/>
      <c r="F61" s="108"/>
      <c r="G61" s="108"/>
      <c r="H61" s="108"/>
      <c r="I61" s="108"/>
      <c r="J61" s="109">
        <f>J93</f>
        <v>0</v>
      </c>
      <c r="L61" s="106"/>
    </row>
    <row r="62" spans="2:47" s="9" customFormat="1" ht="19.899999999999999" customHeight="1">
      <c r="B62" s="106"/>
      <c r="D62" s="107" t="s">
        <v>134</v>
      </c>
      <c r="E62" s="108"/>
      <c r="F62" s="108"/>
      <c r="G62" s="108"/>
      <c r="H62" s="108"/>
      <c r="I62" s="108"/>
      <c r="J62" s="109">
        <f>J126</f>
        <v>0</v>
      </c>
      <c r="L62" s="106"/>
    </row>
    <row r="63" spans="2:47" s="9" customFormat="1" ht="19.899999999999999" customHeight="1">
      <c r="B63" s="106"/>
      <c r="D63" s="107" t="s">
        <v>136</v>
      </c>
      <c r="E63" s="108"/>
      <c r="F63" s="108"/>
      <c r="G63" s="108"/>
      <c r="H63" s="108"/>
      <c r="I63" s="108"/>
      <c r="J63" s="109">
        <f>J132</f>
        <v>0</v>
      </c>
      <c r="L63" s="106"/>
    </row>
    <row r="64" spans="2:47" s="9" customFormat="1" ht="19.899999999999999" customHeight="1">
      <c r="B64" s="106"/>
      <c r="D64" s="107" t="s">
        <v>137</v>
      </c>
      <c r="E64" s="108"/>
      <c r="F64" s="108"/>
      <c r="G64" s="108"/>
      <c r="H64" s="108"/>
      <c r="I64" s="108"/>
      <c r="J64" s="109">
        <f>J160</f>
        <v>0</v>
      </c>
      <c r="L64" s="106"/>
    </row>
    <row r="65" spans="2:12" s="9" customFormat="1" ht="19.899999999999999" customHeight="1">
      <c r="B65" s="106"/>
      <c r="D65" s="107" t="s">
        <v>2129</v>
      </c>
      <c r="E65" s="108"/>
      <c r="F65" s="108"/>
      <c r="G65" s="108"/>
      <c r="H65" s="108"/>
      <c r="I65" s="108"/>
      <c r="J65" s="109">
        <f>J166</f>
        <v>0</v>
      </c>
      <c r="L65" s="106"/>
    </row>
    <row r="66" spans="2:12" s="9" customFormat="1" ht="19.899999999999999" customHeight="1">
      <c r="B66" s="106"/>
      <c r="D66" s="107" t="s">
        <v>138</v>
      </c>
      <c r="E66" s="108"/>
      <c r="F66" s="108"/>
      <c r="G66" s="108"/>
      <c r="H66" s="108"/>
      <c r="I66" s="108"/>
      <c r="J66" s="109">
        <f>J170</f>
        <v>0</v>
      </c>
      <c r="L66" s="106"/>
    </row>
    <row r="67" spans="2:12" s="9" customFormat="1" ht="19.899999999999999" customHeight="1">
      <c r="B67" s="106"/>
      <c r="D67" s="107" t="s">
        <v>139</v>
      </c>
      <c r="E67" s="108"/>
      <c r="F67" s="108"/>
      <c r="G67" s="108"/>
      <c r="H67" s="108"/>
      <c r="I67" s="108"/>
      <c r="J67" s="109">
        <f>J238</f>
        <v>0</v>
      </c>
      <c r="L67" s="106"/>
    </row>
    <row r="68" spans="2:12" s="9" customFormat="1" ht="19.899999999999999" customHeight="1">
      <c r="B68" s="106"/>
      <c r="D68" s="107" t="s">
        <v>140</v>
      </c>
      <c r="E68" s="108"/>
      <c r="F68" s="108"/>
      <c r="G68" s="108"/>
      <c r="H68" s="108"/>
      <c r="I68" s="108"/>
      <c r="J68" s="109">
        <f>J258</f>
        <v>0</v>
      </c>
      <c r="L68" s="106"/>
    </row>
    <row r="69" spans="2:12" s="8" customFormat="1" ht="24.95" customHeight="1">
      <c r="B69" s="102"/>
      <c r="D69" s="103" t="s">
        <v>141</v>
      </c>
      <c r="E69" s="104"/>
      <c r="F69" s="104"/>
      <c r="G69" s="104"/>
      <c r="H69" s="104"/>
      <c r="I69" s="104"/>
      <c r="J69" s="105">
        <f>J261</f>
        <v>0</v>
      </c>
      <c r="L69" s="102"/>
    </row>
    <row r="70" spans="2:12" s="9" customFormat="1" ht="19.899999999999999" customHeight="1">
      <c r="B70" s="106"/>
      <c r="D70" s="107" t="s">
        <v>152</v>
      </c>
      <c r="E70" s="108"/>
      <c r="F70" s="108"/>
      <c r="G70" s="108"/>
      <c r="H70" s="108"/>
      <c r="I70" s="108"/>
      <c r="J70" s="109">
        <f>J262</f>
        <v>0</v>
      </c>
      <c r="L70" s="106"/>
    </row>
    <row r="71" spans="2:12" s="8" customFormat="1" ht="24.95" customHeight="1">
      <c r="B71" s="102"/>
      <c r="D71" s="103" t="s">
        <v>2130</v>
      </c>
      <c r="E71" s="104"/>
      <c r="F71" s="104"/>
      <c r="G71" s="104"/>
      <c r="H71" s="104"/>
      <c r="I71" s="104"/>
      <c r="J71" s="105">
        <f>J279</f>
        <v>0</v>
      </c>
      <c r="L71" s="102"/>
    </row>
    <row r="72" spans="2:12" s="1" customFormat="1" ht="21.75" customHeight="1">
      <c r="B72" s="34"/>
      <c r="L72" s="34"/>
    </row>
    <row r="73" spans="2:12" s="1" customFormat="1" ht="6.95" customHeight="1">
      <c r="B73" s="43"/>
      <c r="C73" s="44"/>
      <c r="D73" s="44"/>
      <c r="E73" s="44"/>
      <c r="F73" s="44"/>
      <c r="G73" s="44"/>
      <c r="H73" s="44"/>
      <c r="I73" s="44"/>
      <c r="J73" s="44"/>
      <c r="K73" s="44"/>
      <c r="L73" s="34"/>
    </row>
    <row r="77" spans="2:12" s="1" customFormat="1" ht="6.95" customHeight="1">
      <c r="B77" s="45"/>
      <c r="C77" s="46"/>
      <c r="D77" s="46"/>
      <c r="E77" s="46"/>
      <c r="F77" s="46"/>
      <c r="G77" s="46"/>
      <c r="H77" s="46"/>
      <c r="I77" s="46"/>
      <c r="J77" s="46"/>
      <c r="K77" s="46"/>
      <c r="L77" s="34"/>
    </row>
    <row r="78" spans="2:12" s="1" customFormat="1" ht="24.95" customHeight="1">
      <c r="B78" s="34"/>
      <c r="C78" s="22" t="s">
        <v>162</v>
      </c>
      <c r="L78" s="34"/>
    </row>
    <row r="79" spans="2:12" s="1" customFormat="1" ht="6.95" customHeight="1">
      <c r="B79" s="34"/>
      <c r="L79" s="34"/>
    </row>
    <row r="80" spans="2:12" s="1" customFormat="1" ht="12" customHeight="1">
      <c r="B80" s="34"/>
      <c r="C80" s="28" t="s">
        <v>16</v>
      </c>
      <c r="L80" s="34"/>
    </row>
    <row r="81" spans="2:65" s="1" customFormat="1" ht="26.25" customHeight="1">
      <c r="B81" s="34"/>
      <c r="E81" s="324" t="str">
        <f>E7</f>
        <v>Modernizace přístupu do Polikliniky / Část III. - nový přístup do Polikliniky</v>
      </c>
      <c r="F81" s="325"/>
      <c r="G81" s="325"/>
      <c r="H81" s="325"/>
      <c r="L81" s="34"/>
    </row>
    <row r="82" spans="2:65" s="1" customFormat="1" ht="12" customHeight="1">
      <c r="B82" s="34"/>
      <c r="C82" s="28" t="s">
        <v>125</v>
      </c>
      <c r="L82" s="34"/>
    </row>
    <row r="83" spans="2:65" s="1" customFormat="1" ht="16.5" customHeight="1">
      <c r="B83" s="34"/>
      <c r="E83" s="287" t="str">
        <f>E9</f>
        <v>D1.01.100_SO 05 - Chodníky a rekultivace prostoru</v>
      </c>
      <c r="F83" s="326"/>
      <c r="G83" s="326"/>
      <c r="H83" s="326"/>
      <c r="L83" s="34"/>
    </row>
    <row r="84" spans="2:65" s="1" customFormat="1" ht="6.95" customHeight="1">
      <c r="B84" s="34"/>
      <c r="L84" s="34"/>
    </row>
    <row r="85" spans="2:65" s="1" customFormat="1" ht="12" customHeight="1">
      <c r="B85" s="34"/>
      <c r="C85" s="28" t="s">
        <v>22</v>
      </c>
      <c r="F85" s="26" t="str">
        <f>F12</f>
        <v>Nemocnice Česká Lípa</v>
      </c>
      <c r="I85" s="28" t="s">
        <v>24</v>
      </c>
      <c r="J85" s="51" t="str">
        <f>IF(J12="","",J12)</f>
        <v>31. 5. 2024</v>
      </c>
      <c r="L85" s="34"/>
    </row>
    <row r="86" spans="2:65" s="1" customFormat="1" ht="6.95" customHeight="1">
      <c r="B86" s="34"/>
      <c r="L86" s="34"/>
    </row>
    <row r="87" spans="2:65" s="1" customFormat="1" ht="15.2" customHeight="1">
      <c r="B87" s="34"/>
      <c r="C87" s="28" t="s">
        <v>30</v>
      </c>
      <c r="F87" s="26" t="str">
        <f>E15</f>
        <v xml:space="preserve">Nemocnice s poliklinikou Česká Lípa, a.s. </v>
      </c>
      <c r="I87" s="28" t="s">
        <v>38</v>
      </c>
      <c r="J87" s="32" t="str">
        <f>E21</f>
        <v>STORING spol. s r.o.</v>
      </c>
      <c r="L87" s="34"/>
    </row>
    <row r="88" spans="2:65" s="1" customFormat="1" ht="15.2" customHeight="1">
      <c r="B88" s="34"/>
      <c r="C88" s="28" t="s">
        <v>36</v>
      </c>
      <c r="F88" s="26" t="str">
        <f>IF(E18="","",E18)</f>
        <v>Vyplň údaj</v>
      </c>
      <c r="I88" s="28" t="s">
        <v>43</v>
      </c>
      <c r="J88" s="32" t="str">
        <f>E24</f>
        <v xml:space="preserve">STORING spol. s ro. </v>
      </c>
      <c r="L88" s="34"/>
    </row>
    <row r="89" spans="2:65" s="1" customFormat="1" ht="10.35" customHeight="1">
      <c r="B89" s="34"/>
      <c r="L89" s="34"/>
    </row>
    <row r="90" spans="2:65" s="10" customFormat="1" ht="29.25" customHeight="1">
      <c r="B90" s="110"/>
      <c r="C90" s="111" t="s">
        <v>163</v>
      </c>
      <c r="D90" s="112" t="s">
        <v>67</v>
      </c>
      <c r="E90" s="112" t="s">
        <v>63</v>
      </c>
      <c r="F90" s="112" t="s">
        <v>64</v>
      </c>
      <c r="G90" s="112" t="s">
        <v>164</v>
      </c>
      <c r="H90" s="112" t="s">
        <v>165</v>
      </c>
      <c r="I90" s="112" t="s">
        <v>166</v>
      </c>
      <c r="J90" s="112" t="s">
        <v>129</v>
      </c>
      <c r="K90" s="113" t="s">
        <v>167</v>
      </c>
      <c r="L90" s="110"/>
      <c r="M90" s="58" t="s">
        <v>81</v>
      </c>
      <c r="N90" s="59" t="s">
        <v>52</v>
      </c>
      <c r="O90" s="59" t="s">
        <v>168</v>
      </c>
      <c r="P90" s="59" t="s">
        <v>169</v>
      </c>
      <c r="Q90" s="59" t="s">
        <v>170</v>
      </c>
      <c r="R90" s="59" t="s">
        <v>171</v>
      </c>
      <c r="S90" s="59" t="s">
        <v>172</v>
      </c>
      <c r="T90" s="60" t="s">
        <v>173</v>
      </c>
    </row>
    <row r="91" spans="2:65" s="1" customFormat="1" ht="22.9" customHeight="1">
      <c r="B91" s="34"/>
      <c r="C91" s="63" t="s">
        <v>174</v>
      </c>
      <c r="J91" s="114">
        <f>BK91</f>
        <v>0</v>
      </c>
      <c r="L91" s="34"/>
      <c r="M91" s="61"/>
      <c r="N91" s="52"/>
      <c r="O91" s="52"/>
      <c r="P91" s="115">
        <f>P92+P261+P279</f>
        <v>0</v>
      </c>
      <c r="Q91" s="52"/>
      <c r="R91" s="115">
        <f>R92+R261+R279</f>
        <v>129.86925420000003</v>
      </c>
      <c r="S91" s="52"/>
      <c r="T91" s="116">
        <f>T92+T261+T279</f>
        <v>60.910380000000004</v>
      </c>
      <c r="AT91" s="18" t="s">
        <v>82</v>
      </c>
      <c r="AU91" s="18" t="s">
        <v>130</v>
      </c>
      <c r="BK91" s="117">
        <f>BK92+BK261+BK279</f>
        <v>0</v>
      </c>
    </row>
    <row r="92" spans="2:65" s="11" customFormat="1" ht="25.9" customHeight="1">
      <c r="B92" s="118"/>
      <c r="D92" s="119" t="s">
        <v>82</v>
      </c>
      <c r="E92" s="120" t="s">
        <v>175</v>
      </c>
      <c r="F92" s="120" t="s">
        <v>176</v>
      </c>
      <c r="I92" s="121"/>
      <c r="J92" s="122">
        <f>BK92</f>
        <v>0</v>
      </c>
      <c r="L92" s="118"/>
      <c r="M92" s="123"/>
      <c r="P92" s="124">
        <f>P93+P126+P132+P160+P166+P170+P238+P258</f>
        <v>0</v>
      </c>
      <c r="R92" s="124">
        <f>R93+R126+R132+R160+R166+R170+R238+R258</f>
        <v>129.35865420000002</v>
      </c>
      <c r="T92" s="125">
        <f>T93+T126+T132+T160+T166+T170+T238+T258</f>
        <v>60.910380000000004</v>
      </c>
      <c r="AR92" s="119" t="s">
        <v>91</v>
      </c>
      <c r="AT92" s="126" t="s">
        <v>82</v>
      </c>
      <c r="AU92" s="126" t="s">
        <v>83</v>
      </c>
      <c r="AY92" s="119" t="s">
        <v>177</v>
      </c>
      <c r="BK92" s="127">
        <f>BK93+BK126+BK132+BK160+BK166+BK170+BK238+BK258</f>
        <v>0</v>
      </c>
    </row>
    <row r="93" spans="2:65" s="11" customFormat="1" ht="22.9" customHeight="1">
      <c r="B93" s="118"/>
      <c r="D93" s="119" t="s">
        <v>82</v>
      </c>
      <c r="E93" s="128" t="s">
        <v>91</v>
      </c>
      <c r="F93" s="128" t="s">
        <v>178</v>
      </c>
      <c r="I93" s="121"/>
      <c r="J93" s="129">
        <f>BK93</f>
        <v>0</v>
      </c>
      <c r="L93" s="118"/>
      <c r="M93" s="123"/>
      <c r="P93" s="124">
        <f>SUM(P94:P125)</f>
        <v>0</v>
      </c>
      <c r="R93" s="124">
        <f>SUM(R94:R125)</f>
        <v>0</v>
      </c>
      <c r="T93" s="125">
        <f>SUM(T94:T125)</f>
        <v>44.517000000000003</v>
      </c>
      <c r="AR93" s="119" t="s">
        <v>91</v>
      </c>
      <c r="AT93" s="126" t="s">
        <v>82</v>
      </c>
      <c r="AU93" s="126" t="s">
        <v>91</v>
      </c>
      <c r="AY93" s="119" t="s">
        <v>177</v>
      </c>
      <c r="BK93" s="127">
        <f>SUM(BK94:BK125)</f>
        <v>0</v>
      </c>
    </row>
    <row r="94" spans="2:65" s="1" customFormat="1" ht="44.25" customHeight="1">
      <c r="B94" s="34"/>
      <c r="C94" s="130" t="s">
        <v>91</v>
      </c>
      <c r="D94" s="130" t="s">
        <v>179</v>
      </c>
      <c r="E94" s="131" t="s">
        <v>2131</v>
      </c>
      <c r="F94" s="132" t="s">
        <v>2132</v>
      </c>
      <c r="G94" s="133" t="s">
        <v>120</v>
      </c>
      <c r="H94" s="134">
        <v>99</v>
      </c>
      <c r="I94" s="135"/>
      <c r="J94" s="136">
        <f>ROUND(I94*H94,2)</f>
        <v>0</v>
      </c>
      <c r="K94" s="132" t="s">
        <v>183</v>
      </c>
      <c r="L94" s="34"/>
      <c r="M94" s="137" t="s">
        <v>81</v>
      </c>
      <c r="N94" s="138" t="s">
        <v>53</v>
      </c>
      <c r="P94" s="139">
        <f>O94*H94</f>
        <v>0</v>
      </c>
      <c r="Q94" s="139">
        <v>0</v>
      </c>
      <c r="R94" s="139">
        <f>Q94*H94</f>
        <v>0</v>
      </c>
      <c r="S94" s="139">
        <v>0.32500000000000001</v>
      </c>
      <c r="T94" s="140">
        <f>S94*H94</f>
        <v>32.175000000000004</v>
      </c>
      <c r="AR94" s="141" t="s">
        <v>184</v>
      </c>
      <c r="AT94" s="141" t="s">
        <v>179</v>
      </c>
      <c r="AU94" s="141" t="s">
        <v>93</v>
      </c>
      <c r="AY94" s="18" t="s">
        <v>177</v>
      </c>
      <c r="BE94" s="142">
        <f>IF(N94="základní",J94,0)</f>
        <v>0</v>
      </c>
      <c r="BF94" s="142">
        <f>IF(N94="snížená",J94,0)</f>
        <v>0</v>
      </c>
      <c r="BG94" s="142">
        <f>IF(N94="zákl. přenesená",J94,0)</f>
        <v>0</v>
      </c>
      <c r="BH94" s="142">
        <f>IF(N94="sníž. přenesená",J94,0)</f>
        <v>0</v>
      </c>
      <c r="BI94" s="142">
        <f>IF(N94="nulová",J94,0)</f>
        <v>0</v>
      </c>
      <c r="BJ94" s="18" t="s">
        <v>91</v>
      </c>
      <c r="BK94" s="142">
        <f>ROUND(I94*H94,2)</f>
        <v>0</v>
      </c>
      <c r="BL94" s="18" t="s">
        <v>184</v>
      </c>
      <c r="BM94" s="141" t="s">
        <v>2133</v>
      </c>
    </row>
    <row r="95" spans="2:65" s="1" customFormat="1" ht="11.25">
      <c r="B95" s="34"/>
      <c r="D95" s="143" t="s">
        <v>186</v>
      </c>
      <c r="F95" s="144" t="s">
        <v>2134</v>
      </c>
      <c r="I95" s="145"/>
      <c r="L95" s="34"/>
      <c r="M95" s="146"/>
      <c r="T95" s="55"/>
      <c r="AT95" s="18" t="s">
        <v>186</v>
      </c>
      <c r="AU95" s="18" t="s">
        <v>93</v>
      </c>
    </row>
    <row r="96" spans="2:65" s="12" customFormat="1" ht="11.25">
      <c r="B96" s="147"/>
      <c r="D96" s="148" t="s">
        <v>188</v>
      </c>
      <c r="E96" s="149" t="s">
        <v>81</v>
      </c>
      <c r="F96" s="150" t="s">
        <v>2135</v>
      </c>
      <c r="H96" s="151">
        <v>99</v>
      </c>
      <c r="I96" s="152"/>
      <c r="L96" s="147"/>
      <c r="M96" s="153"/>
      <c r="T96" s="154"/>
      <c r="AT96" s="149" t="s">
        <v>188</v>
      </c>
      <c r="AU96" s="149" t="s">
        <v>93</v>
      </c>
      <c r="AV96" s="12" t="s">
        <v>93</v>
      </c>
      <c r="AW96" s="12" t="s">
        <v>42</v>
      </c>
      <c r="AX96" s="12" t="s">
        <v>83</v>
      </c>
      <c r="AY96" s="149" t="s">
        <v>177</v>
      </c>
    </row>
    <row r="97" spans="2:65" s="13" customFormat="1" ht="11.25">
      <c r="B97" s="155"/>
      <c r="D97" s="148" t="s">
        <v>188</v>
      </c>
      <c r="E97" s="156" t="s">
        <v>81</v>
      </c>
      <c r="F97" s="157" t="s">
        <v>192</v>
      </c>
      <c r="H97" s="158">
        <v>99</v>
      </c>
      <c r="I97" s="159"/>
      <c r="L97" s="155"/>
      <c r="M97" s="160"/>
      <c r="T97" s="161"/>
      <c r="AT97" s="156" t="s">
        <v>188</v>
      </c>
      <c r="AU97" s="156" t="s">
        <v>93</v>
      </c>
      <c r="AV97" s="13" t="s">
        <v>184</v>
      </c>
      <c r="AW97" s="13" t="s">
        <v>42</v>
      </c>
      <c r="AX97" s="13" t="s">
        <v>91</v>
      </c>
      <c r="AY97" s="156" t="s">
        <v>177</v>
      </c>
    </row>
    <row r="98" spans="2:65" s="1" customFormat="1" ht="37.9" customHeight="1">
      <c r="B98" s="34"/>
      <c r="C98" s="130" t="s">
        <v>93</v>
      </c>
      <c r="D98" s="130" t="s">
        <v>179</v>
      </c>
      <c r="E98" s="131" t="s">
        <v>2136</v>
      </c>
      <c r="F98" s="132" t="s">
        <v>2137</v>
      </c>
      <c r="G98" s="133" t="s">
        <v>120</v>
      </c>
      <c r="H98" s="134">
        <v>99</v>
      </c>
      <c r="I98" s="135"/>
      <c r="J98" s="136">
        <f>ROUND(I98*H98,2)</f>
        <v>0</v>
      </c>
      <c r="K98" s="132" t="s">
        <v>183</v>
      </c>
      <c r="L98" s="34"/>
      <c r="M98" s="137" t="s">
        <v>81</v>
      </c>
      <c r="N98" s="138" t="s">
        <v>53</v>
      </c>
      <c r="P98" s="139">
        <f>O98*H98</f>
        <v>0</v>
      </c>
      <c r="Q98" s="139">
        <v>0</v>
      </c>
      <c r="R98" s="139">
        <f>Q98*H98</f>
        <v>0</v>
      </c>
      <c r="S98" s="139">
        <v>9.8000000000000004E-2</v>
      </c>
      <c r="T98" s="140">
        <f>S98*H98</f>
        <v>9.702</v>
      </c>
      <c r="AR98" s="141" t="s">
        <v>184</v>
      </c>
      <c r="AT98" s="141" t="s">
        <v>179</v>
      </c>
      <c r="AU98" s="141" t="s">
        <v>93</v>
      </c>
      <c r="AY98" s="18" t="s">
        <v>177</v>
      </c>
      <c r="BE98" s="142">
        <f>IF(N98="základní",J98,0)</f>
        <v>0</v>
      </c>
      <c r="BF98" s="142">
        <f>IF(N98="snížená",J98,0)</f>
        <v>0</v>
      </c>
      <c r="BG98" s="142">
        <f>IF(N98="zákl. přenesená",J98,0)</f>
        <v>0</v>
      </c>
      <c r="BH98" s="142">
        <f>IF(N98="sníž. přenesená",J98,0)</f>
        <v>0</v>
      </c>
      <c r="BI98" s="142">
        <f>IF(N98="nulová",J98,0)</f>
        <v>0</v>
      </c>
      <c r="BJ98" s="18" t="s">
        <v>91</v>
      </c>
      <c r="BK98" s="142">
        <f>ROUND(I98*H98,2)</f>
        <v>0</v>
      </c>
      <c r="BL98" s="18" t="s">
        <v>184</v>
      </c>
      <c r="BM98" s="141" t="s">
        <v>2138</v>
      </c>
    </row>
    <row r="99" spans="2:65" s="1" customFormat="1" ht="11.25">
      <c r="B99" s="34"/>
      <c r="D99" s="143" t="s">
        <v>186</v>
      </c>
      <c r="F99" s="144" t="s">
        <v>2139</v>
      </c>
      <c r="I99" s="145"/>
      <c r="L99" s="34"/>
      <c r="M99" s="146"/>
      <c r="T99" s="55"/>
      <c r="AT99" s="18" t="s">
        <v>186</v>
      </c>
      <c r="AU99" s="18" t="s">
        <v>93</v>
      </c>
    </row>
    <row r="100" spans="2:65" s="12" customFormat="1" ht="11.25">
      <c r="B100" s="147"/>
      <c r="D100" s="148" t="s">
        <v>188</v>
      </c>
      <c r="E100" s="149" t="s">
        <v>81</v>
      </c>
      <c r="F100" s="150" t="s">
        <v>2135</v>
      </c>
      <c r="H100" s="151">
        <v>99</v>
      </c>
      <c r="I100" s="152"/>
      <c r="L100" s="147"/>
      <c r="M100" s="153"/>
      <c r="T100" s="154"/>
      <c r="AT100" s="149" t="s">
        <v>188</v>
      </c>
      <c r="AU100" s="149" t="s">
        <v>93</v>
      </c>
      <c r="AV100" s="12" t="s">
        <v>93</v>
      </c>
      <c r="AW100" s="12" t="s">
        <v>42</v>
      </c>
      <c r="AX100" s="12" t="s">
        <v>83</v>
      </c>
      <c r="AY100" s="149" t="s">
        <v>177</v>
      </c>
    </row>
    <row r="101" spans="2:65" s="13" customFormat="1" ht="11.25">
      <c r="B101" s="155"/>
      <c r="D101" s="148" t="s">
        <v>188</v>
      </c>
      <c r="E101" s="156" t="s">
        <v>81</v>
      </c>
      <c r="F101" s="157" t="s">
        <v>192</v>
      </c>
      <c r="H101" s="158">
        <v>99</v>
      </c>
      <c r="I101" s="159"/>
      <c r="L101" s="155"/>
      <c r="M101" s="160"/>
      <c r="T101" s="161"/>
      <c r="AT101" s="156" t="s">
        <v>188</v>
      </c>
      <c r="AU101" s="156" t="s">
        <v>93</v>
      </c>
      <c r="AV101" s="13" t="s">
        <v>184</v>
      </c>
      <c r="AW101" s="13" t="s">
        <v>42</v>
      </c>
      <c r="AX101" s="13" t="s">
        <v>91</v>
      </c>
      <c r="AY101" s="156" t="s">
        <v>177</v>
      </c>
    </row>
    <row r="102" spans="2:65" s="1" customFormat="1" ht="33" customHeight="1">
      <c r="B102" s="34"/>
      <c r="C102" s="130" t="s">
        <v>197</v>
      </c>
      <c r="D102" s="130" t="s">
        <v>179</v>
      </c>
      <c r="E102" s="131" t="s">
        <v>2140</v>
      </c>
      <c r="F102" s="132" t="s">
        <v>2141</v>
      </c>
      <c r="G102" s="133" t="s">
        <v>182</v>
      </c>
      <c r="H102" s="134">
        <v>66</v>
      </c>
      <c r="I102" s="135"/>
      <c r="J102" s="136">
        <f>ROUND(I102*H102,2)</f>
        <v>0</v>
      </c>
      <c r="K102" s="132" t="s">
        <v>183</v>
      </c>
      <c r="L102" s="34"/>
      <c r="M102" s="137" t="s">
        <v>81</v>
      </c>
      <c r="N102" s="138" t="s">
        <v>53</v>
      </c>
      <c r="P102" s="139">
        <f>O102*H102</f>
        <v>0</v>
      </c>
      <c r="Q102" s="139">
        <v>0</v>
      </c>
      <c r="R102" s="139">
        <f>Q102*H102</f>
        <v>0</v>
      </c>
      <c r="S102" s="139">
        <v>0.04</v>
      </c>
      <c r="T102" s="140">
        <f>S102*H102</f>
        <v>2.64</v>
      </c>
      <c r="AR102" s="141" t="s">
        <v>184</v>
      </c>
      <c r="AT102" s="141" t="s">
        <v>179</v>
      </c>
      <c r="AU102" s="141" t="s">
        <v>93</v>
      </c>
      <c r="AY102" s="18" t="s">
        <v>177</v>
      </c>
      <c r="BE102" s="142">
        <f>IF(N102="základní",J102,0)</f>
        <v>0</v>
      </c>
      <c r="BF102" s="142">
        <f>IF(N102="snížená",J102,0)</f>
        <v>0</v>
      </c>
      <c r="BG102" s="142">
        <f>IF(N102="zákl. přenesená",J102,0)</f>
        <v>0</v>
      </c>
      <c r="BH102" s="142">
        <f>IF(N102="sníž. přenesená",J102,0)</f>
        <v>0</v>
      </c>
      <c r="BI102" s="142">
        <f>IF(N102="nulová",J102,0)</f>
        <v>0</v>
      </c>
      <c r="BJ102" s="18" t="s">
        <v>91</v>
      </c>
      <c r="BK102" s="142">
        <f>ROUND(I102*H102,2)</f>
        <v>0</v>
      </c>
      <c r="BL102" s="18" t="s">
        <v>184</v>
      </c>
      <c r="BM102" s="141" t="s">
        <v>2142</v>
      </c>
    </row>
    <row r="103" spans="2:65" s="1" customFormat="1" ht="11.25">
      <c r="B103" s="34"/>
      <c r="D103" s="143" t="s">
        <v>186</v>
      </c>
      <c r="F103" s="144" t="s">
        <v>2143</v>
      </c>
      <c r="I103" s="145"/>
      <c r="L103" s="34"/>
      <c r="M103" s="146"/>
      <c r="T103" s="55"/>
      <c r="AT103" s="18" t="s">
        <v>186</v>
      </c>
      <c r="AU103" s="18" t="s">
        <v>93</v>
      </c>
    </row>
    <row r="104" spans="2:65" s="12" customFormat="1" ht="11.25">
      <c r="B104" s="147"/>
      <c r="D104" s="148" t="s">
        <v>188</v>
      </c>
      <c r="E104" s="149" t="s">
        <v>81</v>
      </c>
      <c r="F104" s="150" t="s">
        <v>2144</v>
      </c>
      <c r="H104" s="151">
        <v>66</v>
      </c>
      <c r="I104" s="152"/>
      <c r="L104" s="147"/>
      <c r="M104" s="153"/>
      <c r="T104" s="154"/>
      <c r="AT104" s="149" t="s">
        <v>188</v>
      </c>
      <c r="AU104" s="149" t="s">
        <v>93</v>
      </c>
      <c r="AV104" s="12" t="s">
        <v>93</v>
      </c>
      <c r="AW104" s="12" t="s">
        <v>42</v>
      </c>
      <c r="AX104" s="12" t="s">
        <v>83</v>
      </c>
      <c r="AY104" s="149" t="s">
        <v>177</v>
      </c>
    </row>
    <row r="105" spans="2:65" s="13" customFormat="1" ht="11.25">
      <c r="B105" s="155"/>
      <c r="D105" s="148" t="s">
        <v>188</v>
      </c>
      <c r="E105" s="156" t="s">
        <v>81</v>
      </c>
      <c r="F105" s="157" t="s">
        <v>192</v>
      </c>
      <c r="H105" s="158">
        <v>66</v>
      </c>
      <c r="I105" s="159"/>
      <c r="L105" s="155"/>
      <c r="M105" s="160"/>
      <c r="T105" s="161"/>
      <c r="AT105" s="156" t="s">
        <v>188</v>
      </c>
      <c r="AU105" s="156" t="s">
        <v>93</v>
      </c>
      <c r="AV105" s="13" t="s">
        <v>184</v>
      </c>
      <c r="AW105" s="13" t="s">
        <v>42</v>
      </c>
      <c r="AX105" s="13" t="s">
        <v>91</v>
      </c>
      <c r="AY105" s="156" t="s">
        <v>177</v>
      </c>
    </row>
    <row r="106" spans="2:65" s="1" customFormat="1" ht="24.2" customHeight="1">
      <c r="B106" s="34"/>
      <c r="C106" s="130" t="s">
        <v>184</v>
      </c>
      <c r="D106" s="130" t="s">
        <v>179</v>
      </c>
      <c r="E106" s="131" t="s">
        <v>2145</v>
      </c>
      <c r="F106" s="132" t="s">
        <v>2146</v>
      </c>
      <c r="G106" s="133" t="s">
        <v>200</v>
      </c>
      <c r="H106" s="134">
        <v>150</v>
      </c>
      <c r="I106" s="135"/>
      <c r="J106" s="136">
        <f>ROUND(I106*H106,2)</f>
        <v>0</v>
      </c>
      <c r="K106" s="132" t="s">
        <v>183</v>
      </c>
      <c r="L106" s="34"/>
      <c r="M106" s="137" t="s">
        <v>81</v>
      </c>
      <c r="N106" s="138" t="s">
        <v>53</v>
      </c>
      <c r="P106" s="139">
        <f>O106*H106</f>
        <v>0</v>
      </c>
      <c r="Q106" s="139">
        <v>0</v>
      </c>
      <c r="R106" s="139">
        <f>Q106*H106</f>
        <v>0</v>
      </c>
      <c r="S106" s="139">
        <v>0</v>
      </c>
      <c r="T106" s="140">
        <f>S106*H106</f>
        <v>0</v>
      </c>
      <c r="AR106" s="141" t="s">
        <v>184</v>
      </c>
      <c r="AT106" s="141" t="s">
        <v>179</v>
      </c>
      <c r="AU106" s="141" t="s">
        <v>93</v>
      </c>
      <c r="AY106" s="18" t="s">
        <v>177</v>
      </c>
      <c r="BE106" s="142">
        <f>IF(N106="základní",J106,0)</f>
        <v>0</v>
      </c>
      <c r="BF106" s="142">
        <f>IF(N106="snížená",J106,0)</f>
        <v>0</v>
      </c>
      <c r="BG106" s="142">
        <f>IF(N106="zákl. přenesená",J106,0)</f>
        <v>0</v>
      </c>
      <c r="BH106" s="142">
        <f>IF(N106="sníž. přenesená",J106,0)</f>
        <v>0</v>
      </c>
      <c r="BI106" s="142">
        <f>IF(N106="nulová",J106,0)</f>
        <v>0</v>
      </c>
      <c r="BJ106" s="18" t="s">
        <v>91</v>
      </c>
      <c r="BK106" s="142">
        <f>ROUND(I106*H106,2)</f>
        <v>0</v>
      </c>
      <c r="BL106" s="18" t="s">
        <v>184</v>
      </c>
      <c r="BM106" s="141" t="s">
        <v>2147</v>
      </c>
    </row>
    <row r="107" spans="2:65" s="1" customFormat="1" ht="11.25">
      <c r="B107" s="34"/>
      <c r="D107" s="143" t="s">
        <v>186</v>
      </c>
      <c r="F107" s="144" t="s">
        <v>2148</v>
      </c>
      <c r="I107" s="145"/>
      <c r="L107" s="34"/>
      <c r="M107" s="146"/>
      <c r="T107" s="55"/>
      <c r="AT107" s="18" t="s">
        <v>186</v>
      </c>
      <c r="AU107" s="18" t="s">
        <v>93</v>
      </c>
    </row>
    <row r="108" spans="2:65" s="12" customFormat="1" ht="11.25">
      <c r="B108" s="147"/>
      <c r="D108" s="148" t="s">
        <v>188</v>
      </c>
      <c r="E108" s="149" t="s">
        <v>81</v>
      </c>
      <c r="F108" s="150" t="s">
        <v>2149</v>
      </c>
      <c r="H108" s="151">
        <v>150</v>
      </c>
      <c r="I108" s="152"/>
      <c r="L108" s="147"/>
      <c r="M108" s="153"/>
      <c r="T108" s="154"/>
      <c r="AT108" s="149" t="s">
        <v>188</v>
      </c>
      <c r="AU108" s="149" t="s">
        <v>93</v>
      </c>
      <c r="AV108" s="12" t="s">
        <v>93</v>
      </c>
      <c r="AW108" s="12" t="s">
        <v>42</v>
      </c>
      <c r="AX108" s="12" t="s">
        <v>91</v>
      </c>
      <c r="AY108" s="149" t="s">
        <v>177</v>
      </c>
    </row>
    <row r="109" spans="2:65" s="1" customFormat="1" ht="37.9" customHeight="1">
      <c r="B109" s="34"/>
      <c r="C109" s="130" t="s">
        <v>210</v>
      </c>
      <c r="D109" s="130" t="s">
        <v>179</v>
      </c>
      <c r="E109" s="131" t="s">
        <v>2150</v>
      </c>
      <c r="F109" s="132" t="s">
        <v>2151</v>
      </c>
      <c r="G109" s="133" t="s">
        <v>200</v>
      </c>
      <c r="H109" s="134">
        <v>25.23</v>
      </c>
      <c r="I109" s="135"/>
      <c r="J109" s="136">
        <f>ROUND(I109*H109,2)</f>
        <v>0</v>
      </c>
      <c r="K109" s="132" t="s">
        <v>183</v>
      </c>
      <c r="L109" s="34"/>
      <c r="M109" s="137" t="s">
        <v>81</v>
      </c>
      <c r="N109" s="138" t="s">
        <v>53</v>
      </c>
      <c r="P109" s="139">
        <f>O109*H109</f>
        <v>0</v>
      </c>
      <c r="Q109" s="139">
        <v>0</v>
      </c>
      <c r="R109" s="139">
        <f>Q109*H109</f>
        <v>0</v>
      </c>
      <c r="S109" s="139">
        <v>0</v>
      </c>
      <c r="T109" s="140">
        <f>S109*H109</f>
        <v>0</v>
      </c>
      <c r="AR109" s="141" t="s">
        <v>184</v>
      </c>
      <c r="AT109" s="141" t="s">
        <v>179</v>
      </c>
      <c r="AU109" s="141" t="s">
        <v>93</v>
      </c>
      <c r="AY109" s="18" t="s">
        <v>177</v>
      </c>
      <c r="BE109" s="142">
        <f>IF(N109="základní",J109,0)</f>
        <v>0</v>
      </c>
      <c r="BF109" s="142">
        <f>IF(N109="snížená",J109,0)</f>
        <v>0</v>
      </c>
      <c r="BG109" s="142">
        <f>IF(N109="zákl. přenesená",J109,0)</f>
        <v>0</v>
      </c>
      <c r="BH109" s="142">
        <f>IF(N109="sníž. přenesená",J109,0)</f>
        <v>0</v>
      </c>
      <c r="BI109" s="142">
        <f>IF(N109="nulová",J109,0)</f>
        <v>0</v>
      </c>
      <c r="BJ109" s="18" t="s">
        <v>91</v>
      </c>
      <c r="BK109" s="142">
        <f>ROUND(I109*H109,2)</f>
        <v>0</v>
      </c>
      <c r="BL109" s="18" t="s">
        <v>184</v>
      </c>
      <c r="BM109" s="141" t="s">
        <v>2152</v>
      </c>
    </row>
    <row r="110" spans="2:65" s="1" customFormat="1" ht="11.25">
      <c r="B110" s="34"/>
      <c r="D110" s="143" t="s">
        <v>186</v>
      </c>
      <c r="F110" s="144" t="s">
        <v>2153</v>
      </c>
      <c r="I110" s="145"/>
      <c r="L110" s="34"/>
      <c r="M110" s="146"/>
      <c r="T110" s="55"/>
      <c r="AT110" s="18" t="s">
        <v>186</v>
      </c>
      <c r="AU110" s="18" t="s">
        <v>93</v>
      </c>
    </row>
    <row r="111" spans="2:65" s="12" customFormat="1" ht="11.25">
      <c r="B111" s="147"/>
      <c r="D111" s="148" t="s">
        <v>188</v>
      </c>
      <c r="E111" s="149" t="s">
        <v>81</v>
      </c>
      <c r="F111" s="150" t="s">
        <v>2154</v>
      </c>
      <c r="H111" s="151">
        <v>25.23</v>
      </c>
      <c r="I111" s="152"/>
      <c r="L111" s="147"/>
      <c r="M111" s="153"/>
      <c r="T111" s="154"/>
      <c r="AT111" s="149" t="s">
        <v>188</v>
      </c>
      <c r="AU111" s="149" t="s">
        <v>93</v>
      </c>
      <c r="AV111" s="12" t="s">
        <v>93</v>
      </c>
      <c r="AW111" s="12" t="s">
        <v>42</v>
      </c>
      <c r="AX111" s="12" t="s">
        <v>91</v>
      </c>
      <c r="AY111" s="149" t="s">
        <v>177</v>
      </c>
    </row>
    <row r="112" spans="2:65" s="1" customFormat="1" ht="37.9" customHeight="1">
      <c r="B112" s="34"/>
      <c r="C112" s="130" t="s">
        <v>216</v>
      </c>
      <c r="D112" s="130" t="s">
        <v>179</v>
      </c>
      <c r="E112" s="131" t="s">
        <v>205</v>
      </c>
      <c r="F112" s="132" t="s">
        <v>206</v>
      </c>
      <c r="G112" s="133" t="s">
        <v>200</v>
      </c>
      <c r="H112" s="134">
        <v>3.3</v>
      </c>
      <c r="I112" s="135"/>
      <c r="J112" s="136">
        <f>ROUND(I112*H112,2)</f>
        <v>0</v>
      </c>
      <c r="K112" s="132" t="s">
        <v>183</v>
      </c>
      <c r="L112" s="34"/>
      <c r="M112" s="137" t="s">
        <v>81</v>
      </c>
      <c r="N112" s="138" t="s">
        <v>53</v>
      </c>
      <c r="P112" s="139">
        <f>O112*H112</f>
        <v>0</v>
      </c>
      <c r="Q112" s="139">
        <v>0</v>
      </c>
      <c r="R112" s="139">
        <f>Q112*H112</f>
        <v>0</v>
      </c>
      <c r="S112" s="139">
        <v>0</v>
      </c>
      <c r="T112" s="140">
        <f>S112*H112</f>
        <v>0</v>
      </c>
      <c r="AR112" s="141" t="s">
        <v>184</v>
      </c>
      <c r="AT112" s="141" t="s">
        <v>179</v>
      </c>
      <c r="AU112" s="141" t="s">
        <v>93</v>
      </c>
      <c r="AY112" s="18" t="s">
        <v>177</v>
      </c>
      <c r="BE112" s="142">
        <f>IF(N112="základní",J112,0)</f>
        <v>0</v>
      </c>
      <c r="BF112" s="142">
        <f>IF(N112="snížená",J112,0)</f>
        <v>0</v>
      </c>
      <c r="BG112" s="142">
        <f>IF(N112="zákl. přenesená",J112,0)</f>
        <v>0</v>
      </c>
      <c r="BH112" s="142">
        <f>IF(N112="sníž. přenesená",J112,0)</f>
        <v>0</v>
      </c>
      <c r="BI112" s="142">
        <f>IF(N112="nulová",J112,0)</f>
        <v>0</v>
      </c>
      <c r="BJ112" s="18" t="s">
        <v>91</v>
      </c>
      <c r="BK112" s="142">
        <f>ROUND(I112*H112,2)</f>
        <v>0</v>
      </c>
      <c r="BL112" s="18" t="s">
        <v>184</v>
      </c>
      <c r="BM112" s="141" t="s">
        <v>2155</v>
      </c>
    </row>
    <row r="113" spans="2:65" s="1" customFormat="1" ht="11.25">
      <c r="B113" s="34"/>
      <c r="D113" s="143" t="s">
        <v>186</v>
      </c>
      <c r="F113" s="144" t="s">
        <v>208</v>
      </c>
      <c r="I113" s="145"/>
      <c r="L113" s="34"/>
      <c r="M113" s="146"/>
      <c r="T113" s="55"/>
      <c r="AT113" s="18" t="s">
        <v>186</v>
      </c>
      <c r="AU113" s="18" t="s">
        <v>93</v>
      </c>
    </row>
    <row r="114" spans="2:65" s="12" customFormat="1" ht="11.25">
      <c r="B114" s="147"/>
      <c r="D114" s="148" t="s">
        <v>188</v>
      </c>
      <c r="E114" s="149" t="s">
        <v>81</v>
      </c>
      <c r="F114" s="150" t="s">
        <v>2156</v>
      </c>
      <c r="H114" s="151">
        <v>3.3</v>
      </c>
      <c r="I114" s="152"/>
      <c r="L114" s="147"/>
      <c r="M114" s="153"/>
      <c r="T114" s="154"/>
      <c r="AT114" s="149" t="s">
        <v>188</v>
      </c>
      <c r="AU114" s="149" t="s">
        <v>93</v>
      </c>
      <c r="AV114" s="12" t="s">
        <v>93</v>
      </c>
      <c r="AW114" s="12" t="s">
        <v>42</v>
      </c>
      <c r="AX114" s="12" t="s">
        <v>91</v>
      </c>
      <c r="AY114" s="149" t="s">
        <v>177</v>
      </c>
    </row>
    <row r="115" spans="2:65" s="1" customFormat="1" ht="24.2" customHeight="1">
      <c r="B115" s="34"/>
      <c r="C115" s="130" t="s">
        <v>222</v>
      </c>
      <c r="D115" s="130" t="s">
        <v>179</v>
      </c>
      <c r="E115" s="131" t="s">
        <v>217</v>
      </c>
      <c r="F115" s="132" t="s">
        <v>218</v>
      </c>
      <c r="G115" s="133" t="s">
        <v>200</v>
      </c>
      <c r="H115" s="134">
        <v>3.3</v>
      </c>
      <c r="I115" s="135"/>
      <c r="J115" s="136">
        <f>ROUND(I115*H115,2)</f>
        <v>0</v>
      </c>
      <c r="K115" s="132" t="s">
        <v>183</v>
      </c>
      <c r="L115" s="34"/>
      <c r="M115" s="137" t="s">
        <v>81</v>
      </c>
      <c r="N115" s="138" t="s">
        <v>53</v>
      </c>
      <c r="P115" s="139">
        <f>O115*H115</f>
        <v>0</v>
      </c>
      <c r="Q115" s="139">
        <v>0</v>
      </c>
      <c r="R115" s="139">
        <f>Q115*H115</f>
        <v>0</v>
      </c>
      <c r="S115" s="139">
        <v>0</v>
      </c>
      <c r="T115" s="140">
        <f>S115*H115</f>
        <v>0</v>
      </c>
      <c r="AR115" s="141" t="s">
        <v>184</v>
      </c>
      <c r="AT115" s="141" t="s">
        <v>179</v>
      </c>
      <c r="AU115" s="141" t="s">
        <v>93</v>
      </c>
      <c r="AY115" s="18" t="s">
        <v>177</v>
      </c>
      <c r="BE115" s="142">
        <f>IF(N115="základní",J115,0)</f>
        <v>0</v>
      </c>
      <c r="BF115" s="142">
        <f>IF(N115="snížená",J115,0)</f>
        <v>0</v>
      </c>
      <c r="BG115" s="142">
        <f>IF(N115="zákl. přenesená",J115,0)</f>
        <v>0</v>
      </c>
      <c r="BH115" s="142">
        <f>IF(N115="sníž. přenesená",J115,0)</f>
        <v>0</v>
      </c>
      <c r="BI115" s="142">
        <f>IF(N115="nulová",J115,0)</f>
        <v>0</v>
      </c>
      <c r="BJ115" s="18" t="s">
        <v>91</v>
      </c>
      <c r="BK115" s="142">
        <f>ROUND(I115*H115,2)</f>
        <v>0</v>
      </c>
      <c r="BL115" s="18" t="s">
        <v>184</v>
      </c>
      <c r="BM115" s="141" t="s">
        <v>2157</v>
      </c>
    </row>
    <row r="116" spans="2:65" s="1" customFormat="1" ht="11.25">
      <c r="B116" s="34"/>
      <c r="D116" s="143" t="s">
        <v>186</v>
      </c>
      <c r="F116" s="144" t="s">
        <v>220</v>
      </c>
      <c r="I116" s="145"/>
      <c r="L116" s="34"/>
      <c r="M116" s="146"/>
      <c r="T116" s="55"/>
      <c r="AT116" s="18" t="s">
        <v>186</v>
      </c>
      <c r="AU116" s="18" t="s">
        <v>93</v>
      </c>
    </row>
    <row r="117" spans="2:65" s="1" customFormat="1" ht="37.9" customHeight="1">
      <c r="B117" s="34"/>
      <c r="C117" s="130" t="s">
        <v>227</v>
      </c>
      <c r="D117" s="130" t="s">
        <v>179</v>
      </c>
      <c r="E117" s="131" t="s">
        <v>2086</v>
      </c>
      <c r="F117" s="132" t="s">
        <v>2087</v>
      </c>
      <c r="G117" s="133" t="s">
        <v>200</v>
      </c>
      <c r="H117" s="134">
        <v>25.23</v>
      </c>
      <c r="I117" s="135"/>
      <c r="J117" s="136">
        <f>ROUND(I117*H117,2)</f>
        <v>0</v>
      </c>
      <c r="K117" s="132" t="s">
        <v>183</v>
      </c>
      <c r="L117" s="34"/>
      <c r="M117" s="137" t="s">
        <v>81</v>
      </c>
      <c r="N117" s="138" t="s">
        <v>53</v>
      </c>
      <c r="P117" s="139">
        <f>O117*H117</f>
        <v>0</v>
      </c>
      <c r="Q117" s="139">
        <v>0</v>
      </c>
      <c r="R117" s="139">
        <f>Q117*H117</f>
        <v>0</v>
      </c>
      <c r="S117" s="139">
        <v>0</v>
      </c>
      <c r="T117" s="140">
        <f>S117*H117</f>
        <v>0</v>
      </c>
      <c r="AR117" s="141" t="s">
        <v>184</v>
      </c>
      <c r="AT117" s="141" t="s">
        <v>179</v>
      </c>
      <c r="AU117" s="141" t="s">
        <v>93</v>
      </c>
      <c r="AY117" s="18" t="s">
        <v>177</v>
      </c>
      <c r="BE117" s="142">
        <f>IF(N117="základní",J117,0)</f>
        <v>0</v>
      </c>
      <c r="BF117" s="142">
        <f>IF(N117="snížená",J117,0)</f>
        <v>0</v>
      </c>
      <c r="BG117" s="142">
        <f>IF(N117="zákl. přenesená",J117,0)</f>
        <v>0</v>
      </c>
      <c r="BH117" s="142">
        <f>IF(N117="sníž. přenesená",J117,0)</f>
        <v>0</v>
      </c>
      <c r="BI117" s="142">
        <f>IF(N117="nulová",J117,0)</f>
        <v>0</v>
      </c>
      <c r="BJ117" s="18" t="s">
        <v>91</v>
      </c>
      <c r="BK117" s="142">
        <f>ROUND(I117*H117,2)</f>
        <v>0</v>
      </c>
      <c r="BL117" s="18" t="s">
        <v>184</v>
      </c>
      <c r="BM117" s="141" t="s">
        <v>2158</v>
      </c>
    </row>
    <row r="118" spans="2:65" s="1" customFormat="1" ht="11.25">
      <c r="B118" s="34"/>
      <c r="D118" s="143" t="s">
        <v>186</v>
      </c>
      <c r="F118" s="144" t="s">
        <v>2089</v>
      </c>
      <c r="I118" s="145"/>
      <c r="L118" s="34"/>
      <c r="M118" s="146"/>
      <c r="T118" s="55"/>
      <c r="AT118" s="18" t="s">
        <v>186</v>
      </c>
      <c r="AU118" s="18" t="s">
        <v>93</v>
      </c>
    </row>
    <row r="119" spans="2:65" s="1" customFormat="1" ht="24.2" customHeight="1">
      <c r="B119" s="34"/>
      <c r="C119" s="130" t="s">
        <v>232</v>
      </c>
      <c r="D119" s="130" t="s">
        <v>179</v>
      </c>
      <c r="E119" s="131" t="s">
        <v>2159</v>
      </c>
      <c r="F119" s="132" t="s">
        <v>2160</v>
      </c>
      <c r="G119" s="133" t="s">
        <v>200</v>
      </c>
      <c r="H119" s="134">
        <v>39.11</v>
      </c>
      <c r="I119" s="135"/>
      <c r="J119" s="136">
        <f>ROUND(I119*H119,2)</f>
        <v>0</v>
      </c>
      <c r="K119" s="132" t="s">
        <v>183</v>
      </c>
      <c r="L119" s="34"/>
      <c r="M119" s="137" t="s">
        <v>81</v>
      </c>
      <c r="N119" s="138" t="s">
        <v>53</v>
      </c>
      <c r="P119" s="139">
        <f>O119*H119</f>
        <v>0</v>
      </c>
      <c r="Q119" s="139">
        <v>0</v>
      </c>
      <c r="R119" s="139">
        <f>Q119*H119</f>
        <v>0</v>
      </c>
      <c r="S119" s="139">
        <v>0</v>
      </c>
      <c r="T119" s="140">
        <f>S119*H119</f>
        <v>0</v>
      </c>
      <c r="AR119" s="141" t="s">
        <v>184</v>
      </c>
      <c r="AT119" s="141" t="s">
        <v>179</v>
      </c>
      <c r="AU119" s="141" t="s">
        <v>93</v>
      </c>
      <c r="AY119" s="18" t="s">
        <v>177</v>
      </c>
      <c r="BE119" s="142">
        <f>IF(N119="základní",J119,0)</f>
        <v>0</v>
      </c>
      <c r="BF119" s="142">
        <f>IF(N119="snížená",J119,0)</f>
        <v>0</v>
      </c>
      <c r="BG119" s="142">
        <f>IF(N119="zákl. přenesená",J119,0)</f>
        <v>0</v>
      </c>
      <c r="BH119" s="142">
        <f>IF(N119="sníž. přenesená",J119,0)</f>
        <v>0</v>
      </c>
      <c r="BI119" s="142">
        <f>IF(N119="nulová",J119,0)</f>
        <v>0</v>
      </c>
      <c r="BJ119" s="18" t="s">
        <v>91</v>
      </c>
      <c r="BK119" s="142">
        <f>ROUND(I119*H119,2)</f>
        <v>0</v>
      </c>
      <c r="BL119" s="18" t="s">
        <v>184</v>
      </c>
      <c r="BM119" s="141" t="s">
        <v>2161</v>
      </c>
    </row>
    <row r="120" spans="2:65" s="1" customFormat="1" ht="11.25">
      <c r="B120" s="34"/>
      <c r="D120" s="143" t="s">
        <v>186</v>
      </c>
      <c r="F120" s="144" t="s">
        <v>2162</v>
      </c>
      <c r="I120" s="145"/>
      <c r="L120" s="34"/>
      <c r="M120" s="146"/>
      <c r="T120" s="55"/>
      <c r="AT120" s="18" t="s">
        <v>186</v>
      </c>
      <c r="AU120" s="18" t="s">
        <v>93</v>
      </c>
    </row>
    <row r="121" spans="2:65" s="12" customFormat="1" ht="11.25">
      <c r="B121" s="147"/>
      <c r="D121" s="148" t="s">
        <v>188</v>
      </c>
      <c r="E121" s="149" t="s">
        <v>81</v>
      </c>
      <c r="F121" s="150" t="s">
        <v>2163</v>
      </c>
      <c r="H121" s="151">
        <v>39.11</v>
      </c>
      <c r="I121" s="152"/>
      <c r="L121" s="147"/>
      <c r="M121" s="153"/>
      <c r="T121" s="154"/>
      <c r="AT121" s="149" t="s">
        <v>188</v>
      </c>
      <c r="AU121" s="149" t="s">
        <v>93</v>
      </c>
      <c r="AV121" s="12" t="s">
        <v>93</v>
      </c>
      <c r="AW121" s="12" t="s">
        <v>42</v>
      </c>
      <c r="AX121" s="12" t="s">
        <v>91</v>
      </c>
      <c r="AY121" s="149" t="s">
        <v>177</v>
      </c>
    </row>
    <row r="122" spans="2:65" s="1" customFormat="1" ht="24.2" customHeight="1">
      <c r="B122" s="34"/>
      <c r="C122" s="130" t="s">
        <v>238</v>
      </c>
      <c r="D122" s="130" t="s">
        <v>179</v>
      </c>
      <c r="E122" s="131" t="s">
        <v>256</v>
      </c>
      <c r="F122" s="132" t="s">
        <v>257</v>
      </c>
      <c r="G122" s="133" t="s">
        <v>200</v>
      </c>
      <c r="H122" s="134">
        <v>3.3</v>
      </c>
      <c r="I122" s="135"/>
      <c r="J122" s="136">
        <f>ROUND(I122*H122,2)</f>
        <v>0</v>
      </c>
      <c r="K122" s="132" t="s">
        <v>183</v>
      </c>
      <c r="L122" s="34"/>
      <c r="M122" s="137" t="s">
        <v>81</v>
      </c>
      <c r="N122" s="138" t="s">
        <v>53</v>
      </c>
      <c r="P122" s="139">
        <f>O122*H122</f>
        <v>0</v>
      </c>
      <c r="Q122" s="139">
        <v>0</v>
      </c>
      <c r="R122" s="139">
        <f>Q122*H122</f>
        <v>0</v>
      </c>
      <c r="S122" s="139">
        <v>0</v>
      </c>
      <c r="T122" s="140">
        <f>S122*H122</f>
        <v>0</v>
      </c>
      <c r="AR122" s="141" t="s">
        <v>184</v>
      </c>
      <c r="AT122" s="141" t="s">
        <v>179</v>
      </c>
      <c r="AU122" s="141" t="s">
        <v>93</v>
      </c>
      <c r="AY122" s="18" t="s">
        <v>177</v>
      </c>
      <c r="BE122" s="142">
        <f>IF(N122="základní",J122,0)</f>
        <v>0</v>
      </c>
      <c r="BF122" s="142">
        <f>IF(N122="snížená",J122,0)</f>
        <v>0</v>
      </c>
      <c r="BG122" s="142">
        <f>IF(N122="zákl. přenesená",J122,0)</f>
        <v>0</v>
      </c>
      <c r="BH122" s="142">
        <f>IF(N122="sníž. přenesená",J122,0)</f>
        <v>0</v>
      </c>
      <c r="BI122" s="142">
        <f>IF(N122="nulová",J122,0)</f>
        <v>0</v>
      </c>
      <c r="BJ122" s="18" t="s">
        <v>91</v>
      </c>
      <c r="BK122" s="142">
        <f>ROUND(I122*H122,2)</f>
        <v>0</v>
      </c>
      <c r="BL122" s="18" t="s">
        <v>184</v>
      </c>
      <c r="BM122" s="141" t="s">
        <v>2164</v>
      </c>
    </row>
    <row r="123" spans="2:65" s="1" customFormat="1" ht="11.25">
      <c r="B123" s="34"/>
      <c r="D123" s="143" t="s">
        <v>186</v>
      </c>
      <c r="F123" s="144" t="s">
        <v>259</v>
      </c>
      <c r="I123" s="145"/>
      <c r="L123" s="34"/>
      <c r="M123" s="146"/>
      <c r="T123" s="55"/>
      <c r="AT123" s="18" t="s">
        <v>186</v>
      </c>
      <c r="AU123" s="18" t="s">
        <v>93</v>
      </c>
    </row>
    <row r="124" spans="2:65" s="1" customFormat="1" ht="24.2" customHeight="1">
      <c r="B124" s="34"/>
      <c r="C124" s="130" t="s">
        <v>245</v>
      </c>
      <c r="D124" s="130" t="s">
        <v>179</v>
      </c>
      <c r="E124" s="131" t="s">
        <v>2165</v>
      </c>
      <c r="F124" s="132" t="s">
        <v>2166</v>
      </c>
      <c r="G124" s="133" t="s">
        <v>120</v>
      </c>
      <c r="H124" s="134">
        <v>670</v>
      </c>
      <c r="I124" s="135"/>
      <c r="J124" s="136">
        <f>ROUND(I124*H124,2)</f>
        <v>0</v>
      </c>
      <c r="K124" s="132" t="s">
        <v>183</v>
      </c>
      <c r="L124" s="34"/>
      <c r="M124" s="137" t="s">
        <v>81</v>
      </c>
      <c r="N124" s="138" t="s">
        <v>53</v>
      </c>
      <c r="P124" s="139">
        <f>O124*H124</f>
        <v>0</v>
      </c>
      <c r="Q124" s="139">
        <v>0</v>
      </c>
      <c r="R124" s="139">
        <f>Q124*H124</f>
        <v>0</v>
      </c>
      <c r="S124" s="139">
        <v>0</v>
      </c>
      <c r="T124" s="140">
        <f>S124*H124</f>
        <v>0</v>
      </c>
      <c r="AR124" s="141" t="s">
        <v>184</v>
      </c>
      <c r="AT124" s="141" t="s">
        <v>179</v>
      </c>
      <c r="AU124" s="141" t="s">
        <v>93</v>
      </c>
      <c r="AY124" s="18" t="s">
        <v>177</v>
      </c>
      <c r="BE124" s="142">
        <f>IF(N124="základní",J124,0)</f>
        <v>0</v>
      </c>
      <c r="BF124" s="142">
        <f>IF(N124="snížená",J124,0)</f>
        <v>0</v>
      </c>
      <c r="BG124" s="142">
        <f>IF(N124="zákl. přenesená",J124,0)</f>
        <v>0</v>
      </c>
      <c r="BH124" s="142">
        <f>IF(N124="sníž. přenesená",J124,0)</f>
        <v>0</v>
      </c>
      <c r="BI124" s="142">
        <f>IF(N124="nulová",J124,0)</f>
        <v>0</v>
      </c>
      <c r="BJ124" s="18" t="s">
        <v>91</v>
      </c>
      <c r="BK124" s="142">
        <f>ROUND(I124*H124,2)</f>
        <v>0</v>
      </c>
      <c r="BL124" s="18" t="s">
        <v>184</v>
      </c>
      <c r="BM124" s="141" t="s">
        <v>2167</v>
      </c>
    </row>
    <row r="125" spans="2:65" s="1" customFormat="1" ht="11.25">
      <c r="B125" s="34"/>
      <c r="D125" s="143" t="s">
        <v>186</v>
      </c>
      <c r="F125" s="144" t="s">
        <v>2168</v>
      </c>
      <c r="I125" s="145"/>
      <c r="L125" s="34"/>
      <c r="M125" s="146"/>
      <c r="T125" s="55"/>
      <c r="AT125" s="18" t="s">
        <v>186</v>
      </c>
      <c r="AU125" s="18" t="s">
        <v>93</v>
      </c>
    </row>
    <row r="126" spans="2:65" s="11" customFormat="1" ht="22.9" customHeight="1">
      <c r="B126" s="118"/>
      <c r="D126" s="119" t="s">
        <v>82</v>
      </c>
      <c r="E126" s="128" t="s">
        <v>197</v>
      </c>
      <c r="F126" s="128" t="s">
        <v>371</v>
      </c>
      <c r="I126" s="121"/>
      <c r="J126" s="129">
        <f>BK126</f>
        <v>0</v>
      </c>
      <c r="L126" s="118"/>
      <c r="M126" s="123"/>
      <c r="P126" s="124">
        <f>SUM(P127:P131)</f>
        <v>0</v>
      </c>
      <c r="R126" s="124">
        <f>SUM(R127:R131)</f>
        <v>4.3114559999999997</v>
      </c>
      <c r="T126" s="125">
        <f>SUM(T127:T131)</f>
        <v>0</v>
      </c>
      <c r="AR126" s="119" t="s">
        <v>91</v>
      </c>
      <c r="AT126" s="126" t="s">
        <v>82</v>
      </c>
      <c r="AU126" s="126" t="s">
        <v>91</v>
      </c>
      <c r="AY126" s="119" t="s">
        <v>177</v>
      </c>
      <c r="BK126" s="127">
        <f>SUM(BK127:BK131)</f>
        <v>0</v>
      </c>
    </row>
    <row r="127" spans="2:65" s="1" customFormat="1" ht="62.65" customHeight="1">
      <c r="B127" s="34"/>
      <c r="C127" s="130" t="s">
        <v>8</v>
      </c>
      <c r="D127" s="130" t="s">
        <v>179</v>
      </c>
      <c r="E127" s="131" t="s">
        <v>2169</v>
      </c>
      <c r="F127" s="132" t="s">
        <v>2170</v>
      </c>
      <c r="G127" s="133" t="s">
        <v>120</v>
      </c>
      <c r="H127" s="134">
        <v>3.1040000000000001</v>
      </c>
      <c r="I127" s="135"/>
      <c r="J127" s="136">
        <f>ROUND(I127*H127,2)</f>
        <v>0</v>
      </c>
      <c r="K127" s="132" t="s">
        <v>183</v>
      </c>
      <c r="L127" s="34"/>
      <c r="M127" s="137" t="s">
        <v>81</v>
      </c>
      <c r="N127" s="138" t="s">
        <v>53</v>
      </c>
      <c r="P127" s="139">
        <f>O127*H127</f>
        <v>0</v>
      </c>
      <c r="Q127" s="139">
        <v>1.389</v>
      </c>
      <c r="R127" s="139">
        <f>Q127*H127</f>
        <v>4.3114559999999997</v>
      </c>
      <c r="S127" s="139">
        <v>0</v>
      </c>
      <c r="T127" s="140">
        <f>S127*H127</f>
        <v>0</v>
      </c>
      <c r="AR127" s="141" t="s">
        <v>184</v>
      </c>
      <c r="AT127" s="141" t="s">
        <v>179</v>
      </c>
      <c r="AU127" s="141" t="s">
        <v>93</v>
      </c>
      <c r="AY127" s="18" t="s">
        <v>177</v>
      </c>
      <c r="BE127" s="142">
        <f>IF(N127="základní",J127,0)</f>
        <v>0</v>
      </c>
      <c r="BF127" s="142">
        <f>IF(N127="snížená",J127,0)</f>
        <v>0</v>
      </c>
      <c r="BG127" s="142">
        <f>IF(N127="zákl. přenesená",J127,0)</f>
        <v>0</v>
      </c>
      <c r="BH127" s="142">
        <f>IF(N127="sníž. přenesená",J127,0)</f>
        <v>0</v>
      </c>
      <c r="BI127" s="142">
        <f>IF(N127="nulová",J127,0)</f>
        <v>0</v>
      </c>
      <c r="BJ127" s="18" t="s">
        <v>91</v>
      </c>
      <c r="BK127" s="142">
        <f>ROUND(I127*H127,2)</f>
        <v>0</v>
      </c>
      <c r="BL127" s="18" t="s">
        <v>184</v>
      </c>
      <c r="BM127" s="141" t="s">
        <v>2171</v>
      </c>
    </row>
    <row r="128" spans="2:65" s="1" customFormat="1" ht="11.25">
      <c r="B128" s="34"/>
      <c r="D128" s="143" t="s">
        <v>186</v>
      </c>
      <c r="F128" s="144" t="s">
        <v>2172</v>
      </c>
      <c r="I128" s="145"/>
      <c r="L128" s="34"/>
      <c r="M128" s="146"/>
      <c r="T128" s="55"/>
      <c r="AT128" s="18" t="s">
        <v>186</v>
      </c>
      <c r="AU128" s="18" t="s">
        <v>93</v>
      </c>
    </row>
    <row r="129" spans="2:65" s="12" customFormat="1" ht="11.25">
      <c r="B129" s="147"/>
      <c r="D129" s="148" t="s">
        <v>188</v>
      </c>
      <c r="E129" s="149" t="s">
        <v>81</v>
      </c>
      <c r="F129" s="150" t="s">
        <v>2173</v>
      </c>
      <c r="H129" s="151">
        <v>1.5840000000000001</v>
      </c>
      <c r="I129" s="152"/>
      <c r="L129" s="147"/>
      <c r="M129" s="153"/>
      <c r="T129" s="154"/>
      <c r="AT129" s="149" t="s">
        <v>188</v>
      </c>
      <c r="AU129" s="149" t="s">
        <v>93</v>
      </c>
      <c r="AV129" s="12" t="s">
        <v>93</v>
      </c>
      <c r="AW129" s="12" t="s">
        <v>42</v>
      </c>
      <c r="AX129" s="12" t="s">
        <v>83</v>
      </c>
      <c r="AY129" s="149" t="s">
        <v>177</v>
      </c>
    </row>
    <row r="130" spans="2:65" s="12" customFormat="1" ht="11.25">
      <c r="B130" s="147"/>
      <c r="D130" s="148" t="s">
        <v>188</v>
      </c>
      <c r="E130" s="149" t="s">
        <v>81</v>
      </c>
      <c r="F130" s="150" t="s">
        <v>2174</v>
      </c>
      <c r="H130" s="151">
        <v>1.52</v>
      </c>
      <c r="I130" s="152"/>
      <c r="L130" s="147"/>
      <c r="M130" s="153"/>
      <c r="T130" s="154"/>
      <c r="AT130" s="149" t="s">
        <v>188</v>
      </c>
      <c r="AU130" s="149" t="s">
        <v>93</v>
      </c>
      <c r="AV130" s="12" t="s">
        <v>93</v>
      </c>
      <c r="AW130" s="12" t="s">
        <v>42</v>
      </c>
      <c r="AX130" s="12" t="s">
        <v>83</v>
      </c>
      <c r="AY130" s="149" t="s">
        <v>177</v>
      </c>
    </row>
    <row r="131" spans="2:65" s="13" customFormat="1" ht="11.25">
      <c r="B131" s="155"/>
      <c r="D131" s="148" t="s">
        <v>188</v>
      </c>
      <c r="E131" s="156" t="s">
        <v>81</v>
      </c>
      <c r="F131" s="157" t="s">
        <v>192</v>
      </c>
      <c r="H131" s="158">
        <v>3.1040000000000001</v>
      </c>
      <c r="I131" s="159"/>
      <c r="L131" s="155"/>
      <c r="M131" s="160"/>
      <c r="T131" s="161"/>
      <c r="AT131" s="156" t="s">
        <v>188</v>
      </c>
      <c r="AU131" s="156" t="s">
        <v>93</v>
      </c>
      <c r="AV131" s="13" t="s">
        <v>184</v>
      </c>
      <c r="AW131" s="13" t="s">
        <v>42</v>
      </c>
      <c r="AX131" s="13" t="s">
        <v>91</v>
      </c>
      <c r="AY131" s="156" t="s">
        <v>177</v>
      </c>
    </row>
    <row r="132" spans="2:65" s="11" customFormat="1" ht="22.9" customHeight="1">
      <c r="B132" s="118"/>
      <c r="D132" s="119" t="s">
        <v>82</v>
      </c>
      <c r="E132" s="128" t="s">
        <v>210</v>
      </c>
      <c r="F132" s="128" t="s">
        <v>540</v>
      </c>
      <c r="I132" s="121"/>
      <c r="J132" s="129">
        <f>BK132</f>
        <v>0</v>
      </c>
      <c r="L132" s="118"/>
      <c r="M132" s="123"/>
      <c r="P132" s="124">
        <f>SUM(P133:P159)</f>
        <v>0</v>
      </c>
      <c r="R132" s="124">
        <f>SUM(R133:R159)</f>
        <v>36.052394</v>
      </c>
      <c r="T132" s="125">
        <f>SUM(T133:T159)</f>
        <v>0</v>
      </c>
      <c r="AR132" s="119" t="s">
        <v>91</v>
      </c>
      <c r="AT132" s="126" t="s">
        <v>82</v>
      </c>
      <c r="AU132" s="126" t="s">
        <v>91</v>
      </c>
      <c r="AY132" s="119" t="s">
        <v>177</v>
      </c>
      <c r="BK132" s="127">
        <f>SUM(BK133:BK159)</f>
        <v>0</v>
      </c>
    </row>
    <row r="133" spans="2:65" s="1" customFormat="1" ht="24.2" customHeight="1">
      <c r="B133" s="34"/>
      <c r="C133" s="130" t="s">
        <v>255</v>
      </c>
      <c r="D133" s="130" t="s">
        <v>179</v>
      </c>
      <c r="E133" s="131" t="s">
        <v>542</v>
      </c>
      <c r="F133" s="132" t="s">
        <v>543</v>
      </c>
      <c r="G133" s="133" t="s">
        <v>120</v>
      </c>
      <c r="H133" s="134">
        <v>145</v>
      </c>
      <c r="I133" s="135"/>
      <c r="J133" s="136">
        <f>ROUND(I133*H133,2)</f>
        <v>0</v>
      </c>
      <c r="K133" s="132" t="s">
        <v>183</v>
      </c>
      <c r="L133" s="34"/>
      <c r="M133" s="137" t="s">
        <v>81</v>
      </c>
      <c r="N133" s="138" t="s">
        <v>53</v>
      </c>
      <c r="P133" s="139">
        <f>O133*H133</f>
        <v>0</v>
      </c>
      <c r="Q133" s="139">
        <v>0</v>
      </c>
      <c r="R133" s="139">
        <f>Q133*H133</f>
        <v>0</v>
      </c>
      <c r="S133" s="139">
        <v>0</v>
      </c>
      <c r="T133" s="140">
        <f>S133*H133</f>
        <v>0</v>
      </c>
      <c r="AR133" s="141" t="s">
        <v>184</v>
      </c>
      <c r="AT133" s="141" t="s">
        <v>179</v>
      </c>
      <c r="AU133" s="141" t="s">
        <v>93</v>
      </c>
      <c r="AY133" s="18" t="s">
        <v>177</v>
      </c>
      <c r="BE133" s="142">
        <f>IF(N133="základní",J133,0)</f>
        <v>0</v>
      </c>
      <c r="BF133" s="142">
        <f>IF(N133="snížená",J133,0)</f>
        <v>0</v>
      </c>
      <c r="BG133" s="142">
        <f>IF(N133="zákl. přenesená",J133,0)</f>
        <v>0</v>
      </c>
      <c r="BH133" s="142">
        <f>IF(N133="sníž. přenesená",J133,0)</f>
        <v>0</v>
      </c>
      <c r="BI133" s="142">
        <f>IF(N133="nulová",J133,0)</f>
        <v>0</v>
      </c>
      <c r="BJ133" s="18" t="s">
        <v>91</v>
      </c>
      <c r="BK133" s="142">
        <f>ROUND(I133*H133,2)</f>
        <v>0</v>
      </c>
      <c r="BL133" s="18" t="s">
        <v>184</v>
      </c>
      <c r="BM133" s="141" t="s">
        <v>2175</v>
      </c>
    </row>
    <row r="134" spans="2:65" s="1" customFormat="1" ht="11.25">
      <c r="B134" s="34"/>
      <c r="D134" s="143" t="s">
        <v>186</v>
      </c>
      <c r="F134" s="144" t="s">
        <v>545</v>
      </c>
      <c r="I134" s="145"/>
      <c r="L134" s="34"/>
      <c r="M134" s="146"/>
      <c r="T134" s="55"/>
      <c r="AT134" s="18" t="s">
        <v>186</v>
      </c>
      <c r="AU134" s="18" t="s">
        <v>93</v>
      </c>
    </row>
    <row r="135" spans="2:65" s="15" customFormat="1" ht="11.25">
      <c r="B135" s="179"/>
      <c r="D135" s="148" t="s">
        <v>188</v>
      </c>
      <c r="E135" s="180" t="s">
        <v>81</v>
      </c>
      <c r="F135" s="181" t="s">
        <v>2176</v>
      </c>
      <c r="H135" s="180" t="s">
        <v>81</v>
      </c>
      <c r="I135" s="182"/>
      <c r="L135" s="179"/>
      <c r="M135" s="183"/>
      <c r="T135" s="184"/>
      <c r="AT135" s="180" t="s">
        <v>188</v>
      </c>
      <c r="AU135" s="180" t="s">
        <v>93</v>
      </c>
      <c r="AV135" s="15" t="s">
        <v>91</v>
      </c>
      <c r="AW135" s="15" t="s">
        <v>42</v>
      </c>
      <c r="AX135" s="15" t="s">
        <v>83</v>
      </c>
      <c r="AY135" s="180" t="s">
        <v>177</v>
      </c>
    </row>
    <row r="136" spans="2:65" s="12" customFormat="1" ht="11.25">
      <c r="B136" s="147"/>
      <c r="D136" s="148" t="s">
        <v>188</v>
      </c>
      <c r="E136" s="149" t="s">
        <v>81</v>
      </c>
      <c r="F136" s="150" t="s">
        <v>2177</v>
      </c>
      <c r="H136" s="151">
        <v>106</v>
      </c>
      <c r="I136" s="152"/>
      <c r="L136" s="147"/>
      <c r="M136" s="153"/>
      <c r="T136" s="154"/>
      <c r="AT136" s="149" t="s">
        <v>188</v>
      </c>
      <c r="AU136" s="149" t="s">
        <v>93</v>
      </c>
      <c r="AV136" s="12" t="s">
        <v>93</v>
      </c>
      <c r="AW136" s="12" t="s">
        <v>42</v>
      </c>
      <c r="AX136" s="12" t="s">
        <v>83</v>
      </c>
      <c r="AY136" s="149" t="s">
        <v>177</v>
      </c>
    </row>
    <row r="137" spans="2:65" s="12" customFormat="1" ht="11.25">
      <c r="B137" s="147"/>
      <c r="D137" s="148" t="s">
        <v>188</v>
      </c>
      <c r="E137" s="149" t="s">
        <v>81</v>
      </c>
      <c r="F137" s="150" t="s">
        <v>2178</v>
      </c>
      <c r="H137" s="151">
        <v>39</v>
      </c>
      <c r="I137" s="152"/>
      <c r="L137" s="147"/>
      <c r="M137" s="153"/>
      <c r="T137" s="154"/>
      <c r="AT137" s="149" t="s">
        <v>188</v>
      </c>
      <c r="AU137" s="149" t="s">
        <v>93</v>
      </c>
      <c r="AV137" s="12" t="s">
        <v>93</v>
      </c>
      <c r="AW137" s="12" t="s">
        <v>42</v>
      </c>
      <c r="AX137" s="12" t="s">
        <v>83</v>
      </c>
      <c r="AY137" s="149" t="s">
        <v>177</v>
      </c>
    </row>
    <row r="138" spans="2:65" s="13" customFormat="1" ht="11.25">
      <c r="B138" s="155"/>
      <c r="D138" s="148" t="s">
        <v>188</v>
      </c>
      <c r="E138" s="156" t="s">
        <v>81</v>
      </c>
      <c r="F138" s="157" t="s">
        <v>192</v>
      </c>
      <c r="H138" s="158">
        <v>145</v>
      </c>
      <c r="I138" s="159"/>
      <c r="L138" s="155"/>
      <c r="M138" s="160"/>
      <c r="T138" s="161"/>
      <c r="AT138" s="156" t="s">
        <v>188</v>
      </c>
      <c r="AU138" s="156" t="s">
        <v>93</v>
      </c>
      <c r="AV138" s="13" t="s">
        <v>184</v>
      </c>
      <c r="AW138" s="13" t="s">
        <v>42</v>
      </c>
      <c r="AX138" s="13" t="s">
        <v>91</v>
      </c>
      <c r="AY138" s="156" t="s">
        <v>177</v>
      </c>
    </row>
    <row r="139" spans="2:65" s="1" customFormat="1" ht="21.75" customHeight="1">
      <c r="B139" s="34"/>
      <c r="C139" s="130" t="s">
        <v>261</v>
      </c>
      <c r="D139" s="130" t="s">
        <v>179</v>
      </c>
      <c r="E139" s="131" t="s">
        <v>2179</v>
      </c>
      <c r="F139" s="132" t="s">
        <v>2180</v>
      </c>
      <c r="G139" s="133" t="s">
        <v>120</v>
      </c>
      <c r="H139" s="134">
        <v>455.94</v>
      </c>
      <c r="I139" s="135"/>
      <c r="J139" s="136">
        <f>ROUND(I139*H139,2)</f>
        <v>0</v>
      </c>
      <c r="K139" s="132" t="s">
        <v>183</v>
      </c>
      <c r="L139" s="34"/>
      <c r="M139" s="137" t="s">
        <v>81</v>
      </c>
      <c r="N139" s="138" t="s">
        <v>53</v>
      </c>
      <c r="P139" s="139">
        <f>O139*H139</f>
        <v>0</v>
      </c>
      <c r="Q139" s="139">
        <v>0</v>
      </c>
      <c r="R139" s="139">
        <f>Q139*H139</f>
        <v>0</v>
      </c>
      <c r="S139" s="139">
        <v>0</v>
      </c>
      <c r="T139" s="140">
        <f>S139*H139</f>
        <v>0</v>
      </c>
      <c r="AR139" s="141" t="s">
        <v>184</v>
      </c>
      <c r="AT139" s="141" t="s">
        <v>179</v>
      </c>
      <c r="AU139" s="141" t="s">
        <v>93</v>
      </c>
      <c r="AY139" s="18" t="s">
        <v>177</v>
      </c>
      <c r="BE139" s="142">
        <f>IF(N139="základní",J139,0)</f>
        <v>0</v>
      </c>
      <c r="BF139" s="142">
        <f>IF(N139="snížená",J139,0)</f>
        <v>0</v>
      </c>
      <c r="BG139" s="142">
        <f>IF(N139="zákl. přenesená",J139,0)</f>
        <v>0</v>
      </c>
      <c r="BH139" s="142">
        <f>IF(N139="sníž. přenesená",J139,0)</f>
        <v>0</v>
      </c>
      <c r="BI139" s="142">
        <f>IF(N139="nulová",J139,0)</f>
        <v>0</v>
      </c>
      <c r="BJ139" s="18" t="s">
        <v>91</v>
      </c>
      <c r="BK139" s="142">
        <f>ROUND(I139*H139,2)</f>
        <v>0</v>
      </c>
      <c r="BL139" s="18" t="s">
        <v>184</v>
      </c>
      <c r="BM139" s="141" t="s">
        <v>2181</v>
      </c>
    </row>
    <row r="140" spans="2:65" s="1" customFormat="1" ht="11.25">
      <c r="B140" s="34"/>
      <c r="D140" s="143" t="s">
        <v>186</v>
      </c>
      <c r="F140" s="144" t="s">
        <v>2182</v>
      </c>
      <c r="I140" s="145"/>
      <c r="L140" s="34"/>
      <c r="M140" s="146"/>
      <c r="T140" s="55"/>
      <c r="AT140" s="18" t="s">
        <v>186</v>
      </c>
      <c r="AU140" s="18" t="s">
        <v>93</v>
      </c>
    </row>
    <row r="141" spans="2:65" s="1" customFormat="1" ht="24.2" customHeight="1">
      <c r="B141" s="34"/>
      <c r="C141" s="130" t="s">
        <v>271</v>
      </c>
      <c r="D141" s="130" t="s">
        <v>179</v>
      </c>
      <c r="E141" s="131" t="s">
        <v>2183</v>
      </c>
      <c r="F141" s="132" t="s">
        <v>2184</v>
      </c>
      <c r="G141" s="133" t="s">
        <v>120</v>
      </c>
      <c r="H141" s="134">
        <v>145</v>
      </c>
      <c r="I141" s="135"/>
      <c r="J141" s="136">
        <f>ROUND(I141*H141,2)</f>
        <v>0</v>
      </c>
      <c r="K141" s="132" t="s">
        <v>183</v>
      </c>
      <c r="L141" s="34"/>
      <c r="M141" s="137" t="s">
        <v>81</v>
      </c>
      <c r="N141" s="138" t="s">
        <v>53</v>
      </c>
      <c r="P141" s="139">
        <f>O141*H141</f>
        <v>0</v>
      </c>
      <c r="Q141" s="139">
        <v>8.9219999999999994E-2</v>
      </c>
      <c r="R141" s="139">
        <f>Q141*H141</f>
        <v>12.9369</v>
      </c>
      <c r="S141" s="139">
        <v>0</v>
      </c>
      <c r="T141" s="140">
        <f>S141*H141</f>
        <v>0</v>
      </c>
      <c r="AR141" s="141" t="s">
        <v>184</v>
      </c>
      <c r="AT141" s="141" t="s">
        <v>179</v>
      </c>
      <c r="AU141" s="141" t="s">
        <v>93</v>
      </c>
      <c r="AY141" s="18" t="s">
        <v>177</v>
      </c>
      <c r="BE141" s="142">
        <f>IF(N141="základní",J141,0)</f>
        <v>0</v>
      </c>
      <c r="BF141" s="142">
        <f>IF(N141="snížená",J141,0)</f>
        <v>0</v>
      </c>
      <c r="BG141" s="142">
        <f>IF(N141="zákl. přenesená",J141,0)</f>
        <v>0</v>
      </c>
      <c r="BH141" s="142">
        <f>IF(N141="sníž. přenesená",J141,0)</f>
        <v>0</v>
      </c>
      <c r="BI141" s="142">
        <f>IF(N141="nulová",J141,0)</f>
        <v>0</v>
      </c>
      <c r="BJ141" s="18" t="s">
        <v>91</v>
      </c>
      <c r="BK141" s="142">
        <f>ROUND(I141*H141,2)</f>
        <v>0</v>
      </c>
      <c r="BL141" s="18" t="s">
        <v>184</v>
      </c>
      <c r="BM141" s="141" t="s">
        <v>2185</v>
      </c>
    </row>
    <row r="142" spans="2:65" s="1" customFormat="1" ht="11.25">
      <c r="B142" s="34"/>
      <c r="D142" s="143" t="s">
        <v>186</v>
      </c>
      <c r="F142" s="144" t="s">
        <v>2186</v>
      </c>
      <c r="I142" s="145"/>
      <c r="L142" s="34"/>
      <c r="M142" s="146"/>
      <c r="T142" s="55"/>
      <c r="AT142" s="18" t="s">
        <v>186</v>
      </c>
      <c r="AU142" s="18" t="s">
        <v>93</v>
      </c>
    </row>
    <row r="143" spans="2:65" s="15" customFormat="1" ht="11.25">
      <c r="B143" s="179"/>
      <c r="D143" s="148" t="s">
        <v>188</v>
      </c>
      <c r="E143" s="180" t="s">
        <v>81</v>
      </c>
      <c r="F143" s="181" t="s">
        <v>2176</v>
      </c>
      <c r="H143" s="180" t="s">
        <v>81</v>
      </c>
      <c r="I143" s="182"/>
      <c r="L143" s="179"/>
      <c r="M143" s="183"/>
      <c r="T143" s="184"/>
      <c r="AT143" s="180" t="s">
        <v>188</v>
      </c>
      <c r="AU143" s="180" t="s">
        <v>93</v>
      </c>
      <c r="AV143" s="15" t="s">
        <v>91</v>
      </c>
      <c r="AW143" s="15" t="s">
        <v>42</v>
      </c>
      <c r="AX143" s="15" t="s">
        <v>83</v>
      </c>
      <c r="AY143" s="180" t="s">
        <v>177</v>
      </c>
    </row>
    <row r="144" spans="2:65" s="12" customFormat="1" ht="11.25">
      <c r="B144" s="147"/>
      <c r="D144" s="148" t="s">
        <v>188</v>
      </c>
      <c r="E144" s="149" t="s">
        <v>81</v>
      </c>
      <c r="F144" s="150" t="s">
        <v>2177</v>
      </c>
      <c r="H144" s="151">
        <v>106</v>
      </c>
      <c r="I144" s="152"/>
      <c r="L144" s="147"/>
      <c r="M144" s="153"/>
      <c r="T144" s="154"/>
      <c r="AT144" s="149" t="s">
        <v>188</v>
      </c>
      <c r="AU144" s="149" t="s">
        <v>93</v>
      </c>
      <c r="AV144" s="12" t="s">
        <v>93</v>
      </c>
      <c r="AW144" s="12" t="s">
        <v>42</v>
      </c>
      <c r="AX144" s="12" t="s">
        <v>83</v>
      </c>
      <c r="AY144" s="149" t="s">
        <v>177</v>
      </c>
    </row>
    <row r="145" spans="2:65" s="12" customFormat="1" ht="11.25">
      <c r="B145" s="147"/>
      <c r="D145" s="148" t="s">
        <v>188</v>
      </c>
      <c r="E145" s="149" t="s">
        <v>81</v>
      </c>
      <c r="F145" s="150" t="s">
        <v>2178</v>
      </c>
      <c r="H145" s="151">
        <v>39</v>
      </c>
      <c r="I145" s="152"/>
      <c r="L145" s="147"/>
      <c r="M145" s="153"/>
      <c r="T145" s="154"/>
      <c r="AT145" s="149" t="s">
        <v>188</v>
      </c>
      <c r="AU145" s="149" t="s">
        <v>93</v>
      </c>
      <c r="AV145" s="12" t="s">
        <v>93</v>
      </c>
      <c r="AW145" s="12" t="s">
        <v>42</v>
      </c>
      <c r="AX145" s="12" t="s">
        <v>83</v>
      </c>
      <c r="AY145" s="149" t="s">
        <v>177</v>
      </c>
    </row>
    <row r="146" spans="2:65" s="13" customFormat="1" ht="11.25">
      <c r="B146" s="155"/>
      <c r="D146" s="148" t="s">
        <v>188</v>
      </c>
      <c r="E146" s="156" t="s">
        <v>81</v>
      </c>
      <c r="F146" s="157" t="s">
        <v>192</v>
      </c>
      <c r="H146" s="158">
        <v>145</v>
      </c>
      <c r="I146" s="159"/>
      <c r="L146" s="155"/>
      <c r="M146" s="160"/>
      <c r="T146" s="161"/>
      <c r="AT146" s="156" t="s">
        <v>188</v>
      </c>
      <c r="AU146" s="156" t="s">
        <v>93</v>
      </c>
      <c r="AV146" s="13" t="s">
        <v>184</v>
      </c>
      <c r="AW146" s="13" t="s">
        <v>42</v>
      </c>
      <c r="AX146" s="13" t="s">
        <v>91</v>
      </c>
      <c r="AY146" s="156" t="s">
        <v>177</v>
      </c>
    </row>
    <row r="147" spans="2:65" s="1" customFormat="1" ht="24.2" customHeight="1">
      <c r="B147" s="34"/>
      <c r="C147" s="169" t="s">
        <v>277</v>
      </c>
      <c r="D147" s="169" t="s">
        <v>278</v>
      </c>
      <c r="E147" s="170" t="s">
        <v>557</v>
      </c>
      <c r="F147" s="171" t="s">
        <v>2187</v>
      </c>
      <c r="G147" s="172" t="s">
        <v>120</v>
      </c>
      <c r="H147" s="173">
        <v>149.35</v>
      </c>
      <c r="I147" s="174"/>
      <c r="J147" s="175">
        <f>ROUND(I147*H147,2)</f>
        <v>0</v>
      </c>
      <c r="K147" s="171" t="s">
        <v>183</v>
      </c>
      <c r="L147" s="176"/>
      <c r="M147" s="177" t="s">
        <v>81</v>
      </c>
      <c r="N147" s="178" t="s">
        <v>53</v>
      </c>
      <c r="P147" s="139">
        <f>O147*H147</f>
        <v>0</v>
      </c>
      <c r="Q147" s="139">
        <v>0.113</v>
      </c>
      <c r="R147" s="139">
        <f>Q147*H147</f>
        <v>16.876549999999998</v>
      </c>
      <c r="S147" s="139">
        <v>0</v>
      </c>
      <c r="T147" s="140">
        <f>S147*H147</f>
        <v>0</v>
      </c>
      <c r="AR147" s="141" t="s">
        <v>227</v>
      </c>
      <c r="AT147" s="141" t="s">
        <v>278</v>
      </c>
      <c r="AU147" s="141" t="s">
        <v>93</v>
      </c>
      <c r="AY147" s="18" t="s">
        <v>177</v>
      </c>
      <c r="BE147" s="142">
        <f>IF(N147="základní",J147,0)</f>
        <v>0</v>
      </c>
      <c r="BF147" s="142">
        <f>IF(N147="snížená",J147,0)</f>
        <v>0</v>
      </c>
      <c r="BG147" s="142">
        <f>IF(N147="zákl. přenesená",J147,0)</f>
        <v>0</v>
      </c>
      <c r="BH147" s="142">
        <f>IF(N147="sníž. přenesená",J147,0)</f>
        <v>0</v>
      </c>
      <c r="BI147" s="142">
        <f>IF(N147="nulová",J147,0)</f>
        <v>0</v>
      </c>
      <c r="BJ147" s="18" t="s">
        <v>91</v>
      </c>
      <c r="BK147" s="142">
        <f>ROUND(I147*H147,2)</f>
        <v>0</v>
      </c>
      <c r="BL147" s="18" t="s">
        <v>184</v>
      </c>
      <c r="BM147" s="141" t="s">
        <v>2188</v>
      </c>
    </row>
    <row r="148" spans="2:65" s="12" customFormat="1" ht="11.25">
      <c r="B148" s="147"/>
      <c r="D148" s="148" t="s">
        <v>188</v>
      </c>
      <c r="F148" s="150" t="s">
        <v>2189</v>
      </c>
      <c r="H148" s="151">
        <v>149.35</v>
      </c>
      <c r="I148" s="152"/>
      <c r="L148" s="147"/>
      <c r="M148" s="153"/>
      <c r="T148" s="154"/>
      <c r="AT148" s="149" t="s">
        <v>188</v>
      </c>
      <c r="AU148" s="149" t="s">
        <v>93</v>
      </c>
      <c r="AV148" s="12" t="s">
        <v>93</v>
      </c>
      <c r="AW148" s="12" t="s">
        <v>4</v>
      </c>
      <c r="AX148" s="12" t="s">
        <v>91</v>
      </c>
      <c r="AY148" s="149" t="s">
        <v>177</v>
      </c>
    </row>
    <row r="149" spans="2:65" s="1" customFormat="1" ht="33" customHeight="1">
      <c r="B149" s="34"/>
      <c r="C149" s="130" t="s">
        <v>283</v>
      </c>
      <c r="D149" s="130" t="s">
        <v>179</v>
      </c>
      <c r="E149" s="131" t="s">
        <v>2190</v>
      </c>
      <c r="F149" s="132" t="s">
        <v>2191</v>
      </c>
      <c r="G149" s="133" t="s">
        <v>120</v>
      </c>
      <c r="H149" s="134">
        <v>25.92</v>
      </c>
      <c r="I149" s="135"/>
      <c r="J149" s="136">
        <f>ROUND(I149*H149,2)</f>
        <v>0</v>
      </c>
      <c r="K149" s="132" t="s">
        <v>183</v>
      </c>
      <c r="L149" s="34"/>
      <c r="M149" s="137" t="s">
        <v>81</v>
      </c>
      <c r="N149" s="138" t="s">
        <v>53</v>
      </c>
      <c r="P149" s="139">
        <f>O149*H149</f>
        <v>0</v>
      </c>
      <c r="Q149" s="139">
        <v>0.14610000000000001</v>
      </c>
      <c r="R149" s="139">
        <f>Q149*H149</f>
        <v>3.7869120000000005</v>
      </c>
      <c r="S149" s="139">
        <v>0</v>
      </c>
      <c r="T149" s="140">
        <f>S149*H149</f>
        <v>0</v>
      </c>
      <c r="AR149" s="141" t="s">
        <v>184</v>
      </c>
      <c r="AT149" s="141" t="s">
        <v>179</v>
      </c>
      <c r="AU149" s="141" t="s">
        <v>93</v>
      </c>
      <c r="AY149" s="18" t="s">
        <v>177</v>
      </c>
      <c r="BE149" s="142">
        <f>IF(N149="základní",J149,0)</f>
        <v>0</v>
      </c>
      <c r="BF149" s="142">
        <f>IF(N149="snížená",J149,0)</f>
        <v>0</v>
      </c>
      <c r="BG149" s="142">
        <f>IF(N149="zákl. přenesená",J149,0)</f>
        <v>0</v>
      </c>
      <c r="BH149" s="142">
        <f>IF(N149="sníž. přenesená",J149,0)</f>
        <v>0</v>
      </c>
      <c r="BI149" s="142">
        <f>IF(N149="nulová",J149,0)</f>
        <v>0</v>
      </c>
      <c r="BJ149" s="18" t="s">
        <v>91</v>
      </c>
      <c r="BK149" s="142">
        <f>ROUND(I149*H149,2)</f>
        <v>0</v>
      </c>
      <c r="BL149" s="18" t="s">
        <v>184</v>
      </c>
      <c r="BM149" s="141" t="s">
        <v>2192</v>
      </c>
    </row>
    <row r="150" spans="2:65" s="1" customFormat="1" ht="11.25">
      <c r="B150" s="34"/>
      <c r="D150" s="143" t="s">
        <v>186</v>
      </c>
      <c r="F150" s="144" t="s">
        <v>2193</v>
      </c>
      <c r="I150" s="145"/>
      <c r="L150" s="34"/>
      <c r="M150" s="146"/>
      <c r="T150" s="55"/>
      <c r="AT150" s="18" t="s">
        <v>186</v>
      </c>
      <c r="AU150" s="18" t="s">
        <v>93</v>
      </c>
    </row>
    <row r="151" spans="2:65" s="15" customFormat="1" ht="11.25">
      <c r="B151" s="179"/>
      <c r="D151" s="148" t="s">
        <v>188</v>
      </c>
      <c r="E151" s="180" t="s">
        <v>81</v>
      </c>
      <c r="F151" s="181" t="s">
        <v>2194</v>
      </c>
      <c r="H151" s="180" t="s">
        <v>81</v>
      </c>
      <c r="I151" s="182"/>
      <c r="L151" s="179"/>
      <c r="M151" s="183"/>
      <c r="T151" s="184"/>
      <c r="AT151" s="180" t="s">
        <v>188</v>
      </c>
      <c r="AU151" s="180" t="s">
        <v>93</v>
      </c>
      <c r="AV151" s="15" t="s">
        <v>91</v>
      </c>
      <c r="AW151" s="15" t="s">
        <v>42</v>
      </c>
      <c r="AX151" s="15" t="s">
        <v>83</v>
      </c>
      <c r="AY151" s="180" t="s">
        <v>177</v>
      </c>
    </row>
    <row r="152" spans="2:65" s="12" customFormat="1" ht="11.25">
      <c r="B152" s="147"/>
      <c r="D152" s="148" t="s">
        <v>188</v>
      </c>
      <c r="E152" s="149" t="s">
        <v>81</v>
      </c>
      <c r="F152" s="150" t="s">
        <v>2195</v>
      </c>
      <c r="H152" s="151">
        <v>11.52</v>
      </c>
      <c r="I152" s="152"/>
      <c r="L152" s="147"/>
      <c r="M152" s="153"/>
      <c r="T152" s="154"/>
      <c r="AT152" s="149" t="s">
        <v>188</v>
      </c>
      <c r="AU152" s="149" t="s">
        <v>93</v>
      </c>
      <c r="AV152" s="12" t="s">
        <v>93</v>
      </c>
      <c r="AW152" s="12" t="s">
        <v>42</v>
      </c>
      <c r="AX152" s="12" t="s">
        <v>83</v>
      </c>
      <c r="AY152" s="149" t="s">
        <v>177</v>
      </c>
    </row>
    <row r="153" spans="2:65" s="12" customFormat="1" ht="11.25">
      <c r="B153" s="147"/>
      <c r="D153" s="148" t="s">
        <v>188</v>
      </c>
      <c r="E153" s="149" t="s">
        <v>81</v>
      </c>
      <c r="F153" s="150" t="s">
        <v>2196</v>
      </c>
      <c r="H153" s="151">
        <v>8.6880000000000006</v>
      </c>
      <c r="I153" s="152"/>
      <c r="L153" s="147"/>
      <c r="M153" s="153"/>
      <c r="T153" s="154"/>
      <c r="AT153" s="149" t="s">
        <v>188</v>
      </c>
      <c r="AU153" s="149" t="s">
        <v>93</v>
      </c>
      <c r="AV153" s="12" t="s">
        <v>93</v>
      </c>
      <c r="AW153" s="12" t="s">
        <v>42</v>
      </c>
      <c r="AX153" s="12" t="s">
        <v>83</v>
      </c>
      <c r="AY153" s="149" t="s">
        <v>177</v>
      </c>
    </row>
    <row r="154" spans="2:65" s="12" customFormat="1" ht="11.25">
      <c r="B154" s="147"/>
      <c r="D154" s="148" t="s">
        <v>188</v>
      </c>
      <c r="E154" s="149" t="s">
        <v>81</v>
      </c>
      <c r="F154" s="150" t="s">
        <v>2197</v>
      </c>
      <c r="H154" s="151">
        <v>5.7119999999999997</v>
      </c>
      <c r="I154" s="152"/>
      <c r="L154" s="147"/>
      <c r="M154" s="153"/>
      <c r="T154" s="154"/>
      <c r="AT154" s="149" t="s">
        <v>188</v>
      </c>
      <c r="AU154" s="149" t="s">
        <v>93</v>
      </c>
      <c r="AV154" s="12" t="s">
        <v>93</v>
      </c>
      <c r="AW154" s="12" t="s">
        <v>42</v>
      </c>
      <c r="AX154" s="12" t="s">
        <v>83</v>
      </c>
      <c r="AY154" s="149" t="s">
        <v>177</v>
      </c>
    </row>
    <row r="155" spans="2:65" s="13" customFormat="1" ht="11.25">
      <c r="B155" s="155"/>
      <c r="D155" s="148" t="s">
        <v>188</v>
      </c>
      <c r="E155" s="156" t="s">
        <v>81</v>
      </c>
      <c r="F155" s="157" t="s">
        <v>192</v>
      </c>
      <c r="H155" s="158">
        <v>25.92</v>
      </c>
      <c r="I155" s="159"/>
      <c r="L155" s="155"/>
      <c r="M155" s="160"/>
      <c r="T155" s="161"/>
      <c r="AT155" s="156" t="s">
        <v>188</v>
      </c>
      <c r="AU155" s="156" t="s">
        <v>93</v>
      </c>
      <c r="AV155" s="13" t="s">
        <v>184</v>
      </c>
      <c r="AW155" s="13" t="s">
        <v>42</v>
      </c>
      <c r="AX155" s="13" t="s">
        <v>91</v>
      </c>
      <c r="AY155" s="156" t="s">
        <v>177</v>
      </c>
    </row>
    <row r="156" spans="2:65" s="1" customFormat="1" ht="24.2" customHeight="1">
      <c r="B156" s="34"/>
      <c r="C156" s="169" t="s">
        <v>291</v>
      </c>
      <c r="D156" s="169" t="s">
        <v>278</v>
      </c>
      <c r="E156" s="170" t="s">
        <v>2198</v>
      </c>
      <c r="F156" s="171" t="s">
        <v>2199</v>
      </c>
      <c r="G156" s="172" t="s">
        <v>120</v>
      </c>
      <c r="H156" s="173">
        <v>28.512</v>
      </c>
      <c r="I156" s="174"/>
      <c r="J156" s="175">
        <f>ROUND(I156*H156,2)</f>
        <v>0</v>
      </c>
      <c r="K156" s="171" t="s">
        <v>183</v>
      </c>
      <c r="L156" s="176"/>
      <c r="M156" s="177" t="s">
        <v>81</v>
      </c>
      <c r="N156" s="178" t="s">
        <v>53</v>
      </c>
      <c r="P156" s="139">
        <f>O156*H156</f>
        <v>0</v>
      </c>
      <c r="Q156" s="139">
        <v>8.5999999999999993E-2</v>
      </c>
      <c r="R156" s="139">
        <f>Q156*H156</f>
        <v>2.452032</v>
      </c>
      <c r="S156" s="139">
        <v>0</v>
      </c>
      <c r="T156" s="140">
        <f>S156*H156</f>
        <v>0</v>
      </c>
      <c r="AR156" s="141" t="s">
        <v>227</v>
      </c>
      <c r="AT156" s="141" t="s">
        <v>278</v>
      </c>
      <c r="AU156" s="141" t="s">
        <v>93</v>
      </c>
      <c r="AY156" s="18" t="s">
        <v>177</v>
      </c>
      <c r="BE156" s="142">
        <f>IF(N156="základní",J156,0)</f>
        <v>0</v>
      </c>
      <c r="BF156" s="142">
        <f>IF(N156="snížená",J156,0)</f>
        <v>0</v>
      </c>
      <c r="BG156" s="142">
        <f>IF(N156="zákl. přenesená",J156,0)</f>
        <v>0</v>
      </c>
      <c r="BH156" s="142">
        <f>IF(N156="sníž. přenesená",J156,0)</f>
        <v>0</v>
      </c>
      <c r="BI156" s="142">
        <f>IF(N156="nulová",J156,0)</f>
        <v>0</v>
      </c>
      <c r="BJ156" s="18" t="s">
        <v>91</v>
      </c>
      <c r="BK156" s="142">
        <f>ROUND(I156*H156,2)</f>
        <v>0</v>
      </c>
      <c r="BL156" s="18" t="s">
        <v>184</v>
      </c>
      <c r="BM156" s="141" t="s">
        <v>2200</v>
      </c>
    </row>
    <row r="157" spans="2:65" s="12" customFormat="1" ht="11.25">
      <c r="B157" s="147"/>
      <c r="D157" s="148" t="s">
        <v>188</v>
      </c>
      <c r="F157" s="150" t="s">
        <v>2201</v>
      </c>
      <c r="H157" s="151">
        <v>28.512</v>
      </c>
      <c r="I157" s="152"/>
      <c r="L157" s="147"/>
      <c r="M157" s="153"/>
      <c r="T157" s="154"/>
      <c r="AT157" s="149" t="s">
        <v>188</v>
      </c>
      <c r="AU157" s="149" t="s">
        <v>93</v>
      </c>
      <c r="AV157" s="12" t="s">
        <v>93</v>
      </c>
      <c r="AW157" s="12" t="s">
        <v>4</v>
      </c>
      <c r="AX157" s="12" t="s">
        <v>91</v>
      </c>
      <c r="AY157" s="149" t="s">
        <v>177</v>
      </c>
    </row>
    <row r="158" spans="2:65" s="1" customFormat="1" ht="16.5" customHeight="1">
      <c r="B158" s="34"/>
      <c r="C158" s="130" t="s">
        <v>297</v>
      </c>
      <c r="D158" s="130" t="s">
        <v>179</v>
      </c>
      <c r="E158" s="131" t="s">
        <v>2202</v>
      </c>
      <c r="F158" s="132" t="s">
        <v>2203</v>
      </c>
      <c r="G158" s="133" t="s">
        <v>182</v>
      </c>
      <c r="H158" s="134">
        <v>33.6</v>
      </c>
      <c r="I158" s="135"/>
      <c r="J158" s="136">
        <f>ROUND(I158*H158,2)</f>
        <v>0</v>
      </c>
      <c r="K158" s="132" t="s">
        <v>81</v>
      </c>
      <c r="L158" s="34"/>
      <c r="M158" s="137" t="s">
        <v>81</v>
      </c>
      <c r="N158" s="138" t="s">
        <v>53</v>
      </c>
      <c r="P158" s="139">
        <f>O158*H158</f>
        <v>0</v>
      </c>
      <c r="Q158" s="139">
        <v>0</v>
      </c>
      <c r="R158" s="139">
        <f>Q158*H158</f>
        <v>0</v>
      </c>
      <c r="S158" s="139">
        <v>0</v>
      </c>
      <c r="T158" s="140">
        <f>S158*H158</f>
        <v>0</v>
      </c>
      <c r="AR158" s="141" t="s">
        <v>184</v>
      </c>
      <c r="AT158" s="141" t="s">
        <v>179</v>
      </c>
      <c r="AU158" s="141" t="s">
        <v>93</v>
      </c>
      <c r="AY158" s="18" t="s">
        <v>177</v>
      </c>
      <c r="BE158" s="142">
        <f>IF(N158="základní",J158,0)</f>
        <v>0</v>
      </c>
      <c r="BF158" s="142">
        <f>IF(N158="snížená",J158,0)</f>
        <v>0</v>
      </c>
      <c r="BG158" s="142">
        <f>IF(N158="zákl. přenesená",J158,0)</f>
        <v>0</v>
      </c>
      <c r="BH158" s="142">
        <f>IF(N158="sníž. přenesená",J158,0)</f>
        <v>0</v>
      </c>
      <c r="BI158" s="142">
        <f>IF(N158="nulová",J158,0)</f>
        <v>0</v>
      </c>
      <c r="BJ158" s="18" t="s">
        <v>91</v>
      </c>
      <c r="BK158" s="142">
        <f>ROUND(I158*H158,2)</f>
        <v>0</v>
      </c>
      <c r="BL158" s="18" t="s">
        <v>184</v>
      </c>
      <c r="BM158" s="141" t="s">
        <v>2204</v>
      </c>
    </row>
    <row r="159" spans="2:65" s="12" customFormat="1" ht="11.25">
      <c r="B159" s="147"/>
      <c r="D159" s="148" t="s">
        <v>188</v>
      </c>
      <c r="E159" s="149" t="s">
        <v>81</v>
      </c>
      <c r="F159" s="150" t="s">
        <v>2205</v>
      </c>
      <c r="H159" s="151">
        <v>33.6</v>
      </c>
      <c r="I159" s="152"/>
      <c r="L159" s="147"/>
      <c r="M159" s="153"/>
      <c r="T159" s="154"/>
      <c r="AT159" s="149" t="s">
        <v>188</v>
      </c>
      <c r="AU159" s="149" t="s">
        <v>93</v>
      </c>
      <c r="AV159" s="12" t="s">
        <v>93</v>
      </c>
      <c r="AW159" s="12" t="s">
        <v>42</v>
      </c>
      <c r="AX159" s="12" t="s">
        <v>91</v>
      </c>
      <c r="AY159" s="149" t="s">
        <v>177</v>
      </c>
    </row>
    <row r="160" spans="2:65" s="11" customFormat="1" ht="22.9" customHeight="1">
      <c r="B160" s="118"/>
      <c r="D160" s="119" t="s">
        <v>82</v>
      </c>
      <c r="E160" s="128" t="s">
        <v>216</v>
      </c>
      <c r="F160" s="128" t="s">
        <v>562</v>
      </c>
      <c r="I160" s="121"/>
      <c r="J160" s="129">
        <f>BK160</f>
        <v>0</v>
      </c>
      <c r="L160" s="118"/>
      <c r="M160" s="123"/>
      <c r="P160" s="124">
        <f>SUM(P161:P165)</f>
        <v>0</v>
      </c>
      <c r="R160" s="124">
        <f>SUM(R161:R165)</f>
        <v>1.686E-3</v>
      </c>
      <c r="T160" s="125">
        <f>SUM(T161:T165)</f>
        <v>0</v>
      </c>
      <c r="AR160" s="119" t="s">
        <v>91</v>
      </c>
      <c r="AT160" s="126" t="s">
        <v>82</v>
      </c>
      <c r="AU160" s="126" t="s">
        <v>91</v>
      </c>
      <c r="AY160" s="119" t="s">
        <v>177</v>
      </c>
      <c r="BK160" s="127">
        <f>SUM(BK161:BK165)</f>
        <v>0</v>
      </c>
    </row>
    <row r="161" spans="2:65" s="1" customFormat="1" ht="24.2" customHeight="1">
      <c r="B161" s="34"/>
      <c r="C161" s="130" t="s">
        <v>305</v>
      </c>
      <c r="D161" s="130" t="s">
        <v>179</v>
      </c>
      <c r="E161" s="131" t="s">
        <v>2206</v>
      </c>
      <c r="F161" s="132" t="s">
        <v>2207</v>
      </c>
      <c r="G161" s="133" t="s">
        <v>182</v>
      </c>
      <c r="H161" s="134">
        <v>16.86</v>
      </c>
      <c r="I161" s="135"/>
      <c r="J161" s="136">
        <f>ROUND(I161*H161,2)</f>
        <v>0</v>
      </c>
      <c r="K161" s="132" t="s">
        <v>183</v>
      </c>
      <c r="L161" s="34"/>
      <c r="M161" s="137" t="s">
        <v>81</v>
      </c>
      <c r="N161" s="138" t="s">
        <v>53</v>
      </c>
      <c r="P161" s="139">
        <f>O161*H161</f>
        <v>0</v>
      </c>
      <c r="Q161" s="139">
        <v>0</v>
      </c>
      <c r="R161" s="139">
        <f>Q161*H161</f>
        <v>0</v>
      </c>
      <c r="S161" s="139">
        <v>0</v>
      </c>
      <c r="T161" s="140">
        <f>S161*H161</f>
        <v>0</v>
      </c>
      <c r="AR161" s="141" t="s">
        <v>184</v>
      </c>
      <c r="AT161" s="141" t="s">
        <v>179</v>
      </c>
      <c r="AU161" s="141" t="s">
        <v>93</v>
      </c>
      <c r="AY161" s="18" t="s">
        <v>177</v>
      </c>
      <c r="BE161" s="142">
        <f>IF(N161="základní",J161,0)</f>
        <v>0</v>
      </c>
      <c r="BF161" s="142">
        <f>IF(N161="snížená",J161,0)</f>
        <v>0</v>
      </c>
      <c r="BG161" s="142">
        <f>IF(N161="zákl. přenesená",J161,0)</f>
        <v>0</v>
      </c>
      <c r="BH161" s="142">
        <f>IF(N161="sníž. přenesená",J161,0)</f>
        <v>0</v>
      </c>
      <c r="BI161" s="142">
        <f>IF(N161="nulová",J161,0)</f>
        <v>0</v>
      </c>
      <c r="BJ161" s="18" t="s">
        <v>91</v>
      </c>
      <c r="BK161" s="142">
        <f>ROUND(I161*H161,2)</f>
        <v>0</v>
      </c>
      <c r="BL161" s="18" t="s">
        <v>184</v>
      </c>
      <c r="BM161" s="141" t="s">
        <v>2208</v>
      </c>
    </row>
    <row r="162" spans="2:65" s="1" customFormat="1" ht="11.25">
      <c r="B162" s="34"/>
      <c r="D162" s="143" t="s">
        <v>186</v>
      </c>
      <c r="F162" s="144" t="s">
        <v>2209</v>
      </c>
      <c r="I162" s="145"/>
      <c r="L162" s="34"/>
      <c r="M162" s="146"/>
      <c r="T162" s="55"/>
      <c r="AT162" s="18" t="s">
        <v>186</v>
      </c>
      <c r="AU162" s="18" t="s">
        <v>93</v>
      </c>
    </row>
    <row r="163" spans="2:65" s="12" customFormat="1" ht="11.25">
      <c r="B163" s="147"/>
      <c r="D163" s="148" t="s">
        <v>188</v>
      </c>
      <c r="E163" s="149" t="s">
        <v>81</v>
      </c>
      <c r="F163" s="150" t="s">
        <v>2210</v>
      </c>
      <c r="H163" s="151">
        <v>16.86</v>
      </c>
      <c r="I163" s="152"/>
      <c r="L163" s="147"/>
      <c r="M163" s="153"/>
      <c r="T163" s="154"/>
      <c r="AT163" s="149" t="s">
        <v>188</v>
      </c>
      <c r="AU163" s="149" t="s">
        <v>93</v>
      </c>
      <c r="AV163" s="12" t="s">
        <v>93</v>
      </c>
      <c r="AW163" s="12" t="s">
        <v>42</v>
      </c>
      <c r="AX163" s="12" t="s">
        <v>91</v>
      </c>
      <c r="AY163" s="149" t="s">
        <v>177</v>
      </c>
    </row>
    <row r="164" spans="2:65" s="1" customFormat="1" ht="16.5" customHeight="1">
      <c r="B164" s="34"/>
      <c r="C164" s="169" t="s">
        <v>7</v>
      </c>
      <c r="D164" s="169" t="s">
        <v>278</v>
      </c>
      <c r="E164" s="170" t="s">
        <v>2211</v>
      </c>
      <c r="F164" s="171" t="s">
        <v>2212</v>
      </c>
      <c r="G164" s="172" t="s">
        <v>182</v>
      </c>
      <c r="H164" s="173">
        <v>16.86</v>
      </c>
      <c r="I164" s="174"/>
      <c r="J164" s="175">
        <f>ROUND(I164*H164,2)</f>
        <v>0</v>
      </c>
      <c r="K164" s="171" t="s">
        <v>183</v>
      </c>
      <c r="L164" s="176"/>
      <c r="M164" s="177" t="s">
        <v>81</v>
      </c>
      <c r="N164" s="178" t="s">
        <v>53</v>
      </c>
      <c r="P164" s="139">
        <f>O164*H164</f>
        <v>0</v>
      </c>
      <c r="Q164" s="139">
        <v>1E-4</v>
      </c>
      <c r="R164" s="139">
        <f>Q164*H164</f>
        <v>1.686E-3</v>
      </c>
      <c r="S164" s="139">
        <v>0</v>
      </c>
      <c r="T164" s="140">
        <f>S164*H164</f>
        <v>0</v>
      </c>
      <c r="AR164" s="141" t="s">
        <v>227</v>
      </c>
      <c r="AT164" s="141" t="s">
        <v>278</v>
      </c>
      <c r="AU164" s="141" t="s">
        <v>93</v>
      </c>
      <c r="AY164" s="18" t="s">
        <v>177</v>
      </c>
      <c r="BE164" s="142">
        <f>IF(N164="základní",J164,0)</f>
        <v>0</v>
      </c>
      <c r="BF164" s="142">
        <f>IF(N164="snížená",J164,0)</f>
        <v>0</v>
      </c>
      <c r="BG164" s="142">
        <f>IF(N164="zákl. přenesená",J164,0)</f>
        <v>0</v>
      </c>
      <c r="BH164" s="142">
        <f>IF(N164="sníž. přenesená",J164,0)</f>
        <v>0</v>
      </c>
      <c r="BI164" s="142">
        <f>IF(N164="nulová",J164,0)</f>
        <v>0</v>
      </c>
      <c r="BJ164" s="18" t="s">
        <v>91</v>
      </c>
      <c r="BK164" s="142">
        <f>ROUND(I164*H164,2)</f>
        <v>0</v>
      </c>
      <c r="BL164" s="18" t="s">
        <v>184</v>
      </c>
      <c r="BM164" s="141" t="s">
        <v>2213</v>
      </c>
    </row>
    <row r="165" spans="2:65" s="1" customFormat="1" ht="19.5">
      <c r="B165" s="34"/>
      <c r="D165" s="148" t="s">
        <v>2214</v>
      </c>
      <c r="F165" s="193" t="s">
        <v>2215</v>
      </c>
      <c r="I165" s="145"/>
      <c r="L165" s="34"/>
      <c r="M165" s="146"/>
      <c r="T165" s="55"/>
      <c r="AT165" s="18" t="s">
        <v>2214</v>
      </c>
      <c r="AU165" s="18" t="s">
        <v>93</v>
      </c>
    </row>
    <row r="166" spans="2:65" s="11" customFormat="1" ht="22.9" customHeight="1">
      <c r="B166" s="118"/>
      <c r="D166" s="119" t="s">
        <v>82</v>
      </c>
      <c r="E166" s="128" t="s">
        <v>227</v>
      </c>
      <c r="F166" s="128" t="s">
        <v>2216</v>
      </c>
      <c r="I166" s="121"/>
      <c r="J166" s="129">
        <f>BK166</f>
        <v>0</v>
      </c>
      <c r="L166" s="118"/>
      <c r="M166" s="123"/>
      <c r="P166" s="124">
        <f>SUM(P167:P169)</f>
        <v>0</v>
      </c>
      <c r="R166" s="124">
        <f>SUM(R167:R169)</f>
        <v>0</v>
      </c>
      <c r="T166" s="125">
        <f>SUM(T167:T169)</f>
        <v>0</v>
      </c>
      <c r="AR166" s="119" t="s">
        <v>91</v>
      </c>
      <c r="AT166" s="126" t="s">
        <v>82</v>
      </c>
      <c r="AU166" s="126" t="s">
        <v>91</v>
      </c>
      <c r="AY166" s="119" t="s">
        <v>177</v>
      </c>
      <c r="BK166" s="127">
        <f>SUM(BK167:BK169)</f>
        <v>0</v>
      </c>
    </row>
    <row r="167" spans="2:65" s="1" customFormat="1" ht="24.2" customHeight="1">
      <c r="B167" s="34"/>
      <c r="C167" s="130" t="s">
        <v>318</v>
      </c>
      <c r="D167" s="130" t="s">
        <v>179</v>
      </c>
      <c r="E167" s="131" t="s">
        <v>2217</v>
      </c>
      <c r="F167" s="132" t="s">
        <v>2218</v>
      </c>
      <c r="G167" s="133" t="s">
        <v>200</v>
      </c>
      <c r="H167" s="134">
        <v>0.35</v>
      </c>
      <c r="I167" s="135"/>
      <c r="J167" s="136">
        <f>ROUND(I167*H167,2)</f>
        <v>0</v>
      </c>
      <c r="K167" s="132" t="s">
        <v>183</v>
      </c>
      <c r="L167" s="34"/>
      <c r="M167" s="137" t="s">
        <v>81</v>
      </c>
      <c r="N167" s="138" t="s">
        <v>53</v>
      </c>
      <c r="P167" s="139">
        <f>O167*H167</f>
        <v>0</v>
      </c>
      <c r="Q167" s="139">
        <v>0</v>
      </c>
      <c r="R167" s="139">
        <f>Q167*H167</f>
        <v>0</v>
      </c>
      <c r="S167" s="139">
        <v>0</v>
      </c>
      <c r="T167" s="140">
        <f>S167*H167</f>
        <v>0</v>
      </c>
      <c r="AR167" s="141" t="s">
        <v>184</v>
      </c>
      <c r="AT167" s="141" t="s">
        <v>179</v>
      </c>
      <c r="AU167" s="141" t="s">
        <v>93</v>
      </c>
      <c r="AY167" s="18" t="s">
        <v>177</v>
      </c>
      <c r="BE167" s="142">
        <f>IF(N167="základní",J167,0)</f>
        <v>0</v>
      </c>
      <c r="BF167" s="142">
        <f>IF(N167="snížená",J167,0)</f>
        <v>0</v>
      </c>
      <c r="BG167" s="142">
        <f>IF(N167="zákl. přenesená",J167,0)</f>
        <v>0</v>
      </c>
      <c r="BH167" s="142">
        <f>IF(N167="sníž. přenesená",J167,0)</f>
        <v>0</v>
      </c>
      <c r="BI167" s="142">
        <f>IF(N167="nulová",J167,0)</f>
        <v>0</v>
      </c>
      <c r="BJ167" s="18" t="s">
        <v>91</v>
      </c>
      <c r="BK167" s="142">
        <f>ROUND(I167*H167,2)</f>
        <v>0</v>
      </c>
      <c r="BL167" s="18" t="s">
        <v>184</v>
      </c>
      <c r="BM167" s="141" t="s">
        <v>2219</v>
      </c>
    </row>
    <row r="168" spans="2:65" s="1" customFormat="1" ht="11.25">
      <c r="B168" s="34"/>
      <c r="D168" s="143" t="s">
        <v>186</v>
      </c>
      <c r="F168" s="144" t="s">
        <v>2220</v>
      </c>
      <c r="I168" s="145"/>
      <c r="L168" s="34"/>
      <c r="M168" s="146"/>
      <c r="T168" s="55"/>
      <c r="AT168" s="18" t="s">
        <v>186</v>
      </c>
      <c r="AU168" s="18" t="s">
        <v>93</v>
      </c>
    </row>
    <row r="169" spans="2:65" s="12" customFormat="1" ht="11.25">
      <c r="B169" s="147"/>
      <c r="D169" s="148" t="s">
        <v>188</v>
      </c>
      <c r="E169" s="149" t="s">
        <v>81</v>
      </c>
      <c r="F169" s="150" t="s">
        <v>2221</v>
      </c>
      <c r="H169" s="151">
        <v>0.35</v>
      </c>
      <c r="I169" s="152"/>
      <c r="L169" s="147"/>
      <c r="M169" s="153"/>
      <c r="T169" s="154"/>
      <c r="AT169" s="149" t="s">
        <v>188</v>
      </c>
      <c r="AU169" s="149" t="s">
        <v>93</v>
      </c>
      <c r="AV169" s="12" t="s">
        <v>93</v>
      </c>
      <c r="AW169" s="12" t="s">
        <v>42</v>
      </c>
      <c r="AX169" s="12" t="s">
        <v>91</v>
      </c>
      <c r="AY169" s="149" t="s">
        <v>177</v>
      </c>
    </row>
    <row r="170" spans="2:65" s="11" customFormat="1" ht="22.9" customHeight="1">
      <c r="B170" s="118"/>
      <c r="D170" s="119" t="s">
        <v>82</v>
      </c>
      <c r="E170" s="128" t="s">
        <v>232</v>
      </c>
      <c r="F170" s="128" t="s">
        <v>771</v>
      </c>
      <c r="I170" s="121"/>
      <c r="J170" s="129">
        <f>BK170</f>
        <v>0</v>
      </c>
      <c r="L170" s="118"/>
      <c r="M170" s="123"/>
      <c r="P170" s="124">
        <f>SUM(P171:P237)</f>
        <v>0</v>
      </c>
      <c r="R170" s="124">
        <f>SUM(R171:R237)</f>
        <v>88.993118200000026</v>
      </c>
      <c r="T170" s="125">
        <f>SUM(T171:T237)</f>
        <v>16.393380000000001</v>
      </c>
      <c r="AR170" s="119" t="s">
        <v>91</v>
      </c>
      <c r="AT170" s="126" t="s">
        <v>82</v>
      </c>
      <c r="AU170" s="126" t="s">
        <v>91</v>
      </c>
      <c r="AY170" s="119" t="s">
        <v>177</v>
      </c>
      <c r="BK170" s="127">
        <f>SUM(BK171:BK237)</f>
        <v>0</v>
      </c>
    </row>
    <row r="171" spans="2:65" s="1" customFormat="1" ht="33" customHeight="1">
      <c r="B171" s="34"/>
      <c r="C171" s="130" t="s">
        <v>323</v>
      </c>
      <c r="D171" s="130" t="s">
        <v>179</v>
      </c>
      <c r="E171" s="131" t="s">
        <v>2222</v>
      </c>
      <c r="F171" s="132" t="s">
        <v>2223</v>
      </c>
      <c r="G171" s="133" t="s">
        <v>182</v>
      </c>
      <c r="H171" s="134">
        <v>547</v>
      </c>
      <c r="I171" s="135"/>
      <c r="J171" s="136">
        <f>ROUND(I171*H171,2)</f>
        <v>0</v>
      </c>
      <c r="K171" s="132" t="s">
        <v>183</v>
      </c>
      <c r="L171" s="34"/>
      <c r="M171" s="137" t="s">
        <v>81</v>
      </c>
      <c r="N171" s="138" t="s">
        <v>53</v>
      </c>
      <c r="P171" s="139">
        <f>O171*H171</f>
        <v>0</v>
      </c>
      <c r="Q171" s="139">
        <v>9.5990000000000006E-2</v>
      </c>
      <c r="R171" s="139">
        <f>Q171*H171</f>
        <v>52.506530000000005</v>
      </c>
      <c r="S171" s="139">
        <v>0</v>
      </c>
      <c r="T171" s="140">
        <f>S171*H171</f>
        <v>0</v>
      </c>
      <c r="AR171" s="141" t="s">
        <v>184</v>
      </c>
      <c r="AT171" s="141" t="s">
        <v>179</v>
      </c>
      <c r="AU171" s="141" t="s">
        <v>93</v>
      </c>
      <c r="AY171" s="18" t="s">
        <v>177</v>
      </c>
      <c r="BE171" s="142">
        <f>IF(N171="základní",J171,0)</f>
        <v>0</v>
      </c>
      <c r="BF171" s="142">
        <f>IF(N171="snížená",J171,0)</f>
        <v>0</v>
      </c>
      <c r="BG171" s="142">
        <f>IF(N171="zákl. přenesená",J171,0)</f>
        <v>0</v>
      </c>
      <c r="BH171" s="142">
        <f>IF(N171="sníž. přenesená",J171,0)</f>
        <v>0</v>
      </c>
      <c r="BI171" s="142">
        <f>IF(N171="nulová",J171,0)</f>
        <v>0</v>
      </c>
      <c r="BJ171" s="18" t="s">
        <v>91</v>
      </c>
      <c r="BK171" s="142">
        <f>ROUND(I171*H171,2)</f>
        <v>0</v>
      </c>
      <c r="BL171" s="18" t="s">
        <v>184</v>
      </c>
      <c r="BM171" s="141" t="s">
        <v>2224</v>
      </c>
    </row>
    <row r="172" spans="2:65" s="1" customFormat="1" ht="11.25">
      <c r="B172" s="34"/>
      <c r="D172" s="143" t="s">
        <v>186</v>
      </c>
      <c r="F172" s="144" t="s">
        <v>2225</v>
      </c>
      <c r="I172" s="145"/>
      <c r="L172" s="34"/>
      <c r="M172" s="146"/>
      <c r="T172" s="55"/>
      <c r="AT172" s="18" t="s">
        <v>186</v>
      </c>
      <c r="AU172" s="18" t="s">
        <v>93</v>
      </c>
    </row>
    <row r="173" spans="2:65" s="12" customFormat="1" ht="11.25">
      <c r="B173" s="147"/>
      <c r="D173" s="148" t="s">
        <v>188</v>
      </c>
      <c r="E173" s="149" t="s">
        <v>81</v>
      </c>
      <c r="F173" s="150" t="s">
        <v>2226</v>
      </c>
      <c r="H173" s="151">
        <v>547</v>
      </c>
      <c r="I173" s="152"/>
      <c r="L173" s="147"/>
      <c r="M173" s="153"/>
      <c r="T173" s="154"/>
      <c r="AT173" s="149" t="s">
        <v>188</v>
      </c>
      <c r="AU173" s="149" t="s">
        <v>93</v>
      </c>
      <c r="AV173" s="12" t="s">
        <v>93</v>
      </c>
      <c r="AW173" s="12" t="s">
        <v>42</v>
      </c>
      <c r="AX173" s="12" t="s">
        <v>83</v>
      </c>
      <c r="AY173" s="149" t="s">
        <v>177</v>
      </c>
    </row>
    <row r="174" spans="2:65" s="13" customFormat="1" ht="11.25">
      <c r="B174" s="155"/>
      <c r="D174" s="148" t="s">
        <v>188</v>
      </c>
      <c r="E174" s="156" t="s">
        <v>81</v>
      </c>
      <c r="F174" s="157" t="s">
        <v>192</v>
      </c>
      <c r="H174" s="158">
        <v>547</v>
      </c>
      <c r="I174" s="159"/>
      <c r="L174" s="155"/>
      <c r="M174" s="160"/>
      <c r="T174" s="161"/>
      <c r="AT174" s="156" t="s">
        <v>188</v>
      </c>
      <c r="AU174" s="156" t="s">
        <v>93</v>
      </c>
      <c r="AV174" s="13" t="s">
        <v>184</v>
      </c>
      <c r="AW174" s="13" t="s">
        <v>42</v>
      </c>
      <c r="AX174" s="13" t="s">
        <v>91</v>
      </c>
      <c r="AY174" s="156" t="s">
        <v>177</v>
      </c>
    </row>
    <row r="175" spans="2:65" s="1" customFormat="1" ht="16.5" customHeight="1">
      <c r="B175" s="34"/>
      <c r="C175" s="169" t="s">
        <v>330</v>
      </c>
      <c r="D175" s="169" t="s">
        <v>278</v>
      </c>
      <c r="E175" s="170" t="s">
        <v>2227</v>
      </c>
      <c r="F175" s="171" t="s">
        <v>2228</v>
      </c>
      <c r="G175" s="172" t="s">
        <v>182</v>
      </c>
      <c r="H175" s="173">
        <v>557.94000000000005</v>
      </c>
      <c r="I175" s="174"/>
      <c r="J175" s="175">
        <f>ROUND(I175*H175,2)</f>
        <v>0</v>
      </c>
      <c r="K175" s="171" t="s">
        <v>183</v>
      </c>
      <c r="L175" s="176"/>
      <c r="M175" s="177" t="s">
        <v>81</v>
      </c>
      <c r="N175" s="178" t="s">
        <v>53</v>
      </c>
      <c r="P175" s="139">
        <f>O175*H175</f>
        <v>0</v>
      </c>
      <c r="Q175" s="139">
        <v>5.6120000000000003E-2</v>
      </c>
      <c r="R175" s="139">
        <f>Q175*H175</f>
        <v>31.311592800000003</v>
      </c>
      <c r="S175" s="139">
        <v>0</v>
      </c>
      <c r="T175" s="140">
        <f>S175*H175</f>
        <v>0</v>
      </c>
      <c r="AR175" s="141" t="s">
        <v>227</v>
      </c>
      <c r="AT175" s="141" t="s">
        <v>278</v>
      </c>
      <c r="AU175" s="141" t="s">
        <v>93</v>
      </c>
      <c r="AY175" s="18" t="s">
        <v>177</v>
      </c>
      <c r="BE175" s="142">
        <f>IF(N175="základní",J175,0)</f>
        <v>0</v>
      </c>
      <c r="BF175" s="142">
        <f>IF(N175="snížená",J175,0)</f>
        <v>0</v>
      </c>
      <c r="BG175" s="142">
        <f>IF(N175="zákl. přenesená",J175,0)</f>
        <v>0</v>
      </c>
      <c r="BH175" s="142">
        <f>IF(N175="sníž. přenesená",J175,0)</f>
        <v>0</v>
      </c>
      <c r="BI175" s="142">
        <f>IF(N175="nulová",J175,0)</f>
        <v>0</v>
      </c>
      <c r="BJ175" s="18" t="s">
        <v>91</v>
      </c>
      <c r="BK175" s="142">
        <f>ROUND(I175*H175,2)</f>
        <v>0</v>
      </c>
      <c r="BL175" s="18" t="s">
        <v>184</v>
      </c>
      <c r="BM175" s="141" t="s">
        <v>2229</v>
      </c>
    </row>
    <row r="176" spans="2:65" s="12" customFormat="1" ht="11.25">
      <c r="B176" s="147"/>
      <c r="D176" s="148" t="s">
        <v>188</v>
      </c>
      <c r="F176" s="150" t="s">
        <v>2230</v>
      </c>
      <c r="H176" s="151">
        <v>557.94000000000005</v>
      </c>
      <c r="I176" s="152"/>
      <c r="L176" s="147"/>
      <c r="M176" s="153"/>
      <c r="T176" s="154"/>
      <c r="AT176" s="149" t="s">
        <v>188</v>
      </c>
      <c r="AU176" s="149" t="s">
        <v>93</v>
      </c>
      <c r="AV176" s="12" t="s">
        <v>93</v>
      </c>
      <c r="AW176" s="12" t="s">
        <v>4</v>
      </c>
      <c r="AX176" s="12" t="s">
        <v>91</v>
      </c>
      <c r="AY176" s="149" t="s">
        <v>177</v>
      </c>
    </row>
    <row r="177" spans="2:65" s="1" customFormat="1" ht="49.15" customHeight="1">
      <c r="B177" s="34"/>
      <c r="C177" s="130" t="s">
        <v>337</v>
      </c>
      <c r="D177" s="130" t="s">
        <v>179</v>
      </c>
      <c r="E177" s="131" t="s">
        <v>2231</v>
      </c>
      <c r="F177" s="132" t="s">
        <v>2232</v>
      </c>
      <c r="G177" s="133" t="s">
        <v>326</v>
      </c>
      <c r="H177" s="134">
        <v>6</v>
      </c>
      <c r="I177" s="135"/>
      <c r="J177" s="136">
        <f>ROUND(I177*H177,2)</f>
        <v>0</v>
      </c>
      <c r="K177" s="132" t="s">
        <v>81</v>
      </c>
      <c r="L177" s="34"/>
      <c r="M177" s="137" t="s">
        <v>81</v>
      </c>
      <c r="N177" s="138" t="s">
        <v>53</v>
      </c>
      <c r="P177" s="139">
        <f>O177*H177</f>
        <v>0</v>
      </c>
      <c r="Q177" s="139">
        <v>0</v>
      </c>
      <c r="R177" s="139">
        <f>Q177*H177</f>
        <v>0</v>
      </c>
      <c r="S177" s="139">
        <v>0</v>
      </c>
      <c r="T177" s="140">
        <f>S177*H177</f>
        <v>0</v>
      </c>
      <c r="AR177" s="141" t="s">
        <v>184</v>
      </c>
      <c r="AT177" s="141" t="s">
        <v>179</v>
      </c>
      <c r="AU177" s="141" t="s">
        <v>93</v>
      </c>
      <c r="AY177" s="18" t="s">
        <v>177</v>
      </c>
      <c r="BE177" s="142">
        <f>IF(N177="základní",J177,0)</f>
        <v>0</v>
      </c>
      <c r="BF177" s="142">
        <f>IF(N177="snížená",J177,0)</f>
        <v>0</v>
      </c>
      <c r="BG177" s="142">
        <f>IF(N177="zákl. přenesená",J177,0)</f>
        <v>0</v>
      </c>
      <c r="BH177" s="142">
        <f>IF(N177="sníž. přenesená",J177,0)</f>
        <v>0</v>
      </c>
      <c r="BI177" s="142">
        <f>IF(N177="nulová",J177,0)</f>
        <v>0</v>
      </c>
      <c r="BJ177" s="18" t="s">
        <v>91</v>
      </c>
      <c r="BK177" s="142">
        <f>ROUND(I177*H177,2)</f>
        <v>0</v>
      </c>
      <c r="BL177" s="18" t="s">
        <v>184</v>
      </c>
      <c r="BM177" s="141" t="s">
        <v>2233</v>
      </c>
    </row>
    <row r="178" spans="2:65" s="1" customFormat="1" ht="24.2" customHeight="1">
      <c r="B178" s="34"/>
      <c r="C178" s="130" t="s">
        <v>344</v>
      </c>
      <c r="D178" s="130" t="s">
        <v>179</v>
      </c>
      <c r="E178" s="131" t="s">
        <v>2234</v>
      </c>
      <c r="F178" s="132" t="s">
        <v>2235</v>
      </c>
      <c r="G178" s="133" t="s">
        <v>326</v>
      </c>
      <c r="H178" s="134">
        <v>6</v>
      </c>
      <c r="I178" s="135"/>
      <c r="J178" s="136">
        <f>ROUND(I178*H178,2)</f>
        <v>0</v>
      </c>
      <c r="K178" s="132" t="s">
        <v>183</v>
      </c>
      <c r="L178" s="34"/>
      <c r="M178" s="137" t="s">
        <v>81</v>
      </c>
      <c r="N178" s="138" t="s">
        <v>53</v>
      </c>
      <c r="P178" s="139">
        <f>O178*H178</f>
        <v>0</v>
      </c>
      <c r="Q178" s="139">
        <v>8.0000000000000004E-4</v>
      </c>
      <c r="R178" s="139">
        <f>Q178*H178</f>
        <v>4.8000000000000004E-3</v>
      </c>
      <c r="S178" s="139">
        <v>0</v>
      </c>
      <c r="T178" s="140">
        <f>S178*H178</f>
        <v>0</v>
      </c>
      <c r="AR178" s="141" t="s">
        <v>184</v>
      </c>
      <c r="AT178" s="141" t="s">
        <v>179</v>
      </c>
      <c r="AU178" s="141" t="s">
        <v>93</v>
      </c>
      <c r="AY178" s="18" t="s">
        <v>177</v>
      </c>
      <c r="BE178" s="142">
        <f>IF(N178="základní",J178,0)</f>
        <v>0</v>
      </c>
      <c r="BF178" s="142">
        <f>IF(N178="snížená",J178,0)</f>
        <v>0</v>
      </c>
      <c r="BG178" s="142">
        <f>IF(N178="zákl. přenesená",J178,0)</f>
        <v>0</v>
      </c>
      <c r="BH178" s="142">
        <f>IF(N178="sníž. přenesená",J178,0)</f>
        <v>0</v>
      </c>
      <c r="BI178" s="142">
        <f>IF(N178="nulová",J178,0)</f>
        <v>0</v>
      </c>
      <c r="BJ178" s="18" t="s">
        <v>91</v>
      </c>
      <c r="BK178" s="142">
        <f>ROUND(I178*H178,2)</f>
        <v>0</v>
      </c>
      <c r="BL178" s="18" t="s">
        <v>184</v>
      </c>
      <c r="BM178" s="141" t="s">
        <v>2236</v>
      </c>
    </row>
    <row r="179" spans="2:65" s="1" customFormat="1" ht="11.25">
      <c r="B179" s="34"/>
      <c r="D179" s="143" t="s">
        <v>186</v>
      </c>
      <c r="F179" s="144" t="s">
        <v>2237</v>
      </c>
      <c r="I179" s="145"/>
      <c r="L179" s="34"/>
      <c r="M179" s="146"/>
      <c r="T179" s="55"/>
      <c r="AT179" s="18" t="s">
        <v>186</v>
      </c>
      <c r="AU179" s="18" t="s">
        <v>93</v>
      </c>
    </row>
    <row r="180" spans="2:65" s="12" customFormat="1" ht="11.25">
      <c r="B180" s="147"/>
      <c r="D180" s="148" t="s">
        <v>188</v>
      </c>
      <c r="E180" s="149" t="s">
        <v>81</v>
      </c>
      <c r="F180" s="150" t="s">
        <v>2238</v>
      </c>
      <c r="H180" s="151">
        <v>6</v>
      </c>
      <c r="I180" s="152"/>
      <c r="L180" s="147"/>
      <c r="M180" s="153"/>
      <c r="T180" s="154"/>
      <c r="AT180" s="149" t="s">
        <v>188</v>
      </c>
      <c r="AU180" s="149" t="s">
        <v>93</v>
      </c>
      <c r="AV180" s="12" t="s">
        <v>93</v>
      </c>
      <c r="AW180" s="12" t="s">
        <v>42</v>
      </c>
      <c r="AX180" s="12" t="s">
        <v>83</v>
      </c>
      <c r="AY180" s="149" t="s">
        <v>177</v>
      </c>
    </row>
    <row r="181" spans="2:65" s="13" customFormat="1" ht="11.25">
      <c r="B181" s="155"/>
      <c r="D181" s="148" t="s">
        <v>188</v>
      </c>
      <c r="E181" s="156" t="s">
        <v>81</v>
      </c>
      <c r="F181" s="157" t="s">
        <v>192</v>
      </c>
      <c r="H181" s="158">
        <v>6</v>
      </c>
      <c r="I181" s="159"/>
      <c r="L181" s="155"/>
      <c r="M181" s="160"/>
      <c r="T181" s="161"/>
      <c r="AT181" s="156" t="s">
        <v>188</v>
      </c>
      <c r="AU181" s="156" t="s">
        <v>93</v>
      </c>
      <c r="AV181" s="13" t="s">
        <v>184</v>
      </c>
      <c r="AW181" s="13" t="s">
        <v>42</v>
      </c>
      <c r="AX181" s="13" t="s">
        <v>91</v>
      </c>
      <c r="AY181" s="156" t="s">
        <v>177</v>
      </c>
    </row>
    <row r="182" spans="2:65" s="1" customFormat="1" ht="55.5" customHeight="1">
      <c r="B182" s="34"/>
      <c r="C182" s="130" t="s">
        <v>352</v>
      </c>
      <c r="D182" s="130" t="s">
        <v>179</v>
      </c>
      <c r="E182" s="131" t="s">
        <v>2239</v>
      </c>
      <c r="F182" s="132" t="s">
        <v>2240</v>
      </c>
      <c r="G182" s="133" t="s">
        <v>326</v>
      </c>
      <c r="H182" s="134">
        <v>6</v>
      </c>
      <c r="I182" s="135"/>
      <c r="J182" s="136">
        <f>ROUND(I182*H182,2)</f>
        <v>0</v>
      </c>
      <c r="K182" s="132" t="s">
        <v>81</v>
      </c>
      <c r="L182" s="34"/>
      <c r="M182" s="137" t="s">
        <v>81</v>
      </c>
      <c r="N182" s="138" t="s">
        <v>53</v>
      </c>
      <c r="P182" s="139">
        <f>O182*H182</f>
        <v>0</v>
      </c>
      <c r="Q182" s="139">
        <v>0</v>
      </c>
      <c r="R182" s="139">
        <f>Q182*H182</f>
        <v>0</v>
      </c>
      <c r="S182" s="139">
        <v>0</v>
      </c>
      <c r="T182" s="140">
        <f>S182*H182</f>
        <v>0</v>
      </c>
      <c r="AR182" s="141" t="s">
        <v>184</v>
      </c>
      <c r="AT182" s="141" t="s">
        <v>179</v>
      </c>
      <c r="AU182" s="141" t="s">
        <v>93</v>
      </c>
      <c r="AY182" s="18" t="s">
        <v>177</v>
      </c>
      <c r="BE182" s="142">
        <f>IF(N182="základní",J182,0)</f>
        <v>0</v>
      </c>
      <c r="BF182" s="142">
        <f>IF(N182="snížená",J182,0)</f>
        <v>0</v>
      </c>
      <c r="BG182" s="142">
        <f>IF(N182="zákl. přenesená",J182,0)</f>
        <v>0</v>
      </c>
      <c r="BH182" s="142">
        <f>IF(N182="sníž. přenesená",J182,0)</f>
        <v>0</v>
      </c>
      <c r="BI182" s="142">
        <f>IF(N182="nulová",J182,0)</f>
        <v>0</v>
      </c>
      <c r="BJ182" s="18" t="s">
        <v>91</v>
      </c>
      <c r="BK182" s="142">
        <f>ROUND(I182*H182,2)</f>
        <v>0</v>
      </c>
      <c r="BL182" s="18" t="s">
        <v>184</v>
      </c>
      <c r="BM182" s="141" t="s">
        <v>2241</v>
      </c>
    </row>
    <row r="183" spans="2:65" s="1" customFormat="1" ht="24.2" customHeight="1">
      <c r="B183" s="34"/>
      <c r="C183" s="130" t="s">
        <v>358</v>
      </c>
      <c r="D183" s="130" t="s">
        <v>179</v>
      </c>
      <c r="E183" s="131" t="s">
        <v>2242</v>
      </c>
      <c r="F183" s="132" t="s">
        <v>2243</v>
      </c>
      <c r="G183" s="133" t="s">
        <v>326</v>
      </c>
      <c r="H183" s="134">
        <v>6</v>
      </c>
      <c r="I183" s="135"/>
      <c r="J183" s="136">
        <f>ROUND(I183*H183,2)</f>
        <v>0</v>
      </c>
      <c r="K183" s="132" t="s">
        <v>183</v>
      </c>
      <c r="L183" s="34"/>
      <c r="M183" s="137" t="s">
        <v>81</v>
      </c>
      <c r="N183" s="138" t="s">
        <v>53</v>
      </c>
      <c r="P183" s="139">
        <f>O183*H183</f>
        <v>0</v>
      </c>
      <c r="Q183" s="139">
        <v>1E-3</v>
      </c>
      <c r="R183" s="139">
        <f>Q183*H183</f>
        <v>6.0000000000000001E-3</v>
      </c>
      <c r="S183" s="139">
        <v>0</v>
      </c>
      <c r="T183" s="140">
        <f>S183*H183</f>
        <v>0</v>
      </c>
      <c r="AR183" s="141" t="s">
        <v>184</v>
      </c>
      <c r="AT183" s="141" t="s">
        <v>179</v>
      </c>
      <c r="AU183" s="141" t="s">
        <v>93</v>
      </c>
      <c r="AY183" s="18" t="s">
        <v>177</v>
      </c>
      <c r="BE183" s="142">
        <f>IF(N183="základní",J183,0)</f>
        <v>0</v>
      </c>
      <c r="BF183" s="142">
        <f>IF(N183="snížená",J183,0)</f>
        <v>0</v>
      </c>
      <c r="BG183" s="142">
        <f>IF(N183="zákl. přenesená",J183,0)</f>
        <v>0</v>
      </c>
      <c r="BH183" s="142">
        <f>IF(N183="sníž. přenesená",J183,0)</f>
        <v>0</v>
      </c>
      <c r="BI183" s="142">
        <f>IF(N183="nulová",J183,0)</f>
        <v>0</v>
      </c>
      <c r="BJ183" s="18" t="s">
        <v>91</v>
      </c>
      <c r="BK183" s="142">
        <f>ROUND(I183*H183,2)</f>
        <v>0</v>
      </c>
      <c r="BL183" s="18" t="s">
        <v>184</v>
      </c>
      <c r="BM183" s="141" t="s">
        <v>2244</v>
      </c>
    </row>
    <row r="184" spans="2:65" s="1" customFormat="1" ht="11.25">
      <c r="B184" s="34"/>
      <c r="D184" s="143" t="s">
        <v>186</v>
      </c>
      <c r="F184" s="144" t="s">
        <v>2245</v>
      </c>
      <c r="I184" s="145"/>
      <c r="L184" s="34"/>
      <c r="M184" s="146"/>
      <c r="T184" s="55"/>
      <c r="AT184" s="18" t="s">
        <v>186</v>
      </c>
      <c r="AU184" s="18" t="s">
        <v>93</v>
      </c>
    </row>
    <row r="185" spans="2:65" s="12" customFormat="1" ht="11.25">
      <c r="B185" s="147"/>
      <c r="D185" s="148" t="s">
        <v>188</v>
      </c>
      <c r="E185" s="149" t="s">
        <v>81</v>
      </c>
      <c r="F185" s="150" t="s">
        <v>2238</v>
      </c>
      <c r="H185" s="151">
        <v>6</v>
      </c>
      <c r="I185" s="152"/>
      <c r="L185" s="147"/>
      <c r="M185" s="153"/>
      <c r="T185" s="154"/>
      <c r="AT185" s="149" t="s">
        <v>188</v>
      </c>
      <c r="AU185" s="149" t="s">
        <v>93</v>
      </c>
      <c r="AV185" s="12" t="s">
        <v>93</v>
      </c>
      <c r="AW185" s="12" t="s">
        <v>42</v>
      </c>
      <c r="AX185" s="12" t="s">
        <v>83</v>
      </c>
      <c r="AY185" s="149" t="s">
        <v>177</v>
      </c>
    </row>
    <row r="186" spans="2:65" s="13" customFormat="1" ht="11.25">
      <c r="B186" s="155"/>
      <c r="D186" s="148" t="s">
        <v>188</v>
      </c>
      <c r="E186" s="156" t="s">
        <v>81</v>
      </c>
      <c r="F186" s="157" t="s">
        <v>192</v>
      </c>
      <c r="H186" s="158">
        <v>6</v>
      </c>
      <c r="I186" s="159"/>
      <c r="L186" s="155"/>
      <c r="M186" s="160"/>
      <c r="T186" s="161"/>
      <c r="AT186" s="156" t="s">
        <v>188</v>
      </c>
      <c r="AU186" s="156" t="s">
        <v>93</v>
      </c>
      <c r="AV186" s="13" t="s">
        <v>184</v>
      </c>
      <c r="AW186" s="13" t="s">
        <v>42</v>
      </c>
      <c r="AX186" s="13" t="s">
        <v>91</v>
      </c>
      <c r="AY186" s="156" t="s">
        <v>177</v>
      </c>
    </row>
    <row r="187" spans="2:65" s="1" customFormat="1" ht="24.2" customHeight="1">
      <c r="B187" s="34"/>
      <c r="C187" s="130" t="s">
        <v>366</v>
      </c>
      <c r="D187" s="130" t="s">
        <v>179</v>
      </c>
      <c r="E187" s="131" t="s">
        <v>2101</v>
      </c>
      <c r="F187" s="132" t="s">
        <v>2246</v>
      </c>
      <c r="G187" s="133" t="s">
        <v>326</v>
      </c>
      <c r="H187" s="134">
        <v>88</v>
      </c>
      <c r="I187" s="135"/>
      <c r="J187" s="136">
        <f>ROUND(I187*H187,2)</f>
        <v>0</v>
      </c>
      <c r="K187" s="132" t="s">
        <v>81</v>
      </c>
      <c r="L187" s="34"/>
      <c r="M187" s="137" t="s">
        <v>81</v>
      </c>
      <c r="N187" s="138" t="s">
        <v>53</v>
      </c>
      <c r="P187" s="139">
        <f>O187*H187</f>
        <v>0</v>
      </c>
      <c r="Q187" s="139">
        <v>1.0000000000000001E-5</v>
      </c>
      <c r="R187" s="139">
        <f>Q187*H187</f>
        <v>8.8000000000000003E-4</v>
      </c>
      <c r="S187" s="139">
        <v>0</v>
      </c>
      <c r="T187" s="140">
        <f>S187*H187</f>
        <v>0</v>
      </c>
      <c r="AR187" s="141" t="s">
        <v>184</v>
      </c>
      <c r="AT187" s="141" t="s">
        <v>179</v>
      </c>
      <c r="AU187" s="141" t="s">
        <v>93</v>
      </c>
      <c r="AY187" s="18" t="s">
        <v>177</v>
      </c>
      <c r="BE187" s="142">
        <f>IF(N187="základní",J187,0)</f>
        <v>0</v>
      </c>
      <c r="BF187" s="142">
        <f>IF(N187="snížená",J187,0)</f>
        <v>0</v>
      </c>
      <c r="BG187" s="142">
        <f>IF(N187="zákl. přenesená",J187,0)</f>
        <v>0</v>
      </c>
      <c r="BH187" s="142">
        <f>IF(N187="sníž. přenesená",J187,0)</f>
        <v>0</v>
      </c>
      <c r="BI187" s="142">
        <f>IF(N187="nulová",J187,0)</f>
        <v>0</v>
      </c>
      <c r="BJ187" s="18" t="s">
        <v>91</v>
      </c>
      <c r="BK187" s="142">
        <f>ROUND(I187*H187,2)</f>
        <v>0</v>
      </c>
      <c r="BL187" s="18" t="s">
        <v>184</v>
      </c>
      <c r="BM187" s="141" t="s">
        <v>2247</v>
      </c>
    </row>
    <row r="188" spans="2:65" s="15" customFormat="1" ht="11.25">
      <c r="B188" s="179"/>
      <c r="D188" s="148" t="s">
        <v>188</v>
      </c>
      <c r="E188" s="180" t="s">
        <v>81</v>
      </c>
      <c r="F188" s="181" t="s">
        <v>2248</v>
      </c>
      <c r="H188" s="180" t="s">
        <v>81</v>
      </c>
      <c r="I188" s="182"/>
      <c r="L188" s="179"/>
      <c r="M188" s="183"/>
      <c r="T188" s="184"/>
      <c r="AT188" s="180" t="s">
        <v>188</v>
      </c>
      <c r="AU188" s="180" t="s">
        <v>93</v>
      </c>
      <c r="AV188" s="15" t="s">
        <v>91</v>
      </c>
      <c r="AW188" s="15" t="s">
        <v>42</v>
      </c>
      <c r="AX188" s="15" t="s">
        <v>83</v>
      </c>
      <c r="AY188" s="180" t="s">
        <v>177</v>
      </c>
    </row>
    <row r="189" spans="2:65" s="15" customFormat="1" ht="11.25">
      <c r="B189" s="179"/>
      <c r="D189" s="148" t="s">
        <v>188</v>
      </c>
      <c r="E189" s="180" t="s">
        <v>81</v>
      </c>
      <c r="F189" s="181" t="s">
        <v>2249</v>
      </c>
      <c r="H189" s="180" t="s">
        <v>81</v>
      </c>
      <c r="I189" s="182"/>
      <c r="L189" s="179"/>
      <c r="M189" s="183"/>
      <c r="T189" s="184"/>
      <c r="AT189" s="180" t="s">
        <v>188</v>
      </c>
      <c r="AU189" s="180" t="s">
        <v>93</v>
      </c>
      <c r="AV189" s="15" t="s">
        <v>91</v>
      </c>
      <c r="AW189" s="15" t="s">
        <v>42</v>
      </c>
      <c r="AX189" s="15" t="s">
        <v>83</v>
      </c>
      <c r="AY189" s="180" t="s">
        <v>177</v>
      </c>
    </row>
    <row r="190" spans="2:65" s="12" customFormat="1" ht="11.25">
      <c r="B190" s="147"/>
      <c r="D190" s="148" t="s">
        <v>188</v>
      </c>
      <c r="E190" s="149" t="s">
        <v>81</v>
      </c>
      <c r="F190" s="150" t="s">
        <v>2250</v>
      </c>
      <c r="H190" s="151">
        <v>88</v>
      </c>
      <c r="I190" s="152"/>
      <c r="L190" s="147"/>
      <c r="M190" s="153"/>
      <c r="T190" s="154"/>
      <c r="AT190" s="149" t="s">
        <v>188</v>
      </c>
      <c r="AU190" s="149" t="s">
        <v>93</v>
      </c>
      <c r="AV190" s="12" t="s">
        <v>93</v>
      </c>
      <c r="AW190" s="12" t="s">
        <v>42</v>
      </c>
      <c r="AX190" s="12" t="s">
        <v>91</v>
      </c>
      <c r="AY190" s="149" t="s">
        <v>177</v>
      </c>
    </row>
    <row r="191" spans="2:65" s="1" customFormat="1" ht="16.5" customHeight="1">
      <c r="B191" s="34"/>
      <c r="C191" s="130" t="s">
        <v>372</v>
      </c>
      <c r="D191" s="130" t="s">
        <v>179</v>
      </c>
      <c r="E191" s="131" t="s">
        <v>2251</v>
      </c>
      <c r="F191" s="132" t="s">
        <v>2252</v>
      </c>
      <c r="G191" s="133" t="s">
        <v>200</v>
      </c>
      <c r="H191" s="134">
        <v>1.44</v>
      </c>
      <c r="I191" s="135"/>
      <c r="J191" s="136">
        <f>ROUND(I191*H191,2)</f>
        <v>0</v>
      </c>
      <c r="K191" s="132" t="s">
        <v>183</v>
      </c>
      <c r="L191" s="34"/>
      <c r="M191" s="137" t="s">
        <v>81</v>
      </c>
      <c r="N191" s="138" t="s">
        <v>53</v>
      </c>
      <c r="P191" s="139">
        <f>O191*H191</f>
        <v>0</v>
      </c>
      <c r="Q191" s="139">
        <v>0</v>
      </c>
      <c r="R191" s="139">
        <f>Q191*H191</f>
        <v>0</v>
      </c>
      <c r="S191" s="139">
        <v>2.4</v>
      </c>
      <c r="T191" s="140">
        <f>S191*H191</f>
        <v>3.456</v>
      </c>
      <c r="AR191" s="141" t="s">
        <v>184</v>
      </c>
      <c r="AT191" s="141" t="s">
        <v>179</v>
      </c>
      <c r="AU191" s="141" t="s">
        <v>93</v>
      </c>
      <c r="AY191" s="18" t="s">
        <v>177</v>
      </c>
      <c r="BE191" s="142">
        <f>IF(N191="základní",J191,0)</f>
        <v>0</v>
      </c>
      <c r="BF191" s="142">
        <f>IF(N191="snížená",J191,0)</f>
        <v>0</v>
      </c>
      <c r="BG191" s="142">
        <f>IF(N191="zákl. přenesená",J191,0)</f>
        <v>0</v>
      </c>
      <c r="BH191" s="142">
        <f>IF(N191="sníž. přenesená",J191,0)</f>
        <v>0</v>
      </c>
      <c r="BI191" s="142">
        <f>IF(N191="nulová",J191,0)</f>
        <v>0</v>
      </c>
      <c r="BJ191" s="18" t="s">
        <v>91</v>
      </c>
      <c r="BK191" s="142">
        <f>ROUND(I191*H191,2)</f>
        <v>0</v>
      </c>
      <c r="BL191" s="18" t="s">
        <v>184</v>
      </c>
      <c r="BM191" s="141" t="s">
        <v>2253</v>
      </c>
    </row>
    <row r="192" spans="2:65" s="1" customFormat="1" ht="11.25">
      <c r="B192" s="34"/>
      <c r="D192" s="143" t="s">
        <v>186</v>
      </c>
      <c r="F192" s="144" t="s">
        <v>2254</v>
      </c>
      <c r="I192" s="145"/>
      <c r="L192" s="34"/>
      <c r="M192" s="146"/>
      <c r="T192" s="55"/>
      <c r="AT192" s="18" t="s">
        <v>186</v>
      </c>
      <c r="AU192" s="18" t="s">
        <v>93</v>
      </c>
    </row>
    <row r="193" spans="2:65" s="12" customFormat="1" ht="11.25">
      <c r="B193" s="147"/>
      <c r="D193" s="148" t="s">
        <v>188</v>
      </c>
      <c r="E193" s="149" t="s">
        <v>81</v>
      </c>
      <c r="F193" s="150" t="s">
        <v>2255</v>
      </c>
      <c r="H193" s="151">
        <v>1.44</v>
      </c>
      <c r="I193" s="152"/>
      <c r="L193" s="147"/>
      <c r="M193" s="153"/>
      <c r="T193" s="154"/>
      <c r="AT193" s="149" t="s">
        <v>188</v>
      </c>
      <c r="AU193" s="149" t="s">
        <v>93</v>
      </c>
      <c r="AV193" s="12" t="s">
        <v>93</v>
      </c>
      <c r="AW193" s="12" t="s">
        <v>42</v>
      </c>
      <c r="AX193" s="12" t="s">
        <v>91</v>
      </c>
      <c r="AY193" s="149" t="s">
        <v>177</v>
      </c>
    </row>
    <row r="194" spans="2:65" s="1" customFormat="1" ht="16.5" customHeight="1">
      <c r="B194" s="34"/>
      <c r="C194" s="130" t="s">
        <v>379</v>
      </c>
      <c r="D194" s="130" t="s">
        <v>179</v>
      </c>
      <c r="E194" s="131" t="s">
        <v>2256</v>
      </c>
      <c r="F194" s="132" t="s">
        <v>2257</v>
      </c>
      <c r="G194" s="133" t="s">
        <v>200</v>
      </c>
      <c r="H194" s="134">
        <v>3.75</v>
      </c>
      <c r="I194" s="135"/>
      <c r="J194" s="136">
        <f>ROUND(I194*H194,2)</f>
        <v>0</v>
      </c>
      <c r="K194" s="132" t="s">
        <v>183</v>
      </c>
      <c r="L194" s="34"/>
      <c r="M194" s="137" t="s">
        <v>81</v>
      </c>
      <c r="N194" s="138" t="s">
        <v>53</v>
      </c>
      <c r="P194" s="139">
        <f>O194*H194</f>
        <v>0</v>
      </c>
      <c r="Q194" s="139">
        <v>0</v>
      </c>
      <c r="R194" s="139">
        <f>Q194*H194</f>
        <v>0</v>
      </c>
      <c r="S194" s="139">
        <v>2.4</v>
      </c>
      <c r="T194" s="140">
        <f>S194*H194</f>
        <v>9</v>
      </c>
      <c r="AR194" s="141" t="s">
        <v>184</v>
      </c>
      <c r="AT194" s="141" t="s">
        <v>179</v>
      </c>
      <c r="AU194" s="141" t="s">
        <v>93</v>
      </c>
      <c r="AY194" s="18" t="s">
        <v>177</v>
      </c>
      <c r="BE194" s="142">
        <f>IF(N194="základní",J194,0)</f>
        <v>0</v>
      </c>
      <c r="BF194" s="142">
        <f>IF(N194="snížená",J194,0)</f>
        <v>0</v>
      </c>
      <c r="BG194" s="142">
        <f>IF(N194="zákl. přenesená",J194,0)</f>
        <v>0</v>
      </c>
      <c r="BH194" s="142">
        <f>IF(N194="sníž. přenesená",J194,0)</f>
        <v>0</v>
      </c>
      <c r="BI194" s="142">
        <f>IF(N194="nulová",J194,0)</f>
        <v>0</v>
      </c>
      <c r="BJ194" s="18" t="s">
        <v>91</v>
      </c>
      <c r="BK194" s="142">
        <f>ROUND(I194*H194,2)</f>
        <v>0</v>
      </c>
      <c r="BL194" s="18" t="s">
        <v>184</v>
      </c>
      <c r="BM194" s="141" t="s">
        <v>2258</v>
      </c>
    </row>
    <row r="195" spans="2:65" s="1" customFormat="1" ht="11.25">
      <c r="B195" s="34"/>
      <c r="D195" s="143" t="s">
        <v>186</v>
      </c>
      <c r="F195" s="144" t="s">
        <v>2259</v>
      </c>
      <c r="I195" s="145"/>
      <c r="L195" s="34"/>
      <c r="M195" s="146"/>
      <c r="T195" s="55"/>
      <c r="AT195" s="18" t="s">
        <v>186</v>
      </c>
      <c r="AU195" s="18" t="s">
        <v>93</v>
      </c>
    </row>
    <row r="196" spans="2:65" s="12" customFormat="1" ht="11.25">
      <c r="B196" s="147"/>
      <c r="D196" s="148" t="s">
        <v>188</v>
      </c>
      <c r="E196" s="149" t="s">
        <v>81</v>
      </c>
      <c r="F196" s="150" t="s">
        <v>2260</v>
      </c>
      <c r="H196" s="151">
        <v>3.75</v>
      </c>
      <c r="I196" s="152"/>
      <c r="L196" s="147"/>
      <c r="M196" s="153"/>
      <c r="T196" s="154"/>
      <c r="AT196" s="149" t="s">
        <v>188</v>
      </c>
      <c r="AU196" s="149" t="s">
        <v>93</v>
      </c>
      <c r="AV196" s="12" t="s">
        <v>93</v>
      </c>
      <c r="AW196" s="12" t="s">
        <v>42</v>
      </c>
      <c r="AX196" s="12" t="s">
        <v>91</v>
      </c>
      <c r="AY196" s="149" t="s">
        <v>177</v>
      </c>
    </row>
    <row r="197" spans="2:65" s="1" customFormat="1" ht="16.5" customHeight="1">
      <c r="B197" s="34"/>
      <c r="C197" s="130" t="s">
        <v>393</v>
      </c>
      <c r="D197" s="130" t="s">
        <v>179</v>
      </c>
      <c r="E197" s="131" t="s">
        <v>2261</v>
      </c>
      <c r="F197" s="132" t="s">
        <v>2262</v>
      </c>
      <c r="G197" s="133" t="s">
        <v>182</v>
      </c>
      <c r="H197" s="134">
        <v>16.84</v>
      </c>
      <c r="I197" s="135"/>
      <c r="J197" s="136">
        <f>ROUND(I197*H197,2)</f>
        <v>0</v>
      </c>
      <c r="K197" s="132" t="s">
        <v>183</v>
      </c>
      <c r="L197" s="34"/>
      <c r="M197" s="137" t="s">
        <v>81</v>
      </c>
      <c r="N197" s="138" t="s">
        <v>53</v>
      </c>
      <c r="P197" s="139">
        <f>O197*H197</f>
        <v>0</v>
      </c>
      <c r="Q197" s="139">
        <v>0</v>
      </c>
      <c r="R197" s="139">
        <f>Q197*H197</f>
        <v>0</v>
      </c>
      <c r="S197" s="139">
        <v>3.6999999999999998E-2</v>
      </c>
      <c r="T197" s="140">
        <f>S197*H197</f>
        <v>0.62307999999999997</v>
      </c>
      <c r="AR197" s="141" t="s">
        <v>184</v>
      </c>
      <c r="AT197" s="141" t="s">
        <v>179</v>
      </c>
      <c r="AU197" s="141" t="s">
        <v>93</v>
      </c>
      <c r="AY197" s="18" t="s">
        <v>177</v>
      </c>
      <c r="BE197" s="142">
        <f>IF(N197="základní",J197,0)</f>
        <v>0</v>
      </c>
      <c r="BF197" s="142">
        <f>IF(N197="snížená",J197,0)</f>
        <v>0</v>
      </c>
      <c r="BG197" s="142">
        <f>IF(N197="zákl. přenesená",J197,0)</f>
        <v>0</v>
      </c>
      <c r="BH197" s="142">
        <f>IF(N197="sníž. přenesená",J197,0)</f>
        <v>0</v>
      </c>
      <c r="BI197" s="142">
        <f>IF(N197="nulová",J197,0)</f>
        <v>0</v>
      </c>
      <c r="BJ197" s="18" t="s">
        <v>91</v>
      </c>
      <c r="BK197" s="142">
        <f>ROUND(I197*H197,2)</f>
        <v>0</v>
      </c>
      <c r="BL197" s="18" t="s">
        <v>184</v>
      </c>
      <c r="BM197" s="141" t="s">
        <v>2263</v>
      </c>
    </row>
    <row r="198" spans="2:65" s="1" customFormat="1" ht="11.25">
      <c r="B198" s="34"/>
      <c r="D198" s="143" t="s">
        <v>186</v>
      </c>
      <c r="F198" s="144" t="s">
        <v>2264</v>
      </c>
      <c r="I198" s="145"/>
      <c r="L198" s="34"/>
      <c r="M198" s="146"/>
      <c r="T198" s="55"/>
      <c r="AT198" s="18" t="s">
        <v>186</v>
      </c>
      <c r="AU198" s="18" t="s">
        <v>93</v>
      </c>
    </row>
    <row r="199" spans="2:65" s="15" customFormat="1" ht="11.25">
      <c r="B199" s="179"/>
      <c r="D199" s="148" t="s">
        <v>188</v>
      </c>
      <c r="E199" s="180" t="s">
        <v>81</v>
      </c>
      <c r="F199" s="181" t="s">
        <v>2194</v>
      </c>
      <c r="H199" s="180" t="s">
        <v>81</v>
      </c>
      <c r="I199" s="182"/>
      <c r="L199" s="179"/>
      <c r="M199" s="183"/>
      <c r="T199" s="184"/>
      <c r="AT199" s="180" t="s">
        <v>188</v>
      </c>
      <c r="AU199" s="180" t="s">
        <v>93</v>
      </c>
      <c r="AV199" s="15" t="s">
        <v>91</v>
      </c>
      <c r="AW199" s="15" t="s">
        <v>42</v>
      </c>
      <c r="AX199" s="15" t="s">
        <v>83</v>
      </c>
      <c r="AY199" s="180" t="s">
        <v>177</v>
      </c>
    </row>
    <row r="200" spans="2:65" s="12" customFormat="1" ht="11.25">
      <c r="B200" s="147"/>
      <c r="D200" s="148" t="s">
        <v>188</v>
      </c>
      <c r="E200" s="149" t="s">
        <v>81</v>
      </c>
      <c r="F200" s="150" t="s">
        <v>2265</v>
      </c>
      <c r="H200" s="151">
        <v>16.84</v>
      </c>
      <c r="I200" s="152"/>
      <c r="L200" s="147"/>
      <c r="M200" s="153"/>
      <c r="T200" s="154"/>
      <c r="AT200" s="149" t="s">
        <v>188</v>
      </c>
      <c r="AU200" s="149" t="s">
        <v>93</v>
      </c>
      <c r="AV200" s="12" t="s">
        <v>93</v>
      </c>
      <c r="AW200" s="12" t="s">
        <v>42</v>
      </c>
      <c r="AX200" s="12" t="s">
        <v>91</v>
      </c>
      <c r="AY200" s="149" t="s">
        <v>177</v>
      </c>
    </row>
    <row r="201" spans="2:65" s="1" customFormat="1" ht="33" customHeight="1">
      <c r="B201" s="34"/>
      <c r="C201" s="130" t="s">
        <v>399</v>
      </c>
      <c r="D201" s="130" t="s">
        <v>179</v>
      </c>
      <c r="E201" s="131" t="s">
        <v>2266</v>
      </c>
      <c r="F201" s="132" t="s">
        <v>2267</v>
      </c>
      <c r="G201" s="133" t="s">
        <v>182</v>
      </c>
      <c r="H201" s="134">
        <v>2.5</v>
      </c>
      <c r="I201" s="135"/>
      <c r="J201" s="136">
        <f>ROUND(I201*H201,2)</f>
        <v>0</v>
      </c>
      <c r="K201" s="132" t="s">
        <v>183</v>
      </c>
      <c r="L201" s="34"/>
      <c r="M201" s="137" t="s">
        <v>81</v>
      </c>
      <c r="N201" s="138" t="s">
        <v>53</v>
      </c>
      <c r="P201" s="139">
        <f>O201*H201</f>
        <v>0</v>
      </c>
      <c r="Q201" s="139">
        <v>4.2000000000000002E-4</v>
      </c>
      <c r="R201" s="139">
        <f>Q201*H201</f>
        <v>1.0500000000000002E-3</v>
      </c>
      <c r="S201" s="139">
        <v>0</v>
      </c>
      <c r="T201" s="140">
        <f>S201*H201</f>
        <v>0</v>
      </c>
      <c r="AR201" s="141" t="s">
        <v>184</v>
      </c>
      <c r="AT201" s="141" t="s">
        <v>179</v>
      </c>
      <c r="AU201" s="141" t="s">
        <v>93</v>
      </c>
      <c r="AY201" s="18" t="s">
        <v>177</v>
      </c>
      <c r="BE201" s="142">
        <f>IF(N201="základní",J201,0)</f>
        <v>0</v>
      </c>
      <c r="BF201" s="142">
        <f>IF(N201="snížená",J201,0)</f>
        <v>0</v>
      </c>
      <c r="BG201" s="142">
        <f>IF(N201="zákl. přenesená",J201,0)</f>
        <v>0</v>
      </c>
      <c r="BH201" s="142">
        <f>IF(N201="sníž. přenesená",J201,0)</f>
        <v>0</v>
      </c>
      <c r="BI201" s="142">
        <f>IF(N201="nulová",J201,0)</f>
        <v>0</v>
      </c>
      <c r="BJ201" s="18" t="s">
        <v>91</v>
      </c>
      <c r="BK201" s="142">
        <f>ROUND(I201*H201,2)</f>
        <v>0</v>
      </c>
      <c r="BL201" s="18" t="s">
        <v>184</v>
      </c>
      <c r="BM201" s="141" t="s">
        <v>2268</v>
      </c>
    </row>
    <row r="202" spans="2:65" s="1" customFormat="1" ht="11.25">
      <c r="B202" s="34"/>
      <c r="D202" s="143" t="s">
        <v>186</v>
      </c>
      <c r="F202" s="144" t="s">
        <v>2269</v>
      </c>
      <c r="I202" s="145"/>
      <c r="L202" s="34"/>
      <c r="M202" s="146"/>
      <c r="T202" s="55"/>
      <c r="AT202" s="18" t="s">
        <v>186</v>
      </c>
      <c r="AU202" s="18" t="s">
        <v>93</v>
      </c>
    </row>
    <row r="203" spans="2:65" s="1" customFormat="1" ht="24.2" customHeight="1">
      <c r="B203" s="34"/>
      <c r="C203" s="130" t="s">
        <v>406</v>
      </c>
      <c r="D203" s="130" t="s">
        <v>179</v>
      </c>
      <c r="E203" s="131" t="s">
        <v>1885</v>
      </c>
      <c r="F203" s="132" t="s">
        <v>1886</v>
      </c>
      <c r="G203" s="133" t="s">
        <v>120</v>
      </c>
      <c r="H203" s="134">
        <v>30.13</v>
      </c>
      <c r="I203" s="135"/>
      <c r="J203" s="136">
        <f>ROUND(I203*H203,2)</f>
        <v>0</v>
      </c>
      <c r="K203" s="132" t="s">
        <v>183</v>
      </c>
      <c r="L203" s="34"/>
      <c r="M203" s="137" t="s">
        <v>81</v>
      </c>
      <c r="N203" s="138" t="s">
        <v>53</v>
      </c>
      <c r="P203" s="139">
        <f>O203*H203</f>
        <v>0</v>
      </c>
      <c r="Q203" s="139">
        <v>0</v>
      </c>
      <c r="R203" s="139">
        <f>Q203*H203</f>
        <v>0</v>
      </c>
      <c r="S203" s="139">
        <v>0.11</v>
      </c>
      <c r="T203" s="140">
        <f>S203*H203</f>
        <v>3.3142999999999998</v>
      </c>
      <c r="AR203" s="141" t="s">
        <v>184</v>
      </c>
      <c r="AT203" s="141" t="s">
        <v>179</v>
      </c>
      <c r="AU203" s="141" t="s">
        <v>93</v>
      </c>
      <c r="AY203" s="18" t="s">
        <v>177</v>
      </c>
      <c r="BE203" s="142">
        <f>IF(N203="základní",J203,0)</f>
        <v>0</v>
      </c>
      <c r="BF203" s="142">
        <f>IF(N203="snížená",J203,0)</f>
        <v>0</v>
      </c>
      <c r="BG203" s="142">
        <f>IF(N203="zákl. přenesená",J203,0)</f>
        <v>0</v>
      </c>
      <c r="BH203" s="142">
        <f>IF(N203="sníž. přenesená",J203,0)</f>
        <v>0</v>
      </c>
      <c r="BI203" s="142">
        <f>IF(N203="nulová",J203,0)</f>
        <v>0</v>
      </c>
      <c r="BJ203" s="18" t="s">
        <v>91</v>
      </c>
      <c r="BK203" s="142">
        <f>ROUND(I203*H203,2)</f>
        <v>0</v>
      </c>
      <c r="BL203" s="18" t="s">
        <v>184</v>
      </c>
      <c r="BM203" s="141" t="s">
        <v>2270</v>
      </c>
    </row>
    <row r="204" spans="2:65" s="1" customFormat="1" ht="11.25">
      <c r="B204" s="34"/>
      <c r="D204" s="143" t="s">
        <v>186</v>
      </c>
      <c r="F204" s="144" t="s">
        <v>1888</v>
      </c>
      <c r="I204" s="145"/>
      <c r="L204" s="34"/>
      <c r="M204" s="146"/>
      <c r="T204" s="55"/>
      <c r="AT204" s="18" t="s">
        <v>186</v>
      </c>
      <c r="AU204" s="18" t="s">
        <v>93</v>
      </c>
    </row>
    <row r="205" spans="2:65" s="15" customFormat="1" ht="11.25">
      <c r="B205" s="179"/>
      <c r="D205" s="148" t="s">
        <v>188</v>
      </c>
      <c r="E205" s="180" t="s">
        <v>81</v>
      </c>
      <c r="F205" s="181" t="s">
        <v>2194</v>
      </c>
      <c r="H205" s="180" t="s">
        <v>81</v>
      </c>
      <c r="I205" s="182"/>
      <c r="L205" s="179"/>
      <c r="M205" s="183"/>
      <c r="T205" s="184"/>
      <c r="AT205" s="180" t="s">
        <v>188</v>
      </c>
      <c r="AU205" s="180" t="s">
        <v>93</v>
      </c>
      <c r="AV205" s="15" t="s">
        <v>91</v>
      </c>
      <c r="AW205" s="15" t="s">
        <v>42</v>
      </c>
      <c r="AX205" s="15" t="s">
        <v>83</v>
      </c>
      <c r="AY205" s="180" t="s">
        <v>177</v>
      </c>
    </row>
    <row r="206" spans="2:65" s="12" customFormat="1" ht="11.25">
      <c r="B206" s="147"/>
      <c r="D206" s="148" t="s">
        <v>188</v>
      </c>
      <c r="E206" s="149" t="s">
        <v>81</v>
      </c>
      <c r="F206" s="150" t="s">
        <v>2195</v>
      </c>
      <c r="H206" s="151">
        <v>11.52</v>
      </c>
      <c r="I206" s="152"/>
      <c r="L206" s="147"/>
      <c r="M206" s="153"/>
      <c r="T206" s="154"/>
      <c r="AT206" s="149" t="s">
        <v>188</v>
      </c>
      <c r="AU206" s="149" t="s">
        <v>93</v>
      </c>
      <c r="AV206" s="12" t="s">
        <v>93</v>
      </c>
      <c r="AW206" s="12" t="s">
        <v>42</v>
      </c>
      <c r="AX206" s="12" t="s">
        <v>83</v>
      </c>
      <c r="AY206" s="149" t="s">
        <v>177</v>
      </c>
    </row>
    <row r="207" spans="2:65" s="12" customFormat="1" ht="11.25">
      <c r="B207" s="147"/>
      <c r="D207" s="148" t="s">
        <v>188</v>
      </c>
      <c r="E207" s="149" t="s">
        <v>81</v>
      </c>
      <c r="F207" s="150" t="s">
        <v>2196</v>
      </c>
      <c r="H207" s="151">
        <v>8.6880000000000006</v>
      </c>
      <c r="I207" s="152"/>
      <c r="L207" s="147"/>
      <c r="M207" s="153"/>
      <c r="T207" s="154"/>
      <c r="AT207" s="149" t="s">
        <v>188</v>
      </c>
      <c r="AU207" s="149" t="s">
        <v>93</v>
      </c>
      <c r="AV207" s="12" t="s">
        <v>93</v>
      </c>
      <c r="AW207" s="12" t="s">
        <v>42</v>
      </c>
      <c r="AX207" s="12" t="s">
        <v>83</v>
      </c>
      <c r="AY207" s="149" t="s">
        <v>177</v>
      </c>
    </row>
    <row r="208" spans="2:65" s="12" customFormat="1" ht="11.25">
      <c r="B208" s="147"/>
      <c r="D208" s="148" t="s">
        <v>188</v>
      </c>
      <c r="E208" s="149" t="s">
        <v>81</v>
      </c>
      <c r="F208" s="150" t="s">
        <v>2197</v>
      </c>
      <c r="H208" s="151">
        <v>5.7119999999999997</v>
      </c>
      <c r="I208" s="152"/>
      <c r="L208" s="147"/>
      <c r="M208" s="153"/>
      <c r="T208" s="154"/>
      <c r="AT208" s="149" t="s">
        <v>188</v>
      </c>
      <c r="AU208" s="149" t="s">
        <v>93</v>
      </c>
      <c r="AV208" s="12" t="s">
        <v>93</v>
      </c>
      <c r="AW208" s="12" t="s">
        <v>42</v>
      </c>
      <c r="AX208" s="12" t="s">
        <v>83</v>
      </c>
      <c r="AY208" s="149" t="s">
        <v>177</v>
      </c>
    </row>
    <row r="209" spans="2:65" s="12" customFormat="1" ht="11.25">
      <c r="B209" s="147"/>
      <c r="D209" s="148" t="s">
        <v>188</v>
      </c>
      <c r="E209" s="149" t="s">
        <v>81</v>
      </c>
      <c r="F209" s="150" t="s">
        <v>2271</v>
      </c>
      <c r="H209" s="151">
        <v>4.21</v>
      </c>
      <c r="I209" s="152"/>
      <c r="L209" s="147"/>
      <c r="M209" s="153"/>
      <c r="T209" s="154"/>
      <c r="AT209" s="149" t="s">
        <v>188</v>
      </c>
      <c r="AU209" s="149" t="s">
        <v>93</v>
      </c>
      <c r="AV209" s="12" t="s">
        <v>93</v>
      </c>
      <c r="AW209" s="12" t="s">
        <v>42</v>
      </c>
      <c r="AX209" s="12" t="s">
        <v>83</v>
      </c>
      <c r="AY209" s="149" t="s">
        <v>177</v>
      </c>
    </row>
    <row r="210" spans="2:65" s="13" customFormat="1" ht="11.25">
      <c r="B210" s="155"/>
      <c r="D210" s="148" t="s">
        <v>188</v>
      </c>
      <c r="E210" s="156" t="s">
        <v>81</v>
      </c>
      <c r="F210" s="157" t="s">
        <v>192</v>
      </c>
      <c r="H210" s="158">
        <v>30.13</v>
      </c>
      <c r="I210" s="159"/>
      <c r="L210" s="155"/>
      <c r="M210" s="160"/>
      <c r="T210" s="161"/>
      <c r="AT210" s="156" t="s">
        <v>188</v>
      </c>
      <c r="AU210" s="156" t="s">
        <v>93</v>
      </c>
      <c r="AV210" s="13" t="s">
        <v>184</v>
      </c>
      <c r="AW210" s="13" t="s">
        <v>42</v>
      </c>
      <c r="AX210" s="13" t="s">
        <v>91</v>
      </c>
      <c r="AY210" s="156" t="s">
        <v>177</v>
      </c>
    </row>
    <row r="211" spans="2:65" s="1" customFormat="1" ht="24.2" customHeight="1">
      <c r="B211" s="34"/>
      <c r="C211" s="130" t="s">
        <v>418</v>
      </c>
      <c r="D211" s="130" t="s">
        <v>179</v>
      </c>
      <c r="E211" s="131" t="s">
        <v>2272</v>
      </c>
      <c r="F211" s="132" t="s">
        <v>2273</v>
      </c>
      <c r="G211" s="133" t="s">
        <v>120</v>
      </c>
      <c r="H211" s="134">
        <v>30.13</v>
      </c>
      <c r="I211" s="135"/>
      <c r="J211" s="136">
        <f>ROUND(I211*H211,2)</f>
        <v>0</v>
      </c>
      <c r="K211" s="132" t="s">
        <v>183</v>
      </c>
      <c r="L211" s="34"/>
      <c r="M211" s="137" t="s">
        <v>81</v>
      </c>
      <c r="N211" s="138" t="s">
        <v>53</v>
      </c>
      <c r="P211" s="139">
        <f>O211*H211</f>
        <v>0</v>
      </c>
      <c r="Q211" s="139">
        <v>0</v>
      </c>
      <c r="R211" s="139">
        <f>Q211*H211</f>
        <v>0</v>
      </c>
      <c r="S211" s="139">
        <v>0</v>
      </c>
      <c r="T211" s="140">
        <f>S211*H211</f>
        <v>0</v>
      </c>
      <c r="AR211" s="141" t="s">
        <v>184</v>
      </c>
      <c r="AT211" s="141" t="s">
        <v>179</v>
      </c>
      <c r="AU211" s="141" t="s">
        <v>93</v>
      </c>
      <c r="AY211" s="18" t="s">
        <v>177</v>
      </c>
      <c r="BE211" s="142">
        <f>IF(N211="základní",J211,0)</f>
        <v>0</v>
      </c>
      <c r="BF211" s="142">
        <f>IF(N211="snížená",J211,0)</f>
        <v>0</v>
      </c>
      <c r="BG211" s="142">
        <f>IF(N211="zákl. přenesená",J211,0)</f>
        <v>0</v>
      </c>
      <c r="BH211" s="142">
        <f>IF(N211="sníž. přenesená",J211,0)</f>
        <v>0</v>
      </c>
      <c r="BI211" s="142">
        <f>IF(N211="nulová",J211,0)</f>
        <v>0</v>
      </c>
      <c r="BJ211" s="18" t="s">
        <v>91</v>
      </c>
      <c r="BK211" s="142">
        <f>ROUND(I211*H211,2)</f>
        <v>0</v>
      </c>
      <c r="BL211" s="18" t="s">
        <v>184</v>
      </c>
      <c r="BM211" s="141" t="s">
        <v>2274</v>
      </c>
    </row>
    <row r="212" spans="2:65" s="1" customFormat="1" ht="11.25">
      <c r="B212" s="34"/>
      <c r="D212" s="143" t="s">
        <v>186</v>
      </c>
      <c r="F212" s="144" t="s">
        <v>2275</v>
      </c>
      <c r="I212" s="145"/>
      <c r="L212" s="34"/>
      <c r="M212" s="146"/>
      <c r="T212" s="55"/>
      <c r="AT212" s="18" t="s">
        <v>186</v>
      </c>
      <c r="AU212" s="18" t="s">
        <v>93</v>
      </c>
    </row>
    <row r="213" spans="2:65" s="1" customFormat="1" ht="24.2" customHeight="1">
      <c r="B213" s="34"/>
      <c r="C213" s="130" t="s">
        <v>425</v>
      </c>
      <c r="D213" s="130" t="s">
        <v>179</v>
      </c>
      <c r="E213" s="131" t="s">
        <v>1900</v>
      </c>
      <c r="F213" s="132" t="s">
        <v>1901</v>
      </c>
      <c r="G213" s="133" t="s">
        <v>120</v>
      </c>
      <c r="H213" s="134">
        <v>30.13</v>
      </c>
      <c r="I213" s="135"/>
      <c r="J213" s="136">
        <f>ROUND(I213*H213,2)</f>
        <v>0</v>
      </c>
      <c r="K213" s="132" t="s">
        <v>183</v>
      </c>
      <c r="L213" s="34"/>
      <c r="M213" s="137" t="s">
        <v>81</v>
      </c>
      <c r="N213" s="138" t="s">
        <v>53</v>
      </c>
      <c r="P213" s="139">
        <f>O213*H213</f>
        <v>0</v>
      </c>
      <c r="Q213" s="139">
        <v>0</v>
      </c>
      <c r="R213" s="139">
        <f>Q213*H213</f>
        <v>0</v>
      </c>
      <c r="S213" s="139">
        <v>0</v>
      </c>
      <c r="T213" s="140">
        <f>S213*H213</f>
        <v>0</v>
      </c>
      <c r="AR213" s="141" t="s">
        <v>184</v>
      </c>
      <c r="AT213" s="141" t="s">
        <v>179</v>
      </c>
      <c r="AU213" s="141" t="s">
        <v>93</v>
      </c>
      <c r="AY213" s="18" t="s">
        <v>177</v>
      </c>
      <c r="BE213" s="142">
        <f>IF(N213="základní",J213,0)</f>
        <v>0</v>
      </c>
      <c r="BF213" s="142">
        <f>IF(N213="snížená",J213,0)</f>
        <v>0</v>
      </c>
      <c r="BG213" s="142">
        <f>IF(N213="zákl. přenesená",J213,0)</f>
        <v>0</v>
      </c>
      <c r="BH213" s="142">
        <f>IF(N213="sníž. přenesená",J213,0)</f>
        <v>0</v>
      </c>
      <c r="BI213" s="142">
        <f>IF(N213="nulová",J213,0)</f>
        <v>0</v>
      </c>
      <c r="BJ213" s="18" t="s">
        <v>91</v>
      </c>
      <c r="BK213" s="142">
        <f>ROUND(I213*H213,2)</f>
        <v>0</v>
      </c>
      <c r="BL213" s="18" t="s">
        <v>184</v>
      </c>
      <c r="BM213" s="141" t="s">
        <v>2276</v>
      </c>
    </row>
    <row r="214" spans="2:65" s="1" customFormat="1" ht="11.25">
      <c r="B214" s="34"/>
      <c r="D214" s="143" t="s">
        <v>186</v>
      </c>
      <c r="F214" s="144" t="s">
        <v>1903</v>
      </c>
      <c r="I214" s="145"/>
      <c r="L214" s="34"/>
      <c r="M214" s="146"/>
      <c r="T214" s="55"/>
      <c r="AT214" s="18" t="s">
        <v>186</v>
      </c>
      <c r="AU214" s="18" t="s">
        <v>93</v>
      </c>
    </row>
    <row r="215" spans="2:65" s="1" customFormat="1" ht="24.2" customHeight="1">
      <c r="B215" s="34"/>
      <c r="C215" s="130" t="s">
        <v>433</v>
      </c>
      <c r="D215" s="130" t="s">
        <v>179</v>
      </c>
      <c r="E215" s="131" t="s">
        <v>2277</v>
      </c>
      <c r="F215" s="132" t="s">
        <v>2278</v>
      </c>
      <c r="G215" s="133" t="s">
        <v>120</v>
      </c>
      <c r="H215" s="134">
        <v>4</v>
      </c>
      <c r="I215" s="135"/>
      <c r="J215" s="136">
        <f>ROUND(I215*H215,2)</f>
        <v>0</v>
      </c>
      <c r="K215" s="132" t="s">
        <v>183</v>
      </c>
      <c r="L215" s="34"/>
      <c r="M215" s="137" t="s">
        <v>81</v>
      </c>
      <c r="N215" s="138" t="s">
        <v>53</v>
      </c>
      <c r="P215" s="139">
        <f>O215*H215</f>
        <v>0</v>
      </c>
      <c r="Q215" s="139">
        <v>0</v>
      </c>
      <c r="R215" s="139">
        <f>Q215*H215</f>
        <v>0</v>
      </c>
      <c r="S215" s="139">
        <v>0</v>
      </c>
      <c r="T215" s="140">
        <f>S215*H215</f>
        <v>0</v>
      </c>
      <c r="AR215" s="141" t="s">
        <v>184</v>
      </c>
      <c r="AT215" s="141" t="s">
        <v>179</v>
      </c>
      <c r="AU215" s="141" t="s">
        <v>93</v>
      </c>
      <c r="AY215" s="18" t="s">
        <v>177</v>
      </c>
      <c r="BE215" s="142">
        <f>IF(N215="základní",J215,0)</f>
        <v>0</v>
      </c>
      <c r="BF215" s="142">
        <f>IF(N215="snížená",J215,0)</f>
        <v>0</v>
      </c>
      <c r="BG215" s="142">
        <f>IF(N215="zákl. přenesená",J215,0)</f>
        <v>0</v>
      </c>
      <c r="BH215" s="142">
        <f>IF(N215="sníž. přenesená",J215,0)</f>
        <v>0</v>
      </c>
      <c r="BI215" s="142">
        <f>IF(N215="nulová",J215,0)</f>
        <v>0</v>
      </c>
      <c r="BJ215" s="18" t="s">
        <v>91</v>
      </c>
      <c r="BK215" s="142">
        <f>ROUND(I215*H215,2)</f>
        <v>0</v>
      </c>
      <c r="BL215" s="18" t="s">
        <v>184</v>
      </c>
      <c r="BM215" s="141" t="s">
        <v>2279</v>
      </c>
    </row>
    <row r="216" spans="2:65" s="1" customFormat="1" ht="11.25">
      <c r="B216" s="34"/>
      <c r="D216" s="143" t="s">
        <v>186</v>
      </c>
      <c r="F216" s="144" t="s">
        <v>2280</v>
      </c>
      <c r="I216" s="145"/>
      <c r="L216" s="34"/>
      <c r="M216" s="146"/>
      <c r="T216" s="55"/>
      <c r="AT216" s="18" t="s">
        <v>186</v>
      </c>
      <c r="AU216" s="18" t="s">
        <v>93</v>
      </c>
    </row>
    <row r="217" spans="2:65" s="1" customFormat="1" ht="24.2" customHeight="1">
      <c r="B217" s="34"/>
      <c r="C217" s="130" t="s">
        <v>443</v>
      </c>
      <c r="D217" s="130" t="s">
        <v>179</v>
      </c>
      <c r="E217" s="131" t="s">
        <v>2281</v>
      </c>
      <c r="F217" s="132" t="s">
        <v>2282</v>
      </c>
      <c r="G217" s="133" t="s">
        <v>120</v>
      </c>
      <c r="H217" s="134">
        <v>60.26</v>
      </c>
      <c r="I217" s="135"/>
      <c r="J217" s="136">
        <f>ROUND(I217*H217,2)</f>
        <v>0</v>
      </c>
      <c r="K217" s="132" t="s">
        <v>183</v>
      </c>
      <c r="L217" s="34"/>
      <c r="M217" s="137" t="s">
        <v>81</v>
      </c>
      <c r="N217" s="138" t="s">
        <v>53</v>
      </c>
      <c r="P217" s="139">
        <f>O217*H217</f>
        <v>0</v>
      </c>
      <c r="Q217" s="139">
        <v>8.3739999999999995E-2</v>
      </c>
      <c r="R217" s="139">
        <f>Q217*H217</f>
        <v>5.0461723999999997</v>
      </c>
      <c r="S217" s="139">
        <v>0</v>
      </c>
      <c r="T217" s="140">
        <f>S217*H217</f>
        <v>0</v>
      </c>
      <c r="AR217" s="141" t="s">
        <v>184</v>
      </c>
      <c r="AT217" s="141" t="s">
        <v>179</v>
      </c>
      <c r="AU217" s="141" t="s">
        <v>93</v>
      </c>
      <c r="AY217" s="18" t="s">
        <v>177</v>
      </c>
      <c r="BE217" s="142">
        <f>IF(N217="základní",J217,0)</f>
        <v>0</v>
      </c>
      <c r="BF217" s="142">
        <f>IF(N217="snížená",J217,0)</f>
        <v>0</v>
      </c>
      <c r="BG217" s="142">
        <f>IF(N217="zákl. přenesená",J217,0)</f>
        <v>0</v>
      </c>
      <c r="BH217" s="142">
        <f>IF(N217="sníž. přenesená",J217,0)</f>
        <v>0</v>
      </c>
      <c r="BI217" s="142">
        <f>IF(N217="nulová",J217,0)</f>
        <v>0</v>
      </c>
      <c r="BJ217" s="18" t="s">
        <v>91</v>
      </c>
      <c r="BK217" s="142">
        <f>ROUND(I217*H217,2)</f>
        <v>0</v>
      </c>
      <c r="BL217" s="18" t="s">
        <v>184</v>
      </c>
      <c r="BM217" s="141" t="s">
        <v>2283</v>
      </c>
    </row>
    <row r="218" spans="2:65" s="1" customFormat="1" ht="11.25">
      <c r="B218" s="34"/>
      <c r="D218" s="143" t="s">
        <v>186</v>
      </c>
      <c r="F218" s="144" t="s">
        <v>2284</v>
      </c>
      <c r="I218" s="145"/>
      <c r="L218" s="34"/>
      <c r="M218" s="146"/>
      <c r="T218" s="55"/>
      <c r="AT218" s="18" t="s">
        <v>186</v>
      </c>
      <c r="AU218" s="18" t="s">
        <v>93</v>
      </c>
    </row>
    <row r="219" spans="2:65" s="15" customFormat="1" ht="11.25">
      <c r="B219" s="179"/>
      <c r="D219" s="148" t="s">
        <v>188</v>
      </c>
      <c r="E219" s="180" t="s">
        <v>81</v>
      </c>
      <c r="F219" s="181" t="s">
        <v>2194</v>
      </c>
      <c r="H219" s="180" t="s">
        <v>81</v>
      </c>
      <c r="I219" s="182"/>
      <c r="L219" s="179"/>
      <c r="M219" s="183"/>
      <c r="T219" s="184"/>
      <c r="AT219" s="180" t="s">
        <v>188</v>
      </c>
      <c r="AU219" s="180" t="s">
        <v>93</v>
      </c>
      <c r="AV219" s="15" t="s">
        <v>91</v>
      </c>
      <c r="AW219" s="15" t="s">
        <v>42</v>
      </c>
      <c r="AX219" s="15" t="s">
        <v>83</v>
      </c>
      <c r="AY219" s="180" t="s">
        <v>177</v>
      </c>
    </row>
    <row r="220" spans="2:65" s="12" customFormat="1" ht="11.25">
      <c r="B220" s="147"/>
      <c r="D220" s="148" t="s">
        <v>188</v>
      </c>
      <c r="E220" s="149" t="s">
        <v>81</v>
      </c>
      <c r="F220" s="150" t="s">
        <v>2195</v>
      </c>
      <c r="H220" s="151">
        <v>11.52</v>
      </c>
      <c r="I220" s="152"/>
      <c r="L220" s="147"/>
      <c r="M220" s="153"/>
      <c r="T220" s="154"/>
      <c r="AT220" s="149" t="s">
        <v>188</v>
      </c>
      <c r="AU220" s="149" t="s">
        <v>93</v>
      </c>
      <c r="AV220" s="12" t="s">
        <v>93</v>
      </c>
      <c r="AW220" s="12" t="s">
        <v>42</v>
      </c>
      <c r="AX220" s="12" t="s">
        <v>83</v>
      </c>
      <c r="AY220" s="149" t="s">
        <v>177</v>
      </c>
    </row>
    <row r="221" spans="2:65" s="12" customFormat="1" ht="11.25">
      <c r="B221" s="147"/>
      <c r="D221" s="148" t="s">
        <v>188</v>
      </c>
      <c r="E221" s="149" t="s">
        <v>81</v>
      </c>
      <c r="F221" s="150" t="s">
        <v>2196</v>
      </c>
      <c r="H221" s="151">
        <v>8.6880000000000006</v>
      </c>
      <c r="I221" s="152"/>
      <c r="L221" s="147"/>
      <c r="M221" s="153"/>
      <c r="T221" s="154"/>
      <c r="AT221" s="149" t="s">
        <v>188</v>
      </c>
      <c r="AU221" s="149" t="s">
        <v>93</v>
      </c>
      <c r="AV221" s="12" t="s">
        <v>93</v>
      </c>
      <c r="AW221" s="12" t="s">
        <v>42</v>
      </c>
      <c r="AX221" s="12" t="s">
        <v>83</v>
      </c>
      <c r="AY221" s="149" t="s">
        <v>177</v>
      </c>
    </row>
    <row r="222" spans="2:65" s="12" customFormat="1" ht="11.25">
      <c r="B222" s="147"/>
      <c r="D222" s="148" t="s">
        <v>188</v>
      </c>
      <c r="E222" s="149" t="s">
        <v>81</v>
      </c>
      <c r="F222" s="150" t="s">
        <v>2197</v>
      </c>
      <c r="H222" s="151">
        <v>5.7119999999999997</v>
      </c>
      <c r="I222" s="152"/>
      <c r="L222" s="147"/>
      <c r="M222" s="153"/>
      <c r="T222" s="154"/>
      <c r="AT222" s="149" t="s">
        <v>188</v>
      </c>
      <c r="AU222" s="149" t="s">
        <v>93</v>
      </c>
      <c r="AV222" s="12" t="s">
        <v>93</v>
      </c>
      <c r="AW222" s="12" t="s">
        <v>42</v>
      </c>
      <c r="AX222" s="12" t="s">
        <v>83</v>
      </c>
      <c r="AY222" s="149" t="s">
        <v>177</v>
      </c>
    </row>
    <row r="223" spans="2:65" s="12" customFormat="1" ht="11.25">
      <c r="B223" s="147"/>
      <c r="D223" s="148" t="s">
        <v>188</v>
      </c>
      <c r="E223" s="149" t="s">
        <v>81</v>
      </c>
      <c r="F223" s="150" t="s">
        <v>2271</v>
      </c>
      <c r="H223" s="151">
        <v>4.21</v>
      </c>
      <c r="I223" s="152"/>
      <c r="L223" s="147"/>
      <c r="M223" s="153"/>
      <c r="T223" s="154"/>
      <c r="AT223" s="149" t="s">
        <v>188</v>
      </c>
      <c r="AU223" s="149" t="s">
        <v>93</v>
      </c>
      <c r="AV223" s="12" t="s">
        <v>93</v>
      </c>
      <c r="AW223" s="12" t="s">
        <v>42</v>
      </c>
      <c r="AX223" s="12" t="s">
        <v>83</v>
      </c>
      <c r="AY223" s="149" t="s">
        <v>177</v>
      </c>
    </row>
    <row r="224" spans="2:65" s="14" customFormat="1" ht="11.25">
      <c r="B224" s="162"/>
      <c r="D224" s="148" t="s">
        <v>188</v>
      </c>
      <c r="E224" s="163" t="s">
        <v>81</v>
      </c>
      <c r="F224" s="164" t="s">
        <v>269</v>
      </c>
      <c r="H224" s="165">
        <v>30.13</v>
      </c>
      <c r="I224" s="166"/>
      <c r="L224" s="162"/>
      <c r="M224" s="167"/>
      <c r="T224" s="168"/>
      <c r="AT224" s="163" t="s">
        <v>188</v>
      </c>
      <c r="AU224" s="163" t="s">
        <v>93</v>
      </c>
      <c r="AV224" s="14" t="s">
        <v>197</v>
      </c>
      <c r="AW224" s="14" t="s">
        <v>42</v>
      </c>
      <c r="AX224" s="14" t="s">
        <v>83</v>
      </c>
      <c r="AY224" s="163" t="s">
        <v>177</v>
      </c>
    </row>
    <row r="225" spans="2:65" s="12" customFormat="1" ht="11.25">
      <c r="B225" s="147"/>
      <c r="D225" s="148" t="s">
        <v>188</v>
      </c>
      <c r="E225" s="149" t="s">
        <v>81</v>
      </c>
      <c r="F225" s="150" t="s">
        <v>2285</v>
      </c>
      <c r="H225" s="151">
        <v>30.13</v>
      </c>
      <c r="I225" s="152"/>
      <c r="L225" s="147"/>
      <c r="M225" s="153"/>
      <c r="T225" s="154"/>
      <c r="AT225" s="149" t="s">
        <v>188</v>
      </c>
      <c r="AU225" s="149" t="s">
        <v>93</v>
      </c>
      <c r="AV225" s="12" t="s">
        <v>93</v>
      </c>
      <c r="AW225" s="12" t="s">
        <v>42</v>
      </c>
      <c r="AX225" s="12" t="s">
        <v>83</v>
      </c>
      <c r="AY225" s="149" t="s">
        <v>177</v>
      </c>
    </row>
    <row r="226" spans="2:65" s="13" customFormat="1" ht="11.25">
      <c r="B226" s="155"/>
      <c r="D226" s="148" t="s">
        <v>188</v>
      </c>
      <c r="E226" s="156" t="s">
        <v>81</v>
      </c>
      <c r="F226" s="157" t="s">
        <v>192</v>
      </c>
      <c r="H226" s="158">
        <v>60.26</v>
      </c>
      <c r="I226" s="159"/>
      <c r="L226" s="155"/>
      <c r="M226" s="160"/>
      <c r="T226" s="161"/>
      <c r="AT226" s="156" t="s">
        <v>188</v>
      </c>
      <c r="AU226" s="156" t="s">
        <v>93</v>
      </c>
      <c r="AV226" s="13" t="s">
        <v>184</v>
      </c>
      <c r="AW226" s="13" t="s">
        <v>42</v>
      </c>
      <c r="AX226" s="13" t="s">
        <v>91</v>
      </c>
      <c r="AY226" s="156" t="s">
        <v>177</v>
      </c>
    </row>
    <row r="227" spans="2:65" s="1" customFormat="1" ht="21.75" customHeight="1">
      <c r="B227" s="34"/>
      <c r="C227" s="130" t="s">
        <v>448</v>
      </c>
      <c r="D227" s="130" t="s">
        <v>179</v>
      </c>
      <c r="E227" s="131" t="s">
        <v>2286</v>
      </c>
      <c r="F227" s="132" t="s">
        <v>2287</v>
      </c>
      <c r="G227" s="133" t="s">
        <v>120</v>
      </c>
      <c r="H227" s="134">
        <v>4.21</v>
      </c>
      <c r="I227" s="135"/>
      <c r="J227" s="136">
        <f>ROUND(I227*H227,2)</f>
        <v>0</v>
      </c>
      <c r="K227" s="132" t="s">
        <v>183</v>
      </c>
      <c r="L227" s="34"/>
      <c r="M227" s="137" t="s">
        <v>81</v>
      </c>
      <c r="N227" s="138" t="s">
        <v>53</v>
      </c>
      <c r="P227" s="139">
        <f>O227*H227</f>
        <v>0</v>
      </c>
      <c r="Q227" s="139">
        <v>0.01</v>
      </c>
      <c r="R227" s="139">
        <f>Q227*H227</f>
        <v>4.2099999999999999E-2</v>
      </c>
      <c r="S227" s="139">
        <v>0</v>
      </c>
      <c r="T227" s="140">
        <f>S227*H227</f>
        <v>0</v>
      </c>
      <c r="AR227" s="141" t="s">
        <v>184</v>
      </c>
      <c r="AT227" s="141" t="s">
        <v>179</v>
      </c>
      <c r="AU227" s="141" t="s">
        <v>93</v>
      </c>
      <c r="AY227" s="18" t="s">
        <v>177</v>
      </c>
      <c r="BE227" s="142">
        <f>IF(N227="základní",J227,0)</f>
        <v>0</v>
      </c>
      <c r="BF227" s="142">
        <f>IF(N227="snížená",J227,0)</f>
        <v>0</v>
      </c>
      <c r="BG227" s="142">
        <f>IF(N227="zákl. přenesená",J227,0)</f>
        <v>0</v>
      </c>
      <c r="BH227" s="142">
        <f>IF(N227="sníž. přenesená",J227,0)</f>
        <v>0</v>
      </c>
      <c r="BI227" s="142">
        <f>IF(N227="nulová",J227,0)</f>
        <v>0</v>
      </c>
      <c r="BJ227" s="18" t="s">
        <v>91</v>
      </c>
      <c r="BK227" s="142">
        <f>ROUND(I227*H227,2)</f>
        <v>0</v>
      </c>
      <c r="BL227" s="18" t="s">
        <v>184</v>
      </c>
      <c r="BM227" s="141" t="s">
        <v>2288</v>
      </c>
    </row>
    <row r="228" spans="2:65" s="1" customFormat="1" ht="11.25">
      <c r="B228" s="34"/>
      <c r="D228" s="143" t="s">
        <v>186</v>
      </c>
      <c r="F228" s="144" t="s">
        <v>2289</v>
      </c>
      <c r="I228" s="145"/>
      <c r="L228" s="34"/>
      <c r="M228" s="146"/>
      <c r="T228" s="55"/>
      <c r="AT228" s="18" t="s">
        <v>186</v>
      </c>
      <c r="AU228" s="18" t="s">
        <v>93</v>
      </c>
    </row>
    <row r="229" spans="2:65" s="15" customFormat="1" ht="11.25">
      <c r="B229" s="179"/>
      <c r="D229" s="148" t="s">
        <v>188</v>
      </c>
      <c r="E229" s="180" t="s">
        <v>81</v>
      </c>
      <c r="F229" s="181" t="s">
        <v>2194</v>
      </c>
      <c r="H229" s="180" t="s">
        <v>81</v>
      </c>
      <c r="I229" s="182"/>
      <c r="L229" s="179"/>
      <c r="M229" s="183"/>
      <c r="T229" s="184"/>
      <c r="AT229" s="180" t="s">
        <v>188</v>
      </c>
      <c r="AU229" s="180" t="s">
        <v>93</v>
      </c>
      <c r="AV229" s="15" t="s">
        <v>91</v>
      </c>
      <c r="AW229" s="15" t="s">
        <v>42</v>
      </c>
      <c r="AX229" s="15" t="s">
        <v>83</v>
      </c>
      <c r="AY229" s="180" t="s">
        <v>177</v>
      </c>
    </row>
    <row r="230" spans="2:65" s="12" customFormat="1" ht="11.25">
      <c r="B230" s="147"/>
      <c r="D230" s="148" t="s">
        <v>188</v>
      </c>
      <c r="E230" s="149" t="s">
        <v>81</v>
      </c>
      <c r="F230" s="150" t="s">
        <v>2271</v>
      </c>
      <c r="H230" s="151">
        <v>4.21</v>
      </c>
      <c r="I230" s="152"/>
      <c r="L230" s="147"/>
      <c r="M230" s="153"/>
      <c r="T230" s="154"/>
      <c r="AT230" s="149" t="s">
        <v>188</v>
      </c>
      <c r="AU230" s="149" t="s">
        <v>93</v>
      </c>
      <c r="AV230" s="12" t="s">
        <v>93</v>
      </c>
      <c r="AW230" s="12" t="s">
        <v>42</v>
      </c>
      <c r="AX230" s="12" t="s">
        <v>91</v>
      </c>
      <c r="AY230" s="149" t="s">
        <v>177</v>
      </c>
    </row>
    <row r="231" spans="2:65" s="1" customFormat="1" ht="24.2" customHeight="1">
      <c r="B231" s="34"/>
      <c r="C231" s="130" t="s">
        <v>453</v>
      </c>
      <c r="D231" s="130" t="s">
        <v>179</v>
      </c>
      <c r="E231" s="131" t="s">
        <v>1921</v>
      </c>
      <c r="F231" s="132" t="s">
        <v>1922</v>
      </c>
      <c r="G231" s="133" t="s">
        <v>120</v>
      </c>
      <c r="H231" s="134">
        <v>8</v>
      </c>
      <c r="I231" s="135"/>
      <c r="J231" s="136">
        <f>ROUND(I231*H231,2)</f>
        <v>0</v>
      </c>
      <c r="K231" s="132" t="s">
        <v>183</v>
      </c>
      <c r="L231" s="34"/>
      <c r="M231" s="137" t="s">
        <v>81</v>
      </c>
      <c r="N231" s="138" t="s">
        <v>53</v>
      </c>
      <c r="P231" s="139">
        <f>O231*H231</f>
        <v>0</v>
      </c>
      <c r="Q231" s="139">
        <v>1.34E-3</v>
      </c>
      <c r="R231" s="139">
        <f>Q231*H231</f>
        <v>1.072E-2</v>
      </c>
      <c r="S231" s="139">
        <v>0</v>
      </c>
      <c r="T231" s="140">
        <f>S231*H231</f>
        <v>0</v>
      </c>
      <c r="AR231" s="141" t="s">
        <v>184</v>
      </c>
      <c r="AT231" s="141" t="s">
        <v>179</v>
      </c>
      <c r="AU231" s="141" t="s">
        <v>93</v>
      </c>
      <c r="AY231" s="18" t="s">
        <v>177</v>
      </c>
      <c r="BE231" s="142">
        <f>IF(N231="základní",J231,0)</f>
        <v>0</v>
      </c>
      <c r="BF231" s="142">
        <f>IF(N231="snížená",J231,0)</f>
        <v>0</v>
      </c>
      <c r="BG231" s="142">
        <f>IF(N231="zákl. přenesená",J231,0)</f>
        <v>0</v>
      </c>
      <c r="BH231" s="142">
        <f>IF(N231="sníž. přenesená",J231,0)</f>
        <v>0</v>
      </c>
      <c r="BI231" s="142">
        <f>IF(N231="nulová",J231,0)</f>
        <v>0</v>
      </c>
      <c r="BJ231" s="18" t="s">
        <v>91</v>
      </c>
      <c r="BK231" s="142">
        <f>ROUND(I231*H231,2)</f>
        <v>0</v>
      </c>
      <c r="BL231" s="18" t="s">
        <v>184</v>
      </c>
      <c r="BM231" s="141" t="s">
        <v>2290</v>
      </c>
    </row>
    <row r="232" spans="2:65" s="1" customFormat="1" ht="11.25">
      <c r="B232" s="34"/>
      <c r="D232" s="143" t="s">
        <v>186</v>
      </c>
      <c r="F232" s="144" t="s">
        <v>1924</v>
      </c>
      <c r="I232" s="145"/>
      <c r="L232" s="34"/>
      <c r="M232" s="146"/>
      <c r="T232" s="55"/>
      <c r="AT232" s="18" t="s">
        <v>186</v>
      </c>
      <c r="AU232" s="18" t="s">
        <v>93</v>
      </c>
    </row>
    <row r="233" spans="2:65" s="12" customFormat="1" ht="11.25">
      <c r="B233" s="147"/>
      <c r="D233" s="148" t="s">
        <v>188</v>
      </c>
      <c r="E233" s="149" t="s">
        <v>81</v>
      </c>
      <c r="F233" s="150" t="s">
        <v>2291</v>
      </c>
      <c r="H233" s="151">
        <v>8</v>
      </c>
      <c r="I233" s="152"/>
      <c r="L233" s="147"/>
      <c r="M233" s="153"/>
      <c r="T233" s="154"/>
      <c r="AT233" s="149" t="s">
        <v>188</v>
      </c>
      <c r="AU233" s="149" t="s">
        <v>93</v>
      </c>
      <c r="AV233" s="12" t="s">
        <v>93</v>
      </c>
      <c r="AW233" s="12" t="s">
        <v>42</v>
      </c>
      <c r="AX233" s="12" t="s">
        <v>91</v>
      </c>
      <c r="AY233" s="149" t="s">
        <v>177</v>
      </c>
    </row>
    <row r="234" spans="2:65" s="1" customFormat="1" ht="24.2" customHeight="1">
      <c r="B234" s="34"/>
      <c r="C234" s="130" t="s">
        <v>458</v>
      </c>
      <c r="D234" s="130" t="s">
        <v>179</v>
      </c>
      <c r="E234" s="131" t="s">
        <v>2292</v>
      </c>
      <c r="F234" s="132" t="s">
        <v>2293</v>
      </c>
      <c r="G234" s="133" t="s">
        <v>120</v>
      </c>
      <c r="H234" s="134">
        <v>30.13</v>
      </c>
      <c r="I234" s="135"/>
      <c r="J234" s="136">
        <f>ROUND(I234*H234,2)</f>
        <v>0</v>
      </c>
      <c r="K234" s="132" t="s">
        <v>183</v>
      </c>
      <c r="L234" s="34"/>
      <c r="M234" s="137" t="s">
        <v>81</v>
      </c>
      <c r="N234" s="138" t="s">
        <v>53</v>
      </c>
      <c r="P234" s="139">
        <f>O234*H234</f>
        <v>0</v>
      </c>
      <c r="Q234" s="139">
        <v>2.0999999999999999E-3</v>
      </c>
      <c r="R234" s="139">
        <f>Q234*H234</f>
        <v>6.3272999999999996E-2</v>
      </c>
      <c r="S234" s="139">
        <v>0</v>
      </c>
      <c r="T234" s="140">
        <f>S234*H234</f>
        <v>0</v>
      </c>
      <c r="AR234" s="141" t="s">
        <v>184</v>
      </c>
      <c r="AT234" s="141" t="s">
        <v>179</v>
      </c>
      <c r="AU234" s="141" t="s">
        <v>93</v>
      </c>
      <c r="AY234" s="18" t="s">
        <v>177</v>
      </c>
      <c r="BE234" s="142">
        <f>IF(N234="základní",J234,0)</f>
        <v>0</v>
      </c>
      <c r="BF234" s="142">
        <f>IF(N234="snížená",J234,0)</f>
        <v>0</v>
      </c>
      <c r="BG234" s="142">
        <f>IF(N234="zákl. přenesená",J234,0)</f>
        <v>0</v>
      </c>
      <c r="BH234" s="142">
        <f>IF(N234="sníž. přenesená",J234,0)</f>
        <v>0</v>
      </c>
      <c r="BI234" s="142">
        <f>IF(N234="nulová",J234,0)</f>
        <v>0</v>
      </c>
      <c r="BJ234" s="18" t="s">
        <v>91</v>
      </c>
      <c r="BK234" s="142">
        <f>ROUND(I234*H234,2)</f>
        <v>0</v>
      </c>
      <c r="BL234" s="18" t="s">
        <v>184</v>
      </c>
      <c r="BM234" s="141" t="s">
        <v>2294</v>
      </c>
    </row>
    <row r="235" spans="2:65" s="1" customFormat="1" ht="11.25">
      <c r="B235" s="34"/>
      <c r="D235" s="143" t="s">
        <v>186</v>
      </c>
      <c r="F235" s="144" t="s">
        <v>2295</v>
      </c>
      <c r="I235" s="145"/>
      <c r="L235" s="34"/>
      <c r="M235" s="146"/>
      <c r="T235" s="55"/>
      <c r="AT235" s="18" t="s">
        <v>186</v>
      </c>
      <c r="AU235" s="18" t="s">
        <v>93</v>
      </c>
    </row>
    <row r="236" spans="2:65" s="1" customFormat="1" ht="16.5" customHeight="1">
      <c r="B236" s="34"/>
      <c r="C236" s="130" t="s">
        <v>475</v>
      </c>
      <c r="D236" s="130" t="s">
        <v>179</v>
      </c>
      <c r="E236" s="131" t="s">
        <v>1982</v>
      </c>
      <c r="F236" s="132" t="s">
        <v>2296</v>
      </c>
      <c r="G236" s="133" t="s">
        <v>182</v>
      </c>
      <c r="H236" s="134">
        <v>11</v>
      </c>
      <c r="I236" s="135"/>
      <c r="J236" s="136">
        <f>ROUND(I236*H236,2)</f>
        <v>0</v>
      </c>
      <c r="K236" s="132" t="s">
        <v>81</v>
      </c>
      <c r="L236" s="34"/>
      <c r="M236" s="137" t="s">
        <v>81</v>
      </c>
      <c r="N236" s="138" t="s">
        <v>53</v>
      </c>
      <c r="P236" s="139">
        <f>O236*H236</f>
        <v>0</v>
      </c>
      <c r="Q236" s="139">
        <v>0</v>
      </c>
      <c r="R236" s="139">
        <f>Q236*H236</f>
        <v>0</v>
      </c>
      <c r="S236" s="139">
        <v>0</v>
      </c>
      <c r="T236" s="140">
        <f>S236*H236</f>
        <v>0</v>
      </c>
      <c r="AR236" s="141" t="s">
        <v>184</v>
      </c>
      <c r="AT236" s="141" t="s">
        <v>179</v>
      </c>
      <c r="AU236" s="141" t="s">
        <v>93</v>
      </c>
      <c r="AY236" s="18" t="s">
        <v>177</v>
      </c>
      <c r="BE236" s="142">
        <f>IF(N236="základní",J236,0)</f>
        <v>0</v>
      </c>
      <c r="BF236" s="142">
        <f>IF(N236="snížená",J236,0)</f>
        <v>0</v>
      </c>
      <c r="BG236" s="142">
        <f>IF(N236="zákl. přenesená",J236,0)</f>
        <v>0</v>
      </c>
      <c r="BH236" s="142">
        <f>IF(N236="sníž. přenesená",J236,0)</f>
        <v>0</v>
      </c>
      <c r="BI236" s="142">
        <f>IF(N236="nulová",J236,0)</f>
        <v>0</v>
      </c>
      <c r="BJ236" s="18" t="s">
        <v>91</v>
      </c>
      <c r="BK236" s="142">
        <f>ROUND(I236*H236,2)</f>
        <v>0</v>
      </c>
      <c r="BL236" s="18" t="s">
        <v>184</v>
      </c>
      <c r="BM236" s="141" t="s">
        <v>2297</v>
      </c>
    </row>
    <row r="237" spans="2:65" s="1" customFormat="1" ht="16.5" customHeight="1">
      <c r="B237" s="34"/>
      <c r="C237" s="130" t="s">
        <v>488</v>
      </c>
      <c r="D237" s="130" t="s">
        <v>179</v>
      </c>
      <c r="E237" s="131" t="s">
        <v>1005</v>
      </c>
      <c r="F237" s="132" t="s">
        <v>1006</v>
      </c>
      <c r="G237" s="133" t="s">
        <v>1007</v>
      </c>
      <c r="H237" s="134">
        <v>20</v>
      </c>
      <c r="I237" s="135"/>
      <c r="J237" s="136">
        <f>ROUND(I237*H237,2)</f>
        <v>0</v>
      </c>
      <c r="K237" s="132" t="s">
        <v>81</v>
      </c>
      <c r="L237" s="34"/>
      <c r="M237" s="137" t="s">
        <v>81</v>
      </c>
      <c r="N237" s="138" t="s">
        <v>53</v>
      </c>
      <c r="P237" s="139">
        <f>O237*H237</f>
        <v>0</v>
      </c>
      <c r="Q237" s="139">
        <v>0</v>
      </c>
      <c r="R237" s="139">
        <f>Q237*H237</f>
        <v>0</v>
      </c>
      <c r="S237" s="139">
        <v>0</v>
      </c>
      <c r="T237" s="140">
        <f>S237*H237</f>
        <v>0</v>
      </c>
      <c r="AR237" s="141" t="s">
        <v>1008</v>
      </c>
      <c r="AT237" s="141" t="s">
        <v>179</v>
      </c>
      <c r="AU237" s="141" t="s">
        <v>93</v>
      </c>
      <c r="AY237" s="18" t="s">
        <v>177</v>
      </c>
      <c r="BE237" s="142">
        <f>IF(N237="základní",J237,0)</f>
        <v>0</v>
      </c>
      <c r="BF237" s="142">
        <f>IF(N237="snížená",J237,0)</f>
        <v>0</v>
      </c>
      <c r="BG237" s="142">
        <f>IF(N237="zákl. přenesená",J237,0)</f>
        <v>0</v>
      </c>
      <c r="BH237" s="142">
        <f>IF(N237="sníž. přenesená",J237,0)</f>
        <v>0</v>
      </c>
      <c r="BI237" s="142">
        <f>IF(N237="nulová",J237,0)</f>
        <v>0</v>
      </c>
      <c r="BJ237" s="18" t="s">
        <v>91</v>
      </c>
      <c r="BK237" s="142">
        <f>ROUND(I237*H237,2)</f>
        <v>0</v>
      </c>
      <c r="BL237" s="18" t="s">
        <v>1008</v>
      </c>
      <c r="BM237" s="141" t="s">
        <v>2298</v>
      </c>
    </row>
    <row r="238" spans="2:65" s="11" customFormat="1" ht="22.9" customHeight="1">
      <c r="B238" s="118"/>
      <c r="D238" s="119" t="s">
        <v>82</v>
      </c>
      <c r="E238" s="128" t="s">
        <v>1010</v>
      </c>
      <c r="F238" s="128" t="s">
        <v>1011</v>
      </c>
      <c r="I238" s="121"/>
      <c r="J238" s="129">
        <f>BK238</f>
        <v>0</v>
      </c>
      <c r="L238" s="118"/>
      <c r="M238" s="123"/>
      <c r="P238" s="124">
        <f>SUM(P239:P257)</f>
        <v>0</v>
      </c>
      <c r="R238" s="124">
        <f>SUM(R239:R257)</f>
        <v>0</v>
      </c>
      <c r="T238" s="125">
        <f>SUM(T239:T257)</f>
        <v>0</v>
      </c>
      <c r="AR238" s="119" t="s">
        <v>91</v>
      </c>
      <c r="AT238" s="126" t="s">
        <v>82</v>
      </c>
      <c r="AU238" s="126" t="s">
        <v>91</v>
      </c>
      <c r="AY238" s="119" t="s">
        <v>177</v>
      </c>
      <c r="BK238" s="127">
        <f>SUM(BK239:BK257)</f>
        <v>0</v>
      </c>
    </row>
    <row r="239" spans="2:65" s="1" customFormat="1" ht="24.2" customHeight="1">
      <c r="B239" s="34"/>
      <c r="C239" s="130" t="s">
        <v>495</v>
      </c>
      <c r="D239" s="130" t="s">
        <v>179</v>
      </c>
      <c r="E239" s="131" t="s">
        <v>1018</v>
      </c>
      <c r="F239" s="132" t="s">
        <v>1019</v>
      </c>
      <c r="G239" s="133" t="s">
        <v>241</v>
      </c>
      <c r="H239" s="134">
        <v>60.91</v>
      </c>
      <c r="I239" s="135"/>
      <c r="J239" s="136">
        <f>ROUND(I239*H239,2)</f>
        <v>0</v>
      </c>
      <c r="K239" s="132" t="s">
        <v>183</v>
      </c>
      <c r="L239" s="34"/>
      <c r="M239" s="137" t="s">
        <v>81</v>
      </c>
      <c r="N239" s="138" t="s">
        <v>53</v>
      </c>
      <c r="P239" s="139">
        <f>O239*H239</f>
        <v>0</v>
      </c>
      <c r="Q239" s="139">
        <v>0</v>
      </c>
      <c r="R239" s="139">
        <f>Q239*H239</f>
        <v>0</v>
      </c>
      <c r="S239" s="139">
        <v>0</v>
      </c>
      <c r="T239" s="140">
        <f>S239*H239</f>
        <v>0</v>
      </c>
      <c r="AR239" s="141" t="s">
        <v>184</v>
      </c>
      <c r="AT239" s="141" t="s">
        <v>179</v>
      </c>
      <c r="AU239" s="141" t="s">
        <v>93</v>
      </c>
      <c r="AY239" s="18" t="s">
        <v>177</v>
      </c>
      <c r="BE239" s="142">
        <f>IF(N239="základní",J239,0)</f>
        <v>0</v>
      </c>
      <c r="BF239" s="142">
        <f>IF(N239="snížená",J239,0)</f>
        <v>0</v>
      </c>
      <c r="BG239" s="142">
        <f>IF(N239="zákl. přenesená",J239,0)</f>
        <v>0</v>
      </c>
      <c r="BH239" s="142">
        <f>IF(N239="sníž. přenesená",J239,0)</f>
        <v>0</v>
      </c>
      <c r="BI239" s="142">
        <f>IF(N239="nulová",J239,0)</f>
        <v>0</v>
      </c>
      <c r="BJ239" s="18" t="s">
        <v>91</v>
      </c>
      <c r="BK239" s="142">
        <f>ROUND(I239*H239,2)</f>
        <v>0</v>
      </c>
      <c r="BL239" s="18" t="s">
        <v>184</v>
      </c>
      <c r="BM239" s="141" t="s">
        <v>2299</v>
      </c>
    </row>
    <row r="240" spans="2:65" s="1" customFormat="1" ht="11.25">
      <c r="B240" s="34"/>
      <c r="D240" s="143" t="s">
        <v>186</v>
      </c>
      <c r="F240" s="144" t="s">
        <v>1021</v>
      </c>
      <c r="I240" s="145"/>
      <c r="L240" s="34"/>
      <c r="M240" s="146"/>
      <c r="T240" s="55"/>
      <c r="AT240" s="18" t="s">
        <v>186</v>
      </c>
      <c r="AU240" s="18" t="s">
        <v>93</v>
      </c>
    </row>
    <row r="241" spans="2:65" s="1" customFormat="1" ht="24.2" customHeight="1">
      <c r="B241" s="34"/>
      <c r="C241" s="130" t="s">
        <v>500</v>
      </c>
      <c r="D241" s="130" t="s">
        <v>179</v>
      </c>
      <c r="E241" s="131" t="s">
        <v>1023</v>
      </c>
      <c r="F241" s="132" t="s">
        <v>1024</v>
      </c>
      <c r="G241" s="133" t="s">
        <v>241</v>
      </c>
      <c r="H241" s="134">
        <v>1157.29</v>
      </c>
      <c r="I241" s="135"/>
      <c r="J241" s="136">
        <f>ROUND(I241*H241,2)</f>
        <v>0</v>
      </c>
      <c r="K241" s="132" t="s">
        <v>183</v>
      </c>
      <c r="L241" s="34"/>
      <c r="M241" s="137" t="s">
        <v>81</v>
      </c>
      <c r="N241" s="138" t="s">
        <v>53</v>
      </c>
      <c r="P241" s="139">
        <f>O241*H241</f>
        <v>0</v>
      </c>
      <c r="Q241" s="139">
        <v>0</v>
      </c>
      <c r="R241" s="139">
        <f>Q241*H241</f>
        <v>0</v>
      </c>
      <c r="S241" s="139">
        <v>0</v>
      </c>
      <c r="T241" s="140">
        <f>S241*H241</f>
        <v>0</v>
      </c>
      <c r="AR241" s="141" t="s">
        <v>184</v>
      </c>
      <c r="AT241" s="141" t="s">
        <v>179</v>
      </c>
      <c r="AU241" s="141" t="s">
        <v>93</v>
      </c>
      <c r="AY241" s="18" t="s">
        <v>177</v>
      </c>
      <c r="BE241" s="142">
        <f>IF(N241="základní",J241,0)</f>
        <v>0</v>
      </c>
      <c r="BF241" s="142">
        <f>IF(N241="snížená",J241,0)</f>
        <v>0</v>
      </c>
      <c r="BG241" s="142">
        <f>IF(N241="zákl. přenesená",J241,0)</f>
        <v>0</v>
      </c>
      <c r="BH241" s="142">
        <f>IF(N241="sníž. přenesená",J241,0)</f>
        <v>0</v>
      </c>
      <c r="BI241" s="142">
        <f>IF(N241="nulová",J241,0)</f>
        <v>0</v>
      </c>
      <c r="BJ241" s="18" t="s">
        <v>91</v>
      </c>
      <c r="BK241" s="142">
        <f>ROUND(I241*H241,2)</f>
        <v>0</v>
      </c>
      <c r="BL241" s="18" t="s">
        <v>184</v>
      </c>
      <c r="BM241" s="141" t="s">
        <v>2300</v>
      </c>
    </row>
    <row r="242" spans="2:65" s="1" customFormat="1" ht="11.25">
      <c r="B242" s="34"/>
      <c r="D242" s="143" t="s">
        <v>186</v>
      </c>
      <c r="F242" s="144" t="s">
        <v>1026</v>
      </c>
      <c r="I242" s="145"/>
      <c r="L242" s="34"/>
      <c r="M242" s="146"/>
      <c r="T242" s="55"/>
      <c r="AT242" s="18" t="s">
        <v>186</v>
      </c>
      <c r="AU242" s="18" t="s">
        <v>93</v>
      </c>
    </row>
    <row r="243" spans="2:65" s="12" customFormat="1" ht="11.25">
      <c r="B243" s="147"/>
      <c r="D243" s="148" t="s">
        <v>188</v>
      </c>
      <c r="F243" s="150" t="s">
        <v>2301</v>
      </c>
      <c r="H243" s="151">
        <v>1157.29</v>
      </c>
      <c r="I243" s="152"/>
      <c r="L243" s="147"/>
      <c r="M243" s="153"/>
      <c r="T243" s="154"/>
      <c r="AT243" s="149" t="s">
        <v>188</v>
      </c>
      <c r="AU243" s="149" t="s">
        <v>93</v>
      </c>
      <c r="AV243" s="12" t="s">
        <v>93</v>
      </c>
      <c r="AW243" s="12" t="s">
        <v>4</v>
      </c>
      <c r="AX243" s="12" t="s">
        <v>91</v>
      </c>
      <c r="AY243" s="149" t="s">
        <v>177</v>
      </c>
    </row>
    <row r="244" spans="2:65" s="1" customFormat="1" ht="55.5" customHeight="1">
      <c r="B244" s="34"/>
      <c r="C244" s="130" t="s">
        <v>505</v>
      </c>
      <c r="D244" s="130" t="s">
        <v>179</v>
      </c>
      <c r="E244" s="131" t="s">
        <v>2302</v>
      </c>
      <c r="F244" s="132" t="s">
        <v>2303</v>
      </c>
      <c r="G244" s="133" t="s">
        <v>241</v>
      </c>
      <c r="H244" s="134">
        <v>1</v>
      </c>
      <c r="I244" s="135"/>
      <c r="J244" s="136">
        <f>ROUND(I244*H244,2)</f>
        <v>0</v>
      </c>
      <c r="K244" s="132" t="s">
        <v>183</v>
      </c>
      <c r="L244" s="34"/>
      <c r="M244" s="137" t="s">
        <v>81</v>
      </c>
      <c r="N244" s="138" t="s">
        <v>53</v>
      </c>
      <c r="P244" s="139">
        <f>O244*H244</f>
        <v>0</v>
      </c>
      <c r="Q244" s="139">
        <v>0</v>
      </c>
      <c r="R244" s="139">
        <f>Q244*H244</f>
        <v>0</v>
      </c>
      <c r="S244" s="139">
        <v>0</v>
      </c>
      <c r="T244" s="140">
        <f>S244*H244</f>
        <v>0</v>
      </c>
      <c r="AR244" s="141" t="s">
        <v>184</v>
      </c>
      <c r="AT244" s="141" t="s">
        <v>179</v>
      </c>
      <c r="AU244" s="141" t="s">
        <v>93</v>
      </c>
      <c r="AY244" s="18" t="s">
        <v>177</v>
      </c>
      <c r="BE244" s="142">
        <f>IF(N244="základní",J244,0)</f>
        <v>0</v>
      </c>
      <c r="BF244" s="142">
        <f>IF(N244="snížená",J244,0)</f>
        <v>0</v>
      </c>
      <c r="BG244" s="142">
        <f>IF(N244="zákl. přenesená",J244,0)</f>
        <v>0</v>
      </c>
      <c r="BH244" s="142">
        <f>IF(N244="sníž. přenesená",J244,0)</f>
        <v>0</v>
      </c>
      <c r="BI244" s="142">
        <f>IF(N244="nulová",J244,0)</f>
        <v>0</v>
      </c>
      <c r="BJ244" s="18" t="s">
        <v>91</v>
      </c>
      <c r="BK244" s="142">
        <f>ROUND(I244*H244,2)</f>
        <v>0</v>
      </c>
      <c r="BL244" s="18" t="s">
        <v>184</v>
      </c>
      <c r="BM244" s="141" t="s">
        <v>2304</v>
      </c>
    </row>
    <row r="245" spans="2:65" s="1" customFormat="1" ht="11.25">
      <c r="B245" s="34"/>
      <c r="D245" s="143" t="s">
        <v>186</v>
      </c>
      <c r="F245" s="144" t="s">
        <v>2305</v>
      </c>
      <c r="I245" s="145"/>
      <c r="L245" s="34"/>
      <c r="M245" s="146"/>
      <c r="T245" s="55"/>
      <c r="AT245" s="18" t="s">
        <v>186</v>
      </c>
      <c r="AU245" s="18" t="s">
        <v>93</v>
      </c>
    </row>
    <row r="246" spans="2:65" s="12" customFormat="1" ht="11.25">
      <c r="B246" s="147"/>
      <c r="D246" s="148" t="s">
        <v>188</v>
      </c>
      <c r="E246" s="149" t="s">
        <v>81</v>
      </c>
      <c r="F246" s="150" t="s">
        <v>2306</v>
      </c>
      <c r="H246" s="151">
        <v>1</v>
      </c>
      <c r="I246" s="152"/>
      <c r="L246" s="147"/>
      <c r="M246" s="153"/>
      <c r="T246" s="154"/>
      <c r="AT246" s="149" t="s">
        <v>188</v>
      </c>
      <c r="AU246" s="149" t="s">
        <v>93</v>
      </c>
      <c r="AV246" s="12" t="s">
        <v>93</v>
      </c>
      <c r="AW246" s="12" t="s">
        <v>42</v>
      </c>
      <c r="AX246" s="12" t="s">
        <v>83</v>
      </c>
      <c r="AY246" s="149" t="s">
        <v>177</v>
      </c>
    </row>
    <row r="247" spans="2:65" s="13" customFormat="1" ht="11.25">
      <c r="B247" s="155"/>
      <c r="D247" s="148" t="s">
        <v>188</v>
      </c>
      <c r="E247" s="156" t="s">
        <v>81</v>
      </c>
      <c r="F247" s="157" t="s">
        <v>192</v>
      </c>
      <c r="H247" s="158">
        <v>1</v>
      </c>
      <c r="I247" s="159"/>
      <c r="L247" s="155"/>
      <c r="M247" s="160"/>
      <c r="T247" s="161"/>
      <c r="AT247" s="156" t="s">
        <v>188</v>
      </c>
      <c r="AU247" s="156" t="s">
        <v>93</v>
      </c>
      <c r="AV247" s="13" t="s">
        <v>184</v>
      </c>
      <c r="AW247" s="13" t="s">
        <v>42</v>
      </c>
      <c r="AX247" s="13" t="s">
        <v>91</v>
      </c>
      <c r="AY247" s="156" t="s">
        <v>177</v>
      </c>
    </row>
    <row r="248" spans="2:65" s="1" customFormat="1" ht="44.25" customHeight="1">
      <c r="B248" s="34"/>
      <c r="C248" s="130" t="s">
        <v>510</v>
      </c>
      <c r="D248" s="130" t="s">
        <v>179</v>
      </c>
      <c r="E248" s="131" t="s">
        <v>2307</v>
      </c>
      <c r="F248" s="132" t="s">
        <v>2308</v>
      </c>
      <c r="G248" s="133" t="s">
        <v>241</v>
      </c>
      <c r="H248" s="134">
        <v>50.207999999999998</v>
      </c>
      <c r="I248" s="135"/>
      <c r="J248" s="136">
        <f>ROUND(I248*H248,2)</f>
        <v>0</v>
      </c>
      <c r="K248" s="132" t="s">
        <v>183</v>
      </c>
      <c r="L248" s="34"/>
      <c r="M248" s="137" t="s">
        <v>81</v>
      </c>
      <c r="N248" s="138" t="s">
        <v>53</v>
      </c>
      <c r="P248" s="139">
        <f>O248*H248</f>
        <v>0</v>
      </c>
      <c r="Q248" s="139">
        <v>0</v>
      </c>
      <c r="R248" s="139">
        <f>Q248*H248</f>
        <v>0</v>
      </c>
      <c r="S248" s="139">
        <v>0</v>
      </c>
      <c r="T248" s="140">
        <f>S248*H248</f>
        <v>0</v>
      </c>
      <c r="AR248" s="141" t="s">
        <v>184</v>
      </c>
      <c r="AT248" s="141" t="s">
        <v>179</v>
      </c>
      <c r="AU248" s="141" t="s">
        <v>93</v>
      </c>
      <c r="AY248" s="18" t="s">
        <v>177</v>
      </c>
      <c r="BE248" s="142">
        <f>IF(N248="základní",J248,0)</f>
        <v>0</v>
      </c>
      <c r="BF248" s="142">
        <f>IF(N248="snížená",J248,0)</f>
        <v>0</v>
      </c>
      <c r="BG248" s="142">
        <f>IF(N248="zákl. přenesená",J248,0)</f>
        <v>0</v>
      </c>
      <c r="BH248" s="142">
        <f>IF(N248="sníž. přenesená",J248,0)</f>
        <v>0</v>
      </c>
      <c r="BI248" s="142">
        <f>IF(N248="nulová",J248,0)</f>
        <v>0</v>
      </c>
      <c r="BJ248" s="18" t="s">
        <v>91</v>
      </c>
      <c r="BK248" s="142">
        <f>ROUND(I248*H248,2)</f>
        <v>0</v>
      </c>
      <c r="BL248" s="18" t="s">
        <v>184</v>
      </c>
      <c r="BM248" s="141" t="s">
        <v>2309</v>
      </c>
    </row>
    <row r="249" spans="2:65" s="1" customFormat="1" ht="11.25">
      <c r="B249" s="34"/>
      <c r="D249" s="143" t="s">
        <v>186</v>
      </c>
      <c r="F249" s="144" t="s">
        <v>2310</v>
      </c>
      <c r="I249" s="145"/>
      <c r="L249" s="34"/>
      <c r="M249" s="146"/>
      <c r="T249" s="55"/>
      <c r="AT249" s="18" t="s">
        <v>186</v>
      </c>
      <c r="AU249" s="18" t="s">
        <v>93</v>
      </c>
    </row>
    <row r="250" spans="2:65" s="12" customFormat="1" ht="11.25">
      <c r="B250" s="147"/>
      <c r="D250" s="148" t="s">
        <v>188</v>
      </c>
      <c r="E250" s="149" t="s">
        <v>81</v>
      </c>
      <c r="F250" s="150" t="s">
        <v>2311</v>
      </c>
      <c r="H250" s="151">
        <v>60.91</v>
      </c>
      <c r="I250" s="152"/>
      <c r="L250" s="147"/>
      <c r="M250" s="153"/>
      <c r="T250" s="154"/>
      <c r="AT250" s="149" t="s">
        <v>188</v>
      </c>
      <c r="AU250" s="149" t="s">
        <v>93</v>
      </c>
      <c r="AV250" s="12" t="s">
        <v>93</v>
      </c>
      <c r="AW250" s="12" t="s">
        <v>42</v>
      </c>
      <c r="AX250" s="12" t="s">
        <v>83</v>
      </c>
      <c r="AY250" s="149" t="s">
        <v>177</v>
      </c>
    </row>
    <row r="251" spans="2:65" s="12" customFormat="1" ht="11.25">
      <c r="B251" s="147"/>
      <c r="D251" s="148" t="s">
        <v>188</v>
      </c>
      <c r="E251" s="149" t="s">
        <v>81</v>
      </c>
      <c r="F251" s="150" t="s">
        <v>2312</v>
      </c>
      <c r="H251" s="151">
        <v>-9.702</v>
      </c>
      <c r="I251" s="152"/>
      <c r="L251" s="147"/>
      <c r="M251" s="153"/>
      <c r="T251" s="154"/>
      <c r="AT251" s="149" t="s">
        <v>188</v>
      </c>
      <c r="AU251" s="149" t="s">
        <v>93</v>
      </c>
      <c r="AV251" s="12" t="s">
        <v>93</v>
      </c>
      <c r="AW251" s="12" t="s">
        <v>42</v>
      </c>
      <c r="AX251" s="12" t="s">
        <v>83</v>
      </c>
      <c r="AY251" s="149" t="s">
        <v>177</v>
      </c>
    </row>
    <row r="252" spans="2:65" s="12" customFormat="1" ht="11.25">
      <c r="B252" s="147"/>
      <c r="D252" s="148" t="s">
        <v>188</v>
      </c>
      <c r="E252" s="149" t="s">
        <v>81</v>
      </c>
      <c r="F252" s="150" t="s">
        <v>2313</v>
      </c>
      <c r="H252" s="151">
        <v>-1</v>
      </c>
      <c r="I252" s="152"/>
      <c r="L252" s="147"/>
      <c r="M252" s="153"/>
      <c r="T252" s="154"/>
      <c r="AT252" s="149" t="s">
        <v>188</v>
      </c>
      <c r="AU252" s="149" t="s">
        <v>93</v>
      </c>
      <c r="AV252" s="12" t="s">
        <v>93</v>
      </c>
      <c r="AW252" s="12" t="s">
        <v>42</v>
      </c>
      <c r="AX252" s="12" t="s">
        <v>83</v>
      </c>
      <c r="AY252" s="149" t="s">
        <v>177</v>
      </c>
    </row>
    <row r="253" spans="2:65" s="13" customFormat="1" ht="11.25">
      <c r="B253" s="155"/>
      <c r="D253" s="148" t="s">
        <v>188</v>
      </c>
      <c r="E253" s="156" t="s">
        <v>81</v>
      </c>
      <c r="F253" s="157" t="s">
        <v>192</v>
      </c>
      <c r="H253" s="158">
        <v>50.207999999999998</v>
      </c>
      <c r="I253" s="159"/>
      <c r="L253" s="155"/>
      <c r="M253" s="160"/>
      <c r="T253" s="161"/>
      <c r="AT253" s="156" t="s">
        <v>188</v>
      </c>
      <c r="AU253" s="156" t="s">
        <v>93</v>
      </c>
      <c r="AV253" s="13" t="s">
        <v>184</v>
      </c>
      <c r="AW253" s="13" t="s">
        <v>42</v>
      </c>
      <c r="AX253" s="13" t="s">
        <v>91</v>
      </c>
      <c r="AY253" s="156" t="s">
        <v>177</v>
      </c>
    </row>
    <row r="254" spans="2:65" s="1" customFormat="1" ht="44.25" customHeight="1">
      <c r="B254" s="34"/>
      <c r="C254" s="130" t="s">
        <v>516</v>
      </c>
      <c r="D254" s="130" t="s">
        <v>179</v>
      </c>
      <c r="E254" s="131" t="s">
        <v>2314</v>
      </c>
      <c r="F254" s="132" t="s">
        <v>2315</v>
      </c>
      <c r="G254" s="133" t="s">
        <v>241</v>
      </c>
      <c r="H254" s="134">
        <v>9.702</v>
      </c>
      <c r="I254" s="135"/>
      <c r="J254" s="136">
        <f>ROUND(I254*H254,2)</f>
        <v>0</v>
      </c>
      <c r="K254" s="132" t="s">
        <v>183</v>
      </c>
      <c r="L254" s="34"/>
      <c r="M254" s="137" t="s">
        <v>81</v>
      </c>
      <c r="N254" s="138" t="s">
        <v>53</v>
      </c>
      <c r="P254" s="139">
        <f>O254*H254</f>
        <v>0</v>
      </c>
      <c r="Q254" s="139">
        <v>0</v>
      </c>
      <c r="R254" s="139">
        <f>Q254*H254</f>
        <v>0</v>
      </c>
      <c r="S254" s="139">
        <v>0</v>
      </c>
      <c r="T254" s="140">
        <f>S254*H254</f>
        <v>0</v>
      </c>
      <c r="AR254" s="141" t="s">
        <v>184</v>
      </c>
      <c r="AT254" s="141" t="s">
        <v>179</v>
      </c>
      <c r="AU254" s="141" t="s">
        <v>93</v>
      </c>
      <c r="AY254" s="18" t="s">
        <v>177</v>
      </c>
      <c r="BE254" s="142">
        <f>IF(N254="základní",J254,0)</f>
        <v>0</v>
      </c>
      <c r="BF254" s="142">
        <f>IF(N254="snížená",J254,0)</f>
        <v>0</v>
      </c>
      <c r="BG254" s="142">
        <f>IF(N254="zákl. přenesená",J254,0)</f>
        <v>0</v>
      </c>
      <c r="BH254" s="142">
        <f>IF(N254="sníž. přenesená",J254,0)</f>
        <v>0</v>
      </c>
      <c r="BI254" s="142">
        <f>IF(N254="nulová",J254,0)</f>
        <v>0</v>
      </c>
      <c r="BJ254" s="18" t="s">
        <v>91</v>
      </c>
      <c r="BK254" s="142">
        <f>ROUND(I254*H254,2)</f>
        <v>0</v>
      </c>
      <c r="BL254" s="18" t="s">
        <v>184</v>
      </c>
      <c r="BM254" s="141" t="s">
        <v>2316</v>
      </c>
    </row>
    <row r="255" spans="2:65" s="1" customFormat="1" ht="11.25">
      <c r="B255" s="34"/>
      <c r="D255" s="143" t="s">
        <v>186</v>
      </c>
      <c r="F255" s="144" t="s">
        <v>2317</v>
      </c>
      <c r="I255" s="145"/>
      <c r="L255" s="34"/>
      <c r="M255" s="146"/>
      <c r="T255" s="55"/>
      <c r="AT255" s="18" t="s">
        <v>186</v>
      </c>
      <c r="AU255" s="18" t="s">
        <v>93</v>
      </c>
    </row>
    <row r="256" spans="2:65" s="12" customFormat="1" ht="11.25">
      <c r="B256" s="147"/>
      <c r="D256" s="148" t="s">
        <v>188</v>
      </c>
      <c r="E256" s="149" t="s">
        <v>81</v>
      </c>
      <c r="F256" s="150" t="s">
        <v>2318</v>
      </c>
      <c r="H256" s="151">
        <v>9.702</v>
      </c>
      <c r="I256" s="152"/>
      <c r="L256" s="147"/>
      <c r="M256" s="153"/>
      <c r="T256" s="154"/>
      <c r="AT256" s="149" t="s">
        <v>188</v>
      </c>
      <c r="AU256" s="149" t="s">
        <v>93</v>
      </c>
      <c r="AV256" s="12" t="s">
        <v>93</v>
      </c>
      <c r="AW256" s="12" t="s">
        <v>42</v>
      </c>
      <c r="AX256" s="12" t="s">
        <v>83</v>
      </c>
      <c r="AY256" s="149" t="s">
        <v>177</v>
      </c>
    </row>
    <row r="257" spans="2:65" s="13" customFormat="1" ht="11.25">
      <c r="B257" s="155"/>
      <c r="D257" s="148" t="s">
        <v>188</v>
      </c>
      <c r="E257" s="156" t="s">
        <v>81</v>
      </c>
      <c r="F257" s="157" t="s">
        <v>192</v>
      </c>
      <c r="H257" s="158">
        <v>9.702</v>
      </c>
      <c r="I257" s="159"/>
      <c r="L257" s="155"/>
      <c r="M257" s="160"/>
      <c r="T257" s="161"/>
      <c r="AT257" s="156" t="s">
        <v>188</v>
      </c>
      <c r="AU257" s="156" t="s">
        <v>93</v>
      </c>
      <c r="AV257" s="13" t="s">
        <v>184</v>
      </c>
      <c r="AW257" s="13" t="s">
        <v>42</v>
      </c>
      <c r="AX257" s="13" t="s">
        <v>91</v>
      </c>
      <c r="AY257" s="156" t="s">
        <v>177</v>
      </c>
    </row>
    <row r="258" spans="2:65" s="11" customFormat="1" ht="22.9" customHeight="1">
      <c r="B258" s="118"/>
      <c r="D258" s="119" t="s">
        <v>82</v>
      </c>
      <c r="E258" s="128" t="s">
        <v>1054</v>
      </c>
      <c r="F258" s="128" t="s">
        <v>1055</v>
      </c>
      <c r="I258" s="121"/>
      <c r="J258" s="129">
        <f>BK258</f>
        <v>0</v>
      </c>
      <c r="L258" s="118"/>
      <c r="M258" s="123"/>
      <c r="P258" s="124">
        <f>SUM(P259:P260)</f>
        <v>0</v>
      </c>
      <c r="R258" s="124">
        <f>SUM(R259:R260)</f>
        <v>0</v>
      </c>
      <c r="T258" s="125">
        <f>SUM(T259:T260)</f>
        <v>0</v>
      </c>
      <c r="AR258" s="119" t="s">
        <v>91</v>
      </c>
      <c r="AT258" s="126" t="s">
        <v>82</v>
      </c>
      <c r="AU258" s="126" t="s">
        <v>91</v>
      </c>
      <c r="AY258" s="119" t="s">
        <v>177</v>
      </c>
      <c r="BK258" s="127">
        <f>SUM(BK259:BK260)</f>
        <v>0</v>
      </c>
    </row>
    <row r="259" spans="2:65" s="1" customFormat="1" ht="24.2" customHeight="1">
      <c r="B259" s="34"/>
      <c r="C259" s="130" t="s">
        <v>522</v>
      </c>
      <c r="D259" s="130" t="s">
        <v>179</v>
      </c>
      <c r="E259" s="131" t="s">
        <v>2110</v>
      </c>
      <c r="F259" s="132" t="s">
        <v>2111</v>
      </c>
      <c r="G259" s="133" t="s">
        <v>241</v>
      </c>
      <c r="H259" s="134">
        <v>129.35900000000001</v>
      </c>
      <c r="I259" s="135"/>
      <c r="J259" s="136">
        <f>ROUND(I259*H259,2)</f>
        <v>0</v>
      </c>
      <c r="K259" s="132" t="s">
        <v>183</v>
      </c>
      <c r="L259" s="34"/>
      <c r="M259" s="137" t="s">
        <v>81</v>
      </c>
      <c r="N259" s="138" t="s">
        <v>53</v>
      </c>
      <c r="P259" s="139">
        <f>O259*H259</f>
        <v>0</v>
      </c>
      <c r="Q259" s="139">
        <v>0</v>
      </c>
      <c r="R259" s="139">
        <f>Q259*H259</f>
        <v>0</v>
      </c>
      <c r="S259" s="139">
        <v>0</v>
      </c>
      <c r="T259" s="140">
        <f>S259*H259</f>
        <v>0</v>
      </c>
      <c r="AR259" s="141" t="s">
        <v>184</v>
      </c>
      <c r="AT259" s="141" t="s">
        <v>179</v>
      </c>
      <c r="AU259" s="141" t="s">
        <v>93</v>
      </c>
      <c r="AY259" s="18" t="s">
        <v>177</v>
      </c>
      <c r="BE259" s="142">
        <f>IF(N259="základní",J259,0)</f>
        <v>0</v>
      </c>
      <c r="BF259" s="142">
        <f>IF(N259="snížená",J259,0)</f>
        <v>0</v>
      </c>
      <c r="BG259" s="142">
        <f>IF(N259="zákl. přenesená",J259,0)</f>
        <v>0</v>
      </c>
      <c r="BH259" s="142">
        <f>IF(N259="sníž. přenesená",J259,0)</f>
        <v>0</v>
      </c>
      <c r="BI259" s="142">
        <f>IF(N259="nulová",J259,0)</f>
        <v>0</v>
      </c>
      <c r="BJ259" s="18" t="s">
        <v>91</v>
      </c>
      <c r="BK259" s="142">
        <f>ROUND(I259*H259,2)</f>
        <v>0</v>
      </c>
      <c r="BL259" s="18" t="s">
        <v>184</v>
      </c>
      <c r="BM259" s="141" t="s">
        <v>2319</v>
      </c>
    </row>
    <row r="260" spans="2:65" s="1" customFormat="1" ht="11.25">
      <c r="B260" s="34"/>
      <c r="D260" s="143" t="s">
        <v>186</v>
      </c>
      <c r="F260" s="144" t="s">
        <v>2113</v>
      </c>
      <c r="I260" s="145"/>
      <c r="L260" s="34"/>
      <c r="M260" s="146"/>
      <c r="T260" s="55"/>
      <c r="AT260" s="18" t="s">
        <v>186</v>
      </c>
      <c r="AU260" s="18" t="s">
        <v>93</v>
      </c>
    </row>
    <row r="261" spans="2:65" s="11" customFormat="1" ht="25.9" customHeight="1">
      <c r="B261" s="118"/>
      <c r="D261" s="119" t="s">
        <v>82</v>
      </c>
      <c r="E261" s="120" t="s">
        <v>1061</v>
      </c>
      <c r="F261" s="120" t="s">
        <v>1062</v>
      </c>
      <c r="I261" s="121"/>
      <c r="J261" s="122">
        <f>BK261</f>
        <v>0</v>
      </c>
      <c r="L261" s="118"/>
      <c r="M261" s="123"/>
      <c r="P261" s="124">
        <f>P262</f>
        <v>0</v>
      </c>
      <c r="R261" s="124">
        <f>R262</f>
        <v>0.51060000000000005</v>
      </c>
      <c r="T261" s="125">
        <f>T262</f>
        <v>0</v>
      </c>
      <c r="AR261" s="119" t="s">
        <v>93</v>
      </c>
      <c r="AT261" s="126" t="s">
        <v>82</v>
      </c>
      <c r="AU261" s="126" t="s">
        <v>83</v>
      </c>
      <c r="AY261" s="119" t="s">
        <v>177</v>
      </c>
      <c r="BK261" s="127">
        <f>BK262</f>
        <v>0</v>
      </c>
    </row>
    <row r="262" spans="2:65" s="11" customFormat="1" ht="22.9" customHeight="1">
      <c r="B262" s="118"/>
      <c r="D262" s="119" t="s">
        <v>82</v>
      </c>
      <c r="E262" s="128" t="s">
        <v>1444</v>
      </c>
      <c r="F262" s="128" t="s">
        <v>1445</v>
      </c>
      <c r="I262" s="121"/>
      <c r="J262" s="129">
        <f>BK262</f>
        <v>0</v>
      </c>
      <c r="L262" s="118"/>
      <c r="M262" s="123"/>
      <c r="P262" s="124">
        <f>SUM(P263:P278)</f>
        <v>0</v>
      </c>
      <c r="R262" s="124">
        <f>SUM(R263:R278)</f>
        <v>0.51060000000000005</v>
      </c>
      <c r="T262" s="125">
        <f>SUM(T263:T278)</f>
        <v>0</v>
      </c>
      <c r="AR262" s="119" t="s">
        <v>93</v>
      </c>
      <c r="AT262" s="126" t="s">
        <v>82</v>
      </c>
      <c r="AU262" s="126" t="s">
        <v>91</v>
      </c>
      <c r="AY262" s="119" t="s">
        <v>177</v>
      </c>
      <c r="BK262" s="127">
        <f>SUM(BK263:BK278)</f>
        <v>0</v>
      </c>
    </row>
    <row r="263" spans="2:65" s="1" customFormat="1" ht="16.5" customHeight="1">
      <c r="B263" s="34"/>
      <c r="C263" s="130" t="s">
        <v>527</v>
      </c>
      <c r="D263" s="130" t="s">
        <v>179</v>
      </c>
      <c r="E263" s="131" t="s">
        <v>1447</v>
      </c>
      <c r="F263" s="132" t="s">
        <v>2320</v>
      </c>
      <c r="G263" s="133" t="s">
        <v>1449</v>
      </c>
      <c r="H263" s="134">
        <v>510.6</v>
      </c>
      <c r="I263" s="135"/>
      <c r="J263" s="136">
        <f>ROUND(I263*H263,2)</f>
        <v>0</v>
      </c>
      <c r="K263" s="132" t="s">
        <v>81</v>
      </c>
      <c r="L263" s="34"/>
      <c r="M263" s="137" t="s">
        <v>81</v>
      </c>
      <c r="N263" s="138" t="s">
        <v>53</v>
      </c>
      <c r="P263" s="139">
        <f>O263*H263</f>
        <v>0</v>
      </c>
      <c r="Q263" s="139">
        <v>1E-3</v>
      </c>
      <c r="R263" s="139">
        <f>Q263*H263</f>
        <v>0.51060000000000005</v>
      </c>
      <c r="S263" s="139">
        <v>0</v>
      </c>
      <c r="T263" s="140">
        <f>S263*H263</f>
        <v>0</v>
      </c>
      <c r="AR263" s="141" t="s">
        <v>277</v>
      </c>
      <c r="AT263" s="141" t="s">
        <v>179</v>
      </c>
      <c r="AU263" s="141" t="s">
        <v>93</v>
      </c>
      <c r="AY263" s="18" t="s">
        <v>177</v>
      </c>
      <c r="BE263" s="142">
        <f>IF(N263="základní",J263,0)</f>
        <v>0</v>
      </c>
      <c r="BF263" s="142">
        <f>IF(N263="snížená",J263,0)</f>
        <v>0</v>
      </c>
      <c r="BG263" s="142">
        <f>IF(N263="zákl. přenesená",J263,0)</f>
        <v>0</v>
      </c>
      <c r="BH263" s="142">
        <f>IF(N263="sníž. přenesená",J263,0)</f>
        <v>0</v>
      </c>
      <c r="BI263" s="142">
        <f>IF(N263="nulová",J263,0)</f>
        <v>0</v>
      </c>
      <c r="BJ263" s="18" t="s">
        <v>91</v>
      </c>
      <c r="BK263" s="142">
        <f>ROUND(I263*H263,2)</f>
        <v>0</v>
      </c>
      <c r="BL263" s="18" t="s">
        <v>277</v>
      </c>
      <c r="BM263" s="141" t="s">
        <v>2321</v>
      </c>
    </row>
    <row r="264" spans="2:65" s="15" customFormat="1" ht="11.25">
      <c r="B264" s="179"/>
      <c r="D264" s="148" t="s">
        <v>188</v>
      </c>
      <c r="E264" s="180" t="s">
        <v>81</v>
      </c>
      <c r="F264" s="181" t="s">
        <v>2248</v>
      </c>
      <c r="H264" s="180" t="s">
        <v>81</v>
      </c>
      <c r="I264" s="182"/>
      <c r="L264" s="179"/>
      <c r="M264" s="183"/>
      <c r="T264" s="184"/>
      <c r="AT264" s="180" t="s">
        <v>188</v>
      </c>
      <c r="AU264" s="180" t="s">
        <v>93</v>
      </c>
      <c r="AV264" s="15" t="s">
        <v>91</v>
      </c>
      <c r="AW264" s="15" t="s">
        <v>42</v>
      </c>
      <c r="AX264" s="15" t="s">
        <v>83</v>
      </c>
      <c r="AY264" s="180" t="s">
        <v>177</v>
      </c>
    </row>
    <row r="265" spans="2:65" s="15" customFormat="1" ht="11.25">
      <c r="B265" s="179"/>
      <c r="D265" s="148" t="s">
        <v>188</v>
      </c>
      <c r="E265" s="180" t="s">
        <v>81</v>
      </c>
      <c r="F265" s="181" t="s">
        <v>2322</v>
      </c>
      <c r="H265" s="180" t="s">
        <v>81</v>
      </c>
      <c r="I265" s="182"/>
      <c r="L265" s="179"/>
      <c r="M265" s="183"/>
      <c r="T265" s="184"/>
      <c r="AT265" s="180" t="s">
        <v>188</v>
      </c>
      <c r="AU265" s="180" t="s">
        <v>93</v>
      </c>
      <c r="AV265" s="15" t="s">
        <v>91</v>
      </c>
      <c r="AW265" s="15" t="s">
        <v>42</v>
      </c>
      <c r="AX265" s="15" t="s">
        <v>83</v>
      </c>
      <c r="AY265" s="180" t="s">
        <v>177</v>
      </c>
    </row>
    <row r="266" spans="2:65" s="12" customFormat="1" ht="11.25">
      <c r="B266" s="147"/>
      <c r="D266" s="148" t="s">
        <v>188</v>
      </c>
      <c r="E266" s="149" t="s">
        <v>81</v>
      </c>
      <c r="F266" s="150" t="s">
        <v>2323</v>
      </c>
      <c r="H266" s="151">
        <v>42.966000000000001</v>
      </c>
      <c r="I266" s="152"/>
      <c r="L266" s="147"/>
      <c r="M266" s="153"/>
      <c r="T266" s="154"/>
      <c r="AT266" s="149" t="s">
        <v>188</v>
      </c>
      <c r="AU266" s="149" t="s">
        <v>93</v>
      </c>
      <c r="AV266" s="12" t="s">
        <v>93</v>
      </c>
      <c r="AW266" s="12" t="s">
        <v>42</v>
      </c>
      <c r="AX266" s="12" t="s">
        <v>83</v>
      </c>
      <c r="AY266" s="149" t="s">
        <v>177</v>
      </c>
    </row>
    <row r="267" spans="2:65" s="12" customFormat="1" ht="11.25">
      <c r="B267" s="147"/>
      <c r="D267" s="148" t="s">
        <v>188</v>
      </c>
      <c r="E267" s="149" t="s">
        <v>81</v>
      </c>
      <c r="F267" s="150" t="s">
        <v>2324</v>
      </c>
      <c r="H267" s="151">
        <v>26.135999999999999</v>
      </c>
      <c r="I267" s="152"/>
      <c r="L267" s="147"/>
      <c r="M267" s="153"/>
      <c r="T267" s="154"/>
      <c r="AT267" s="149" t="s">
        <v>188</v>
      </c>
      <c r="AU267" s="149" t="s">
        <v>93</v>
      </c>
      <c r="AV267" s="12" t="s">
        <v>93</v>
      </c>
      <c r="AW267" s="12" t="s">
        <v>42</v>
      </c>
      <c r="AX267" s="12" t="s">
        <v>83</v>
      </c>
      <c r="AY267" s="149" t="s">
        <v>177</v>
      </c>
    </row>
    <row r="268" spans="2:65" s="12" customFormat="1" ht="11.25">
      <c r="B268" s="147"/>
      <c r="D268" s="148" t="s">
        <v>188</v>
      </c>
      <c r="E268" s="149" t="s">
        <v>81</v>
      </c>
      <c r="F268" s="150" t="s">
        <v>2325</v>
      </c>
      <c r="H268" s="151">
        <v>59.405000000000001</v>
      </c>
      <c r="I268" s="152"/>
      <c r="L268" s="147"/>
      <c r="M268" s="153"/>
      <c r="T268" s="154"/>
      <c r="AT268" s="149" t="s">
        <v>188</v>
      </c>
      <c r="AU268" s="149" t="s">
        <v>93</v>
      </c>
      <c r="AV268" s="12" t="s">
        <v>93</v>
      </c>
      <c r="AW268" s="12" t="s">
        <v>42</v>
      </c>
      <c r="AX268" s="12" t="s">
        <v>83</v>
      </c>
      <c r="AY268" s="149" t="s">
        <v>177</v>
      </c>
    </row>
    <row r="269" spans="2:65" s="12" customFormat="1" ht="11.25">
      <c r="B269" s="147"/>
      <c r="D269" s="148" t="s">
        <v>188</v>
      </c>
      <c r="E269" s="149" t="s">
        <v>81</v>
      </c>
      <c r="F269" s="150" t="s">
        <v>2326</v>
      </c>
      <c r="H269" s="151">
        <v>208.65600000000001</v>
      </c>
      <c r="I269" s="152"/>
      <c r="L269" s="147"/>
      <c r="M269" s="153"/>
      <c r="T269" s="154"/>
      <c r="AT269" s="149" t="s">
        <v>188</v>
      </c>
      <c r="AU269" s="149" t="s">
        <v>93</v>
      </c>
      <c r="AV269" s="12" t="s">
        <v>93</v>
      </c>
      <c r="AW269" s="12" t="s">
        <v>42</v>
      </c>
      <c r="AX269" s="12" t="s">
        <v>83</v>
      </c>
      <c r="AY269" s="149" t="s">
        <v>177</v>
      </c>
    </row>
    <row r="270" spans="2:65" s="12" customFormat="1" ht="11.25">
      <c r="B270" s="147"/>
      <c r="D270" s="148" t="s">
        <v>188</v>
      </c>
      <c r="E270" s="149" t="s">
        <v>81</v>
      </c>
      <c r="F270" s="150" t="s">
        <v>2327</v>
      </c>
      <c r="H270" s="151">
        <v>106.822</v>
      </c>
      <c r="I270" s="152"/>
      <c r="L270" s="147"/>
      <c r="M270" s="153"/>
      <c r="T270" s="154"/>
      <c r="AT270" s="149" t="s">
        <v>188</v>
      </c>
      <c r="AU270" s="149" t="s">
        <v>93</v>
      </c>
      <c r="AV270" s="12" t="s">
        <v>93</v>
      </c>
      <c r="AW270" s="12" t="s">
        <v>42</v>
      </c>
      <c r="AX270" s="12" t="s">
        <v>83</v>
      </c>
      <c r="AY270" s="149" t="s">
        <v>177</v>
      </c>
    </row>
    <row r="271" spans="2:65" s="14" customFormat="1" ht="11.25">
      <c r="B271" s="162"/>
      <c r="D271" s="148" t="s">
        <v>188</v>
      </c>
      <c r="E271" s="163" t="s">
        <v>81</v>
      </c>
      <c r="F271" s="164" t="s">
        <v>269</v>
      </c>
      <c r="H271" s="165">
        <v>443.98500000000001</v>
      </c>
      <c r="I271" s="166"/>
      <c r="L271" s="162"/>
      <c r="M271" s="167"/>
      <c r="T271" s="168"/>
      <c r="AT271" s="163" t="s">
        <v>188</v>
      </c>
      <c r="AU271" s="163" t="s">
        <v>93</v>
      </c>
      <c r="AV271" s="14" t="s">
        <v>197</v>
      </c>
      <c r="AW271" s="14" t="s">
        <v>42</v>
      </c>
      <c r="AX271" s="14" t="s">
        <v>83</v>
      </c>
      <c r="AY271" s="163" t="s">
        <v>177</v>
      </c>
    </row>
    <row r="272" spans="2:65" s="12" customFormat="1" ht="11.25">
      <c r="B272" s="147"/>
      <c r="D272" s="148" t="s">
        <v>188</v>
      </c>
      <c r="E272" s="149" t="s">
        <v>81</v>
      </c>
      <c r="F272" s="150" t="s">
        <v>2328</v>
      </c>
      <c r="H272" s="151">
        <v>35.5</v>
      </c>
      <c r="I272" s="152"/>
      <c r="L272" s="147"/>
      <c r="M272" s="153"/>
      <c r="T272" s="154"/>
      <c r="AT272" s="149" t="s">
        <v>188</v>
      </c>
      <c r="AU272" s="149" t="s">
        <v>93</v>
      </c>
      <c r="AV272" s="12" t="s">
        <v>93</v>
      </c>
      <c r="AW272" s="12" t="s">
        <v>42</v>
      </c>
      <c r="AX272" s="12" t="s">
        <v>83</v>
      </c>
      <c r="AY272" s="149" t="s">
        <v>177</v>
      </c>
    </row>
    <row r="273" spans="2:65" s="12" customFormat="1" ht="11.25">
      <c r="B273" s="147"/>
      <c r="D273" s="148" t="s">
        <v>188</v>
      </c>
      <c r="E273" s="149" t="s">
        <v>81</v>
      </c>
      <c r="F273" s="150" t="s">
        <v>2329</v>
      </c>
      <c r="H273" s="151">
        <v>17.8</v>
      </c>
      <c r="I273" s="152"/>
      <c r="L273" s="147"/>
      <c r="M273" s="153"/>
      <c r="T273" s="154"/>
      <c r="AT273" s="149" t="s">
        <v>188</v>
      </c>
      <c r="AU273" s="149" t="s">
        <v>93</v>
      </c>
      <c r="AV273" s="12" t="s">
        <v>93</v>
      </c>
      <c r="AW273" s="12" t="s">
        <v>42</v>
      </c>
      <c r="AX273" s="12" t="s">
        <v>83</v>
      </c>
      <c r="AY273" s="149" t="s">
        <v>177</v>
      </c>
    </row>
    <row r="274" spans="2:65" s="12" customFormat="1" ht="11.25">
      <c r="B274" s="147"/>
      <c r="D274" s="148" t="s">
        <v>188</v>
      </c>
      <c r="E274" s="149" t="s">
        <v>81</v>
      </c>
      <c r="F274" s="150" t="s">
        <v>2330</v>
      </c>
      <c r="H274" s="151">
        <v>13.315</v>
      </c>
      <c r="I274" s="152"/>
      <c r="L274" s="147"/>
      <c r="M274" s="153"/>
      <c r="T274" s="154"/>
      <c r="AT274" s="149" t="s">
        <v>188</v>
      </c>
      <c r="AU274" s="149" t="s">
        <v>93</v>
      </c>
      <c r="AV274" s="12" t="s">
        <v>93</v>
      </c>
      <c r="AW274" s="12" t="s">
        <v>42</v>
      </c>
      <c r="AX274" s="12" t="s">
        <v>83</v>
      </c>
      <c r="AY274" s="149" t="s">
        <v>177</v>
      </c>
    </row>
    <row r="275" spans="2:65" s="14" customFormat="1" ht="11.25">
      <c r="B275" s="162"/>
      <c r="D275" s="148" t="s">
        <v>188</v>
      </c>
      <c r="E275" s="163" t="s">
        <v>81</v>
      </c>
      <c r="F275" s="164" t="s">
        <v>269</v>
      </c>
      <c r="H275" s="165">
        <v>66.614999999999995</v>
      </c>
      <c r="I275" s="166"/>
      <c r="L275" s="162"/>
      <c r="M275" s="167"/>
      <c r="T275" s="168"/>
      <c r="AT275" s="163" t="s">
        <v>188</v>
      </c>
      <c r="AU275" s="163" t="s">
        <v>93</v>
      </c>
      <c r="AV275" s="14" t="s">
        <v>197</v>
      </c>
      <c r="AW275" s="14" t="s">
        <v>42</v>
      </c>
      <c r="AX275" s="14" t="s">
        <v>83</v>
      </c>
      <c r="AY275" s="163" t="s">
        <v>177</v>
      </c>
    </row>
    <row r="276" spans="2:65" s="13" customFormat="1" ht="11.25">
      <c r="B276" s="155"/>
      <c r="D276" s="148" t="s">
        <v>188</v>
      </c>
      <c r="E276" s="156" t="s">
        <v>81</v>
      </c>
      <c r="F276" s="157" t="s">
        <v>192</v>
      </c>
      <c r="H276" s="158">
        <v>510.6</v>
      </c>
      <c r="I276" s="159"/>
      <c r="L276" s="155"/>
      <c r="M276" s="160"/>
      <c r="T276" s="161"/>
      <c r="AT276" s="156" t="s">
        <v>188</v>
      </c>
      <c r="AU276" s="156" t="s">
        <v>93</v>
      </c>
      <c r="AV276" s="13" t="s">
        <v>184</v>
      </c>
      <c r="AW276" s="13" t="s">
        <v>42</v>
      </c>
      <c r="AX276" s="13" t="s">
        <v>91</v>
      </c>
      <c r="AY276" s="156" t="s">
        <v>177</v>
      </c>
    </row>
    <row r="277" spans="2:65" s="1" customFormat="1" ht="33" customHeight="1">
      <c r="B277" s="34"/>
      <c r="C277" s="130" t="s">
        <v>534</v>
      </c>
      <c r="D277" s="130" t="s">
        <v>179</v>
      </c>
      <c r="E277" s="131" t="s">
        <v>2044</v>
      </c>
      <c r="F277" s="132" t="s">
        <v>2045</v>
      </c>
      <c r="G277" s="133" t="s">
        <v>241</v>
      </c>
      <c r="H277" s="134">
        <v>0.51100000000000001</v>
      </c>
      <c r="I277" s="135"/>
      <c r="J277" s="136">
        <f>ROUND(I277*H277,2)</f>
        <v>0</v>
      </c>
      <c r="K277" s="132" t="s">
        <v>183</v>
      </c>
      <c r="L277" s="34"/>
      <c r="M277" s="137" t="s">
        <v>81</v>
      </c>
      <c r="N277" s="138" t="s">
        <v>53</v>
      </c>
      <c r="P277" s="139">
        <f>O277*H277</f>
        <v>0</v>
      </c>
      <c r="Q277" s="139">
        <v>0</v>
      </c>
      <c r="R277" s="139">
        <f>Q277*H277</f>
        <v>0</v>
      </c>
      <c r="S277" s="139">
        <v>0</v>
      </c>
      <c r="T277" s="140">
        <f>S277*H277</f>
        <v>0</v>
      </c>
      <c r="AR277" s="141" t="s">
        <v>277</v>
      </c>
      <c r="AT277" s="141" t="s">
        <v>179</v>
      </c>
      <c r="AU277" s="141" t="s">
        <v>93</v>
      </c>
      <c r="AY277" s="18" t="s">
        <v>177</v>
      </c>
      <c r="BE277" s="142">
        <f>IF(N277="základní",J277,0)</f>
        <v>0</v>
      </c>
      <c r="BF277" s="142">
        <f>IF(N277="snížená",J277,0)</f>
        <v>0</v>
      </c>
      <c r="BG277" s="142">
        <f>IF(N277="zákl. přenesená",J277,0)</f>
        <v>0</v>
      </c>
      <c r="BH277" s="142">
        <f>IF(N277="sníž. přenesená",J277,0)</f>
        <v>0</v>
      </c>
      <c r="BI277" s="142">
        <f>IF(N277="nulová",J277,0)</f>
        <v>0</v>
      </c>
      <c r="BJ277" s="18" t="s">
        <v>91</v>
      </c>
      <c r="BK277" s="142">
        <f>ROUND(I277*H277,2)</f>
        <v>0</v>
      </c>
      <c r="BL277" s="18" t="s">
        <v>277</v>
      </c>
      <c r="BM277" s="141" t="s">
        <v>2331</v>
      </c>
    </row>
    <row r="278" spans="2:65" s="1" customFormat="1" ht="11.25">
      <c r="B278" s="34"/>
      <c r="D278" s="143" t="s">
        <v>186</v>
      </c>
      <c r="F278" s="144" t="s">
        <v>2047</v>
      </c>
      <c r="I278" s="145"/>
      <c r="L278" s="34"/>
      <c r="M278" s="146"/>
      <c r="T278" s="55"/>
      <c r="AT278" s="18" t="s">
        <v>186</v>
      </c>
      <c r="AU278" s="18" t="s">
        <v>93</v>
      </c>
    </row>
    <row r="279" spans="2:65" s="11" customFormat="1" ht="25.9" customHeight="1">
      <c r="B279" s="118"/>
      <c r="D279" s="119" t="s">
        <v>82</v>
      </c>
      <c r="E279" s="120" t="s">
        <v>1753</v>
      </c>
      <c r="F279" s="120" t="s">
        <v>2332</v>
      </c>
      <c r="I279" s="121"/>
      <c r="J279" s="122">
        <f>BK279</f>
        <v>0</v>
      </c>
      <c r="L279" s="118"/>
      <c r="M279" s="123"/>
      <c r="P279" s="124">
        <f>P280</f>
        <v>0</v>
      </c>
      <c r="R279" s="124">
        <f>R280</f>
        <v>0</v>
      </c>
      <c r="T279" s="125">
        <f>T280</f>
        <v>0</v>
      </c>
      <c r="AR279" s="119" t="s">
        <v>184</v>
      </c>
      <c r="AT279" s="126" t="s">
        <v>82</v>
      </c>
      <c r="AU279" s="126" t="s">
        <v>83</v>
      </c>
      <c r="AY279" s="119" t="s">
        <v>177</v>
      </c>
      <c r="BK279" s="127">
        <f>BK280</f>
        <v>0</v>
      </c>
    </row>
    <row r="280" spans="2:65" s="1" customFormat="1" ht="55.5" customHeight="1">
      <c r="B280" s="34"/>
      <c r="C280" s="130" t="s">
        <v>541</v>
      </c>
      <c r="D280" s="130" t="s">
        <v>179</v>
      </c>
      <c r="E280" s="131" t="s">
        <v>1756</v>
      </c>
      <c r="F280" s="132" t="s">
        <v>1757</v>
      </c>
      <c r="G280" s="133" t="s">
        <v>1758</v>
      </c>
      <c r="H280" s="134">
        <v>1</v>
      </c>
      <c r="I280" s="135"/>
      <c r="J280" s="136">
        <f>ROUND(I280*H280,2)</f>
        <v>0</v>
      </c>
      <c r="K280" s="132" t="s">
        <v>81</v>
      </c>
      <c r="L280" s="34"/>
      <c r="M280" s="188" t="s">
        <v>81</v>
      </c>
      <c r="N280" s="189" t="s">
        <v>53</v>
      </c>
      <c r="O280" s="190"/>
      <c r="P280" s="191">
        <f>O280*H280</f>
        <v>0</v>
      </c>
      <c r="Q280" s="191">
        <v>0</v>
      </c>
      <c r="R280" s="191">
        <f>Q280*H280</f>
        <v>0</v>
      </c>
      <c r="S280" s="191">
        <v>0</v>
      </c>
      <c r="T280" s="192">
        <f>S280*H280</f>
        <v>0</v>
      </c>
      <c r="AR280" s="141" t="s">
        <v>1759</v>
      </c>
      <c r="AT280" s="141" t="s">
        <v>179</v>
      </c>
      <c r="AU280" s="141" t="s">
        <v>91</v>
      </c>
      <c r="AY280" s="18" t="s">
        <v>177</v>
      </c>
      <c r="BE280" s="142">
        <f>IF(N280="základní",J280,0)</f>
        <v>0</v>
      </c>
      <c r="BF280" s="142">
        <f>IF(N280="snížená",J280,0)</f>
        <v>0</v>
      </c>
      <c r="BG280" s="142">
        <f>IF(N280="zákl. přenesená",J280,0)</f>
        <v>0</v>
      </c>
      <c r="BH280" s="142">
        <f>IF(N280="sníž. přenesená",J280,0)</f>
        <v>0</v>
      </c>
      <c r="BI280" s="142">
        <f>IF(N280="nulová",J280,0)</f>
        <v>0</v>
      </c>
      <c r="BJ280" s="18" t="s">
        <v>91</v>
      </c>
      <c r="BK280" s="142">
        <f>ROUND(I280*H280,2)</f>
        <v>0</v>
      </c>
      <c r="BL280" s="18" t="s">
        <v>1759</v>
      </c>
      <c r="BM280" s="141" t="s">
        <v>2333</v>
      </c>
    </row>
    <row r="281" spans="2:65" s="1" customFormat="1" ht="6.95" customHeight="1">
      <c r="B281" s="43"/>
      <c r="C281" s="44"/>
      <c r="D281" s="44"/>
      <c r="E281" s="44"/>
      <c r="F281" s="44"/>
      <c r="G281" s="44"/>
      <c r="H281" s="44"/>
      <c r="I281" s="44"/>
      <c r="J281" s="44"/>
      <c r="K281" s="44"/>
      <c r="L281" s="34"/>
    </row>
  </sheetData>
  <sheetProtection algorithmName="SHA-512" hashValue="Olgbct4F/joj53Q579g/CQPZ3gTkn0OOYHdpMdC6si2hMiCr2+O7ANYQj79BLFsVfNCB+KFUVIlcUEHOtjCCIA==" saltValue="+IYyLUFxkDRghvY0RtnXw5bUwGeR6swCT5Oocs8i/XvddZzi1wWuyfGQmXU74TmfwliDNl5uMm/sdo9iUPchXA==" spinCount="100000" sheet="1" objects="1" scenarios="1" formatColumns="0" formatRows="0" autoFilter="0"/>
  <autoFilter ref="C90:K280" xr:uid="{00000000-0009-0000-0000-000004000000}"/>
  <mergeCells count="9">
    <mergeCell ref="E50:H50"/>
    <mergeCell ref="E81:H81"/>
    <mergeCell ref="E83:H83"/>
    <mergeCell ref="L2:V2"/>
    <mergeCell ref="E7:H7"/>
    <mergeCell ref="E9:H9"/>
    <mergeCell ref="E18:H18"/>
    <mergeCell ref="E27:H27"/>
    <mergeCell ref="E48:H48"/>
  </mergeCells>
  <hyperlinks>
    <hyperlink ref="F95" r:id="rId1" xr:uid="{00000000-0004-0000-0400-000000000000}"/>
    <hyperlink ref="F99" r:id="rId2" xr:uid="{00000000-0004-0000-0400-000001000000}"/>
    <hyperlink ref="F103" r:id="rId3" xr:uid="{00000000-0004-0000-0400-000002000000}"/>
    <hyperlink ref="F107" r:id="rId4" xr:uid="{00000000-0004-0000-0400-000003000000}"/>
    <hyperlink ref="F110" r:id="rId5" xr:uid="{00000000-0004-0000-0400-000004000000}"/>
    <hyperlink ref="F113" r:id="rId6" xr:uid="{00000000-0004-0000-0400-000005000000}"/>
    <hyperlink ref="F116" r:id="rId7" xr:uid="{00000000-0004-0000-0400-000006000000}"/>
    <hyperlink ref="F118" r:id="rId8" xr:uid="{00000000-0004-0000-0400-000007000000}"/>
    <hyperlink ref="F120" r:id="rId9" xr:uid="{00000000-0004-0000-0400-000008000000}"/>
    <hyperlink ref="F123" r:id="rId10" xr:uid="{00000000-0004-0000-0400-000009000000}"/>
    <hyperlink ref="F125" r:id="rId11" xr:uid="{00000000-0004-0000-0400-00000A000000}"/>
    <hyperlink ref="F128" r:id="rId12" xr:uid="{00000000-0004-0000-0400-00000B000000}"/>
    <hyperlink ref="F134" r:id="rId13" xr:uid="{00000000-0004-0000-0400-00000C000000}"/>
    <hyperlink ref="F140" r:id="rId14" xr:uid="{00000000-0004-0000-0400-00000D000000}"/>
    <hyperlink ref="F142" r:id="rId15" xr:uid="{00000000-0004-0000-0400-00000E000000}"/>
    <hyperlink ref="F150" r:id="rId16" xr:uid="{00000000-0004-0000-0400-00000F000000}"/>
    <hyperlink ref="F162" r:id="rId17" xr:uid="{00000000-0004-0000-0400-000010000000}"/>
    <hyperlink ref="F168" r:id="rId18" xr:uid="{00000000-0004-0000-0400-000011000000}"/>
    <hyperlink ref="F172" r:id="rId19" xr:uid="{00000000-0004-0000-0400-000012000000}"/>
    <hyperlink ref="F179" r:id="rId20" xr:uid="{00000000-0004-0000-0400-000013000000}"/>
    <hyperlink ref="F184" r:id="rId21" xr:uid="{00000000-0004-0000-0400-000014000000}"/>
    <hyperlink ref="F192" r:id="rId22" xr:uid="{00000000-0004-0000-0400-000015000000}"/>
    <hyperlink ref="F195" r:id="rId23" xr:uid="{00000000-0004-0000-0400-000016000000}"/>
    <hyperlink ref="F198" r:id="rId24" xr:uid="{00000000-0004-0000-0400-000017000000}"/>
    <hyperlink ref="F202" r:id="rId25" xr:uid="{00000000-0004-0000-0400-000018000000}"/>
    <hyperlink ref="F204" r:id="rId26" xr:uid="{00000000-0004-0000-0400-000019000000}"/>
    <hyperlink ref="F212" r:id="rId27" xr:uid="{00000000-0004-0000-0400-00001A000000}"/>
    <hyperlink ref="F214" r:id="rId28" xr:uid="{00000000-0004-0000-0400-00001B000000}"/>
    <hyperlink ref="F216" r:id="rId29" xr:uid="{00000000-0004-0000-0400-00001C000000}"/>
    <hyperlink ref="F218" r:id="rId30" xr:uid="{00000000-0004-0000-0400-00001D000000}"/>
    <hyperlink ref="F228" r:id="rId31" xr:uid="{00000000-0004-0000-0400-00001E000000}"/>
    <hyperlink ref="F232" r:id="rId32" xr:uid="{00000000-0004-0000-0400-00001F000000}"/>
    <hyperlink ref="F235" r:id="rId33" xr:uid="{00000000-0004-0000-0400-000020000000}"/>
    <hyperlink ref="F240" r:id="rId34" xr:uid="{00000000-0004-0000-0400-000021000000}"/>
    <hyperlink ref="F242" r:id="rId35" xr:uid="{00000000-0004-0000-0400-000022000000}"/>
    <hyperlink ref="F245" r:id="rId36" xr:uid="{00000000-0004-0000-0400-000023000000}"/>
    <hyperlink ref="F249" r:id="rId37" xr:uid="{00000000-0004-0000-0400-000024000000}"/>
    <hyperlink ref="F255" r:id="rId38" xr:uid="{00000000-0004-0000-0400-000025000000}"/>
    <hyperlink ref="F260" r:id="rId39" xr:uid="{00000000-0004-0000-0400-000026000000}"/>
    <hyperlink ref="F278" r:id="rId40" xr:uid="{00000000-0004-0000-0400-000027000000}"/>
  </hyperlinks>
  <pageMargins left="0.39370078740157483" right="0.39370078740157483" top="0.39370078740157483" bottom="0.39370078740157483" header="0" footer="0"/>
  <pageSetup paperSize="9" scale="76" fitToHeight="100" orientation="portrait" r:id="rId41"/>
  <headerFooter>
    <oddFooter>&amp;CStrana &amp;P z &amp;N</oddFooter>
  </headerFooter>
  <drawing r:id="rId4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72"/>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105</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2334</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ROUND(J88,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ROUND((SUM(BE88:BE171)),  2)</f>
        <v>0</v>
      </c>
      <c r="I33" s="92">
        <v>0.21</v>
      </c>
      <c r="J33" s="91">
        <f>ROUND(((SUM(BE88:BE171))*I33),  2)</f>
        <v>0</v>
      </c>
      <c r="L33" s="34"/>
    </row>
    <row r="34" spans="2:12" s="1" customFormat="1" ht="14.45" customHeight="1">
      <c r="B34" s="34"/>
      <c r="E34" s="28" t="s">
        <v>54</v>
      </c>
      <c r="F34" s="91">
        <f>ROUND((SUM(BF88:BF171)),  2)</f>
        <v>0</v>
      </c>
      <c r="I34" s="92">
        <v>0.12</v>
      </c>
      <c r="J34" s="91">
        <f>ROUND(((SUM(BF88:BF171))*I34),  2)</f>
        <v>0</v>
      </c>
      <c r="L34" s="34"/>
    </row>
    <row r="35" spans="2:12" s="1" customFormat="1" ht="14.45" hidden="1" customHeight="1">
      <c r="B35" s="34"/>
      <c r="E35" s="28" t="s">
        <v>55</v>
      </c>
      <c r="F35" s="91">
        <f>ROUND((SUM(BG88:BG171)),  2)</f>
        <v>0</v>
      </c>
      <c r="I35" s="92">
        <v>0.21</v>
      </c>
      <c r="J35" s="91">
        <f>0</f>
        <v>0</v>
      </c>
      <c r="L35" s="34"/>
    </row>
    <row r="36" spans="2:12" s="1" customFormat="1" ht="14.45" hidden="1" customHeight="1">
      <c r="B36" s="34"/>
      <c r="E36" s="28" t="s">
        <v>56</v>
      </c>
      <c r="F36" s="91">
        <f>ROUND((SUM(BH88:BH171)),  2)</f>
        <v>0</v>
      </c>
      <c r="I36" s="92">
        <v>0.12</v>
      </c>
      <c r="J36" s="91">
        <f>0</f>
        <v>0</v>
      </c>
      <c r="L36" s="34"/>
    </row>
    <row r="37" spans="2:12" s="1" customFormat="1" ht="14.45" hidden="1" customHeight="1">
      <c r="B37" s="34"/>
      <c r="E37" s="28" t="s">
        <v>57</v>
      </c>
      <c r="F37" s="91">
        <f>ROUND((SUM(BI88:BI171)),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D1.01.100_SO 06 - Nadzemní chodník</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J88</f>
        <v>0</v>
      </c>
      <c r="L59" s="34"/>
      <c r="AU59" s="18" t="s">
        <v>130</v>
      </c>
    </row>
    <row r="60" spans="2:47" s="8" customFormat="1" ht="24.95" customHeight="1">
      <c r="B60" s="102"/>
      <c r="D60" s="103" t="s">
        <v>131</v>
      </c>
      <c r="E60" s="104"/>
      <c r="F60" s="104"/>
      <c r="G60" s="104"/>
      <c r="H60" s="104"/>
      <c r="I60" s="104"/>
      <c r="J60" s="105">
        <f>J89</f>
        <v>0</v>
      </c>
      <c r="L60" s="102"/>
    </row>
    <row r="61" spans="2:47" s="9" customFormat="1" ht="19.899999999999999" customHeight="1">
      <c r="B61" s="106"/>
      <c r="D61" s="107" t="s">
        <v>132</v>
      </c>
      <c r="E61" s="108"/>
      <c r="F61" s="108"/>
      <c r="G61" s="108"/>
      <c r="H61" s="108"/>
      <c r="I61" s="108"/>
      <c r="J61" s="109">
        <f>J90</f>
        <v>0</v>
      </c>
      <c r="L61" s="106"/>
    </row>
    <row r="62" spans="2:47" s="9" customFormat="1" ht="19.899999999999999" customHeight="1">
      <c r="B62" s="106"/>
      <c r="D62" s="107" t="s">
        <v>133</v>
      </c>
      <c r="E62" s="108"/>
      <c r="F62" s="108"/>
      <c r="G62" s="108"/>
      <c r="H62" s="108"/>
      <c r="I62" s="108"/>
      <c r="J62" s="109">
        <f>J114</f>
        <v>0</v>
      </c>
      <c r="L62" s="106"/>
    </row>
    <row r="63" spans="2:47" s="9" customFormat="1" ht="19.899999999999999" customHeight="1">
      <c r="B63" s="106"/>
      <c r="D63" s="107" t="s">
        <v>137</v>
      </c>
      <c r="E63" s="108"/>
      <c r="F63" s="108"/>
      <c r="G63" s="108"/>
      <c r="H63" s="108"/>
      <c r="I63" s="108"/>
      <c r="J63" s="109">
        <f>J131</f>
        <v>0</v>
      </c>
      <c r="L63" s="106"/>
    </row>
    <row r="64" spans="2:47" s="9" customFormat="1" ht="19.899999999999999" customHeight="1">
      <c r="B64" s="106"/>
      <c r="D64" s="107" t="s">
        <v>138</v>
      </c>
      <c r="E64" s="108"/>
      <c r="F64" s="108"/>
      <c r="G64" s="108"/>
      <c r="H64" s="108"/>
      <c r="I64" s="108"/>
      <c r="J64" s="109">
        <f>J139</f>
        <v>0</v>
      </c>
      <c r="L64" s="106"/>
    </row>
    <row r="65" spans="2:12" s="9" customFormat="1" ht="19.899999999999999" customHeight="1">
      <c r="B65" s="106"/>
      <c r="D65" s="107" t="s">
        <v>140</v>
      </c>
      <c r="E65" s="108"/>
      <c r="F65" s="108"/>
      <c r="G65" s="108"/>
      <c r="H65" s="108"/>
      <c r="I65" s="108"/>
      <c r="J65" s="109">
        <f>J154</f>
        <v>0</v>
      </c>
      <c r="L65" s="106"/>
    </row>
    <row r="66" spans="2:12" s="8" customFormat="1" ht="24.95" customHeight="1">
      <c r="B66" s="102"/>
      <c r="D66" s="103" t="s">
        <v>158</v>
      </c>
      <c r="E66" s="104"/>
      <c r="F66" s="104"/>
      <c r="G66" s="104"/>
      <c r="H66" s="104"/>
      <c r="I66" s="104"/>
      <c r="J66" s="105">
        <f>J157</f>
        <v>0</v>
      </c>
      <c r="L66" s="102"/>
    </row>
    <row r="67" spans="2:12" s="9" customFormat="1" ht="19.899999999999999" customHeight="1">
      <c r="B67" s="106"/>
      <c r="D67" s="107" t="s">
        <v>160</v>
      </c>
      <c r="E67" s="108"/>
      <c r="F67" s="108"/>
      <c r="G67" s="108"/>
      <c r="H67" s="108"/>
      <c r="I67" s="108"/>
      <c r="J67" s="109">
        <f>J158</f>
        <v>0</v>
      </c>
      <c r="L67" s="106"/>
    </row>
    <row r="68" spans="2:12" s="8" customFormat="1" ht="24.95" customHeight="1">
      <c r="B68" s="102"/>
      <c r="D68" s="103" t="s">
        <v>2335</v>
      </c>
      <c r="E68" s="104"/>
      <c r="F68" s="104"/>
      <c r="G68" s="104"/>
      <c r="H68" s="104"/>
      <c r="I68" s="104"/>
      <c r="J68" s="105">
        <f>J170</f>
        <v>0</v>
      </c>
      <c r="L68" s="102"/>
    </row>
    <row r="69" spans="2:12" s="1" customFormat="1" ht="21.75" customHeight="1">
      <c r="B69" s="34"/>
      <c r="L69" s="34"/>
    </row>
    <row r="70" spans="2:12" s="1" customFormat="1" ht="6.95" customHeight="1">
      <c r="B70" s="43"/>
      <c r="C70" s="44"/>
      <c r="D70" s="44"/>
      <c r="E70" s="44"/>
      <c r="F70" s="44"/>
      <c r="G70" s="44"/>
      <c r="H70" s="44"/>
      <c r="I70" s="44"/>
      <c r="J70" s="44"/>
      <c r="K70" s="44"/>
      <c r="L70" s="34"/>
    </row>
    <row r="74" spans="2:12" s="1" customFormat="1" ht="6.95" customHeight="1">
      <c r="B74" s="45"/>
      <c r="C74" s="46"/>
      <c r="D74" s="46"/>
      <c r="E74" s="46"/>
      <c r="F74" s="46"/>
      <c r="G74" s="46"/>
      <c r="H74" s="46"/>
      <c r="I74" s="46"/>
      <c r="J74" s="46"/>
      <c r="K74" s="46"/>
      <c r="L74" s="34"/>
    </row>
    <row r="75" spans="2:12" s="1" customFormat="1" ht="24.95" customHeight="1">
      <c r="B75" s="34"/>
      <c r="C75" s="22" t="s">
        <v>162</v>
      </c>
      <c r="L75" s="34"/>
    </row>
    <row r="76" spans="2:12" s="1" customFormat="1" ht="6.95" customHeight="1">
      <c r="B76" s="34"/>
      <c r="L76" s="34"/>
    </row>
    <row r="77" spans="2:12" s="1" customFormat="1" ht="12" customHeight="1">
      <c r="B77" s="34"/>
      <c r="C77" s="28" t="s">
        <v>16</v>
      </c>
      <c r="L77" s="34"/>
    </row>
    <row r="78" spans="2:12" s="1" customFormat="1" ht="26.25" customHeight="1">
      <c r="B78" s="34"/>
      <c r="E78" s="324" t="str">
        <f>E7</f>
        <v>Modernizace přístupu do Polikliniky / Část III. - nový přístup do Polikliniky</v>
      </c>
      <c r="F78" s="325"/>
      <c r="G78" s="325"/>
      <c r="H78" s="325"/>
      <c r="L78" s="34"/>
    </row>
    <row r="79" spans="2:12" s="1" customFormat="1" ht="12" customHeight="1">
      <c r="B79" s="34"/>
      <c r="C79" s="28" t="s">
        <v>125</v>
      </c>
      <c r="L79" s="34"/>
    </row>
    <row r="80" spans="2:12" s="1" customFormat="1" ht="16.5" customHeight="1">
      <c r="B80" s="34"/>
      <c r="E80" s="287" t="str">
        <f>E9</f>
        <v>D1.01.100_SO 06 - Nadzemní chodník</v>
      </c>
      <c r="F80" s="326"/>
      <c r="G80" s="326"/>
      <c r="H80" s="326"/>
      <c r="L80" s="34"/>
    </row>
    <row r="81" spans="2:65" s="1" customFormat="1" ht="6.95" customHeight="1">
      <c r="B81" s="34"/>
      <c r="L81" s="34"/>
    </row>
    <row r="82" spans="2:65" s="1" customFormat="1" ht="12" customHeight="1">
      <c r="B82" s="34"/>
      <c r="C82" s="28" t="s">
        <v>22</v>
      </c>
      <c r="F82" s="26" t="str">
        <f>F12</f>
        <v>Nemocnice Česká Lípa</v>
      </c>
      <c r="I82" s="28" t="s">
        <v>24</v>
      </c>
      <c r="J82" s="51" t="str">
        <f>IF(J12="","",J12)</f>
        <v>31. 5. 2024</v>
      </c>
      <c r="L82" s="34"/>
    </row>
    <row r="83" spans="2:65" s="1" customFormat="1" ht="6.95" customHeight="1">
      <c r="B83" s="34"/>
      <c r="L83" s="34"/>
    </row>
    <row r="84" spans="2:65" s="1" customFormat="1" ht="15.2" customHeight="1">
      <c r="B84" s="34"/>
      <c r="C84" s="28" t="s">
        <v>30</v>
      </c>
      <c r="F84" s="26" t="str">
        <f>E15</f>
        <v xml:space="preserve">Nemocnice s poliklinikou Česká Lípa, a.s. </v>
      </c>
      <c r="I84" s="28" t="s">
        <v>38</v>
      </c>
      <c r="J84" s="32" t="str">
        <f>E21</f>
        <v>STORING spol. s r.o.</v>
      </c>
      <c r="L84" s="34"/>
    </row>
    <row r="85" spans="2:65" s="1" customFormat="1" ht="15.2" customHeight="1">
      <c r="B85" s="34"/>
      <c r="C85" s="28" t="s">
        <v>36</v>
      </c>
      <c r="F85" s="26" t="str">
        <f>IF(E18="","",E18)</f>
        <v>Vyplň údaj</v>
      </c>
      <c r="I85" s="28" t="s">
        <v>43</v>
      </c>
      <c r="J85" s="32" t="str">
        <f>E24</f>
        <v xml:space="preserve">STORING spol. s ro. </v>
      </c>
      <c r="L85" s="34"/>
    </row>
    <row r="86" spans="2:65" s="1" customFormat="1" ht="10.35" customHeight="1">
      <c r="B86" s="34"/>
      <c r="L86" s="34"/>
    </row>
    <row r="87" spans="2:65" s="10" customFormat="1" ht="29.25" customHeight="1">
      <c r="B87" s="110"/>
      <c r="C87" s="111" t="s">
        <v>163</v>
      </c>
      <c r="D87" s="112" t="s">
        <v>67</v>
      </c>
      <c r="E87" s="112" t="s">
        <v>63</v>
      </c>
      <c r="F87" s="112" t="s">
        <v>64</v>
      </c>
      <c r="G87" s="112" t="s">
        <v>164</v>
      </c>
      <c r="H87" s="112" t="s">
        <v>165</v>
      </c>
      <c r="I87" s="112" t="s">
        <v>166</v>
      </c>
      <c r="J87" s="112" t="s">
        <v>129</v>
      </c>
      <c r="K87" s="113" t="s">
        <v>167</v>
      </c>
      <c r="L87" s="110"/>
      <c r="M87" s="58" t="s">
        <v>81</v>
      </c>
      <c r="N87" s="59" t="s">
        <v>52</v>
      </c>
      <c r="O87" s="59" t="s">
        <v>168</v>
      </c>
      <c r="P87" s="59" t="s">
        <v>169</v>
      </c>
      <c r="Q87" s="59" t="s">
        <v>170</v>
      </c>
      <c r="R87" s="59" t="s">
        <v>171</v>
      </c>
      <c r="S87" s="59" t="s">
        <v>172</v>
      </c>
      <c r="T87" s="60" t="s">
        <v>173</v>
      </c>
    </row>
    <row r="88" spans="2:65" s="1" customFormat="1" ht="22.9" customHeight="1">
      <c r="B88" s="34"/>
      <c r="C88" s="63" t="s">
        <v>174</v>
      </c>
      <c r="J88" s="114">
        <f>BK88</f>
        <v>0</v>
      </c>
      <c r="L88" s="34"/>
      <c r="M88" s="61"/>
      <c r="N88" s="52"/>
      <c r="O88" s="52"/>
      <c r="P88" s="115">
        <f>P89+P157+P170</f>
        <v>0</v>
      </c>
      <c r="Q88" s="52"/>
      <c r="R88" s="115">
        <f>R89+R157+R170</f>
        <v>84.828299030000011</v>
      </c>
      <c r="S88" s="52"/>
      <c r="T88" s="116">
        <f>T89+T157+T170</f>
        <v>0</v>
      </c>
      <c r="AT88" s="18" t="s">
        <v>82</v>
      </c>
      <c r="AU88" s="18" t="s">
        <v>130</v>
      </c>
      <c r="BK88" s="117">
        <f>BK89+BK157+BK170</f>
        <v>0</v>
      </c>
    </row>
    <row r="89" spans="2:65" s="11" customFormat="1" ht="25.9" customHeight="1">
      <c r="B89" s="118"/>
      <c r="D89" s="119" t="s">
        <v>82</v>
      </c>
      <c r="E89" s="120" t="s">
        <v>175</v>
      </c>
      <c r="F89" s="120" t="s">
        <v>176</v>
      </c>
      <c r="I89" s="121"/>
      <c r="J89" s="122">
        <f>BK89</f>
        <v>0</v>
      </c>
      <c r="L89" s="118"/>
      <c r="M89" s="123"/>
      <c r="P89" s="124">
        <f>P90+P114+P131+P139+P154</f>
        <v>0</v>
      </c>
      <c r="R89" s="124">
        <f>R90+R114+R131+R139+R154</f>
        <v>69.961699030000005</v>
      </c>
      <c r="T89" s="125">
        <f>T90+T114+T131+T139+T154</f>
        <v>0</v>
      </c>
      <c r="AR89" s="119" t="s">
        <v>91</v>
      </c>
      <c r="AT89" s="126" t="s">
        <v>82</v>
      </c>
      <c r="AU89" s="126" t="s">
        <v>83</v>
      </c>
      <c r="AY89" s="119" t="s">
        <v>177</v>
      </c>
      <c r="BK89" s="127">
        <f>BK90+BK114+BK131+BK139+BK154</f>
        <v>0</v>
      </c>
    </row>
    <row r="90" spans="2:65" s="11" customFormat="1" ht="22.9" customHeight="1">
      <c r="B90" s="118"/>
      <c r="D90" s="119" t="s">
        <v>82</v>
      </c>
      <c r="E90" s="128" t="s">
        <v>91</v>
      </c>
      <c r="F90" s="128" t="s">
        <v>178</v>
      </c>
      <c r="I90" s="121"/>
      <c r="J90" s="129">
        <f>BK90</f>
        <v>0</v>
      </c>
      <c r="L90" s="118"/>
      <c r="M90" s="123"/>
      <c r="P90" s="124">
        <f>SUM(P91:P113)</f>
        <v>0</v>
      </c>
      <c r="R90" s="124">
        <f>SUM(R91:R113)</f>
        <v>0.34720000000000001</v>
      </c>
      <c r="T90" s="125">
        <f>SUM(T91:T113)</f>
        <v>0</v>
      </c>
      <c r="AR90" s="119" t="s">
        <v>91</v>
      </c>
      <c r="AT90" s="126" t="s">
        <v>82</v>
      </c>
      <c r="AU90" s="126" t="s">
        <v>91</v>
      </c>
      <c r="AY90" s="119" t="s">
        <v>177</v>
      </c>
      <c r="BK90" s="127">
        <f>SUM(BK91:BK113)</f>
        <v>0</v>
      </c>
    </row>
    <row r="91" spans="2:65" s="1" customFormat="1" ht="24.2" customHeight="1">
      <c r="B91" s="34"/>
      <c r="C91" s="130" t="s">
        <v>91</v>
      </c>
      <c r="D91" s="130" t="s">
        <v>179</v>
      </c>
      <c r="E91" s="131" t="s">
        <v>180</v>
      </c>
      <c r="F91" s="132" t="s">
        <v>181</v>
      </c>
      <c r="G91" s="133" t="s">
        <v>182</v>
      </c>
      <c r="H91" s="134">
        <v>40</v>
      </c>
      <c r="I91" s="135"/>
      <c r="J91" s="136">
        <f>ROUND(I91*H91,2)</f>
        <v>0</v>
      </c>
      <c r="K91" s="132" t="s">
        <v>183</v>
      </c>
      <c r="L91" s="34"/>
      <c r="M91" s="137" t="s">
        <v>81</v>
      </c>
      <c r="N91" s="138" t="s">
        <v>53</v>
      </c>
      <c r="P91" s="139">
        <f>O91*H91</f>
        <v>0</v>
      </c>
      <c r="Q91" s="139">
        <v>8.6800000000000002E-3</v>
      </c>
      <c r="R91" s="139">
        <f>Q91*H91</f>
        <v>0.34720000000000001</v>
      </c>
      <c r="S91" s="139">
        <v>0</v>
      </c>
      <c r="T91" s="140">
        <f>S91*H91</f>
        <v>0</v>
      </c>
      <c r="AR91" s="141" t="s">
        <v>184</v>
      </c>
      <c r="AT91" s="141" t="s">
        <v>179</v>
      </c>
      <c r="AU91" s="141" t="s">
        <v>93</v>
      </c>
      <c r="AY91" s="18" t="s">
        <v>177</v>
      </c>
      <c r="BE91" s="142">
        <f>IF(N91="základní",J91,0)</f>
        <v>0</v>
      </c>
      <c r="BF91" s="142">
        <f>IF(N91="snížená",J91,0)</f>
        <v>0</v>
      </c>
      <c r="BG91" s="142">
        <f>IF(N91="zákl. přenesená",J91,0)</f>
        <v>0</v>
      </c>
      <c r="BH91" s="142">
        <f>IF(N91="sníž. přenesená",J91,0)</f>
        <v>0</v>
      </c>
      <c r="BI91" s="142">
        <f>IF(N91="nulová",J91,0)</f>
        <v>0</v>
      </c>
      <c r="BJ91" s="18" t="s">
        <v>91</v>
      </c>
      <c r="BK91" s="142">
        <f>ROUND(I91*H91,2)</f>
        <v>0</v>
      </c>
      <c r="BL91" s="18" t="s">
        <v>184</v>
      </c>
      <c r="BM91" s="141" t="s">
        <v>2336</v>
      </c>
    </row>
    <row r="92" spans="2:65" s="1" customFormat="1" ht="11.25">
      <c r="B92" s="34"/>
      <c r="D92" s="143" t="s">
        <v>186</v>
      </c>
      <c r="F92" s="144" t="s">
        <v>187</v>
      </c>
      <c r="I92" s="145"/>
      <c r="L92" s="34"/>
      <c r="M92" s="146"/>
      <c r="T92" s="55"/>
      <c r="AT92" s="18" t="s">
        <v>186</v>
      </c>
      <c r="AU92" s="18" t="s">
        <v>93</v>
      </c>
    </row>
    <row r="93" spans="2:65" s="1" customFormat="1" ht="33" customHeight="1">
      <c r="B93" s="34"/>
      <c r="C93" s="130" t="s">
        <v>93</v>
      </c>
      <c r="D93" s="130" t="s">
        <v>179</v>
      </c>
      <c r="E93" s="131" t="s">
        <v>2337</v>
      </c>
      <c r="F93" s="132" t="s">
        <v>2338</v>
      </c>
      <c r="G93" s="133" t="s">
        <v>200</v>
      </c>
      <c r="H93" s="134">
        <v>23.76</v>
      </c>
      <c r="I93" s="135"/>
      <c r="J93" s="136">
        <f>ROUND(I93*H93,2)</f>
        <v>0</v>
      </c>
      <c r="K93" s="132" t="s">
        <v>183</v>
      </c>
      <c r="L93" s="34"/>
      <c r="M93" s="137" t="s">
        <v>81</v>
      </c>
      <c r="N93" s="138" t="s">
        <v>53</v>
      </c>
      <c r="P93" s="139">
        <f>O93*H93</f>
        <v>0</v>
      </c>
      <c r="Q93" s="139">
        <v>0</v>
      </c>
      <c r="R93" s="139">
        <f>Q93*H93</f>
        <v>0</v>
      </c>
      <c r="S93" s="139">
        <v>0</v>
      </c>
      <c r="T93" s="140">
        <f>S93*H93</f>
        <v>0</v>
      </c>
      <c r="AR93" s="141" t="s">
        <v>184</v>
      </c>
      <c r="AT93" s="141" t="s">
        <v>179</v>
      </c>
      <c r="AU93" s="141" t="s">
        <v>93</v>
      </c>
      <c r="AY93" s="18" t="s">
        <v>177</v>
      </c>
      <c r="BE93" s="142">
        <f>IF(N93="základní",J93,0)</f>
        <v>0</v>
      </c>
      <c r="BF93" s="142">
        <f>IF(N93="snížená",J93,0)</f>
        <v>0</v>
      </c>
      <c r="BG93" s="142">
        <f>IF(N93="zákl. přenesená",J93,0)</f>
        <v>0</v>
      </c>
      <c r="BH93" s="142">
        <f>IF(N93="sníž. přenesená",J93,0)</f>
        <v>0</v>
      </c>
      <c r="BI93" s="142">
        <f>IF(N93="nulová",J93,0)</f>
        <v>0</v>
      </c>
      <c r="BJ93" s="18" t="s">
        <v>91</v>
      </c>
      <c r="BK93" s="142">
        <f>ROUND(I93*H93,2)</f>
        <v>0</v>
      </c>
      <c r="BL93" s="18" t="s">
        <v>184</v>
      </c>
      <c r="BM93" s="141" t="s">
        <v>2339</v>
      </c>
    </row>
    <row r="94" spans="2:65" s="1" customFormat="1" ht="11.25">
      <c r="B94" s="34"/>
      <c r="D94" s="143" t="s">
        <v>186</v>
      </c>
      <c r="F94" s="144" t="s">
        <v>2340</v>
      </c>
      <c r="I94" s="145"/>
      <c r="L94" s="34"/>
      <c r="M94" s="146"/>
      <c r="T94" s="55"/>
      <c r="AT94" s="18" t="s">
        <v>186</v>
      </c>
      <c r="AU94" s="18" t="s">
        <v>93</v>
      </c>
    </row>
    <row r="95" spans="2:65" s="15" customFormat="1" ht="11.25">
      <c r="B95" s="179"/>
      <c r="D95" s="148" t="s">
        <v>188</v>
      </c>
      <c r="E95" s="180" t="s">
        <v>81</v>
      </c>
      <c r="F95" s="181" t="s">
        <v>2341</v>
      </c>
      <c r="H95" s="180" t="s">
        <v>81</v>
      </c>
      <c r="I95" s="182"/>
      <c r="L95" s="179"/>
      <c r="M95" s="183"/>
      <c r="T95" s="184"/>
      <c r="AT95" s="180" t="s">
        <v>188</v>
      </c>
      <c r="AU95" s="180" t="s">
        <v>93</v>
      </c>
      <c r="AV95" s="15" t="s">
        <v>91</v>
      </c>
      <c r="AW95" s="15" t="s">
        <v>42</v>
      </c>
      <c r="AX95" s="15" t="s">
        <v>83</v>
      </c>
      <c r="AY95" s="180" t="s">
        <v>177</v>
      </c>
    </row>
    <row r="96" spans="2:65" s="12" customFormat="1" ht="11.25">
      <c r="B96" s="147"/>
      <c r="D96" s="148" t="s">
        <v>188</v>
      </c>
      <c r="E96" s="149" t="s">
        <v>81</v>
      </c>
      <c r="F96" s="150" t="s">
        <v>2342</v>
      </c>
      <c r="H96" s="151">
        <v>23.76</v>
      </c>
      <c r="I96" s="152"/>
      <c r="L96" s="147"/>
      <c r="M96" s="153"/>
      <c r="T96" s="154"/>
      <c r="AT96" s="149" t="s">
        <v>188</v>
      </c>
      <c r="AU96" s="149" t="s">
        <v>93</v>
      </c>
      <c r="AV96" s="12" t="s">
        <v>93</v>
      </c>
      <c r="AW96" s="12" t="s">
        <v>42</v>
      </c>
      <c r="AX96" s="12" t="s">
        <v>91</v>
      </c>
      <c r="AY96" s="149" t="s">
        <v>177</v>
      </c>
    </row>
    <row r="97" spans="2:65" s="1" customFormat="1" ht="33" customHeight="1">
      <c r="B97" s="34"/>
      <c r="C97" s="130" t="s">
        <v>197</v>
      </c>
      <c r="D97" s="130" t="s">
        <v>179</v>
      </c>
      <c r="E97" s="131" t="s">
        <v>2343</v>
      </c>
      <c r="F97" s="132" t="s">
        <v>2344</v>
      </c>
      <c r="G97" s="133" t="s">
        <v>200</v>
      </c>
      <c r="H97" s="134">
        <v>2.0670000000000002</v>
      </c>
      <c r="I97" s="135"/>
      <c r="J97" s="136">
        <f>ROUND(I97*H97,2)</f>
        <v>0</v>
      </c>
      <c r="K97" s="132" t="s">
        <v>183</v>
      </c>
      <c r="L97" s="34"/>
      <c r="M97" s="137" t="s">
        <v>81</v>
      </c>
      <c r="N97" s="138" t="s">
        <v>53</v>
      </c>
      <c r="P97" s="139">
        <f>O97*H97</f>
        <v>0</v>
      </c>
      <c r="Q97" s="139">
        <v>0</v>
      </c>
      <c r="R97" s="139">
        <f>Q97*H97</f>
        <v>0</v>
      </c>
      <c r="S97" s="139">
        <v>0</v>
      </c>
      <c r="T97" s="140">
        <f>S97*H97</f>
        <v>0</v>
      </c>
      <c r="AR97" s="141" t="s">
        <v>184</v>
      </c>
      <c r="AT97" s="141" t="s">
        <v>179</v>
      </c>
      <c r="AU97" s="141" t="s">
        <v>93</v>
      </c>
      <c r="AY97" s="18" t="s">
        <v>177</v>
      </c>
      <c r="BE97" s="142">
        <f>IF(N97="základní",J97,0)</f>
        <v>0</v>
      </c>
      <c r="BF97" s="142">
        <f>IF(N97="snížená",J97,0)</f>
        <v>0</v>
      </c>
      <c r="BG97" s="142">
        <f>IF(N97="zákl. přenesená",J97,0)</f>
        <v>0</v>
      </c>
      <c r="BH97" s="142">
        <f>IF(N97="sníž. přenesená",J97,0)</f>
        <v>0</v>
      </c>
      <c r="BI97" s="142">
        <f>IF(N97="nulová",J97,0)</f>
        <v>0</v>
      </c>
      <c r="BJ97" s="18" t="s">
        <v>91</v>
      </c>
      <c r="BK97" s="142">
        <f>ROUND(I97*H97,2)</f>
        <v>0</v>
      </c>
      <c r="BL97" s="18" t="s">
        <v>184</v>
      </c>
      <c r="BM97" s="141" t="s">
        <v>2345</v>
      </c>
    </row>
    <row r="98" spans="2:65" s="1" customFormat="1" ht="11.25">
      <c r="B98" s="34"/>
      <c r="D98" s="143" t="s">
        <v>186</v>
      </c>
      <c r="F98" s="144" t="s">
        <v>2346</v>
      </c>
      <c r="I98" s="145"/>
      <c r="L98" s="34"/>
      <c r="M98" s="146"/>
      <c r="T98" s="55"/>
      <c r="AT98" s="18" t="s">
        <v>186</v>
      </c>
      <c r="AU98" s="18" t="s">
        <v>93</v>
      </c>
    </row>
    <row r="99" spans="2:65" s="15" customFormat="1" ht="11.25">
      <c r="B99" s="179"/>
      <c r="D99" s="148" t="s">
        <v>188</v>
      </c>
      <c r="E99" s="180" t="s">
        <v>81</v>
      </c>
      <c r="F99" s="181" t="s">
        <v>2341</v>
      </c>
      <c r="H99" s="180" t="s">
        <v>81</v>
      </c>
      <c r="I99" s="182"/>
      <c r="L99" s="179"/>
      <c r="M99" s="183"/>
      <c r="T99" s="184"/>
      <c r="AT99" s="180" t="s">
        <v>188</v>
      </c>
      <c r="AU99" s="180" t="s">
        <v>93</v>
      </c>
      <c r="AV99" s="15" t="s">
        <v>91</v>
      </c>
      <c r="AW99" s="15" t="s">
        <v>42</v>
      </c>
      <c r="AX99" s="15" t="s">
        <v>83</v>
      </c>
      <c r="AY99" s="180" t="s">
        <v>177</v>
      </c>
    </row>
    <row r="100" spans="2:65" s="12" customFormat="1" ht="11.25">
      <c r="B100" s="147"/>
      <c r="D100" s="148" t="s">
        <v>188</v>
      </c>
      <c r="E100" s="149" t="s">
        <v>81</v>
      </c>
      <c r="F100" s="150" t="s">
        <v>2347</v>
      </c>
      <c r="H100" s="151">
        <v>2.0670000000000002</v>
      </c>
      <c r="I100" s="152"/>
      <c r="L100" s="147"/>
      <c r="M100" s="153"/>
      <c r="T100" s="154"/>
      <c r="AT100" s="149" t="s">
        <v>188</v>
      </c>
      <c r="AU100" s="149" t="s">
        <v>93</v>
      </c>
      <c r="AV100" s="12" t="s">
        <v>93</v>
      </c>
      <c r="AW100" s="12" t="s">
        <v>42</v>
      </c>
      <c r="AX100" s="12" t="s">
        <v>91</v>
      </c>
      <c r="AY100" s="149" t="s">
        <v>177</v>
      </c>
    </row>
    <row r="101" spans="2:65" s="1" customFormat="1" ht="37.9" customHeight="1">
      <c r="B101" s="34"/>
      <c r="C101" s="130" t="s">
        <v>184</v>
      </c>
      <c r="D101" s="130" t="s">
        <v>179</v>
      </c>
      <c r="E101" s="131" t="s">
        <v>205</v>
      </c>
      <c r="F101" s="132" t="s">
        <v>206</v>
      </c>
      <c r="G101" s="133" t="s">
        <v>200</v>
      </c>
      <c r="H101" s="134">
        <v>24</v>
      </c>
      <c r="I101" s="135"/>
      <c r="J101" s="136">
        <f>ROUND(I101*H101,2)</f>
        <v>0</v>
      </c>
      <c r="K101" s="132" t="s">
        <v>183</v>
      </c>
      <c r="L101" s="34"/>
      <c r="M101" s="137" t="s">
        <v>81</v>
      </c>
      <c r="N101" s="138" t="s">
        <v>53</v>
      </c>
      <c r="P101" s="139">
        <f>O101*H101</f>
        <v>0</v>
      </c>
      <c r="Q101" s="139">
        <v>0</v>
      </c>
      <c r="R101" s="139">
        <f>Q101*H101</f>
        <v>0</v>
      </c>
      <c r="S101" s="139">
        <v>0</v>
      </c>
      <c r="T101" s="140">
        <f>S101*H101</f>
        <v>0</v>
      </c>
      <c r="AR101" s="141" t="s">
        <v>184</v>
      </c>
      <c r="AT101" s="141" t="s">
        <v>179</v>
      </c>
      <c r="AU101" s="141" t="s">
        <v>93</v>
      </c>
      <c r="AY101" s="18" t="s">
        <v>177</v>
      </c>
      <c r="BE101" s="142">
        <f>IF(N101="základní",J101,0)</f>
        <v>0</v>
      </c>
      <c r="BF101" s="142">
        <f>IF(N101="snížená",J101,0)</f>
        <v>0</v>
      </c>
      <c r="BG101" s="142">
        <f>IF(N101="zákl. přenesená",J101,0)</f>
        <v>0</v>
      </c>
      <c r="BH101" s="142">
        <f>IF(N101="sníž. přenesená",J101,0)</f>
        <v>0</v>
      </c>
      <c r="BI101" s="142">
        <f>IF(N101="nulová",J101,0)</f>
        <v>0</v>
      </c>
      <c r="BJ101" s="18" t="s">
        <v>91</v>
      </c>
      <c r="BK101" s="142">
        <f>ROUND(I101*H101,2)</f>
        <v>0</v>
      </c>
      <c r="BL101" s="18" t="s">
        <v>184</v>
      </c>
      <c r="BM101" s="141" t="s">
        <v>2348</v>
      </c>
    </row>
    <row r="102" spans="2:65" s="1" customFormat="1" ht="11.25">
      <c r="B102" s="34"/>
      <c r="D102" s="143" t="s">
        <v>186</v>
      </c>
      <c r="F102" s="144" t="s">
        <v>208</v>
      </c>
      <c r="I102" s="145"/>
      <c r="L102" s="34"/>
      <c r="M102" s="146"/>
      <c r="T102" s="55"/>
      <c r="AT102" s="18" t="s">
        <v>186</v>
      </c>
      <c r="AU102" s="18" t="s">
        <v>93</v>
      </c>
    </row>
    <row r="103" spans="2:65" s="12" customFormat="1" ht="11.25">
      <c r="B103" s="147"/>
      <c r="D103" s="148" t="s">
        <v>188</v>
      </c>
      <c r="E103" s="149" t="s">
        <v>81</v>
      </c>
      <c r="F103" s="150" t="s">
        <v>2349</v>
      </c>
      <c r="H103" s="151">
        <v>24</v>
      </c>
      <c r="I103" s="152"/>
      <c r="L103" s="147"/>
      <c r="M103" s="153"/>
      <c r="T103" s="154"/>
      <c r="AT103" s="149" t="s">
        <v>188</v>
      </c>
      <c r="AU103" s="149" t="s">
        <v>93</v>
      </c>
      <c r="AV103" s="12" t="s">
        <v>93</v>
      </c>
      <c r="AW103" s="12" t="s">
        <v>42</v>
      </c>
      <c r="AX103" s="12" t="s">
        <v>91</v>
      </c>
      <c r="AY103" s="149" t="s">
        <v>177</v>
      </c>
    </row>
    <row r="104" spans="2:65" s="1" customFormat="1" ht="24.2" customHeight="1">
      <c r="B104" s="34"/>
      <c r="C104" s="130" t="s">
        <v>210</v>
      </c>
      <c r="D104" s="130" t="s">
        <v>179</v>
      </c>
      <c r="E104" s="131" t="s">
        <v>217</v>
      </c>
      <c r="F104" s="132" t="s">
        <v>218</v>
      </c>
      <c r="G104" s="133" t="s">
        <v>200</v>
      </c>
      <c r="H104" s="134">
        <v>24</v>
      </c>
      <c r="I104" s="135"/>
      <c r="J104" s="136">
        <f>ROUND(I104*H104,2)</f>
        <v>0</v>
      </c>
      <c r="K104" s="132" t="s">
        <v>183</v>
      </c>
      <c r="L104" s="34"/>
      <c r="M104" s="137" t="s">
        <v>81</v>
      </c>
      <c r="N104" s="138" t="s">
        <v>53</v>
      </c>
      <c r="P104" s="139">
        <f>O104*H104</f>
        <v>0</v>
      </c>
      <c r="Q104" s="139">
        <v>0</v>
      </c>
      <c r="R104" s="139">
        <f>Q104*H104</f>
        <v>0</v>
      </c>
      <c r="S104" s="139">
        <v>0</v>
      </c>
      <c r="T104" s="140">
        <f>S104*H104</f>
        <v>0</v>
      </c>
      <c r="AR104" s="141" t="s">
        <v>184</v>
      </c>
      <c r="AT104" s="141" t="s">
        <v>179</v>
      </c>
      <c r="AU104" s="141" t="s">
        <v>93</v>
      </c>
      <c r="AY104" s="18" t="s">
        <v>177</v>
      </c>
      <c r="BE104" s="142">
        <f>IF(N104="základní",J104,0)</f>
        <v>0</v>
      </c>
      <c r="BF104" s="142">
        <f>IF(N104="snížená",J104,0)</f>
        <v>0</v>
      </c>
      <c r="BG104" s="142">
        <f>IF(N104="zákl. přenesená",J104,0)</f>
        <v>0</v>
      </c>
      <c r="BH104" s="142">
        <f>IF(N104="sníž. přenesená",J104,0)</f>
        <v>0</v>
      </c>
      <c r="BI104" s="142">
        <f>IF(N104="nulová",J104,0)</f>
        <v>0</v>
      </c>
      <c r="BJ104" s="18" t="s">
        <v>91</v>
      </c>
      <c r="BK104" s="142">
        <f>ROUND(I104*H104,2)</f>
        <v>0</v>
      </c>
      <c r="BL104" s="18" t="s">
        <v>184</v>
      </c>
      <c r="BM104" s="141" t="s">
        <v>2350</v>
      </c>
    </row>
    <row r="105" spans="2:65" s="1" customFormat="1" ht="11.25">
      <c r="B105" s="34"/>
      <c r="D105" s="143" t="s">
        <v>186</v>
      </c>
      <c r="F105" s="144" t="s">
        <v>220</v>
      </c>
      <c r="I105" s="145"/>
      <c r="L105" s="34"/>
      <c r="M105" s="146"/>
      <c r="T105" s="55"/>
      <c r="AT105" s="18" t="s">
        <v>186</v>
      </c>
      <c r="AU105" s="18" t="s">
        <v>93</v>
      </c>
    </row>
    <row r="106" spans="2:65" s="1" customFormat="1" ht="37.9" customHeight="1">
      <c r="B106" s="34"/>
      <c r="C106" s="130" t="s">
        <v>216</v>
      </c>
      <c r="D106" s="130" t="s">
        <v>179</v>
      </c>
      <c r="E106" s="131" t="s">
        <v>2086</v>
      </c>
      <c r="F106" s="132" t="s">
        <v>2087</v>
      </c>
      <c r="G106" s="133" t="s">
        <v>200</v>
      </c>
      <c r="H106" s="134">
        <v>25.827000000000002</v>
      </c>
      <c r="I106" s="135"/>
      <c r="J106" s="136">
        <f>ROUND(I106*H106,2)</f>
        <v>0</v>
      </c>
      <c r="K106" s="132" t="s">
        <v>183</v>
      </c>
      <c r="L106" s="34"/>
      <c r="M106" s="137" t="s">
        <v>81</v>
      </c>
      <c r="N106" s="138" t="s">
        <v>53</v>
      </c>
      <c r="P106" s="139">
        <f>O106*H106</f>
        <v>0</v>
      </c>
      <c r="Q106" s="139">
        <v>0</v>
      </c>
      <c r="R106" s="139">
        <f>Q106*H106</f>
        <v>0</v>
      </c>
      <c r="S106" s="139">
        <v>0</v>
      </c>
      <c r="T106" s="140">
        <f>S106*H106</f>
        <v>0</v>
      </c>
      <c r="AR106" s="141" t="s">
        <v>184</v>
      </c>
      <c r="AT106" s="141" t="s">
        <v>179</v>
      </c>
      <c r="AU106" s="141" t="s">
        <v>93</v>
      </c>
      <c r="AY106" s="18" t="s">
        <v>177</v>
      </c>
      <c r="BE106" s="142">
        <f>IF(N106="základní",J106,0)</f>
        <v>0</v>
      </c>
      <c r="BF106" s="142">
        <f>IF(N106="snížená",J106,0)</f>
        <v>0</v>
      </c>
      <c r="BG106" s="142">
        <f>IF(N106="zákl. přenesená",J106,0)</f>
        <v>0</v>
      </c>
      <c r="BH106" s="142">
        <f>IF(N106="sníž. přenesená",J106,0)</f>
        <v>0</v>
      </c>
      <c r="BI106" s="142">
        <f>IF(N106="nulová",J106,0)</f>
        <v>0</v>
      </c>
      <c r="BJ106" s="18" t="s">
        <v>91</v>
      </c>
      <c r="BK106" s="142">
        <f>ROUND(I106*H106,2)</f>
        <v>0</v>
      </c>
      <c r="BL106" s="18" t="s">
        <v>184</v>
      </c>
      <c r="BM106" s="141" t="s">
        <v>2351</v>
      </c>
    </row>
    <row r="107" spans="2:65" s="1" customFormat="1" ht="11.25">
      <c r="B107" s="34"/>
      <c r="D107" s="143" t="s">
        <v>186</v>
      </c>
      <c r="F107" s="144" t="s">
        <v>2089</v>
      </c>
      <c r="I107" s="145"/>
      <c r="L107" s="34"/>
      <c r="M107" s="146"/>
      <c r="T107" s="55"/>
      <c r="AT107" s="18" t="s">
        <v>186</v>
      </c>
      <c r="AU107" s="18" t="s">
        <v>93</v>
      </c>
    </row>
    <row r="108" spans="2:65" s="12" customFormat="1" ht="11.25">
      <c r="B108" s="147"/>
      <c r="D108" s="148" t="s">
        <v>188</v>
      </c>
      <c r="E108" s="149" t="s">
        <v>81</v>
      </c>
      <c r="F108" s="150" t="s">
        <v>2352</v>
      </c>
      <c r="H108" s="151">
        <v>25.827000000000002</v>
      </c>
      <c r="I108" s="152"/>
      <c r="L108" s="147"/>
      <c r="M108" s="153"/>
      <c r="T108" s="154"/>
      <c r="AT108" s="149" t="s">
        <v>188</v>
      </c>
      <c r="AU108" s="149" t="s">
        <v>93</v>
      </c>
      <c r="AV108" s="12" t="s">
        <v>93</v>
      </c>
      <c r="AW108" s="12" t="s">
        <v>42</v>
      </c>
      <c r="AX108" s="12" t="s">
        <v>91</v>
      </c>
      <c r="AY108" s="149" t="s">
        <v>177</v>
      </c>
    </row>
    <row r="109" spans="2:65" s="1" customFormat="1" ht="16.5" customHeight="1">
      <c r="B109" s="34"/>
      <c r="C109" s="130" t="s">
        <v>222</v>
      </c>
      <c r="D109" s="130" t="s">
        <v>179</v>
      </c>
      <c r="E109" s="131" t="s">
        <v>251</v>
      </c>
      <c r="F109" s="132" t="s">
        <v>252</v>
      </c>
      <c r="G109" s="133" t="s">
        <v>200</v>
      </c>
      <c r="H109" s="134">
        <v>51.654000000000003</v>
      </c>
      <c r="I109" s="135"/>
      <c r="J109" s="136">
        <f>ROUND(I109*H109,2)</f>
        <v>0</v>
      </c>
      <c r="K109" s="132" t="s">
        <v>183</v>
      </c>
      <c r="L109" s="34"/>
      <c r="M109" s="137" t="s">
        <v>81</v>
      </c>
      <c r="N109" s="138" t="s">
        <v>53</v>
      </c>
      <c r="P109" s="139">
        <f>O109*H109</f>
        <v>0</v>
      </c>
      <c r="Q109" s="139">
        <v>0</v>
      </c>
      <c r="R109" s="139">
        <f>Q109*H109</f>
        <v>0</v>
      </c>
      <c r="S109" s="139">
        <v>0</v>
      </c>
      <c r="T109" s="140">
        <f>S109*H109</f>
        <v>0</v>
      </c>
      <c r="AR109" s="141" t="s">
        <v>184</v>
      </c>
      <c r="AT109" s="141" t="s">
        <v>179</v>
      </c>
      <c r="AU109" s="141" t="s">
        <v>93</v>
      </c>
      <c r="AY109" s="18" t="s">
        <v>177</v>
      </c>
      <c r="BE109" s="142">
        <f>IF(N109="základní",J109,0)</f>
        <v>0</v>
      </c>
      <c r="BF109" s="142">
        <f>IF(N109="snížená",J109,0)</f>
        <v>0</v>
      </c>
      <c r="BG109" s="142">
        <f>IF(N109="zákl. přenesená",J109,0)</f>
        <v>0</v>
      </c>
      <c r="BH109" s="142">
        <f>IF(N109="sníž. přenesená",J109,0)</f>
        <v>0</v>
      </c>
      <c r="BI109" s="142">
        <f>IF(N109="nulová",J109,0)</f>
        <v>0</v>
      </c>
      <c r="BJ109" s="18" t="s">
        <v>91</v>
      </c>
      <c r="BK109" s="142">
        <f>ROUND(I109*H109,2)</f>
        <v>0</v>
      </c>
      <c r="BL109" s="18" t="s">
        <v>184</v>
      </c>
      <c r="BM109" s="141" t="s">
        <v>2353</v>
      </c>
    </row>
    <row r="110" spans="2:65" s="1" customFormat="1" ht="11.25">
      <c r="B110" s="34"/>
      <c r="D110" s="143" t="s">
        <v>186</v>
      </c>
      <c r="F110" s="144" t="s">
        <v>254</v>
      </c>
      <c r="I110" s="145"/>
      <c r="L110" s="34"/>
      <c r="M110" s="146"/>
      <c r="T110" s="55"/>
      <c r="AT110" s="18" t="s">
        <v>186</v>
      </c>
      <c r="AU110" s="18" t="s">
        <v>93</v>
      </c>
    </row>
    <row r="111" spans="2:65" s="12" customFormat="1" ht="11.25">
      <c r="B111" s="147"/>
      <c r="D111" s="148" t="s">
        <v>188</v>
      </c>
      <c r="E111" s="149" t="s">
        <v>81</v>
      </c>
      <c r="F111" s="150" t="s">
        <v>2354</v>
      </c>
      <c r="H111" s="151">
        <v>51.654000000000003</v>
      </c>
      <c r="I111" s="152"/>
      <c r="L111" s="147"/>
      <c r="M111" s="153"/>
      <c r="T111" s="154"/>
      <c r="AT111" s="149" t="s">
        <v>188</v>
      </c>
      <c r="AU111" s="149" t="s">
        <v>93</v>
      </c>
      <c r="AV111" s="12" t="s">
        <v>93</v>
      </c>
      <c r="AW111" s="12" t="s">
        <v>42</v>
      </c>
      <c r="AX111" s="12" t="s">
        <v>91</v>
      </c>
      <c r="AY111" s="149" t="s">
        <v>177</v>
      </c>
    </row>
    <row r="112" spans="2:65" s="1" customFormat="1" ht="24.2" customHeight="1">
      <c r="B112" s="34"/>
      <c r="C112" s="130" t="s">
        <v>227</v>
      </c>
      <c r="D112" s="130" t="s">
        <v>179</v>
      </c>
      <c r="E112" s="131" t="s">
        <v>256</v>
      </c>
      <c r="F112" s="132" t="s">
        <v>257</v>
      </c>
      <c r="G112" s="133" t="s">
        <v>200</v>
      </c>
      <c r="H112" s="134">
        <v>24</v>
      </c>
      <c r="I112" s="135"/>
      <c r="J112" s="136">
        <f>ROUND(I112*H112,2)</f>
        <v>0</v>
      </c>
      <c r="K112" s="132" t="s">
        <v>183</v>
      </c>
      <c r="L112" s="34"/>
      <c r="M112" s="137" t="s">
        <v>81</v>
      </c>
      <c r="N112" s="138" t="s">
        <v>53</v>
      </c>
      <c r="P112" s="139">
        <f>O112*H112</f>
        <v>0</v>
      </c>
      <c r="Q112" s="139">
        <v>0</v>
      </c>
      <c r="R112" s="139">
        <f>Q112*H112</f>
        <v>0</v>
      </c>
      <c r="S112" s="139">
        <v>0</v>
      </c>
      <c r="T112" s="140">
        <f>S112*H112</f>
        <v>0</v>
      </c>
      <c r="AR112" s="141" t="s">
        <v>184</v>
      </c>
      <c r="AT112" s="141" t="s">
        <v>179</v>
      </c>
      <c r="AU112" s="141" t="s">
        <v>93</v>
      </c>
      <c r="AY112" s="18" t="s">
        <v>177</v>
      </c>
      <c r="BE112" s="142">
        <f>IF(N112="základní",J112,0)</f>
        <v>0</v>
      </c>
      <c r="BF112" s="142">
        <f>IF(N112="snížená",J112,0)</f>
        <v>0</v>
      </c>
      <c r="BG112" s="142">
        <f>IF(N112="zákl. přenesená",J112,0)</f>
        <v>0</v>
      </c>
      <c r="BH112" s="142">
        <f>IF(N112="sníž. přenesená",J112,0)</f>
        <v>0</v>
      </c>
      <c r="BI112" s="142">
        <f>IF(N112="nulová",J112,0)</f>
        <v>0</v>
      </c>
      <c r="BJ112" s="18" t="s">
        <v>91</v>
      </c>
      <c r="BK112" s="142">
        <f>ROUND(I112*H112,2)</f>
        <v>0</v>
      </c>
      <c r="BL112" s="18" t="s">
        <v>184</v>
      </c>
      <c r="BM112" s="141" t="s">
        <v>2355</v>
      </c>
    </row>
    <row r="113" spans="2:65" s="1" customFormat="1" ht="11.25">
      <c r="B113" s="34"/>
      <c r="D113" s="143" t="s">
        <v>186</v>
      </c>
      <c r="F113" s="144" t="s">
        <v>259</v>
      </c>
      <c r="I113" s="145"/>
      <c r="L113" s="34"/>
      <c r="M113" s="146"/>
      <c r="T113" s="55"/>
      <c r="AT113" s="18" t="s">
        <v>186</v>
      </c>
      <c r="AU113" s="18" t="s">
        <v>93</v>
      </c>
    </row>
    <row r="114" spans="2:65" s="11" customFormat="1" ht="22.9" customHeight="1">
      <c r="B114" s="118"/>
      <c r="D114" s="119" t="s">
        <v>82</v>
      </c>
      <c r="E114" s="128" t="s">
        <v>93</v>
      </c>
      <c r="F114" s="128" t="s">
        <v>290</v>
      </c>
      <c r="I114" s="121"/>
      <c r="J114" s="129">
        <f>BK114</f>
        <v>0</v>
      </c>
      <c r="L114" s="118"/>
      <c r="M114" s="123"/>
      <c r="P114" s="124">
        <f>SUM(P115:P130)</f>
        <v>0</v>
      </c>
      <c r="R114" s="124">
        <f>SUM(R115:R130)</f>
        <v>66.358966159999994</v>
      </c>
      <c r="T114" s="125">
        <f>SUM(T115:T130)</f>
        <v>0</v>
      </c>
      <c r="AR114" s="119" t="s">
        <v>91</v>
      </c>
      <c r="AT114" s="126" t="s">
        <v>82</v>
      </c>
      <c r="AU114" s="126" t="s">
        <v>91</v>
      </c>
      <c r="AY114" s="119" t="s">
        <v>177</v>
      </c>
      <c r="BK114" s="127">
        <f>SUM(BK115:BK130)</f>
        <v>0</v>
      </c>
    </row>
    <row r="115" spans="2:65" s="1" customFormat="1" ht="24.2" customHeight="1">
      <c r="B115" s="34"/>
      <c r="C115" s="130" t="s">
        <v>232</v>
      </c>
      <c r="D115" s="130" t="s">
        <v>179</v>
      </c>
      <c r="E115" s="131" t="s">
        <v>331</v>
      </c>
      <c r="F115" s="132" t="s">
        <v>332</v>
      </c>
      <c r="G115" s="133" t="s">
        <v>200</v>
      </c>
      <c r="H115" s="134">
        <v>2.5840000000000001</v>
      </c>
      <c r="I115" s="135"/>
      <c r="J115" s="136">
        <f>ROUND(I115*H115,2)</f>
        <v>0</v>
      </c>
      <c r="K115" s="132" t="s">
        <v>183</v>
      </c>
      <c r="L115" s="34"/>
      <c r="M115" s="137" t="s">
        <v>81</v>
      </c>
      <c r="N115" s="138" t="s">
        <v>53</v>
      </c>
      <c r="P115" s="139">
        <f>O115*H115</f>
        <v>0</v>
      </c>
      <c r="Q115" s="139">
        <v>2.5018699999999998</v>
      </c>
      <c r="R115" s="139">
        <f>Q115*H115</f>
        <v>6.4648320799999999</v>
      </c>
      <c r="S115" s="139">
        <v>0</v>
      </c>
      <c r="T115" s="140">
        <f>S115*H115</f>
        <v>0</v>
      </c>
      <c r="AR115" s="141" t="s">
        <v>184</v>
      </c>
      <c r="AT115" s="141" t="s">
        <v>179</v>
      </c>
      <c r="AU115" s="141" t="s">
        <v>93</v>
      </c>
      <c r="AY115" s="18" t="s">
        <v>177</v>
      </c>
      <c r="BE115" s="142">
        <f>IF(N115="základní",J115,0)</f>
        <v>0</v>
      </c>
      <c r="BF115" s="142">
        <f>IF(N115="snížená",J115,0)</f>
        <v>0</v>
      </c>
      <c r="BG115" s="142">
        <f>IF(N115="zákl. přenesená",J115,0)</f>
        <v>0</v>
      </c>
      <c r="BH115" s="142">
        <f>IF(N115="sníž. přenesená",J115,0)</f>
        <v>0</v>
      </c>
      <c r="BI115" s="142">
        <f>IF(N115="nulová",J115,0)</f>
        <v>0</v>
      </c>
      <c r="BJ115" s="18" t="s">
        <v>91</v>
      </c>
      <c r="BK115" s="142">
        <f>ROUND(I115*H115,2)</f>
        <v>0</v>
      </c>
      <c r="BL115" s="18" t="s">
        <v>184</v>
      </c>
      <c r="BM115" s="141" t="s">
        <v>2356</v>
      </c>
    </row>
    <row r="116" spans="2:65" s="1" customFormat="1" ht="11.25">
      <c r="B116" s="34"/>
      <c r="D116" s="143" t="s">
        <v>186</v>
      </c>
      <c r="F116" s="144" t="s">
        <v>334</v>
      </c>
      <c r="I116" s="145"/>
      <c r="L116" s="34"/>
      <c r="M116" s="146"/>
      <c r="T116" s="55"/>
      <c r="AT116" s="18" t="s">
        <v>186</v>
      </c>
      <c r="AU116" s="18" t="s">
        <v>93</v>
      </c>
    </row>
    <row r="117" spans="2:65" s="15" customFormat="1" ht="11.25">
      <c r="B117" s="179"/>
      <c r="D117" s="148" t="s">
        <v>188</v>
      </c>
      <c r="E117" s="180" t="s">
        <v>81</v>
      </c>
      <c r="F117" s="181" t="s">
        <v>2341</v>
      </c>
      <c r="H117" s="180" t="s">
        <v>81</v>
      </c>
      <c r="I117" s="182"/>
      <c r="L117" s="179"/>
      <c r="M117" s="183"/>
      <c r="T117" s="184"/>
      <c r="AT117" s="180" t="s">
        <v>188</v>
      </c>
      <c r="AU117" s="180" t="s">
        <v>93</v>
      </c>
      <c r="AV117" s="15" t="s">
        <v>91</v>
      </c>
      <c r="AW117" s="15" t="s">
        <v>42</v>
      </c>
      <c r="AX117" s="15" t="s">
        <v>83</v>
      </c>
      <c r="AY117" s="180" t="s">
        <v>177</v>
      </c>
    </row>
    <row r="118" spans="2:65" s="12" customFormat="1" ht="11.25">
      <c r="B118" s="147"/>
      <c r="D118" s="148" t="s">
        <v>188</v>
      </c>
      <c r="E118" s="149" t="s">
        <v>81</v>
      </c>
      <c r="F118" s="150" t="s">
        <v>2357</v>
      </c>
      <c r="H118" s="151">
        <v>2.5840000000000001</v>
      </c>
      <c r="I118" s="152"/>
      <c r="L118" s="147"/>
      <c r="M118" s="153"/>
      <c r="T118" s="154"/>
      <c r="AT118" s="149" t="s">
        <v>188</v>
      </c>
      <c r="AU118" s="149" t="s">
        <v>93</v>
      </c>
      <c r="AV118" s="12" t="s">
        <v>93</v>
      </c>
      <c r="AW118" s="12" t="s">
        <v>42</v>
      </c>
      <c r="AX118" s="12" t="s">
        <v>91</v>
      </c>
      <c r="AY118" s="149" t="s">
        <v>177</v>
      </c>
    </row>
    <row r="119" spans="2:65" s="1" customFormat="1" ht="21.75" customHeight="1">
      <c r="B119" s="34"/>
      <c r="C119" s="130" t="s">
        <v>238</v>
      </c>
      <c r="D119" s="130" t="s">
        <v>179</v>
      </c>
      <c r="E119" s="131" t="s">
        <v>338</v>
      </c>
      <c r="F119" s="132" t="s">
        <v>339</v>
      </c>
      <c r="G119" s="133" t="s">
        <v>241</v>
      </c>
      <c r="H119" s="134">
        <v>3.9E-2</v>
      </c>
      <c r="I119" s="135"/>
      <c r="J119" s="136">
        <f>ROUND(I119*H119,2)</f>
        <v>0</v>
      </c>
      <c r="K119" s="132" t="s">
        <v>183</v>
      </c>
      <c r="L119" s="34"/>
      <c r="M119" s="137" t="s">
        <v>81</v>
      </c>
      <c r="N119" s="138" t="s">
        <v>53</v>
      </c>
      <c r="P119" s="139">
        <f>O119*H119</f>
        <v>0</v>
      </c>
      <c r="Q119" s="139">
        <v>1.0606199999999999</v>
      </c>
      <c r="R119" s="139">
        <f>Q119*H119</f>
        <v>4.1364179999999993E-2</v>
      </c>
      <c r="S119" s="139">
        <v>0</v>
      </c>
      <c r="T119" s="140">
        <f>S119*H119</f>
        <v>0</v>
      </c>
      <c r="AR119" s="141" t="s">
        <v>184</v>
      </c>
      <c r="AT119" s="141" t="s">
        <v>179</v>
      </c>
      <c r="AU119" s="141" t="s">
        <v>93</v>
      </c>
      <c r="AY119" s="18" t="s">
        <v>177</v>
      </c>
      <c r="BE119" s="142">
        <f>IF(N119="základní",J119,0)</f>
        <v>0</v>
      </c>
      <c r="BF119" s="142">
        <f>IF(N119="snížená",J119,0)</f>
        <v>0</v>
      </c>
      <c r="BG119" s="142">
        <f>IF(N119="zákl. přenesená",J119,0)</f>
        <v>0</v>
      </c>
      <c r="BH119" s="142">
        <f>IF(N119="sníž. přenesená",J119,0)</f>
        <v>0</v>
      </c>
      <c r="BI119" s="142">
        <f>IF(N119="nulová",J119,0)</f>
        <v>0</v>
      </c>
      <c r="BJ119" s="18" t="s">
        <v>91</v>
      </c>
      <c r="BK119" s="142">
        <f>ROUND(I119*H119,2)</f>
        <v>0</v>
      </c>
      <c r="BL119" s="18" t="s">
        <v>184</v>
      </c>
      <c r="BM119" s="141" t="s">
        <v>2358</v>
      </c>
    </row>
    <row r="120" spans="2:65" s="1" customFormat="1" ht="11.25">
      <c r="B120" s="34"/>
      <c r="D120" s="143" t="s">
        <v>186</v>
      </c>
      <c r="F120" s="144" t="s">
        <v>341</v>
      </c>
      <c r="I120" s="145"/>
      <c r="L120" s="34"/>
      <c r="M120" s="146"/>
      <c r="T120" s="55"/>
      <c r="AT120" s="18" t="s">
        <v>186</v>
      </c>
      <c r="AU120" s="18" t="s">
        <v>93</v>
      </c>
    </row>
    <row r="121" spans="2:65" s="15" customFormat="1" ht="11.25">
      <c r="B121" s="179"/>
      <c r="D121" s="148" t="s">
        <v>188</v>
      </c>
      <c r="E121" s="180" t="s">
        <v>81</v>
      </c>
      <c r="F121" s="181" t="s">
        <v>2359</v>
      </c>
      <c r="H121" s="180" t="s">
        <v>81</v>
      </c>
      <c r="I121" s="182"/>
      <c r="L121" s="179"/>
      <c r="M121" s="183"/>
      <c r="T121" s="184"/>
      <c r="AT121" s="180" t="s">
        <v>188</v>
      </c>
      <c r="AU121" s="180" t="s">
        <v>93</v>
      </c>
      <c r="AV121" s="15" t="s">
        <v>91</v>
      </c>
      <c r="AW121" s="15" t="s">
        <v>42</v>
      </c>
      <c r="AX121" s="15" t="s">
        <v>83</v>
      </c>
      <c r="AY121" s="180" t="s">
        <v>177</v>
      </c>
    </row>
    <row r="122" spans="2:65" s="12" customFormat="1" ht="11.25">
      <c r="B122" s="147"/>
      <c r="D122" s="148" t="s">
        <v>188</v>
      </c>
      <c r="E122" s="149" t="s">
        <v>81</v>
      </c>
      <c r="F122" s="150" t="s">
        <v>2360</v>
      </c>
      <c r="H122" s="151">
        <v>3.9E-2</v>
      </c>
      <c r="I122" s="152"/>
      <c r="L122" s="147"/>
      <c r="M122" s="153"/>
      <c r="T122" s="154"/>
      <c r="AT122" s="149" t="s">
        <v>188</v>
      </c>
      <c r="AU122" s="149" t="s">
        <v>93</v>
      </c>
      <c r="AV122" s="12" t="s">
        <v>93</v>
      </c>
      <c r="AW122" s="12" t="s">
        <v>42</v>
      </c>
      <c r="AX122" s="12" t="s">
        <v>91</v>
      </c>
      <c r="AY122" s="149" t="s">
        <v>177</v>
      </c>
    </row>
    <row r="123" spans="2:65" s="1" customFormat="1" ht="24.2" customHeight="1">
      <c r="B123" s="34"/>
      <c r="C123" s="130" t="s">
        <v>245</v>
      </c>
      <c r="D123" s="130" t="s">
        <v>179</v>
      </c>
      <c r="E123" s="131" t="s">
        <v>2361</v>
      </c>
      <c r="F123" s="132" t="s">
        <v>2362</v>
      </c>
      <c r="G123" s="133" t="s">
        <v>200</v>
      </c>
      <c r="H123" s="134">
        <v>23.76</v>
      </c>
      <c r="I123" s="135"/>
      <c r="J123" s="136">
        <f>ROUND(I123*H123,2)</f>
        <v>0</v>
      </c>
      <c r="K123" s="132" t="s">
        <v>183</v>
      </c>
      <c r="L123" s="34"/>
      <c r="M123" s="137" t="s">
        <v>81</v>
      </c>
      <c r="N123" s="138" t="s">
        <v>53</v>
      </c>
      <c r="P123" s="139">
        <f>O123*H123</f>
        <v>0</v>
      </c>
      <c r="Q123" s="139">
        <v>2.5018699999999998</v>
      </c>
      <c r="R123" s="139">
        <f>Q123*H123</f>
        <v>59.444431199999997</v>
      </c>
      <c r="S123" s="139">
        <v>0</v>
      </c>
      <c r="T123" s="140">
        <f>S123*H123</f>
        <v>0</v>
      </c>
      <c r="AR123" s="141" t="s">
        <v>184</v>
      </c>
      <c r="AT123" s="141" t="s">
        <v>179</v>
      </c>
      <c r="AU123" s="141" t="s">
        <v>93</v>
      </c>
      <c r="AY123" s="18" t="s">
        <v>177</v>
      </c>
      <c r="BE123" s="142">
        <f>IF(N123="základní",J123,0)</f>
        <v>0</v>
      </c>
      <c r="BF123" s="142">
        <f>IF(N123="snížená",J123,0)</f>
        <v>0</v>
      </c>
      <c r="BG123" s="142">
        <f>IF(N123="zákl. přenesená",J123,0)</f>
        <v>0</v>
      </c>
      <c r="BH123" s="142">
        <f>IF(N123="sníž. přenesená",J123,0)</f>
        <v>0</v>
      </c>
      <c r="BI123" s="142">
        <f>IF(N123="nulová",J123,0)</f>
        <v>0</v>
      </c>
      <c r="BJ123" s="18" t="s">
        <v>91</v>
      </c>
      <c r="BK123" s="142">
        <f>ROUND(I123*H123,2)</f>
        <v>0</v>
      </c>
      <c r="BL123" s="18" t="s">
        <v>184</v>
      </c>
      <c r="BM123" s="141" t="s">
        <v>2363</v>
      </c>
    </row>
    <row r="124" spans="2:65" s="1" customFormat="1" ht="11.25">
      <c r="B124" s="34"/>
      <c r="D124" s="143" t="s">
        <v>186</v>
      </c>
      <c r="F124" s="144" t="s">
        <v>2364</v>
      </c>
      <c r="I124" s="145"/>
      <c r="L124" s="34"/>
      <c r="M124" s="146"/>
      <c r="T124" s="55"/>
      <c r="AT124" s="18" t="s">
        <v>186</v>
      </c>
      <c r="AU124" s="18" t="s">
        <v>93</v>
      </c>
    </row>
    <row r="125" spans="2:65" s="15" customFormat="1" ht="11.25">
      <c r="B125" s="179"/>
      <c r="D125" s="148" t="s">
        <v>188</v>
      </c>
      <c r="E125" s="180" t="s">
        <v>81</v>
      </c>
      <c r="F125" s="181" t="s">
        <v>2341</v>
      </c>
      <c r="H125" s="180" t="s">
        <v>81</v>
      </c>
      <c r="I125" s="182"/>
      <c r="L125" s="179"/>
      <c r="M125" s="183"/>
      <c r="T125" s="184"/>
      <c r="AT125" s="180" t="s">
        <v>188</v>
      </c>
      <c r="AU125" s="180" t="s">
        <v>93</v>
      </c>
      <c r="AV125" s="15" t="s">
        <v>91</v>
      </c>
      <c r="AW125" s="15" t="s">
        <v>42</v>
      </c>
      <c r="AX125" s="15" t="s">
        <v>83</v>
      </c>
      <c r="AY125" s="180" t="s">
        <v>177</v>
      </c>
    </row>
    <row r="126" spans="2:65" s="12" customFormat="1" ht="11.25">
      <c r="B126" s="147"/>
      <c r="D126" s="148" t="s">
        <v>188</v>
      </c>
      <c r="E126" s="149" t="s">
        <v>81</v>
      </c>
      <c r="F126" s="150" t="s">
        <v>2342</v>
      </c>
      <c r="H126" s="151">
        <v>23.76</v>
      </c>
      <c r="I126" s="152"/>
      <c r="L126" s="147"/>
      <c r="M126" s="153"/>
      <c r="T126" s="154"/>
      <c r="AT126" s="149" t="s">
        <v>188</v>
      </c>
      <c r="AU126" s="149" t="s">
        <v>93</v>
      </c>
      <c r="AV126" s="12" t="s">
        <v>93</v>
      </c>
      <c r="AW126" s="12" t="s">
        <v>42</v>
      </c>
      <c r="AX126" s="12" t="s">
        <v>91</v>
      </c>
      <c r="AY126" s="149" t="s">
        <v>177</v>
      </c>
    </row>
    <row r="127" spans="2:65" s="1" customFormat="1" ht="21.75" customHeight="1">
      <c r="B127" s="34"/>
      <c r="C127" s="130" t="s">
        <v>8</v>
      </c>
      <c r="D127" s="130" t="s">
        <v>179</v>
      </c>
      <c r="E127" s="131" t="s">
        <v>2365</v>
      </c>
      <c r="F127" s="132" t="s">
        <v>2366</v>
      </c>
      <c r="G127" s="133" t="s">
        <v>241</v>
      </c>
      <c r="H127" s="134">
        <v>0.38500000000000001</v>
      </c>
      <c r="I127" s="135"/>
      <c r="J127" s="136">
        <f>ROUND(I127*H127,2)</f>
        <v>0</v>
      </c>
      <c r="K127" s="132" t="s">
        <v>183</v>
      </c>
      <c r="L127" s="34"/>
      <c r="M127" s="137" t="s">
        <v>81</v>
      </c>
      <c r="N127" s="138" t="s">
        <v>53</v>
      </c>
      <c r="P127" s="139">
        <f>O127*H127</f>
        <v>0</v>
      </c>
      <c r="Q127" s="139">
        <v>1.0606199999999999</v>
      </c>
      <c r="R127" s="139">
        <f>Q127*H127</f>
        <v>0.40833869999999994</v>
      </c>
      <c r="S127" s="139">
        <v>0</v>
      </c>
      <c r="T127" s="140">
        <f>S127*H127</f>
        <v>0</v>
      </c>
      <c r="AR127" s="141" t="s">
        <v>184</v>
      </c>
      <c r="AT127" s="141" t="s">
        <v>179</v>
      </c>
      <c r="AU127" s="141" t="s">
        <v>93</v>
      </c>
      <c r="AY127" s="18" t="s">
        <v>177</v>
      </c>
      <c r="BE127" s="142">
        <f>IF(N127="základní",J127,0)</f>
        <v>0</v>
      </c>
      <c r="BF127" s="142">
        <f>IF(N127="snížená",J127,0)</f>
        <v>0</v>
      </c>
      <c r="BG127" s="142">
        <f>IF(N127="zákl. přenesená",J127,0)</f>
        <v>0</v>
      </c>
      <c r="BH127" s="142">
        <f>IF(N127="sníž. přenesená",J127,0)</f>
        <v>0</v>
      </c>
      <c r="BI127" s="142">
        <f>IF(N127="nulová",J127,0)</f>
        <v>0</v>
      </c>
      <c r="BJ127" s="18" t="s">
        <v>91</v>
      </c>
      <c r="BK127" s="142">
        <f>ROUND(I127*H127,2)</f>
        <v>0</v>
      </c>
      <c r="BL127" s="18" t="s">
        <v>184</v>
      </c>
      <c r="BM127" s="141" t="s">
        <v>2367</v>
      </c>
    </row>
    <row r="128" spans="2:65" s="1" customFormat="1" ht="11.25">
      <c r="B128" s="34"/>
      <c r="D128" s="143" t="s">
        <v>186</v>
      </c>
      <c r="F128" s="144" t="s">
        <v>2368</v>
      </c>
      <c r="I128" s="145"/>
      <c r="L128" s="34"/>
      <c r="M128" s="146"/>
      <c r="T128" s="55"/>
      <c r="AT128" s="18" t="s">
        <v>186</v>
      </c>
      <c r="AU128" s="18" t="s">
        <v>93</v>
      </c>
    </row>
    <row r="129" spans="2:65" s="15" customFormat="1" ht="11.25">
      <c r="B129" s="179"/>
      <c r="D129" s="148" t="s">
        <v>188</v>
      </c>
      <c r="E129" s="180" t="s">
        <v>81</v>
      </c>
      <c r="F129" s="181" t="s">
        <v>2359</v>
      </c>
      <c r="H129" s="180" t="s">
        <v>81</v>
      </c>
      <c r="I129" s="182"/>
      <c r="L129" s="179"/>
      <c r="M129" s="183"/>
      <c r="T129" s="184"/>
      <c r="AT129" s="180" t="s">
        <v>188</v>
      </c>
      <c r="AU129" s="180" t="s">
        <v>93</v>
      </c>
      <c r="AV129" s="15" t="s">
        <v>91</v>
      </c>
      <c r="AW129" s="15" t="s">
        <v>42</v>
      </c>
      <c r="AX129" s="15" t="s">
        <v>83</v>
      </c>
      <c r="AY129" s="180" t="s">
        <v>177</v>
      </c>
    </row>
    <row r="130" spans="2:65" s="12" customFormat="1" ht="11.25">
      <c r="B130" s="147"/>
      <c r="D130" s="148" t="s">
        <v>188</v>
      </c>
      <c r="E130" s="149" t="s">
        <v>81</v>
      </c>
      <c r="F130" s="150" t="s">
        <v>2369</v>
      </c>
      <c r="H130" s="151">
        <v>0.38500000000000001</v>
      </c>
      <c r="I130" s="152"/>
      <c r="L130" s="147"/>
      <c r="M130" s="153"/>
      <c r="T130" s="154"/>
      <c r="AT130" s="149" t="s">
        <v>188</v>
      </c>
      <c r="AU130" s="149" t="s">
        <v>93</v>
      </c>
      <c r="AV130" s="12" t="s">
        <v>93</v>
      </c>
      <c r="AW130" s="12" t="s">
        <v>42</v>
      </c>
      <c r="AX130" s="12" t="s">
        <v>91</v>
      </c>
      <c r="AY130" s="149" t="s">
        <v>177</v>
      </c>
    </row>
    <row r="131" spans="2:65" s="11" customFormat="1" ht="22.9" customHeight="1">
      <c r="B131" s="118"/>
      <c r="D131" s="119" t="s">
        <v>82</v>
      </c>
      <c r="E131" s="128" t="s">
        <v>216</v>
      </c>
      <c r="F131" s="128" t="s">
        <v>562</v>
      </c>
      <c r="I131" s="121"/>
      <c r="J131" s="129">
        <f>BK131</f>
        <v>0</v>
      </c>
      <c r="L131" s="118"/>
      <c r="M131" s="123"/>
      <c r="P131" s="124">
        <f>SUM(P132:P138)</f>
        <v>0</v>
      </c>
      <c r="R131" s="124">
        <f>SUM(R132:R138)</f>
        <v>3.2549328699999998</v>
      </c>
      <c r="T131" s="125">
        <f>SUM(T132:T138)</f>
        <v>0</v>
      </c>
      <c r="AR131" s="119" t="s">
        <v>91</v>
      </c>
      <c r="AT131" s="126" t="s">
        <v>82</v>
      </c>
      <c r="AU131" s="126" t="s">
        <v>91</v>
      </c>
      <c r="AY131" s="119" t="s">
        <v>177</v>
      </c>
      <c r="BK131" s="127">
        <f>SUM(BK132:BK138)</f>
        <v>0</v>
      </c>
    </row>
    <row r="132" spans="2:65" s="1" customFormat="1" ht="33" customHeight="1">
      <c r="B132" s="34"/>
      <c r="C132" s="130" t="s">
        <v>255</v>
      </c>
      <c r="D132" s="130" t="s">
        <v>179</v>
      </c>
      <c r="E132" s="131" t="s">
        <v>731</v>
      </c>
      <c r="F132" s="132" t="s">
        <v>732</v>
      </c>
      <c r="G132" s="133" t="s">
        <v>200</v>
      </c>
      <c r="H132" s="134">
        <v>1.3009999999999999</v>
      </c>
      <c r="I132" s="135"/>
      <c r="J132" s="136">
        <f>ROUND(I132*H132,2)</f>
        <v>0</v>
      </c>
      <c r="K132" s="132" t="s">
        <v>183</v>
      </c>
      <c r="L132" s="34"/>
      <c r="M132" s="137" t="s">
        <v>81</v>
      </c>
      <c r="N132" s="138" t="s">
        <v>53</v>
      </c>
      <c r="P132" s="139">
        <f>O132*H132</f>
        <v>0</v>
      </c>
      <c r="Q132" s="139">
        <v>2.5018699999999998</v>
      </c>
      <c r="R132" s="139">
        <f>Q132*H132</f>
        <v>3.2549328699999998</v>
      </c>
      <c r="S132" s="139">
        <v>0</v>
      </c>
      <c r="T132" s="140">
        <f>S132*H132</f>
        <v>0</v>
      </c>
      <c r="AR132" s="141" t="s">
        <v>184</v>
      </c>
      <c r="AT132" s="141" t="s">
        <v>179</v>
      </c>
      <c r="AU132" s="141" t="s">
        <v>93</v>
      </c>
      <c r="AY132" s="18" t="s">
        <v>177</v>
      </c>
      <c r="BE132" s="142">
        <f>IF(N132="základní",J132,0)</f>
        <v>0</v>
      </c>
      <c r="BF132" s="142">
        <f>IF(N132="snížená",J132,0)</f>
        <v>0</v>
      </c>
      <c r="BG132" s="142">
        <f>IF(N132="zákl. přenesená",J132,0)</f>
        <v>0</v>
      </c>
      <c r="BH132" s="142">
        <f>IF(N132="sníž. přenesená",J132,0)</f>
        <v>0</v>
      </c>
      <c r="BI132" s="142">
        <f>IF(N132="nulová",J132,0)</f>
        <v>0</v>
      </c>
      <c r="BJ132" s="18" t="s">
        <v>91</v>
      </c>
      <c r="BK132" s="142">
        <f>ROUND(I132*H132,2)</f>
        <v>0</v>
      </c>
      <c r="BL132" s="18" t="s">
        <v>184</v>
      </c>
      <c r="BM132" s="141" t="s">
        <v>2370</v>
      </c>
    </row>
    <row r="133" spans="2:65" s="1" customFormat="1" ht="11.25">
      <c r="B133" s="34"/>
      <c r="D133" s="143" t="s">
        <v>186</v>
      </c>
      <c r="F133" s="144" t="s">
        <v>734</v>
      </c>
      <c r="I133" s="145"/>
      <c r="L133" s="34"/>
      <c r="M133" s="146"/>
      <c r="T133" s="55"/>
      <c r="AT133" s="18" t="s">
        <v>186</v>
      </c>
      <c r="AU133" s="18" t="s">
        <v>93</v>
      </c>
    </row>
    <row r="134" spans="2:65" s="15" customFormat="1" ht="11.25">
      <c r="B134" s="179"/>
      <c r="D134" s="148" t="s">
        <v>188</v>
      </c>
      <c r="E134" s="180" t="s">
        <v>81</v>
      </c>
      <c r="F134" s="181" t="s">
        <v>2341</v>
      </c>
      <c r="H134" s="180" t="s">
        <v>81</v>
      </c>
      <c r="I134" s="182"/>
      <c r="L134" s="179"/>
      <c r="M134" s="183"/>
      <c r="T134" s="184"/>
      <c r="AT134" s="180" t="s">
        <v>188</v>
      </c>
      <c r="AU134" s="180" t="s">
        <v>93</v>
      </c>
      <c r="AV134" s="15" t="s">
        <v>91</v>
      </c>
      <c r="AW134" s="15" t="s">
        <v>42</v>
      </c>
      <c r="AX134" s="15" t="s">
        <v>83</v>
      </c>
      <c r="AY134" s="180" t="s">
        <v>177</v>
      </c>
    </row>
    <row r="135" spans="2:65" s="15" customFormat="1" ht="11.25">
      <c r="B135" s="179"/>
      <c r="D135" s="148" t="s">
        <v>188</v>
      </c>
      <c r="E135" s="180" t="s">
        <v>81</v>
      </c>
      <c r="F135" s="181" t="s">
        <v>2371</v>
      </c>
      <c r="H135" s="180" t="s">
        <v>81</v>
      </c>
      <c r="I135" s="182"/>
      <c r="L135" s="179"/>
      <c r="M135" s="183"/>
      <c r="T135" s="184"/>
      <c r="AT135" s="180" t="s">
        <v>188</v>
      </c>
      <c r="AU135" s="180" t="s">
        <v>93</v>
      </c>
      <c r="AV135" s="15" t="s">
        <v>91</v>
      </c>
      <c r="AW135" s="15" t="s">
        <v>42</v>
      </c>
      <c r="AX135" s="15" t="s">
        <v>83</v>
      </c>
      <c r="AY135" s="180" t="s">
        <v>177</v>
      </c>
    </row>
    <row r="136" spans="2:65" s="12" customFormat="1" ht="11.25">
      <c r="B136" s="147"/>
      <c r="D136" s="148" t="s">
        <v>188</v>
      </c>
      <c r="E136" s="149" t="s">
        <v>81</v>
      </c>
      <c r="F136" s="150" t="s">
        <v>2372</v>
      </c>
      <c r="H136" s="151">
        <v>0.151</v>
      </c>
      <c r="I136" s="152"/>
      <c r="L136" s="147"/>
      <c r="M136" s="153"/>
      <c r="T136" s="154"/>
      <c r="AT136" s="149" t="s">
        <v>188</v>
      </c>
      <c r="AU136" s="149" t="s">
        <v>93</v>
      </c>
      <c r="AV136" s="12" t="s">
        <v>93</v>
      </c>
      <c r="AW136" s="12" t="s">
        <v>42</v>
      </c>
      <c r="AX136" s="12" t="s">
        <v>83</v>
      </c>
      <c r="AY136" s="149" t="s">
        <v>177</v>
      </c>
    </row>
    <row r="137" spans="2:65" s="12" customFormat="1" ht="11.25">
      <c r="B137" s="147"/>
      <c r="D137" s="148" t="s">
        <v>188</v>
      </c>
      <c r="E137" s="149" t="s">
        <v>81</v>
      </c>
      <c r="F137" s="150" t="s">
        <v>2373</v>
      </c>
      <c r="H137" s="151">
        <v>1.1499999999999999</v>
      </c>
      <c r="I137" s="152"/>
      <c r="L137" s="147"/>
      <c r="M137" s="153"/>
      <c r="T137" s="154"/>
      <c r="AT137" s="149" t="s">
        <v>188</v>
      </c>
      <c r="AU137" s="149" t="s">
        <v>93</v>
      </c>
      <c r="AV137" s="12" t="s">
        <v>93</v>
      </c>
      <c r="AW137" s="12" t="s">
        <v>42</v>
      </c>
      <c r="AX137" s="12" t="s">
        <v>83</v>
      </c>
      <c r="AY137" s="149" t="s">
        <v>177</v>
      </c>
    </row>
    <row r="138" spans="2:65" s="13" customFormat="1" ht="11.25">
      <c r="B138" s="155"/>
      <c r="D138" s="148" t="s">
        <v>188</v>
      </c>
      <c r="E138" s="156" t="s">
        <v>81</v>
      </c>
      <c r="F138" s="157" t="s">
        <v>192</v>
      </c>
      <c r="H138" s="158">
        <v>1.3009999999999999</v>
      </c>
      <c r="I138" s="159"/>
      <c r="L138" s="155"/>
      <c r="M138" s="160"/>
      <c r="T138" s="161"/>
      <c r="AT138" s="156" t="s">
        <v>188</v>
      </c>
      <c r="AU138" s="156" t="s">
        <v>93</v>
      </c>
      <c r="AV138" s="13" t="s">
        <v>184</v>
      </c>
      <c r="AW138" s="13" t="s">
        <v>42</v>
      </c>
      <c r="AX138" s="13" t="s">
        <v>91</v>
      </c>
      <c r="AY138" s="156" t="s">
        <v>177</v>
      </c>
    </row>
    <row r="139" spans="2:65" s="11" customFormat="1" ht="22.9" customHeight="1">
      <c r="B139" s="118"/>
      <c r="D139" s="119" t="s">
        <v>82</v>
      </c>
      <c r="E139" s="128" t="s">
        <v>232</v>
      </c>
      <c r="F139" s="128" t="s">
        <v>771</v>
      </c>
      <c r="I139" s="121"/>
      <c r="J139" s="129">
        <f>BK139</f>
        <v>0</v>
      </c>
      <c r="L139" s="118"/>
      <c r="M139" s="123"/>
      <c r="P139" s="124">
        <f>SUM(P140:P153)</f>
        <v>0</v>
      </c>
      <c r="R139" s="124">
        <f>SUM(R140:R153)</f>
        <v>6.0000000000000006E-4</v>
      </c>
      <c r="T139" s="125">
        <f>SUM(T140:T153)</f>
        <v>0</v>
      </c>
      <c r="AR139" s="119" t="s">
        <v>91</v>
      </c>
      <c r="AT139" s="126" t="s">
        <v>82</v>
      </c>
      <c r="AU139" s="126" t="s">
        <v>91</v>
      </c>
      <c r="AY139" s="119" t="s">
        <v>177</v>
      </c>
      <c r="BK139" s="127">
        <f>SUM(BK140:BK153)</f>
        <v>0</v>
      </c>
    </row>
    <row r="140" spans="2:65" s="1" customFormat="1" ht="24.2" customHeight="1">
      <c r="B140" s="34"/>
      <c r="C140" s="130" t="s">
        <v>261</v>
      </c>
      <c r="D140" s="130" t="s">
        <v>179</v>
      </c>
      <c r="E140" s="131" t="s">
        <v>2101</v>
      </c>
      <c r="F140" s="132" t="s">
        <v>2102</v>
      </c>
      <c r="G140" s="133" t="s">
        <v>326</v>
      </c>
      <c r="H140" s="134">
        <v>8</v>
      </c>
      <c r="I140" s="135"/>
      <c r="J140" s="136">
        <f>ROUND(I140*H140,2)</f>
        <v>0</v>
      </c>
      <c r="K140" s="132" t="s">
        <v>81</v>
      </c>
      <c r="L140" s="34"/>
      <c r="M140" s="137" t="s">
        <v>81</v>
      </c>
      <c r="N140" s="138" t="s">
        <v>53</v>
      </c>
      <c r="P140" s="139">
        <f>O140*H140</f>
        <v>0</v>
      </c>
      <c r="Q140" s="139">
        <v>1.0000000000000001E-5</v>
      </c>
      <c r="R140" s="139">
        <f>Q140*H140</f>
        <v>8.0000000000000007E-5</v>
      </c>
      <c r="S140" s="139">
        <v>0</v>
      </c>
      <c r="T140" s="140">
        <f>S140*H140</f>
        <v>0</v>
      </c>
      <c r="AR140" s="141" t="s">
        <v>184</v>
      </c>
      <c r="AT140" s="141" t="s">
        <v>179</v>
      </c>
      <c r="AU140" s="141" t="s">
        <v>93</v>
      </c>
      <c r="AY140" s="18" t="s">
        <v>177</v>
      </c>
      <c r="BE140" s="142">
        <f>IF(N140="základní",J140,0)</f>
        <v>0</v>
      </c>
      <c r="BF140" s="142">
        <f>IF(N140="snížená",J140,0)</f>
        <v>0</v>
      </c>
      <c r="BG140" s="142">
        <f>IF(N140="zákl. přenesená",J140,0)</f>
        <v>0</v>
      </c>
      <c r="BH140" s="142">
        <f>IF(N140="sníž. přenesená",J140,0)</f>
        <v>0</v>
      </c>
      <c r="BI140" s="142">
        <f>IF(N140="nulová",J140,0)</f>
        <v>0</v>
      </c>
      <c r="BJ140" s="18" t="s">
        <v>91</v>
      </c>
      <c r="BK140" s="142">
        <f>ROUND(I140*H140,2)</f>
        <v>0</v>
      </c>
      <c r="BL140" s="18" t="s">
        <v>184</v>
      </c>
      <c r="BM140" s="141" t="s">
        <v>2374</v>
      </c>
    </row>
    <row r="141" spans="2:65" s="15" customFormat="1" ht="11.25">
      <c r="B141" s="179"/>
      <c r="D141" s="148" t="s">
        <v>188</v>
      </c>
      <c r="E141" s="180" t="s">
        <v>81</v>
      </c>
      <c r="F141" s="181" t="s">
        <v>2104</v>
      </c>
      <c r="H141" s="180" t="s">
        <v>81</v>
      </c>
      <c r="I141" s="182"/>
      <c r="L141" s="179"/>
      <c r="M141" s="183"/>
      <c r="T141" s="184"/>
      <c r="AT141" s="180" t="s">
        <v>188</v>
      </c>
      <c r="AU141" s="180" t="s">
        <v>93</v>
      </c>
      <c r="AV141" s="15" t="s">
        <v>91</v>
      </c>
      <c r="AW141" s="15" t="s">
        <v>42</v>
      </c>
      <c r="AX141" s="15" t="s">
        <v>83</v>
      </c>
      <c r="AY141" s="180" t="s">
        <v>177</v>
      </c>
    </row>
    <row r="142" spans="2:65" s="12" customFormat="1" ht="11.25">
      <c r="B142" s="147"/>
      <c r="D142" s="148" t="s">
        <v>188</v>
      </c>
      <c r="E142" s="149" t="s">
        <v>81</v>
      </c>
      <c r="F142" s="150" t="s">
        <v>2375</v>
      </c>
      <c r="H142" s="151">
        <v>8</v>
      </c>
      <c r="I142" s="152"/>
      <c r="L142" s="147"/>
      <c r="M142" s="153"/>
      <c r="T142" s="154"/>
      <c r="AT142" s="149" t="s">
        <v>188</v>
      </c>
      <c r="AU142" s="149" t="s">
        <v>93</v>
      </c>
      <c r="AV142" s="12" t="s">
        <v>93</v>
      </c>
      <c r="AW142" s="12" t="s">
        <v>42</v>
      </c>
      <c r="AX142" s="12" t="s">
        <v>91</v>
      </c>
      <c r="AY142" s="149" t="s">
        <v>177</v>
      </c>
    </row>
    <row r="143" spans="2:65" s="1" customFormat="1" ht="24.2" customHeight="1">
      <c r="B143" s="34"/>
      <c r="C143" s="130" t="s">
        <v>271</v>
      </c>
      <c r="D143" s="130" t="s">
        <v>179</v>
      </c>
      <c r="E143" s="131" t="s">
        <v>2106</v>
      </c>
      <c r="F143" s="132" t="s">
        <v>893</v>
      </c>
      <c r="G143" s="133" t="s">
        <v>326</v>
      </c>
      <c r="H143" s="134">
        <v>4</v>
      </c>
      <c r="I143" s="135"/>
      <c r="J143" s="136">
        <f>ROUND(I143*H143,2)</f>
        <v>0</v>
      </c>
      <c r="K143" s="132" t="s">
        <v>81</v>
      </c>
      <c r="L143" s="34"/>
      <c r="M143" s="137" t="s">
        <v>81</v>
      </c>
      <c r="N143" s="138" t="s">
        <v>53</v>
      </c>
      <c r="P143" s="139">
        <f>O143*H143</f>
        <v>0</v>
      </c>
      <c r="Q143" s="139">
        <v>1.0000000000000001E-5</v>
      </c>
      <c r="R143" s="139">
        <f>Q143*H143</f>
        <v>4.0000000000000003E-5</v>
      </c>
      <c r="S143" s="139">
        <v>0</v>
      </c>
      <c r="T143" s="140">
        <f>S143*H143</f>
        <v>0</v>
      </c>
      <c r="AR143" s="141" t="s">
        <v>184</v>
      </c>
      <c r="AT143" s="141" t="s">
        <v>179</v>
      </c>
      <c r="AU143" s="141" t="s">
        <v>93</v>
      </c>
      <c r="AY143" s="18" t="s">
        <v>177</v>
      </c>
      <c r="BE143" s="142">
        <f>IF(N143="základní",J143,0)</f>
        <v>0</v>
      </c>
      <c r="BF143" s="142">
        <f>IF(N143="snížená",J143,0)</f>
        <v>0</v>
      </c>
      <c r="BG143" s="142">
        <f>IF(N143="zákl. přenesená",J143,0)</f>
        <v>0</v>
      </c>
      <c r="BH143" s="142">
        <f>IF(N143="sníž. přenesená",J143,0)</f>
        <v>0</v>
      </c>
      <c r="BI143" s="142">
        <f>IF(N143="nulová",J143,0)</f>
        <v>0</v>
      </c>
      <c r="BJ143" s="18" t="s">
        <v>91</v>
      </c>
      <c r="BK143" s="142">
        <f>ROUND(I143*H143,2)</f>
        <v>0</v>
      </c>
      <c r="BL143" s="18" t="s">
        <v>184</v>
      </c>
      <c r="BM143" s="141" t="s">
        <v>2376</v>
      </c>
    </row>
    <row r="144" spans="2:65" s="15" customFormat="1" ht="11.25">
      <c r="B144" s="179"/>
      <c r="D144" s="148" t="s">
        <v>188</v>
      </c>
      <c r="E144" s="180" t="s">
        <v>81</v>
      </c>
      <c r="F144" s="181" t="s">
        <v>2104</v>
      </c>
      <c r="H144" s="180" t="s">
        <v>81</v>
      </c>
      <c r="I144" s="182"/>
      <c r="L144" s="179"/>
      <c r="M144" s="183"/>
      <c r="T144" s="184"/>
      <c r="AT144" s="180" t="s">
        <v>188</v>
      </c>
      <c r="AU144" s="180" t="s">
        <v>93</v>
      </c>
      <c r="AV144" s="15" t="s">
        <v>91</v>
      </c>
      <c r="AW144" s="15" t="s">
        <v>42</v>
      </c>
      <c r="AX144" s="15" t="s">
        <v>83</v>
      </c>
      <c r="AY144" s="180" t="s">
        <v>177</v>
      </c>
    </row>
    <row r="145" spans="2:65" s="12" customFormat="1" ht="11.25">
      <c r="B145" s="147"/>
      <c r="D145" s="148" t="s">
        <v>188</v>
      </c>
      <c r="E145" s="149" t="s">
        <v>81</v>
      </c>
      <c r="F145" s="150" t="s">
        <v>2108</v>
      </c>
      <c r="H145" s="151">
        <v>4</v>
      </c>
      <c r="I145" s="152"/>
      <c r="L145" s="147"/>
      <c r="M145" s="153"/>
      <c r="T145" s="154"/>
      <c r="AT145" s="149" t="s">
        <v>188</v>
      </c>
      <c r="AU145" s="149" t="s">
        <v>93</v>
      </c>
      <c r="AV145" s="12" t="s">
        <v>93</v>
      </c>
      <c r="AW145" s="12" t="s">
        <v>42</v>
      </c>
      <c r="AX145" s="12" t="s">
        <v>91</v>
      </c>
      <c r="AY145" s="149" t="s">
        <v>177</v>
      </c>
    </row>
    <row r="146" spans="2:65" s="1" customFormat="1" ht="24.2" customHeight="1">
      <c r="B146" s="34"/>
      <c r="C146" s="130" t="s">
        <v>277</v>
      </c>
      <c r="D146" s="130" t="s">
        <v>179</v>
      </c>
      <c r="E146" s="131" t="s">
        <v>2377</v>
      </c>
      <c r="F146" s="132" t="s">
        <v>898</v>
      </c>
      <c r="G146" s="133" t="s">
        <v>326</v>
      </c>
      <c r="H146" s="134">
        <v>4</v>
      </c>
      <c r="I146" s="135"/>
      <c r="J146" s="136">
        <f>ROUND(I146*H146,2)</f>
        <v>0</v>
      </c>
      <c r="K146" s="132" t="s">
        <v>81</v>
      </c>
      <c r="L146" s="34"/>
      <c r="M146" s="137" t="s">
        <v>81</v>
      </c>
      <c r="N146" s="138" t="s">
        <v>53</v>
      </c>
      <c r="P146" s="139">
        <f>O146*H146</f>
        <v>0</v>
      </c>
      <c r="Q146" s="139">
        <v>1.0000000000000001E-5</v>
      </c>
      <c r="R146" s="139">
        <f>Q146*H146</f>
        <v>4.0000000000000003E-5</v>
      </c>
      <c r="S146" s="139">
        <v>0</v>
      </c>
      <c r="T146" s="140">
        <f>S146*H146</f>
        <v>0</v>
      </c>
      <c r="AR146" s="141" t="s">
        <v>184</v>
      </c>
      <c r="AT146" s="141" t="s">
        <v>179</v>
      </c>
      <c r="AU146" s="141" t="s">
        <v>93</v>
      </c>
      <c r="AY146" s="18" t="s">
        <v>177</v>
      </c>
      <c r="BE146" s="142">
        <f>IF(N146="základní",J146,0)</f>
        <v>0</v>
      </c>
      <c r="BF146" s="142">
        <f>IF(N146="snížená",J146,0)</f>
        <v>0</v>
      </c>
      <c r="BG146" s="142">
        <f>IF(N146="zákl. přenesená",J146,0)</f>
        <v>0</v>
      </c>
      <c r="BH146" s="142">
        <f>IF(N146="sníž. přenesená",J146,0)</f>
        <v>0</v>
      </c>
      <c r="BI146" s="142">
        <f>IF(N146="nulová",J146,0)</f>
        <v>0</v>
      </c>
      <c r="BJ146" s="18" t="s">
        <v>91</v>
      </c>
      <c r="BK146" s="142">
        <f>ROUND(I146*H146,2)</f>
        <v>0</v>
      </c>
      <c r="BL146" s="18" t="s">
        <v>184</v>
      </c>
      <c r="BM146" s="141" t="s">
        <v>2378</v>
      </c>
    </row>
    <row r="147" spans="2:65" s="15" customFormat="1" ht="11.25">
      <c r="B147" s="179"/>
      <c r="D147" s="148" t="s">
        <v>188</v>
      </c>
      <c r="E147" s="180" t="s">
        <v>81</v>
      </c>
      <c r="F147" s="181" t="s">
        <v>2104</v>
      </c>
      <c r="H147" s="180" t="s">
        <v>81</v>
      </c>
      <c r="I147" s="182"/>
      <c r="L147" s="179"/>
      <c r="M147" s="183"/>
      <c r="T147" s="184"/>
      <c r="AT147" s="180" t="s">
        <v>188</v>
      </c>
      <c r="AU147" s="180" t="s">
        <v>93</v>
      </c>
      <c r="AV147" s="15" t="s">
        <v>91</v>
      </c>
      <c r="AW147" s="15" t="s">
        <v>42</v>
      </c>
      <c r="AX147" s="15" t="s">
        <v>83</v>
      </c>
      <c r="AY147" s="180" t="s">
        <v>177</v>
      </c>
    </row>
    <row r="148" spans="2:65" s="12" customFormat="1" ht="11.25">
      <c r="B148" s="147"/>
      <c r="D148" s="148" t="s">
        <v>188</v>
      </c>
      <c r="E148" s="149" t="s">
        <v>81</v>
      </c>
      <c r="F148" s="150" t="s">
        <v>2379</v>
      </c>
      <c r="H148" s="151">
        <v>4</v>
      </c>
      <c r="I148" s="152"/>
      <c r="L148" s="147"/>
      <c r="M148" s="153"/>
      <c r="T148" s="154"/>
      <c r="AT148" s="149" t="s">
        <v>188</v>
      </c>
      <c r="AU148" s="149" t="s">
        <v>93</v>
      </c>
      <c r="AV148" s="12" t="s">
        <v>93</v>
      </c>
      <c r="AW148" s="12" t="s">
        <v>42</v>
      </c>
      <c r="AX148" s="12" t="s">
        <v>91</v>
      </c>
      <c r="AY148" s="149" t="s">
        <v>177</v>
      </c>
    </row>
    <row r="149" spans="2:65" s="1" customFormat="1" ht="24.2" customHeight="1">
      <c r="B149" s="34"/>
      <c r="C149" s="130" t="s">
        <v>283</v>
      </c>
      <c r="D149" s="130" t="s">
        <v>179</v>
      </c>
      <c r="E149" s="131" t="s">
        <v>2380</v>
      </c>
      <c r="F149" s="132" t="s">
        <v>2381</v>
      </c>
      <c r="G149" s="133" t="s">
        <v>326</v>
      </c>
      <c r="H149" s="134">
        <v>44</v>
      </c>
      <c r="I149" s="135"/>
      <c r="J149" s="136">
        <f>ROUND(I149*H149,2)</f>
        <v>0</v>
      </c>
      <c r="K149" s="132" t="s">
        <v>81</v>
      </c>
      <c r="L149" s="34"/>
      <c r="M149" s="137" t="s">
        <v>81</v>
      </c>
      <c r="N149" s="138" t="s">
        <v>53</v>
      </c>
      <c r="P149" s="139">
        <f>O149*H149</f>
        <v>0</v>
      </c>
      <c r="Q149" s="139">
        <v>1.0000000000000001E-5</v>
      </c>
      <c r="R149" s="139">
        <f>Q149*H149</f>
        <v>4.4000000000000002E-4</v>
      </c>
      <c r="S149" s="139">
        <v>0</v>
      </c>
      <c r="T149" s="140">
        <f>S149*H149</f>
        <v>0</v>
      </c>
      <c r="AR149" s="141" t="s">
        <v>184</v>
      </c>
      <c r="AT149" s="141" t="s">
        <v>179</v>
      </c>
      <c r="AU149" s="141" t="s">
        <v>93</v>
      </c>
      <c r="AY149" s="18" t="s">
        <v>177</v>
      </c>
      <c r="BE149" s="142">
        <f>IF(N149="základní",J149,0)</f>
        <v>0</v>
      </c>
      <c r="BF149" s="142">
        <f>IF(N149="snížená",J149,0)</f>
        <v>0</v>
      </c>
      <c r="BG149" s="142">
        <f>IF(N149="zákl. přenesená",J149,0)</f>
        <v>0</v>
      </c>
      <c r="BH149" s="142">
        <f>IF(N149="sníž. přenesená",J149,0)</f>
        <v>0</v>
      </c>
      <c r="BI149" s="142">
        <f>IF(N149="nulová",J149,0)</f>
        <v>0</v>
      </c>
      <c r="BJ149" s="18" t="s">
        <v>91</v>
      </c>
      <c r="BK149" s="142">
        <f>ROUND(I149*H149,2)</f>
        <v>0</v>
      </c>
      <c r="BL149" s="18" t="s">
        <v>184</v>
      </c>
      <c r="BM149" s="141" t="s">
        <v>2382</v>
      </c>
    </row>
    <row r="150" spans="2:65" s="15" customFormat="1" ht="11.25">
      <c r="B150" s="179"/>
      <c r="D150" s="148" t="s">
        <v>188</v>
      </c>
      <c r="E150" s="180" t="s">
        <v>81</v>
      </c>
      <c r="F150" s="181" t="s">
        <v>2104</v>
      </c>
      <c r="H150" s="180" t="s">
        <v>81</v>
      </c>
      <c r="I150" s="182"/>
      <c r="L150" s="179"/>
      <c r="M150" s="183"/>
      <c r="T150" s="184"/>
      <c r="AT150" s="180" t="s">
        <v>188</v>
      </c>
      <c r="AU150" s="180" t="s">
        <v>93</v>
      </c>
      <c r="AV150" s="15" t="s">
        <v>91</v>
      </c>
      <c r="AW150" s="15" t="s">
        <v>42</v>
      </c>
      <c r="AX150" s="15" t="s">
        <v>83</v>
      </c>
      <c r="AY150" s="180" t="s">
        <v>177</v>
      </c>
    </row>
    <row r="151" spans="2:65" s="12" customFormat="1" ht="11.25">
      <c r="B151" s="147"/>
      <c r="D151" s="148" t="s">
        <v>188</v>
      </c>
      <c r="E151" s="149" t="s">
        <v>81</v>
      </c>
      <c r="F151" s="150" t="s">
        <v>2383</v>
      </c>
      <c r="H151" s="151">
        <v>44</v>
      </c>
      <c r="I151" s="152"/>
      <c r="L151" s="147"/>
      <c r="M151" s="153"/>
      <c r="T151" s="154"/>
      <c r="AT151" s="149" t="s">
        <v>188</v>
      </c>
      <c r="AU151" s="149" t="s">
        <v>93</v>
      </c>
      <c r="AV151" s="12" t="s">
        <v>93</v>
      </c>
      <c r="AW151" s="12" t="s">
        <v>42</v>
      </c>
      <c r="AX151" s="12" t="s">
        <v>91</v>
      </c>
      <c r="AY151" s="149" t="s">
        <v>177</v>
      </c>
    </row>
    <row r="152" spans="2:65" s="1" customFormat="1" ht="16.5" customHeight="1">
      <c r="B152" s="34"/>
      <c r="C152" s="130" t="s">
        <v>291</v>
      </c>
      <c r="D152" s="130" t="s">
        <v>179</v>
      </c>
      <c r="E152" s="131" t="s">
        <v>1982</v>
      </c>
      <c r="F152" s="132" t="s">
        <v>2296</v>
      </c>
      <c r="G152" s="133" t="s">
        <v>182</v>
      </c>
      <c r="H152" s="134">
        <v>40</v>
      </c>
      <c r="I152" s="135"/>
      <c r="J152" s="136">
        <f>ROUND(I152*H152,2)</f>
        <v>0</v>
      </c>
      <c r="K152" s="132" t="s">
        <v>81</v>
      </c>
      <c r="L152" s="34"/>
      <c r="M152" s="137" t="s">
        <v>81</v>
      </c>
      <c r="N152" s="138" t="s">
        <v>53</v>
      </c>
      <c r="P152" s="139">
        <f>O152*H152</f>
        <v>0</v>
      </c>
      <c r="Q152" s="139">
        <v>0</v>
      </c>
      <c r="R152" s="139">
        <f>Q152*H152</f>
        <v>0</v>
      </c>
      <c r="S152" s="139">
        <v>0</v>
      </c>
      <c r="T152" s="140">
        <f>S152*H152</f>
        <v>0</v>
      </c>
      <c r="AR152" s="141" t="s">
        <v>184</v>
      </c>
      <c r="AT152" s="141" t="s">
        <v>179</v>
      </c>
      <c r="AU152" s="141" t="s">
        <v>93</v>
      </c>
      <c r="AY152" s="18" t="s">
        <v>177</v>
      </c>
      <c r="BE152" s="142">
        <f>IF(N152="základní",J152,0)</f>
        <v>0</v>
      </c>
      <c r="BF152" s="142">
        <f>IF(N152="snížená",J152,0)</f>
        <v>0</v>
      </c>
      <c r="BG152" s="142">
        <f>IF(N152="zákl. přenesená",J152,0)</f>
        <v>0</v>
      </c>
      <c r="BH152" s="142">
        <f>IF(N152="sníž. přenesená",J152,0)</f>
        <v>0</v>
      </c>
      <c r="BI152" s="142">
        <f>IF(N152="nulová",J152,0)</f>
        <v>0</v>
      </c>
      <c r="BJ152" s="18" t="s">
        <v>91</v>
      </c>
      <c r="BK152" s="142">
        <f>ROUND(I152*H152,2)</f>
        <v>0</v>
      </c>
      <c r="BL152" s="18" t="s">
        <v>184</v>
      </c>
      <c r="BM152" s="141" t="s">
        <v>2384</v>
      </c>
    </row>
    <row r="153" spans="2:65" s="1" customFormat="1" ht="16.5" customHeight="1">
      <c r="B153" s="34"/>
      <c r="C153" s="130" t="s">
        <v>297</v>
      </c>
      <c r="D153" s="130" t="s">
        <v>179</v>
      </c>
      <c r="E153" s="131" t="s">
        <v>1005</v>
      </c>
      <c r="F153" s="132" t="s">
        <v>1006</v>
      </c>
      <c r="G153" s="133" t="s">
        <v>1007</v>
      </c>
      <c r="H153" s="134">
        <v>20</v>
      </c>
      <c r="I153" s="135"/>
      <c r="J153" s="136">
        <f>ROUND(I153*H153,2)</f>
        <v>0</v>
      </c>
      <c r="K153" s="132" t="s">
        <v>81</v>
      </c>
      <c r="L153" s="34"/>
      <c r="M153" s="137" t="s">
        <v>81</v>
      </c>
      <c r="N153" s="138" t="s">
        <v>53</v>
      </c>
      <c r="P153" s="139">
        <f>O153*H153</f>
        <v>0</v>
      </c>
      <c r="Q153" s="139">
        <v>0</v>
      </c>
      <c r="R153" s="139">
        <f>Q153*H153</f>
        <v>0</v>
      </c>
      <c r="S153" s="139">
        <v>0</v>
      </c>
      <c r="T153" s="140">
        <f>S153*H153</f>
        <v>0</v>
      </c>
      <c r="AR153" s="141" t="s">
        <v>1008</v>
      </c>
      <c r="AT153" s="141" t="s">
        <v>179</v>
      </c>
      <c r="AU153" s="141" t="s">
        <v>93</v>
      </c>
      <c r="AY153" s="18" t="s">
        <v>177</v>
      </c>
      <c r="BE153" s="142">
        <f>IF(N153="základní",J153,0)</f>
        <v>0</v>
      </c>
      <c r="BF153" s="142">
        <f>IF(N153="snížená",J153,0)</f>
        <v>0</v>
      </c>
      <c r="BG153" s="142">
        <f>IF(N153="zákl. přenesená",J153,0)</f>
        <v>0</v>
      </c>
      <c r="BH153" s="142">
        <f>IF(N153="sníž. přenesená",J153,0)</f>
        <v>0</v>
      </c>
      <c r="BI153" s="142">
        <f>IF(N153="nulová",J153,0)</f>
        <v>0</v>
      </c>
      <c r="BJ153" s="18" t="s">
        <v>91</v>
      </c>
      <c r="BK153" s="142">
        <f>ROUND(I153*H153,2)</f>
        <v>0</v>
      </c>
      <c r="BL153" s="18" t="s">
        <v>1008</v>
      </c>
      <c r="BM153" s="141" t="s">
        <v>2385</v>
      </c>
    </row>
    <row r="154" spans="2:65" s="11" customFormat="1" ht="22.9" customHeight="1">
      <c r="B154" s="118"/>
      <c r="D154" s="119" t="s">
        <v>82</v>
      </c>
      <c r="E154" s="128" t="s">
        <v>1054</v>
      </c>
      <c r="F154" s="128" t="s">
        <v>1055</v>
      </c>
      <c r="I154" s="121"/>
      <c r="J154" s="129">
        <f>BK154</f>
        <v>0</v>
      </c>
      <c r="L154" s="118"/>
      <c r="M154" s="123"/>
      <c r="P154" s="124">
        <f>SUM(P155:P156)</f>
        <v>0</v>
      </c>
      <c r="R154" s="124">
        <f>SUM(R155:R156)</f>
        <v>0</v>
      </c>
      <c r="T154" s="125">
        <f>SUM(T155:T156)</f>
        <v>0</v>
      </c>
      <c r="AR154" s="119" t="s">
        <v>91</v>
      </c>
      <c r="AT154" s="126" t="s">
        <v>82</v>
      </c>
      <c r="AU154" s="126" t="s">
        <v>91</v>
      </c>
      <c r="AY154" s="119" t="s">
        <v>177</v>
      </c>
      <c r="BK154" s="127">
        <f>SUM(BK155:BK156)</f>
        <v>0</v>
      </c>
    </row>
    <row r="155" spans="2:65" s="1" customFormat="1" ht="24.2" customHeight="1">
      <c r="B155" s="34"/>
      <c r="C155" s="130" t="s">
        <v>305</v>
      </c>
      <c r="D155" s="130" t="s">
        <v>179</v>
      </c>
      <c r="E155" s="131" t="s">
        <v>2110</v>
      </c>
      <c r="F155" s="132" t="s">
        <v>2111</v>
      </c>
      <c r="G155" s="133" t="s">
        <v>241</v>
      </c>
      <c r="H155" s="134">
        <v>69.962000000000003</v>
      </c>
      <c r="I155" s="135"/>
      <c r="J155" s="136">
        <f>ROUND(I155*H155,2)</f>
        <v>0</v>
      </c>
      <c r="K155" s="132" t="s">
        <v>183</v>
      </c>
      <c r="L155" s="34"/>
      <c r="M155" s="137" t="s">
        <v>81</v>
      </c>
      <c r="N155" s="138" t="s">
        <v>53</v>
      </c>
      <c r="P155" s="139">
        <f>O155*H155</f>
        <v>0</v>
      </c>
      <c r="Q155" s="139">
        <v>0</v>
      </c>
      <c r="R155" s="139">
        <f>Q155*H155</f>
        <v>0</v>
      </c>
      <c r="S155" s="139">
        <v>0</v>
      </c>
      <c r="T155" s="140">
        <f>S155*H155</f>
        <v>0</v>
      </c>
      <c r="AR155" s="141" t="s">
        <v>184</v>
      </c>
      <c r="AT155" s="141" t="s">
        <v>179</v>
      </c>
      <c r="AU155" s="141" t="s">
        <v>93</v>
      </c>
      <c r="AY155" s="18" t="s">
        <v>177</v>
      </c>
      <c r="BE155" s="142">
        <f>IF(N155="základní",J155,0)</f>
        <v>0</v>
      </c>
      <c r="BF155" s="142">
        <f>IF(N155="snížená",J155,0)</f>
        <v>0</v>
      </c>
      <c r="BG155" s="142">
        <f>IF(N155="zákl. přenesená",J155,0)</f>
        <v>0</v>
      </c>
      <c r="BH155" s="142">
        <f>IF(N155="sníž. přenesená",J155,0)</f>
        <v>0</v>
      </c>
      <c r="BI155" s="142">
        <f>IF(N155="nulová",J155,0)</f>
        <v>0</v>
      </c>
      <c r="BJ155" s="18" t="s">
        <v>91</v>
      </c>
      <c r="BK155" s="142">
        <f>ROUND(I155*H155,2)</f>
        <v>0</v>
      </c>
      <c r="BL155" s="18" t="s">
        <v>184</v>
      </c>
      <c r="BM155" s="141" t="s">
        <v>2386</v>
      </c>
    </row>
    <row r="156" spans="2:65" s="1" customFormat="1" ht="11.25">
      <c r="B156" s="34"/>
      <c r="D156" s="143" t="s">
        <v>186</v>
      </c>
      <c r="F156" s="144" t="s">
        <v>2113</v>
      </c>
      <c r="I156" s="145"/>
      <c r="L156" s="34"/>
      <c r="M156" s="146"/>
      <c r="T156" s="55"/>
      <c r="AT156" s="18" t="s">
        <v>186</v>
      </c>
      <c r="AU156" s="18" t="s">
        <v>93</v>
      </c>
    </row>
    <row r="157" spans="2:65" s="11" customFormat="1" ht="25.9" customHeight="1">
      <c r="B157" s="118"/>
      <c r="D157" s="119" t="s">
        <v>82</v>
      </c>
      <c r="E157" s="120" t="s">
        <v>278</v>
      </c>
      <c r="F157" s="120" t="s">
        <v>1727</v>
      </c>
      <c r="I157" s="121"/>
      <c r="J157" s="122">
        <f>BK157</f>
        <v>0</v>
      </c>
      <c r="L157" s="118"/>
      <c r="M157" s="123"/>
      <c r="P157" s="124">
        <f>P158</f>
        <v>0</v>
      </c>
      <c r="R157" s="124">
        <f>R158</f>
        <v>14.866600000000002</v>
      </c>
      <c r="T157" s="125">
        <f>T158</f>
        <v>0</v>
      </c>
      <c r="AR157" s="119" t="s">
        <v>197</v>
      </c>
      <c r="AT157" s="126" t="s">
        <v>82</v>
      </c>
      <c r="AU157" s="126" t="s">
        <v>83</v>
      </c>
      <c r="AY157" s="119" t="s">
        <v>177</v>
      </c>
      <c r="BK157" s="127">
        <f>BK158</f>
        <v>0</v>
      </c>
    </row>
    <row r="158" spans="2:65" s="11" customFormat="1" ht="22.9" customHeight="1">
      <c r="B158" s="118"/>
      <c r="D158" s="119" t="s">
        <v>82</v>
      </c>
      <c r="E158" s="128" t="s">
        <v>1734</v>
      </c>
      <c r="F158" s="128" t="s">
        <v>1735</v>
      </c>
      <c r="I158" s="121"/>
      <c r="J158" s="129">
        <f>BK158</f>
        <v>0</v>
      </c>
      <c r="L158" s="118"/>
      <c r="M158" s="123"/>
      <c r="P158" s="124">
        <f>SUM(P159:P169)</f>
        <v>0</v>
      </c>
      <c r="R158" s="124">
        <f>SUM(R159:R169)</f>
        <v>14.866600000000002</v>
      </c>
      <c r="T158" s="125">
        <f>SUM(T159:T169)</f>
        <v>0</v>
      </c>
      <c r="AR158" s="119" t="s">
        <v>197</v>
      </c>
      <c r="AT158" s="126" t="s">
        <v>82</v>
      </c>
      <c r="AU158" s="126" t="s">
        <v>91</v>
      </c>
      <c r="AY158" s="119" t="s">
        <v>177</v>
      </c>
      <c r="BK158" s="127">
        <f>SUM(BK159:BK169)</f>
        <v>0</v>
      </c>
    </row>
    <row r="159" spans="2:65" s="1" customFormat="1" ht="24.2" customHeight="1">
      <c r="B159" s="34"/>
      <c r="C159" s="130" t="s">
        <v>7</v>
      </c>
      <c r="D159" s="130" t="s">
        <v>179</v>
      </c>
      <c r="E159" s="131" t="s">
        <v>1737</v>
      </c>
      <c r="F159" s="132" t="s">
        <v>2387</v>
      </c>
      <c r="G159" s="133" t="s">
        <v>1449</v>
      </c>
      <c r="H159" s="134">
        <v>11609.5</v>
      </c>
      <c r="I159" s="135"/>
      <c r="J159" s="136">
        <f>ROUND(I159*H159,2)</f>
        <v>0</v>
      </c>
      <c r="K159" s="132" t="s">
        <v>81</v>
      </c>
      <c r="L159" s="34"/>
      <c r="M159" s="137" t="s">
        <v>81</v>
      </c>
      <c r="N159" s="138" t="s">
        <v>53</v>
      </c>
      <c r="P159" s="139">
        <f>O159*H159</f>
        <v>0</v>
      </c>
      <c r="Q159" s="139">
        <v>1E-3</v>
      </c>
      <c r="R159" s="139">
        <f>Q159*H159</f>
        <v>11.609500000000001</v>
      </c>
      <c r="S159" s="139">
        <v>0</v>
      </c>
      <c r="T159" s="140">
        <f>S159*H159</f>
        <v>0</v>
      </c>
      <c r="AR159" s="141" t="s">
        <v>277</v>
      </c>
      <c r="AT159" s="141" t="s">
        <v>179</v>
      </c>
      <c r="AU159" s="141" t="s">
        <v>93</v>
      </c>
      <c r="AY159" s="18" t="s">
        <v>177</v>
      </c>
      <c r="BE159" s="142">
        <f>IF(N159="základní",J159,0)</f>
        <v>0</v>
      </c>
      <c r="BF159" s="142">
        <f>IF(N159="snížená",J159,0)</f>
        <v>0</v>
      </c>
      <c r="BG159" s="142">
        <f>IF(N159="zákl. přenesená",J159,0)</f>
        <v>0</v>
      </c>
      <c r="BH159" s="142">
        <f>IF(N159="sníž. přenesená",J159,0)</f>
        <v>0</v>
      </c>
      <c r="BI159" s="142">
        <f>IF(N159="nulová",J159,0)</f>
        <v>0</v>
      </c>
      <c r="BJ159" s="18" t="s">
        <v>91</v>
      </c>
      <c r="BK159" s="142">
        <f>ROUND(I159*H159,2)</f>
        <v>0</v>
      </c>
      <c r="BL159" s="18" t="s">
        <v>277</v>
      </c>
      <c r="BM159" s="141" t="s">
        <v>2388</v>
      </c>
    </row>
    <row r="160" spans="2:65" s="15" customFormat="1" ht="11.25">
      <c r="B160" s="179"/>
      <c r="D160" s="148" t="s">
        <v>188</v>
      </c>
      <c r="E160" s="180" t="s">
        <v>81</v>
      </c>
      <c r="F160" s="181" t="s">
        <v>2389</v>
      </c>
      <c r="H160" s="180" t="s">
        <v>81</v>
      </c>
      <c r="I160" s="182"/>
      <c r="L160" s="179"/>
      <c r="M160" s="183"/>
      <c r="T160" s="184"/>
      <c r="AT160" s="180" t="s">
        <v>188</v>
      </c>
      <c r="AU160" s="180" t="s">
        <v>93</v>
      </c>
      <c r="AV160" s="15" t="s">
        <v>91</v>
      </c>
      <c r="AW160" s="15" t="s">
        <v>42</v>
      </c>
      <c r="AX160" s="15" t="s">
        <v>83</v>
      </c>
      <c r="AY160" s="180" t="s">
        <v>177</v>
      </c>
    </row>
    <row r="161" spans="2:65" s="12" customFormat="1" ht="22.5">
      <c r="B161" s="147"/>
      <c r="D161" s="148" t="s">
        <v>188</v>
      </c>
      <c r="E161" s="149" t="s">
        <v>81</v>
      </c>
      <c r="F161" s="150" t="s">
        <v>2390</v>
      </c>
      <c r="H161" s="151">
        <v>6528.1</v>
      </c>
      <c r="I161" s="152"/>
      <c r="L161" s="147"/>
      <c r="M161" s="153"/>
      <c r="T161" s="154"/>
      <c r="AT161" s="149" t="s">
        <v>188</v>
      </c>
      <c r="AU161" s="149" t="s">
        <v>93</v>
      </c>
      <c r="AV161" s="12" t="s">
        <v>93</v>
      </c>
      <c r="AW161" s="12" t="s">
        <v>42</v>
      </c>
      <c r="AX161" s="12" t="s">
        <v>83</v>
      </c>
      <c r="AY161" s="149" t="s">
        <v>177</v>
      </c>
    </row>
    <row r="162" spans="2:65" s="12" customFormat="1" ht="11.25">
      <c r="B162" s="147"/>
      <c r="D162" s="148" t="s">
        <v>188</v>
      </c>
      <c r="E162" s="149" t="s">
        <v>81</v>
      </c>
      <c r="F162" s="150" t="s">
        <v>2391</v>
      </c>
      <c r="H162" s="151">
        <v>2759.5</v>
      </c>
      <c r="I162" s="152"/>
      <c r="L162" s="147"/>
      <c r="M162" s="153"/>
      <c r="T162" s="154"/>
      <c r="AT162" s="149" t="s">
        <v>188</v>
      </c>
      <c r="AU162" s="149" t="s">
        <v>93</v>
      </c>
      <c r="AV162" s="12" t="s">
        <v>93</v>
      </c>
      <c r="AW162" s="12" t="s">
        <v>42</v>
      </c>
      <c r="AX162" s="12" t="s">
        <v>83</v>
      </c>
      <c r="AY162" s="149" t="s">
        <v>177</v>
      </c>
    </row>
    <row r="163" spans="2:65" s="14" customFormat="1" ht="11.25">
      <c r="B163" s="162"/>
      <c r="D163" s="148" t="s">
        <v>188</v>
      </c>
      <c r="E163" s="163" t="s">
        <v>81</v>
      </c>
      <c r="F163" s="164" t="s">
        <v>269</v>
      </c>
      <c r="H163" s="165">
        <v>9287.6</v>
      </c>
      <c r="I163" s="166"/>
      <c r="L163" s="162"/>
      <c r="M163" s="167"/>
      <c r="T163" s="168"/>
      <c r="AT163" s="163" t="s">
        <v>188</v>
      </c>
      <c r="AU163" s="163" t="s">
        <v>93</v>
      </c>
      <c r="AV163" s="14" t="s">
        <v>197</v>
      </c>
      <c r="AW163" s="14" t="s">
        <v>42</v>
      </c>
      <c r="AX163" s="14" t="s">
        <v>83</v>
      </c>
      <c r="AY163" s="163" t="s">
        <v>177</v>
      </c>
    </row>
    <row r="164" spans="2:65" s="12" customFormat="1" ht="11.25">
      <c r="B164" s="147"/>
      <c r="D164" s="148" t="s">
        <v>188</v>
      </c>
      <c r="E164" s="149" t="s">
        <v>81</v>
      </c>
      <c r="F164" s="150" t="s">
        <v>2392</v>
      </c>
      <c r="H164" s="151">
        <v>1114.5</v>
      </c>
      <c r="I164" s="152"/>
      <c r="L164" s="147"/>
      <c r="M164" s="153"/>
      <c r="T164" s="154"/>
      <c r="AT164" s="149" t="s">
        <v>188</v>
      </c>
      <c r="AU164" s="149" t="s">
        <v>93</v>
      </c>
      <c r="AV164" s="12" t="s">
        <v>93</v>
      </c>
      <c r="AW164" s="12" t="s">
        <v>42</v>
      </c>
      <c r="AX164" s="12" t="s">
        <v>83</v>
      </c>
      <c r="AY164" s="149" t="s">
        <v>177</v>
      </c>
    </row>
    <row r="165" spans="2:65" s="12" customFormat="1" ht="11.25">
      <c r="B165" s="147"/>
      <c r="D165" s="148" t="s">
        <v>188</v>
      </c>
      <c r="E165" s="149" t="s">
        <v>81</v>
      </c>
      <c r="F165" s="150" t="s">
        <v>2393</v>
      </c>
      <c r="H165" s="151">
        <v>557.29999999999995</v>
      </c>
      <c r="I165" s="152"/>
      <c r="L165" s="147"/>
      <c r="M165" s="153"/>
      <c r="T165" s="154"/>
      <c r="AT165" s="149" t="s">
        <v>188</v>
      </c>
      <c r="AU165" s="149" t="s">
        <v>93</v>
      </c>
      <c r="AV165" s="12" t="s">
        <v>93</v>
      </c>
      <c r="AW165" s="12" t="s">
        <v>42</v>
      </c>
      <c r="AX165" s="12" t="s">
        <v>83</v>
      </c>
      <c r="AY165" s="149" t="s">
        <v>177</v>
      </c>
    </row>
    <row r="166" spans="2:65" s="12" customFormat="1" ht="22.5">
      <c r="B166" s="147"/>
      <c r="D166" s="148" t="s">
        <v>188</v>
      </c>
      <c r="E166" s="149" t="s">
        <v>81</v>
      </c>
      <c r="F166" s="150" t="s">
        <v>2394</v>
      </c>
      <c r="H166" s="151">
        <v>650.1</v>
      </c>
      <c r="I166" s="152"/>
      <c r="L166" s="147"/>
      <c r="M166" s="153"/>
      <c r="T166" s="154"/>
      <c r="AT166" s="149" t="s">
        <v>188</v>
      </c>
      <c r="AU166" s="149" t="s">
        <v>93</v>
      </c>
      <c r="AV166" s="12" t="s">
        <v>93</v>
      </c>
      <c r="AW166" s="12" t="s">
        <v>42</v>
      </c>
      <c r="AX166" s="12" t="s">
        <v>83</v>
      </c>
      <c r="AY166" s="149" t="s">
        <v>177</v>
      </c>
    </row>
    <row r="167" spans="2:65" s="13" customFormat="1" ht="11.25">
      <c r="B167" s="155"/>
      <c r="D167" s="148" t="s">
        <v>188</v>
      </c>
      <c r="E167" s="156" t="s">
        <v>81</v>
      </c>
      <c r="F167" s="157" t="s">
        <v>192</v>
      </c>
      <c r="H167" s="158">
        <v>11609.5</v>
      </c>
      <c r="I167" s="159"/>
      <c r="L167" s="155"/>
      <c r="M167" s="160"/>
      <c r="T167" s="161"/>
      <c r="AT167" s="156" t="s">
        <v>188</v>
      </c>
      <c r="AU167" s="156" t="s">
        <v>93</v>
      </c>
      <c r="AV167" s="13" t="s">
        <v>184</v>
      </c>
      <c r="AW167" s="13" t="s">
        <v>42</v>
      </c>
      <c r="AX167" s="13" t="s">
        <v>91</v>
      </c>
      <c r="AY167" s="156" t="s">
        <v>177</v>
      </c>
    </row>
    <row r="168" spans="2:65" s="1" customFormat="1" ht="24.2" customHeight="1">
      <c r="B168" s="34"/>
      <c r="C168" s="130" t="s">
        <v>318</v>
      </c>
      <c r="D168" s="130" t="s">
        <v>179</v>
      </c>
      <c r="E168" s="131" t="s">
        <v>1743</v>
      </c>
      <c r="F168" s="132" t="s">
        <v>2395</v>
      </c>
      <c r="G168" s="133" t="s">
        <v>120</v>
      </c>
      <c r="H168" s="134">
        <v>93.06</v>
      </c>
      <c r="I168" s="135"/>
      <c r="J168" s="136">
        <f>ROUND(I168*H168,2)</f>
        <v>0</v>
      </c>
      <c r="K168" s="132" t="s">
        <v>81</v>
      </c>
      <c r="L168" s="34"/>
      <c r="M168" s="137" t="s">
        <v>81</v>
      </c>
      <c r="N168" s="138" t="s">
        <v>53</v>
      </c>
      <c r="P168" s="139">
        <f>O168*H168</f>
        <v>0</v>
      </c>
      <c r="Q168" s="139">
        <v>3.5000000000000003E-2</v>
      </c>
      <c r="R168" s="139">
        <f>Q168*H168</f>
        <v>3.2571000000000003</v>
      </c>
      <c r="S168" s="139">
        <v>0</v>
      </c>
      <c r="T168" s="140">
        <f>S168*H168</f>
        <v>0</v>
      </c>
      <c r="AR168" s="141" t="s">
        <v>277</v>
      </c>
      <c r="AT168" s="141" t="s">
        <v>179</v>
      </c>
      <c r="AU168" s="141" t="s">
        <v>93</v>
      </c>
      <c r="AY168" s="18" t="s">
        <v>177</v>
      </c>
      <c r="BE168" s="142">
        <f>IF(N168="základní",J168,0)</f>
        <v>0</v>
      </c>
      <c r="BF168" s="142">
        <f>IF(N168="snížená",J168,0)</f>
        <v>0</v>
      </c>
      <c r="BG168" s="142">
        <f>IF(N168="zákl. přenesená",J168,0)</f>
        <v>0</v>
      </c>
      <c r="BH168" s="142">
        <f>IF(N168="sníž. přenesená",J168,0)</f>
        <v>0</v>
      </c>
      <c r="BI168" s="142">
        <f>IF(N168="nulová",J168,0)</f>
        <v>0</v>
      </c>
      <c r="BJ168" s="18" t="s">
        <v>91</v>
      </c>
      <c r="BK168" s="142">
        <f>ROUND(I168*H168,2)</f>
        <v>0</v>
      </c>
      <c r="BL168" s="18" t="s">
        <v>277</v>
      </c>
      <c r="BM168" s="141" t="s">
        <v>2396</v>
      </c>
    </row>
    <row r="169" spans="2:65" s="12" customFormat="1" ht="11.25">
      <c r="B169" s="147"/>
      <c r="D169" s="148" t="s">
        <v>188</v>
      </c>
      <c r="E169" s="149" t="s">
        <v>81</v>
      </c>
      <c r="F169" s="150" t="s">
        <v>2397</v>
      </c>
      <c r="H169" s="151">
        <v>93.06</v>
      </c>
      <c r="I169" s="152"/>
      <c r="L169" s="147"/>
      <c r="M169" s="153"/>
      <c r="T169" s="154"/>
      <c r="AT169" s="149" t="s">
        <v>188</v>
      </c>
      <c r="AU169" s="149" t="s">
        <v>93</v>
      </c>
      <c r="AV169" s="12" t="s">
        <v>93</v>
      </c>
      <c r="AW169" s="12" t="s">
        <v>42</v>
      </c>
      <c r="AX169" s="12" t="s">
        <v>91</v>
      </c>
      <c r="AY169" s="149" t="s">
        <v>177</v>
      </c>
    </row>
    <row r="170" spans="2:65" s="11" customFormat="1" ht="25.9" customHeight="1">
      <c r="B170" s="118"/>
      <c r="D170" s="119" t="s">
        <v>82</v>
      </c>
      <c r="E170" s="120" t="s">
        <v>1753</v>
      </c>
      <c r="F170" s="120" t="s">
        <v>2398</v>
      </c>
      <c r="I170" s="121"/>
      <c r="J170" s="122">
        <f>BK170</f>
        <v>0</v>
      </c>
      <c r="L170" s="118"/>
      <c r="M170" s="123"/>
      <c r="P170" s="124">
        <f>P171</f>
        <v>0</v>
      </c>
      <c r="R170" s="124">
        <f>R171</f>
        <v>0</v>
      </c>
      <c r="T170" s="125">
        <f>T171</f>
        <v>0</v>
      </c>
      <c r="AR170" s="119" t="s">
        <v>184</v>
      </c>
      <c r="AT170" s="126" t="s">
        <v>82</v>
      </c>
      <c r="AU170" s="126" t="s">
        <v>83</v>
      </c>
      <c r="AY170" s="119" t="s">
        <v>177</v>
      </c>
      <c r="BK170" s="127">
        <f>BK171</f>
        <v>0</v>
      </c>
    </row>
    <row r="171" spans="2:65" s="1" customFormat="1" ht="55.5" customHeight="1">
      <c r="B171" s="34"/>
      <c r="C171" s="130" t="s">
        <v>323</v>
      </c>
      <c r="D171" s="130" t="s">
        <v>179</v>
      </c>
      <c r="E171" s="131" t="s">
        <v>1756</v>
      </c>
      <c r="F171" s="132" t="s">
        <v>1757</v>
      </c>
      <c r="G171" s="133" t="s">
        <v>1758</v>
      </c>
      <c r="H171" s="134">
        <v>1</v>
      </c>
      <c r="I171" s="135"/>
      <c r="J171" s="136">
        <f>ROUND(I171*H171,2)</f>
        <v>0</v>
      </c>
      <c r="K171" s="132" t="s">
        <v>81</v>
      </c>
      <c r="L171" s="34"/>
      <c r="M171" s="188" t="s">
        <v>81</v>
      </c>
      <c r="N171" s="189" t="s">
        <v>53</v>
      </c>
      <c r="O171" s="190"/>
      <c r="P171" s="191">
        <f>O171*H171</f>
        <v>0</v>
      </c>
      <c r="Q171" s="191">
        <v>0</v>
      </c>
      <c r="R171" s="191">
        <f>Q171*H171</f>
        <v>0</v>
      </c>
      <c r="S171" s="191">
        <v>0</v>
      </c>
      <c r="T171" s="192">
        <f>S171*H171</f>
        <v>0</v>
      </c>
      <c r="AR171" s="141" t="s">
        <v>1759</v>
      </c>
      <c r="AT171" s="141" t="s">
        <v>179</v>
      </c>
      <c r="AU171" s="141" t="s">
        <v>91</v>
      </c>
      <c r="AY171" s="18" t="s">
        <v>177</v>
      </c>
      <c r="BE171" s="142">
        <f>IF(N171="základní",J171,0)</f>
        <v>0</v>
      </c>
      <c r="BF171" s="142">
        <f>IF(N171="snížená",J171,0)</f>
        <v>0</v>
      </c>
      <c r="BG171" s="142">
        <f>IF(N171="zákl. přenesená",J171,0)</f>
        <v>0</v>
      </c>
      <c r="BH171" s="142">
        <f>IF(N171="sníž. přenesená",J171,0)</f>
        <v>0</v>
      </c>
      <c r="BI171" s="142">
        <f>IF(N171="nulová",J171,0)</f>
        <v>0</v>
      </c>
      <c r="BJ171" s="18" t="s">
        <v>91</v>
      </c>
      <c r="BK171" s="142">
        <f>ROUND(I171*H171,2)</f>
        <v>0</v>
      </c>
      <c r="BL171" s="18" t="s">
        <v>1759</v>
      </c>
      <c r="BM171" s="141" t="s">
        <v>2399</v>
      </c>
    </row>
    <row r="172" spans="2:65" s="1" customFormat="1" ht="6.95" customHeight="1">
      <c r="B172" s="43"/>
      <c r="C172" s="44"/>
      <c r="D172" s="44"/>
      <c r="E172" s="44"/>
      <c r="F172" s="44"/>
      <c r="G172" s="44"/>
      <c r="H172" s="44"/>
      <c r="I172" s="44"/>
      <c r="J172" s="44"/>
      <c r="K172" s="44"/>
      <c r="L172" s="34"/>
    </row>
  </sheetData>
  <sheetProtection algorithmName="SHA-512" hashValue="fAZjE5vAIAMjdGgWJqaGS9aOFPIUFRBXSvcGX22ui8BcWI7gDcXKkoTpLKyLElTc78hNxBWnMMdhiWhHT8tqTA==" saltValue="5+SkHoO+69/ySsuzxhJZ6Zi+HmucqeQr84QEfdLVhia5nzoq/GXAuKVFHWvBosg3CokiOFzEaIJlvElkmz/1Kw==" spinCount="100000" sheet="1" objects="1" scenarios="1" formatColumns="0" formatRows="0" autoFilter="0"/>
  <autoFilter ref="C87:K171" xr:uid="{00000000-0009-0000-0000-000005000000}"/>
  <mergeCells count="9">
    <mergeCell ref="E50:H50"/>
    <mergeCell ref="E78:H78"/>
    <mergeCell ref="E80:H80"/>
    <mergeCell ref="L2:V2"/>
    <mergeCell ref="E7:H7"/>
    <mergeCell ref="E9:H9"/>
    <mergeCell ref="E18:H18"/>
    <mergeCell ref="E27:H27"/>
    <mergeCell ref="E48:H48"/>
  </mergeCells>
  <hyperlinks>
    <hyperlink ref="F92" r:id="rId1" xr:uid="{00000000-0004-0000-0500-000000000000}"/>
    <hyperlink ref="F94" r:id="rId2" xr:uid="{00000000-0004-0000-0500-000001000000}"/>
    <hyperlink ref="F98" r:id="rId3" xr:uid="{00000000-0004-0000-0500-000002000000}"/>
    <hyperlink ref="F102" r:id="rId4" xr:uid="{00000000-0004-0000-0500-000003000000}"/>
    <hyperlink ref="F105" r:id="rId5" xr:uid="{00000000-0004-0000-0500-000004000000}"/>
    <hyperlink ref="F107" r:id="rId6" xr:uid="{00000000-0004-0000-0500-000005000000}"/>
    <hyperlink ref="F110" r:id="rId7" xr:uid="{00000000-0004-0000-0500-000006000000}"/>
    <hyperlink ref="F113" r:id="rId8" xr:uid="{00000000-0004-0000-0500-000007000000}"/>
    <hyperlink ref="F116" r:id="rId9" xr:uid="{00000000-0004-0000-0500-000008000000}"/>
    <hyperlink ref="F120" r:id="rId10" xr:uid="{00000000-0004-0000-0500-000009000000}"/>
    <hyperlink ref="F124" r:id="rId11" xr:uid="{00000000-0004-0000-0500-00000A000000}"/>
    <hyperlink ref="F128" r:id="rId12" xr:uid="{00000000-0004-0000-0500-00000B000000}"/>
    <hyperlink ref="F133" r:id="rId13" xr:uid="{00000000-0004-0000-0500-00000C000000}"/>
    <hyperlink ref="F156" r:id="rId14" xr:uid="{00000000-0004-0000-0500-00000D000000}"/>
  </hyperlinks>
  <pageMargins left="0.39370078740157483" right="0.39370078740157483" top="0.39370078740157483" bottom="0.39370078740157483" header="0" footer="0"/>
  <pageSetup paperSize="9" scale="76" fitToHeight="100" orientation="portrait" r:id="rId15"/>
  <headerFooter>
    <oddFooter>&amp;CStrana &amp;P z &amp;N</oddFooter>
  </headerFooter>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81"/>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108</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2400</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ROUND(J84,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ROUND((SUM(BE84:BE180)),  2)</f>
        <v>0</v>
      </c>
      <c r="I33" s="92">
        <v>0.21</v>
      </c>
      <c r="J33" s="91">
        <f>ROUND(((SUM(BE84:BE180))*I33),  2)</f>
        <v>0</v>
      </c>
      <c r="L33" s="34"/>
    </row>
    <row r="34" spans="2:12" s="1" customFormat="1" ht="14.45" customHeight="1">
      <c r="B34" s="34"/>
      <c r="E34" s="28" t="s">
        <v>54</v>
      </c>
      <c r="F34" s="91">
        <f>ROUND((SUM(BF84:BF180)),  2)</f>
        <v>0</v>
      </c>
      <c r="I34" s="92">
        <v>0.12</v>
      </c>
      <c r="J34" s="91">
        <f>ROUND(((SUM(BF84:BF180))*I34),  2)</f>
        <v>0</v>
      </c>
      <c r="L34" s="34"/>
    </row>
    <row r="35" spans="2:12" s="1" customFormat="1" ht="14.45" hidden="1" customHeight="1">
      <c r="B35" s="34"/>
      <c r="E35" s="28" t="s">
        <v>55</v>
      </c>
      <c r="F35" s="91">
        <f>ROUND((SUM(BG84:BG180)),  2)</f>
        <v>0</v>
      </c>
      <c r="I35" s="92">
        <v>0.21</v>
      </c>
      <c r="J35" s="91">
        <f>0</f>
        <v>0</v>
      </c>
      <c r="L35" s="34"/>
    </row>
    <row r="36" spans="2:12" s="1" customFormat="1" ht="14.45" hidden="1" customHeight="1">
      <c r="B36" s="34"/>
      <c r="E36" s="28" t="s">
        <v>56</v>
      </c>
      <c r="F36" s="91">
        <f>ROUND((SUM(BH84:BH180)),  2)</f>
        <v>0</v>
      </c>
      <c r="I36" s="92">
        <v>0.12</v>
      </c>
      <c r="J36" s="91">
        <f>0</f>
        <v>0</v>
      </c>
      <c r="L36" s="34"/>
    </row>
    <row r="37" spans="2:12" s="1" customFormat="1" ht="14.45" hidden="1" customHeight="1">
      <c r="B37" s="34"/>
      <c r="E37" s="28" t="s">
        <v>57</v>
      </c>
      <c r="F37" s="91">
        <f>ROUND((SUM(BI84:BI180)),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D1.04.700 - Silnoproudá a slaboproudá elektrotechnika</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J84</f>
        <v>0</v>
      </c>
      <c r="L59" s="34"/>
      <c r="AU59" s="18" t="s">
        <v>130</v>
      </c>
    </row>
    <row r="60" spans="2:47" s="8" customFormat="1" ht="24.95" customHeight="1">
      <c r="B60" s="102"/>
      <c r="D60" s="103" t="s">
        <v>2401</v>
      </c>
      <c r="E60" s="104"/>
      <c r="F60" s="104"/>
      <c r="G60" s="104"/>
      <c r="H60" s="104"/>
      <c r="I60" s="104"/>
      <c r="J60" s="105">
        <f>J85</f>
        <v>0</v>
      </c>
      <c r="L60" s="102"/>
    </row>
    <row r="61" spans="2:47" s="8" customFormat="1" ht="24.95" customHeight="1">
      <c r="B61" s="102"/>
      <c r="D61" s="103" t="s">
        <v>2402</v>
      </c>
      <c r="E61" s="104"/>
      <c r="F61" s="104"/>
      <c r="G61" s="104"/>
      <c r="H61" s="104"/>
      <c r="I61" s="104"/>
      <c r="J61" s="105">
        <f>J96</f>
        <v>0</v>
      </c>
      <c r="L61" s="102"/>
    </row>
    <row r="62" spans="2:47" s="8" customFormat="1" ht="24.95" customHeight="1">
      <c r="B62" s="102"/>
      <c r="D62" s="103" t="s">
        <v>2403</v>
      </c>
      <c r="E62" s="104"/>
      <c r="F62" s="104"/>
      <c r="G62" s="104"/>
      <c r="H62" s="104"/>
      <c r="I62" s="104"/>
      <c r="J62" s="105">
        <f>J144</f>
        <v>0</v>
      </c>
      <c r="L62" s="102"/>
    </row>
    <row r="63" spans="2:47" s="8" customFormat="1" ht="24.95" customHeight="1">
      <c r="B63" s="102"/>
      <c r="D63" s="103" t="s">
        <v>2404</v>
      </c>
      <c r="E63" s="104"/>
      <c r="F63" s="104"/>
      <c r="G63" s="104"/>
      <c r="H63" s="104"/>
      <c r="I63" s="104"/>
      <c r="J63" s="105">
        <f>J154</f>
        <v>0</v>
      </c>
      <c r="L63" s="102"/>
    </row>
    <row r="64" spans="2:47" s="8" customFormat="1" ht="24.95" customHeight="1">
      <c r="B64" s="102"/>
      <c r="D64" s="103" t="s">
        <v>2405</v>
      </c>
      <c r="E64" s="104"/>
      <c r="F64" s="104"/>
      <c r="G64" s="104"/>
      <c r="H64" s="104"/>
      <c r="I64" s="104"/>
      <c r="J64" s="105">
        <f>J172</f>
        <v>0</v>
      </c>
      <c r="L64" s="102"/>
    </row>
    <row r="65" spans="2:12" s="1" customFormat="1" ht="21.75" customHeight="1">
      <c r="B65" s="34"/>
      <c r="L65" s="34"/>
    </row>
    <row r="66" spans="2:12" s="1" customFormat="1" ht="6.95" customHeight="1">
      <c r="B66" s="43"/>
      <c r="C66" s="44"/>
      <c r="D66" s="44"/>
      <c r="E66" s="44"/>
      <c r="F66" s="44"/>
      <c r="G66" s="44"/>
      <c r="H66" s="44"/>
      <c r="I66" s="44"/>
      <c r="J66" s="44"/>
      <c r="K66" s="44"/>
      <c r="L66" s="34"/>
    </row>
    <row r="70" spans="2:12" s="1" customFormat="1" ht="6.95" customHeight="1">
      <c r="B70" s="45"/>
      <c r="C70" s="46"/>
      <c r="D70" s="46"/>
      <c r="E70" s="46"/>
      <c r="F70" s="46"/>
      <c r="G70" s="46"/>
      <c r="H70" s="46"/>
      <c r="I70" s="46"/>
      <c r="J70" s="46"/>
      <c r="K70" s="46"/>
      <c r="L70" s="34"/>
    </row>
    <row r="71" spans="2:12" s="1" customFormat="1" ht="24.95" customHeight="1">
      <c r="B71" s="34"/>
      <c r="C71" s="22" t="s">
        <v>162</v>
      </c>
      <c r="L71" s="34"/>
    </row>
    <row r="72" spans="2:12" s="1" customFormat="1" ht="6.95" customHeight="1">
      <c r="B72" s="34"/>
      <c r="L72" s="34"/>
    </row>
    <row r="73" spans="2:12" s="1" customFormat="1" ht="12" customHeight="1">
      <c r="B73" s="34"/>
      <c r="C73" s="28" t="s">
        <v>16</v>
      </c>
      <c r="L73" s="34"/>
    </row>
    <row r="74" spans="2:12" s="1" customFormat="1" ht="26.25" customHeight="1">
      <c r="B74" s="34"/>
      <c r="E74" s="324" t="str">
        <f>E7</f>
        <v>Modernizace přístupu do Polikliniky / Část III. - nový přístup do Polikliniky</v>
      </c>
      <c r="F74" s="325"/>
      <c r="G74" s="325"/>
      <c r="H74" s="325"/>
      <c r="L74" s="34"/>
    </row>
    <row r="75" spans="2:12" s="1" customFormat="1" ht="12" customHeight="1">
      <c r="B75" s="34"/>
      <c r="C75" s="28" t="s">
        <v>125</v>
      </c>
      <c r="L75" s="34"/>
    </row>
    <row r="76" spans="2:12" s="1" customFormat="1" ht="16.5" customHeight="1">
      <c r="B76" s="34"/>
      <c r="E76" s="287" t="str">
        <f>E9</f>
        <v>D1.04.700 - Silnoproudá a slaboproudá elektrotechnika</v>
      </c>
      <c r="F76" s="326"/>
      <c r="G76" s="326"/>
      <c r="H76" s="326"/>
      <c r="L76" s="34"/>
    </row>
    <row r="77" spans="2:12" s="1" customFormat="1" ht="6.95" customHeight="1">
      <c r="B77" s="34"/>
      <c r="L77" s="34"/>
    </row>
    <row r="78" spans="2:12" s="1" customFormat="1" ht="12" customHeight="1">
      <c r="B78" s="34"/>
      <c r="C78" s="28" t="s">
        <v>22</v>
      </c>
      <c r="F78" s="26" t="str">
        <f>F12</f>
        <v>Nemocnice Česká Lípa</v>
      </c>
      <c r="I78" s="28" t="s">
        <v>24</v>
      </c>
      <c r="J78" s="51" t="str">
        <f>IF(J12="","",J12)</f>
        <v>31. 5. 2024</v>
      </c>
      <c r="L78" s="34"/>
    </row>
    <row r="79" spans="2:12" s="1" customFormat="1" ht="6.95" customHeight="1">
      <c r="B79" s="34"/>
      <c r="L79" s="34"/>
    </row>
    <row r="80" spans="2:12" s="1" customFormat="1" ht="15.2" customHeight="1">
      <c r="B80" s="34"/>
      <c r="C80" s="28" t="s">
        <v>30</v>
      </c>
      <c r="F80" s="26" t="str">
        <f>E15</f>
        <v xml:space="preserve">Nemocnice s poliklinikou Česká Lípa, a.s. </v>
      </c>
      <c r="I80" s="28" t="s">
        <v>38</v>
      </c>
      <c r="J80" s="32" t="str">
        <f>E21</f>
        <v>STORING spol. s r.o.</v>
      </c>
      <c r="L80" s="34"/>
    </row>
    <row r="81" spans="2:65" s="1" customFormat="1" ht="15.2" customHeight="1">
      <c r="B81" s="34"/>
      <c r="C81" s="28" t="s">
        <v>36</v>
      </c>
      <c r="F81" s="26" t="str">
        <f>IF(E18="","",E18)</f>
        <v>Vyplň údaj</v>
      </c>
      <c r="I81" s="28" t="s">
        <v>43</v>
      </c>
      <c r="J81" s="32" t="str">
        <f>E24</f>
        <v xml:space="preserve">STORING spol. s ro. </v>
      </c>
      <c r="L81" s="34"/>
    </row>
    <row r="82" spans="2:65" s="1" customFormat="1" ht="10.35" customHeight="1">
      <c r="B82" s="34"/>
      <c r="L82" s="34"/>
    </row>
    <row r="83" spans="2:65" s="10" customFormat="1" ht="29.25" customHeight="1">
      <c r="B83" s="110"/>
      <c r="C83" s="111" t="s">
        <v>163</v>
      </c>
      <c r="D83" s="112" t="s">
        <v>67</v>
      </c>
      <c r="E83" s="112" t="s">
        <v>63</v>
      </c>
      <c r="F83" s="112" t="s">
        <v>64</v>
      </c>
      <c r="G83" s="112" t="s">
        <v>164</v>
      </c>
      <c r="H83" s="112" t="s">
        <v>165</v>
      </c>
      <c r="I83" s="112" t="s">
        <v>166</v>
      </c>
      <c r="J83" s="112" t="s">
        <v>129</v>
      </c>
      <c r="K83" s="113" t="s">
        <v>167</v>
      </c>
      <c r="L83" s="110"/>
      <c r="M83" s="58" t="s">
        <v>81</v>
      </c>
      <c r="N83" s="59" t="s">
        <v>52</v>
      </c>
      <c r="O83" s="59" t="s">
        <v>168</v>
      </c>
      <c r="P83" s="59" t="s">
        <v>169</v>
      </c>
      <c r="Q83" s="59" t="s">
        <v>170</v>
      </c>
      <c r="R83" s="59" t="s">
        <v>171</v>
      </c>
      <c r="S83" s="59" t="s">
        <v>172</v>
      </c>
      <c r="T83" s="60" t="s">
        <v>173</v>
      </c>
    </row>
    <row r="84" spans="2:65" s="1" customFormat="1" ht="22.9" customHeight="1">
      <c r="B84" s="34"/>
      <c r="C84" s="63" t="s">
        <v>174</v>
      </c>
      <c r="J84" s="114">
        <f>BK84</f>
        <v>0</v>
      </c>
      <c r="L84" s="34"/>
      <c r="M84" s="61"/>
      <c r="N84" s="52"/>
      <c r="O84" s="52"/>
      <c r="P84" s="115">
        <f>P85+P96+P144+P154+P172</f>
        <v>0</v>
      </c>
      <c r="Q84" s="52"/>
      <c r="R84" s="115">
        <f>R85+R96+R144+R154+R172</f>
        <v>0</v>
      </c>
      <c r="S84" s="52"/>
      <c r="T84" s="116">
        <f>T85+T96+T144+T154+T172</f>
        <v>0</v>
      </c>
      <c r="AT84" s="18" t="s">
        <v>82</v>
      </c>
      <c r="AU84" s="18" t="s">
        <v>130</v>
      </c>
      <c r="BK84" s="117">
        <f>BK85+BK96+BK144+BK154+BK172</f>
        <v>0</v>
      </c>
    </row>
    <row r="85" spans="2:65" s="11" customFormat="1" ht="25.9" customHeight="1">
      <c r="B85" s="118"/>
      <c r="D85" s="119" t="s">
        <v>82</v>
      </c>
      <c r="E85" s="120" t="s">
        <v>2406</v>
      </c>
      <c r="F85" s="120" t="s">
        <v>2407</v>
      </c>
      <c r="I85" s="121"/>
      <c r="J85" s="122">
        <f>BK85</f>
        <v>0</v>
      </c>
      <c r="L85" s="118"/>
      <c r="M85" s="123"/>
      <c r="P85" s="124">
        <f>SUM(P86:P95)</f>
        <v>0</v>
      </c>
      <c r="R85" s="124">
        <f>SUM(R86:R95)</f>
        <v>0</v>
      </c>
      <c r="T85" s="125">
        <f>SUM(T86:T95)</f>
        <v>0</v>
      </c>
      <c r="AR85" s="119" t="s">
        <v>93</v>
      </c>
      <c r="AT85" s="126" t="s">
        <v>82</v>
      </c>
      <c r="AU85" s="126" t="s">
        <v>83</v>
      </c>
      <c r="AY85" s="119" t="s">
        <v>177</v>
      </c>
      <c r="BK85" s="127">
        <f>SUM(BK86:BK95)</f>
        <v>0</v>
      </c>
    </row>
    <row r="86" spans="2:65" s="1" customFormat="1" ht="55.5" customHeight="1">
      <c r="B86" s="34"/>
      <c r="C86" s="130" t="s">
        <v>91</v>
      </c>
      <c r="D86" s="130" t="s">
        <v>179</v>
      </c>
      <c r="E86" s="131" t="s">
        <v>2408</v>
      </c>
      <c r="F86" s="132" t="s">
        <v>2409</v>
      </c>
      <c r="G86" s="133" t="s">
        <v>1758</v>
      </c>
      <c r="H86" s="134">
        <v>34</v>
      </c>
      <c r="I86" s="135"/>
      <c r="J86" s="136">
        <f t="shared" ref="J86:J95" si="0">ROUND(I86*H86,2)</f>
        <v>0</v>
      </c>
      <c r="K86" s="132" t="s">
        <v>81</v>
      </c>
      <c r="L86" s="34"/>
      <c r="M86" s="137" t="s">
        <v>81</v>
      </c>
      <c r="N86" s="138" t="s">
        <v>53</v>
      </c>
      <c r="P86" s="139">
        <f t="shared" ref="P86:P95" si="1">O86*H86</f>
        <v>0</v>
      </c>
      <c r="Q86" s="139">
        <v>0</v>
      </c>
      <c r="R86" s="139">
        <f t="shared" ref="R86:R95" si="2">Q86*H86</f>
        <v>0</v>
      </c>
      <c r="S86" s="139">
        <v>0</v>
      </c>
      <c r="T86" s="140">
        <f t="shared" ref="T86:T95" si="3">S86*H86</f>
        <v>0</v>
      </c>
      <c r="AR86" s="141" t="s">
        <v>277</v>
      </c>
      <c r="AT86" s="141" t="s">
        <v>179</v>
      </c>
      <c r="AU86" s="141" t="s">
        <v>91</v>
      </c>
      <c r="AY86" s="18" t="s">
        <v>177</v>
      </c>
      <c r="BE86" s="142">
        <f t="shared" ref="BE86:BE95" si="4">IF(N86="základní",J86,0)</f>
        <v>0</v>
      </c>
      <c r="BF86" s="142">
        <f t="shared" ref="BF86:BF95" si="5">IF(N86="snížená",J86,0)</f>
        <v>0</v>
      </c>
      <c r="BG86" s="142">
        <f t="shared" ref="BG86:BG95" si="6">IF(N86="zákl. přenesená",J86,0)</f>
        <v>0</v>
      </c>
      <c r="BH86" s="142">
        <f t="shared" ref="BH86:BH95" si="7">IF(N86="sníž. přenesená",J86,0)</f>
        <v>0</v>
      </c>
      <c r="BI86" s="142">
        <f t="shared" ref="BI86:BI95" si="8">IF(N86="nulová",J86,0)</f>
        <v>0</v>
      </c>
      <c r="BJ86" s="18" t="s">
        <v>91</v>
      </c>
      <c r="BK86" s="142">
        <f t="shared" ref="BK86:BK95" si="9">ROUND(I86*H86,2)</f>
        <v>0</v>
      </c>
      <c r="BL86" s="18" t="s">
        <v>277</v>
      </c>
      <c r="BM86" s="141" t="s">
        <v>93</v>
      </c>
    </row>
    <row r="87" spans="2:65" s="1" customFormat="1" ht="24.2" customHeight="1">
      <c r="B87" s="34"/>
      <c r="C87" s="130" t="s">
        <v>93</v>
      </c>
      <c r="D87" s="130" t="s">
        <v>179</v>
      </c>
      <c r="E87" s="131" t="s">
        <v>2410</v>
      </c>
      <c r="F87" s="132" t="s">
        <v>2411</v>
      </c>
      <c r="G87" s="133" t="s">
        <v>1758</v>
      </c>
      <c r="H87" s="134">
        <v>34</v>
      </c>
      <c r="I87" s="135"/>
      <c r="J87" s="136">
        <f t="shared" si="0"/>
        <v>0</v>
      </c>
      <c r="K87" s="132" t="s">
        <v>81</v>
      </c>
      <c r="L87" s="34"/>
      <c r="M87" s="137" t="s">
        <v>81</v>
      </c>
      <c r="N87" s="138" t="s">
        <v>53</v>
      </c>
      <c r="P87" s="139">
        <f t="shared" si="1"/>
        <v>0</v>
      </c>
      <c r="Q87" s="139">
        <v>0</v>
      </c>
      <c r="R87" s="139">
        <f t="shared" si="2"/>
        <v>0</v>
      </c>
      <c r="S87" s="139">
        <v>0</v>
      </c>
      <c r="T87" s="140">
        <f t="shared" si="3"/>
        <v>0</v>
      </c>
      <c r="AR87" s="141" t="s">
        <v>277</v>
      </c>
      <c r="AT87" s="141" t="s">
        <v>179</v>
      </c>
      <c r="AU87" s="141" t="s">
        <v>91</v>
      </c>
      <c r="AY87" s="18" t="s">
        <v>177</v>
      </c>
      <c r="BE87" s="142">
        <f t="shared" si="4"/>
        <v>0</v>
      </c>
      <c r="BF87" s="142">
        <f t="shared" si="5"/>
        <v>0</v>
      </c>
      <c r="BG87" s="142">
        <f t="shared" si="6"/>
        <v>0</v>
      </c>
      <c r="BH87" s="142">
        <f t="shared" si="7"/>
        <v>0</v>
      </c>
      <c r="BI87" s="142">
        <f t="shared" si="8"/>
        <v>0</v>
      </c>
      <c r="BJ87" s="18" t="s">
        <v>91</v>
      </c>
      <c r="BK87" s="142">
        <f t="shared" si="9"/>
        <v>0</v>
      </c>
      <c r="BL87" s="18" t="s">
        <v>277</v>
      </c>
      <c r="BM87" s="141" t="s">
        <v>184</v>
      </c>
    </row>
    <row r="88" spans="2:65" s="1" customFormat="1" ht="62.65" customHeight="1">
      <c r="B88" s="34"/>
      <c r="C88" s="130" t="s">
        <v>197</v>
      </c>
      <c r="D88" s="130" t="s">
        <v>179</v>
      </c>
      <c r="E88" s="131" t="s">
        <v>2412</v>
      </c>
      <c r="F88" s="132" t="s">
        <v>2413</v>
      </c>
      <c r="G88" s="133" t="s">
        <v>1758</v>
      </c>
      <c r="H88" s="134">
        <v>6</v>
      </c>
      <c r="I88" s="135"/>
      <c r="J88" s="136">
        <f t="shared" si="0"/>
        <v>0</v>
      </c>
      <c r="K88" s="132" t="s">
        <v>81</v>
      </c>
      <c r="L88" s="34"/>
      <c r="M88" s="137" t="s">
        <v>81</v>
      </c>
      <c r="N88" s="138" t="s">
        <v>53</v>
      </c>
      <c r="P88" s="139">
        <f t="shared" si="1"/>
        <v>0</v>
      </c>
      <c r="Q88" s="139">
        <v>0</v>
      </c>
      <c r="R88" s="139">
        <f t="shared" si="2"/>
        <v>0</v>
      </c>
      <c r="S88" s="139">
        <v>0</v>
      </c>
      <c r="T88" s="140">
        <f t="shared" si="3"/>
        <v>0</v>
      </c>
      <c r="AR88" s="141" t="s">
        <v>277</v>
      </c>
      <c r="AT88" s="141" t="s">
        <v>179</v>
      </c>
      <c r="AU88" s="141" t="s">
        <v>91</v>
      </c>
      <c r="AY88" s="18" t="s">
        <v>177</v>
      </c>
      <c r="BE88" s="142">
        <f t="shared" si="4"/>
        <v>0</v>
      </c>
      <c r="BF88" s="142">
        <f t="shared" si="5"/>
        <v>0</v>
      </c>
      <c r="BG88" s="142">
        <f t="shared" si="6"/>
        <v>0</v>
      </c>
      <c r="BH88" s="142">
        <f t="shared" si="7"/>
        <v>0</v>
      </c>
      <c r="BI88" s="142">
        <f t="shared" si="8"/>
        <v>0</v>
      </c>
      <c r="BJ88" s="18" t="s">
        <v>91</v>
      </c>
      <c r="BK88" s="142">
        <f t="shared" si="9"/>
        <v>0</v>
      </c>
      <c r="BL88" s="18" t="s">
        <v>277</v>
      </c>
      <c r="BM88" s="141" t="s">
        <v>216</v>
      </c>
    </row>
    <row r="89" spans="2:65" s="1" customFormat="1" ht="24.2" customHeight="1">
      <c r="B89" s="34"/>
      <c r="C89" s="130" t="s">
        <v>184</v>
      </c>
      <c r="D89" s="130" t="s">
        <v>179</v>
      </c>
      <c r="E89" s="131" t="s">
        <v>2414</v>
      </c>
      <c r="F89" s="132" t="s">
        <v>2415</v>
      </c>
      <c r="G89" s="133" t="s">
        <v>1758</v>
      </c>
      <c r="H89" s="134">
        <v>6</v>
      </c>
      <c r="I89" s="135"/>
      <c r="J89" s="136">
        <f t="shared" si="0"/>
        <v>0</v>
      </c>
      <c r="K89" s="132" t="s">
        <v>81</v>
      </c>
      <c r="L89" s="34"/>
      <c r="M89" s="137" t="s">
        <v>81</v>
      </c>
      <c r="N89" s="138" t="s">
        <v>53</v>
      </c>
      <c r="P89" s="139">
        <f t="shared" si="1"/>
        <v>0</v>
      </c>
      <c r="Q89" s="139">
        <v>0</v>
      </c>
      <c r="R89" s="139">
        <f t="shared" si="2"/>
        <v>0</v>
      </c>
      <c r="S89" s="139">
        <v>0</v>
      </c>
      <c r="T89" s="140">
        <f t="shared" si="3"/>
        <v>0</v>
      </c>
      <c r="AR89" s="141" t="s">
        <v>277</v>
      </c>
      <c r="AT89" s="141" t="s">
        <v>179</v>
      </c>
      <c r="AU89" s="141" t="s">
        <v>91</v>
      </c>
      <c r="AY89" s="18" t="s">
        <v>177</v>
      </c>
      <c r="BE89" s="142">
        <f t="shared" si="4"/>
        <v>0</v>
      </c>
      <c r="BF89" s="142">
        <f t="shared" si="5"/>
        <v>0</v>
      </c>
      <c r="BG89" s="142">
        <f t="shared" si="6"/>
        <v>0</v>
      </c>
      <c r="BH89" s="142">
        <f t="shared" si="7"/>
        <v>0</v>
      </c>
      <c r="BI89" s="142">
        <f t="shared" si="8"/>
        <v>0</v>
      </c>
      <c r="BJ89" s="18" t="s">
        <v>91</v>
      </c>
      <c r="BK89" s="142">
        <f t="shared" si="9"/>
        <v>0</v>
      </c>
      <c r="BL89" s="18" t="s">
        <v>277</v>
      </c>
      <c r="BM89" s="141" t="s">
        <v>227</v>
      </c>
    </row>
    <row r="90" spans="2:65" s="1" customFormat="1" ht="76.349999999999994" customHeight="1">
      <c r="B90" s="34"/>
      <c r="C90" s="130" t="s">
        <v>210</v>
      </c>
      <c r="D90" s="130" t="s">
        <v>179</v>
      </c>
      <c r="E90" s="131" t="s">
        <v>2416</v>
      </c>
      <c r="F90" s="132" t="s">
        <v>2417</v>
      </c>
      <c r="G90" s="133" t="s">
        <v>1758</v>
      </c>
      <c r="H90" s="134">
        <v>10</v>
      </c>
      <c r="I90" s="135"/>
      <c r="J90" s="136">
        <f t="shared" si="0"/>
        <v>0</v>
      </c>
      <c r="K90" s="132" t="s">
        <v>81</v>
      </c>
      <c r="L90" s="34"/>
      <c r="M90" s="137" t="s">
        <v>81</v>
      </c>
      <c r="N90" s="138" t="s">
        <v>53</v>
      </c>
      <c r="P90" s="139">
        <f t="shared" si="1"/>
        <v>0</v>
      </c>
      <c r="Q90" s="139">
        <v>0</v>
      </c>
      <c r="R90" s="139">
        <f t="shared" si="2"/>
        <v>0</v>
      </c>
      <c r="S90" s="139">
        <v>0</v>
      </c>
      <c r="T90" s="140">
        <f t="shared" si="3"/>
        <v>0</v>
      </c>
      <c r="AR90" s="141" t="s">
        <v>277</v>
      </c>
      <c r="AT90" s="141" t="s">
        <v>179</v>
      </c>
      <c r="AU90" s="141" t="s">
        <v>91</v>
      </c>
      <c r="AY90" s="18" t="s">
        <v>177</v>
      </c>
      <c r="BE90" s="142">
        <f t="shared" si="4"/>
        <v>0</v>
      </c>
      <c r="BF90" s="142">
        <f t="shared" si="5"/>
        <v>0</v>
      </c>
      <c r="BG90" s="142">
        <f t="shared" si="6"/>
        <v>0</v>
      </c>
      <c r="BH90" s="142">
        <f t="shared" si="7"/>
        <v>0</v>
      </c>
      <c r="BI90" s="142">
        <f t="shared" si="8"/>
        <v>0</v>
      </c>
      <c r="BJ90" s="18" t="s">
        <v>91</v>
      </c>
      <c r="BK90" s="142">
        <f t="shared" si="9"/>
        <v>0</v>
      </c>
      <c r="BL90" s="18" t="s">
        <v>277</v>
      </c>
      <c r="BM90" s="141" t="s">
        <v>238</v>
      </c>
    </row>
    <row r="91" spans="2:65" s="1" customFormat="1" ht="24.2" customHeight="1">
      <c r="B91" s="34"/>
      <c r="C91" s="130" t="s">
        <v>216</v>
      </c>
      <c r="D91" s="130" t="s">
        <v>179</v>
      </c>
      <c r="E91" s="131" t="s">
        <v>2418</v>
      </c>
      <c r="F91" s="132" t="s">
        <v>2419</v>
      </c>
      <c r="G91" s="133" t="s">
        <v>1758</v>
      </c>
      <c r="H91" s="134">
        <v>11</v>
      </c>
      <c r="I91" s="135"/>
      <c r="J91" s="136">
        <f t="shared" si="0"/>
        <v>0</v>
      </c>
      <c r="K91" s="132" t="s">
        <v>81</v>
      </c>
      <c r="L91" s="34"/>
      <c r="M91" s="137" t="s">
        <v>81</v>
      </c>
      <c r="N91" s="138" t="s">
        <v>53</v>
      </c>
      <c r="P91" s="139">
        <f t="shared" si="1"/>
        <v>0</v>
      </c>
      <c r="Q91" s="139">
        <v>0</v>
      </c>
      <c r="R91" s="139">
        <f t="shared" si="2"/>
        <v>0</v>
      </c>
      <c r="S91" s="139">
        <v>0</v>
      </c>
      <c r="T91" s="140">
        <f t="shared" si="3"/>
        <v>0</v>
      </c>
      <c r="AR91" s="141" t="s">
        <v>277</v>
      </c>
      <c r="AT91" s="141" t="s">
        <v>179</v>
      </c>
      <c r="AU91" s="141" t="s">
        <v>91</v>
      </c>
      <c r="AY91" s="18" t="s">
        <v>177</v>
      </c>
      <c r="BE91" s="142">
        <f t="shared" si="4"/>
        <v>0</v>
      </c>
      <c r="BF91" s="142">
        <f t="shared" si="5"/>
        <v>0</v>
      </c>
      <c r="BG91" s="142">
        <f t="shared" si="6"/>
        <v>0</v>
      </c>
      <c r="BH91" s="142">
        <f t="shared" si="7"/>
        <v>0</v>
      </c>
      <c r="BI91" s="142">
        <f t="shared" si="8"/>
        <v>0</v>
      </c>
      <c r="BJ91" s="18" t="s">
        <v>91</v>
      </c>
      <c r="BK91" s="142">
        <f t="shared" si="9"/>
        <v>0</v>
      </c>
      <c r="BL91" s="18" t="s">
        <v>277</v>
      </c>
      <c r="BM91" s="141" t="s">
        <v>8</v>
      </c>
    </row>
    <row r="92" spans="2:65" s="1" customFormat="1" ht="33" customHeight="1">
      <c r="B92" s="34"/>
      <c r="C92" s="130" t="s">
        <v>222</v>
      </c>
      <c r="D92" s="130" t="s">
        <v>179</v>
      </c>
      <c r="E92" s="131" t="s">
        <v>2420</v>
      </c>
      <c r="F92" s="132" t="s">
        <v>2421</v>
      </c>
      <c r="G92" s="133" t="s">
        <v>1758</v>
      </c>
      <c r="H92" s="134">
        <v>5</v>
      </c>
      <c r="I92" s="135"/>
      <c r="J92" s="136">
        <f t="shared" si="0"/>
        <v>0</v>
      </c>
      <c r="K92" s="132" t="s">
        <v>81</v>
      </c>
      <c r="L92" s="34"/>
      <c r="M92" s="137" t="s">
        <v>81</v>
      </c>
      <c r="N92" s="138" t="s">
        <v>53</v>
      </c>
      <c r="P92" s="139">
        <f t="shared" si="1"/>
        <v>0</v>
      </c>
      <c r="Q92" s="139">
        <v>0</v>
      </c>
      <c r="R92" s="139">
        <f t="shared" si="2"/>
        <v>0</v>
      </c>
      <c r="S92" s="139">
        <v>0</v>
      </c>
      <c r="T92" s="140">
        <f t="shared" si="3"/>
        <v>0</v>
      </c>
      <c r="AR92" s="141" t="s">
        <v>277</v>
      </c>
      <c r="AT92" s="141" t="s">
        <v>179</v>
      </c>
      <c r="AU92" s="141" t="s">
        <v>91</v>
      </c>
      <c r="AY92" s="18" t="s">
        <v>177</v>
      </c>
      <c r="BE92" s="142">
        <f t="shared" si="4"/>
        <v>0</v>
      </c>
      <c r="BF92" s="142">
        <f t="shared" si="5"/>
        <v>0</v>
      </c>
      <c r="BG92" s="142">
        <f t="shared" si="6"/>
        <v>0</v>
      </c>
      <c r="BH92" s="142">
        <f t="shared" si="7"/>
        <v>0</v>
      </c>
      <c r="BI92" s="142">
        <f t="shared" si="8"/>
        <v>0</v>
      </c>
      <c r="BJ92" s="18" t="s">
        <v>91</v>
      </c>
      <c r="BK92" s="142">
        <f t="shared" si="9"/>
        <v>0</v>
      </c>
      <c r="BL92" s="18" t="s">
        <v>277</v>
      </c>
      <c r="BM92" s="141" t="s">
        <v>261</v>
      </c>
    </row>
    <row r="93" spans="2:65" s="1" customFormat="1" ht="16.5" customHeight="1">
      <c r="B93" s="34"/>
      <c r="C93" s="130" t="s">
        <v>227</v>
      </c>
      <c r="D93" s="130" t="s">
        <v>179</v>
      </c>
      <c r="E93" s="131" t="s">
        <v>2422</v>
      </c>
      <c r="F93" s="132" t="s">
        <v>2423</v>
      </c>
      <c r="G93" s="133" t="s">
        <v>1758</v>
      </c>
      <c r="H93" s="134">
        <v>26</v>
      </c>
      <c r="I93" s="135"/>
      <c r="J93" s="136">
        <f t="shared" si="0"/>
        <v>0</v>
      </c>
      <c r="K93" s="132" t="s">
        <v>81</v>
      </c>
      <c r="L93" s="34"/>
      <c r="M93" s="137" t="s">
        <v>81</v>
      </c>
      <c r="N93" s="138" t="s">
        <v>53</v>
      </c>
      <c r="P93" s="139">
        <f t="shared" si="1"/>
        <v>0</v>
      </c>
      <c r="Q93" s="139">
        <v>0</v>
      </c>
      <c r="R93" s="139">
        <f t="shared" si="2"/>
        <v>0</v>
      </c>
      <c r="S93" s="139">
        <v>0</v>
      </c>
      <c r="T93" s="140">
        <f t="shared" si="3"/>
        <v>0</v>
      </c>
      <c r="AR93" s="141" t="s">
        <v>277</v>
      </c>
      <c r="AT93" s="141" t="s">
        <v>179</v>
      </c>
      <c r="AU93" s="141" t="s">
        <v>91</v>
      </c>
      <c r="AY93" s="18" t="s">
        <v>177</v>
      </c>
      <c r="BE93" s="142">
        <f t="shared" si="4"/>
        <v>0</v>
      </c>
      <c r="BF93" s="142">
        <f t="shared" si="5"/>
        <v>0</v>
      </c>
      <c r="BG93" s="142">
        <f t="shared" si="6"/>
        <v>0</v>
      </c>
      <c r="BH93" s="142">
        <f t="shared" si="7"/>
        <v>0</v>
      </c>
      <c r="BI93" s="142">
        <f t="shared" si="8"/>
        <v>0</v>
      </c>
      <c r="BJ93" s="18" t="s">
        <v>91</v>
      </c>
      <c r="BK93" s="142">
        <f t="shared" si="9"/>
        <v>0</v>
      </c>
      <c r="BL93" s="18" t="s">
        <v>277</v>
      </c>
      <c r="BM93" s="141" t="s">
        <v>277</v>
      </c>
    </row>
    <row r="94" spans="2:65" s="1" customFormat="1" ht="16.5" customHeight="1">
      <c r="B94" s="34"/>
      <c r="C94" s="130" t="s">
        <v>232</v>
      </c>
      <c r="D94" s="130" t="s">
        <v>179</v>
      </c>
      <c r="E94" s="131" t="s">
        <v>2424</v>
      </c>
      <c r="F94" s="132" t="s">
        <v>2425</v>
      </c>
      <c r="G94" s="133" t="s">
        <v>1758</v>
      </c>
      <c r="H94" s="134">
        <v>26</v>
      </c>
      <c r="I94" s="135"/>
      <c r="J94" s="136">
        <f t="shared" si="0"/>
        <v>0</v>
      </c>
      <c r="K94" s="132" t="s">
        <v>81</v>
      </c>
      <c r="L94" s="34"/>
      <c r="M94" s="137" t="s">
        <v>81</v>
      </c>
      <c r="N94" s="138" t="s">
        <v>53</v>
      </c>
      <c r="P94" s="139">
        <f t="shared" si="1"/>
        <v>0</v>
      </c>
      <c r="Q94" s="139">
        <v>0</v>
      </c>
      <c r="R94" s="139">
        <f t="shared" si="2"/>
        <v>0</v>
      </c>
      <c r="S94" s="139">
        <v>0</v>
      </c>
      <c r="T94" s="140">
        <f t="shared" si="3"/>
        <v>0</v>
      </c>
      <c r="AR94" s="141" t="s">
        <v>277</v>
      </c>
      <c r="AT94" s="141" t="s">
        <v>179</v>
      </c>
      <c r="AU94" s="141" t="s">
        <v>91</v>
      </c>
      <c r="AY94" s="18" t="s">
        <v>177</v>
      </c>
      <c r="BE94" s="142">
        <f t="shared" si="4"/>
        <v>0</v>
      </c>
      <c r="BF94" s="142">
        <f t="shared" si="5"/>
        <v>0</v>
      </c>
      <c r="BG94" s="142">
        <f t="shared" si="6"/>
        <v>0</v>
      </c>
      <c r="BH94" s="142">
        <f t="shared" si="7"/>
        <v>0</v>
      </c>
      <c r="BI94" s="142">
        <f t="shared" si="8"/>
        <v>0</v>
      </c>
      <c r="BJ94" s="18" t="s">
        <v>91</v>
      </c>
      <c r="BK94" s="142">
        <f t="shared" si="9"/>
        <v>0</v>
      </c>
      <c r="BL94" s="18" t="s">
        <v>277</v>
      </c>
      <c r="BM94" s="141" t="s">
        <v>291</v>
      </c>
    </row>
    <row r="95" spans="2:65" s="1" customFormat="1" ht="16.5" customHeight="1">
      <c r="B95" s="34"/>
      <c r="C95" s="130" t="s">
        <v>238</v>
      </c>
      <c r="D95" s="130" t="s">
        <v>179</v>
      </c>
      <c r="E95" s="131" t="s">
        <v>2426</v>
      </c>
      <c r="F95" s="132" t="s">
        <v>2427</v>
      </c>
      <c r="G95" s="133" t="s">
        <v>1320</v>
      </c>
      <c r="H95" s="134">
        <v>1</v>
      </c>
      <c r="I95" s="135"/>
      <c r="J95" s="136">
        <f t="shared" si="0"/>
        <v>0</v>
      </c>
      <c r="K95" s="132" t="s">
        <v>81</v>
      </c>
      <c r="L95" s="34"/>
      <c r="M95" s="137" t="s">
        <v>81</v>
      </c>
      <c r="N95" s="138" t="s">
        <v>53</v>
      </c>
      <c r="P95" s="139">
        <f t="shared" si="1"/>
        <v>0</v>
      </c>
      <c r="Q95" s="139">
        <v>0</v>
      </c>
      <c r="R95" s="139">
        <f t="shared" si="2"/>
        <v>0</v>
      </c>
      <c r="S95" s="139">
        <v>0</v>
      </c>
      <c r="T95" s="140">
        <f t="shared" si="3"/>
        <v>0</v>
      </c>
      <c r="AR95" s="141" t="s">
        <v>277</v>
      </c>
      <c r="AT95" s="141" t="s">
        <v>179</v>
      </c>
      <c r="AU95" s="141" t="s">
        <v>91</v>
      </c>
      <c r="AY95" s="18" t="s">
        <v>177</v>
      </c>
      <c r="BE95" s="142">
        <f t="shared" si="4"/>
        <v>0</v>
      </c>
      <c r="BF95" s="142">
        <f t="shared" si="5"/>
        <v>0</v>
      </c>
      <c r="BG95" s="142">
        <f t="shared" si="6"/>
        <v>0</v>
      </c>
      <c r="BH95" s="142">
        <f t="shared" si="7"/>
        <v>0</v>
      </c>
      <c r="BI95" s="142">
        <f t="shared" si="8"/>
        <v>0</v>
      </c>
      <c r="BJ95" s="18" t="s">
        <v>91</v>
      </c>
      <c r="BK95" s="142">
        <f t="shared" si="9"/>
        <v>0</v>
      </c>
      <c r="BL95" s="18" t="s">
        <v>277</v>
      </c>
      <c r="BM95" s="141" t="s">
        <v>305</v>
      </c>
    </row>
    <row r="96" spans="2:65" s="11" customFormat="1" ht="25.9" customHeight="1">
      <c r="B96" s="118"/>
      <c r="D96" s="119" t="s">
        <v>82</v>
      </c>
      <c r="E96" s="120" t="s">
        <v>2428</v>
      </c>
      <c r="F96" s="120" t="s">
        <v>2429</v>
      </c>
      <c r="I96" s="121"/>
      <c r="J96" s="122">
        <f>BK96</f>
        <v>0</v>
      </c>
      <c r="L96" s="118"/>
      <c r="M96" s="123"/>
      <c r="P96" s="124">
        <f>SUM(P97:P143)</f>
        <v>0</v>
      </c>
      <c r="R96" s="124">
        <f>SUM(R97:R143)</f>
        <v>0</v>
      </c>
      <c r="T96" s="125">
        <f>SUM(T97:T143)</f>
        <v>0</v>
      </c>
      <c r="AR96" s="119" t="s">
        <v>91</v>
      </c>
      <c r="AT96" s="126" t="s">
        <v>82</v>
      </c>
      <c r="AU96" s="126" t="s">
        <v>83</v>
      </c>
      <c r="AY96" s="119" t="s">
        <v>177</v>
      </c>
      <c r="BK96" s="127">
        <f>SUM(BK97:BK143)</f>
        <v>0</v>
      </c>
    </row>
    <row r="97" spans="2:65" s="1" customFormat="1" ht="24.2" customHeight="1">
      <c r="B97" s="34"/>
      <c r="C97" s="130" t="s">
        <v>245</v>
      </c>
      <c r="D97" s="130" t="s">
        <v>179</v>
      </c>
      <c r="E97" s="131" t="s">
        <v>2430</v>
      </c>
      <c r="F97" s="132" t="s">
        <v>2431</v>
      </c>
      <c r="G97" s="133" t="s">
        <v>1758</v>
      </c>
      <c r="H97" s="134">
        <v>8</v>
      </c>
      <c r="I97" s="135"/>
      <c r="J97" s="136">
        <f t="shared" ref="J97:J143" si="10">ROUND(I97*H97,2)</f>
        <v>0</v>
      </c>
      <c r="K97" s="132" t="s">
        <v>81</v>
      </c>
      <c r="L97" s="34"/>
      <c r="M97" s="137" t="s">
        <v>81</v>
      </c>
      <c r="N97" s="138" t="s">
        <v>53</v>
      </c>
      <c r="P97" s="139">
        <f t="shared" ref="P97:P143" si="11">O97*H97</f>
        <v>0</v>
      </c>
      <c r="Q97" s="139">
        <v>0</v>
      </c>
      <c r="R97" s="139">
        <f t="shared" ref="R97:R143" si="12">Q97*H97</f>
        <v>0</v>
      </c>
      <c r="S97" s="139">
        <v>0</v>
      </c>
      <c r="T97" s="140">
        <f t="shared" ref="T97:T143" si="13">S97*H97</f>
        <v>0</v>
      </c>
      <c r="AR97" s="141" t="s">
        <v>277</v>
      </c>
      <c r="AT97" s="141" t="s">
        <v>179</v>
      </c>
      <c r="AU97" s="141" t="s">
        <v>91</v>
      </c>
      <c r="AY97" s="18" t="s">
        <v>177</v>
      </c>
      <c r="BE97" s="142">
        <f t="shared" ref="BE97:BE143" si="14">IF(N97="základní",J97,0)</f>
        <v>0</v>
      </c>
      <c r="BF97" s="142">
        <f t="shared" ref="BF97:BF143" si="15">IF(N97="snížená",J97,0)</f>
        <v>0</v>
      </c>
      <c r="BG97" s="142">
        <f t="shared" ref="BG97:BG143" si="16">IF(N97="zákl. přenesená",J97,0)</f>
        <v>0</v>
      </c>
      <c r="BH97" s="142">
        <f t="shared" ref="BH97:BH143" si="17">IF(N97="sníž. přenesená",J97,0)</f>
        <v>0</v>
      </c>
      <c r="BI97" s="142">
        <f t="shared" ref="BI97:BI143" si="18">IF(N97="nulová",J97,0)</f>
        <v>0</v>
      </c>
      <c r="BJ97" s="18" t="s">
        <v>91</v>
      </c>
      <c r="BK97" s="142">
        <f t="shared" ref="BK97:BK143" si="19">ROUND(I97*H97,2)</f>
        <v>0</v>
      </c>
      <c r="BL97" s="18" t="s">
        <v>277</v>
      </c>
      <c r="BM97" s="141" t="s">
        <v>318</v>
      </c>
    </row>
    <row r="98" spans="2:65" s="1" customFormat="1" ht="24.2" customHeight="1">
      <c r="B98" s="34"/>
      <c r="C98" s="130" t="s">
        <v>8</v>
      </c>
      <c r="D98" s="130" t="s">
        <v>179</v>
      </c>
      <c r="E98" s="131" t="s">
        <v>2432</v>
      </c>
      <c r="F98" s="132" t="s">
        <v>2433</v>
      </c>
      <c r="G98" s="133" t="s">
        <v>1758</v>
      </c>
      <c r="H98" s="134">
        <v>8</v>
      </c>
      <c r="I98" s="135"/>
      <c r="J98" s="136">
        <f t="shared" si="10"/>
        <v>0</v>
      </c>
      <c r="K98" s="132" t="s">
        <v>81</v>
      </c>
      <c r="L98" s="34"/>
      <c r="M98" s="137" t="s">
        <v>81</v>
      </c>
      <c r="N98" s="138" t="s">
        <v>53</v>
      </c>
      <c r="P98" s="139">
        <f t="shared" si="11"/>
        <v>0</v>
      </c>
      <c r="Q98" s="139">
        <v>0</v>
      </c>
      <c r="R98" s="139">
        <f t="shared" si="12"/>
        <v>0</v>
      </c>
      <c r="S98" s="139">
        <v>0</v>
      </c>
      <c r="T98" s="140">
        <f t="shared" si="13"/>
        <v>0</v>
      </c>
      <c r="AR98" s="141" t="s">
        <v>277</v>
      </c>
      <c r="AT98" s="141" t="s">
        <v>179</v>
      </c>
      <c r="AU98" s="141" t="s">
        <v>91</v>
      </c>
      <c r="AY98" s="18" t="s">
        <v>177</v>
      </c>
      <c r="BE98" s="142">
        <f t="shared" si="14"/>
        <v>0</v>
      </c>
      <c r="BF98" s="142">
        <f t="shared" si="15"/>
        <v>0</v>
      </c>
      <c r="BG98" s="142">
        <f t="shared" si="16"/>
        <v>0</v>
      </c>
      <c r="BH98" s="142">
        <f t="shared" si="17"/>
        <v>0</v>
      </c>
      <c r="BI98" s="142">
        <f t="shared" si="18"/>
        <v>0</v>
      </c>
      <c r="BJ98" s="18" t="s">
        <v>91</v>
      </c>
      <c r="BK98" s="142">
        <f t="shared" si="19"/>
        <v>0</v>
      </c>
      <c r="BL98" s="18" t="s">
        <v>277</v>
      </c>
      <c r="BM98" s="141" t="s">
        <v>330</v>
      </c>
    </row>
    <row r="99" spans="2:65" s="1" customFormat="1" ht="55.5" customHeight="1">
      <c r="B99" s="34"/>
      <c r="C99" s="130" t="s">
        <v>255</v>
      </c>
      <c r="D99" s="130" t="s">
        <v>179</v>
      </c>
      <c r="E99" s="131" t="s">
        <v>2434</v>
      </c>
      <c r="F99" s="132" t="s">
        <v>2435</v>
      </c>
      <c r="G99" s="133" t="s">
        <v>1758</v>
      </c>
      <c r="H99" s="134">
        <v>7</v>
      </c>
      <c r="I99" s="135"/>
      <c r="J99" s="136">
        <f t="shared" si="10"/>
        <v>0</v>
      </c>
      <c r="K99" s="132" t="s">
        <v>81</v>
      </c>
      <c r="L99" s="34"/>
      <c r="M99" s="137" t="s">
        <v>81</v>
      </c>
      <c r="N99" s="138" t="s">
        <v>53</v>
      </c>
      <c r="P99" s="139">
        <f t="shared" si="11"/>
        <v>0</v>
      </c>
      <c r="Q99" s="139">
        <v>0</v>
      </c>
      <c r="R99" s="139">
        <f t="shared" si="12"/>
        <v>0</v>
      </c>
      <c r="S99" s="139">
        <v>0</v>
      </c>
      <c r="T99" s="140">
        <f t="shared" si="13"/>
        <v>0</v>
      </c>
      <c r="AR99" s="141" t="s">
        <v>277</v>
      </c>
      <c r="AT99" s="141" t="s">
        <v>179</v>
      </c>
      <c r="AU99" s="141" t="s">
        <v>91</v>
      </c>
      <c r="AY99" s="18" t="s">
        <v>177</v>
      </c>
      <c r="BE99" s="142">
        <f t="shared" si="14"/>
        <v>0</v>
      </c>
      <c r="BF99" s="142">
        <f t="shared" si="15"/>
        <v>0</v>
      </c>
      <c r="BG99" s="142">
        <f t="shared" si="16"/>
        <v>0</v>
      </c>
      <c r="BH99" s="142">
        <f t="shared" si="17"/>
        <v>0</v>
      </c>
      <c r="BI99" s="142">
        <f t="shared" si="18"/>
        <v>0</v>
      </c>
      <c r="BJ99" s="18" t="s">
        <v>91</v>
      </c>
      <c r="BK99" s="142">
        <f t="shared" si="19"/>
        <v>0</v>
      </c>
      <c r="BL99" s="18" t="s">
        <v>277</v>
      </c>
      <c r="BM99" s="141" t="s">
        <v>344</v>
      </c>
    </row>
    <row r="100" spans="2:65" s="1" customFormat="1" ht="24.2" customHeight="1">
      <c r="B100" s="34"/>
      <c r="C100" s="130" t="s">
        <v>261</v>
      </c>
      <c r="D100" s="130" t="s">
        <v>179</v>
      </c>
      <c r="E100" s="131" t="s">
        <v>2436</v>
      </c>
      <c r="F100" s="132" t="s">
        <v>2437</v>
      </c>
      <c r="G100" s="133" t="s">
        <v>1758</v>
      </c>
      <c r="H100" s="134">
        <v>7</v>
      </c>
      <c r="I100" s="135"/>
      <c r="J100" s="136">
        <f t="shared" si="10"/>
        <v>0</v>
      </c>
      <c r="K100" s="132" t="s">
        <v>81</v>
      </c>
      <c r="L100" s="34"/>
      <c r="M100" s="137" t="s">
        <v>81</v>
      </c>
      <c r="N100" s="138" t="s">
        <v>53</v>
      </c>
      <c r="P100" s="139">
        <f t="shared" si="11"/>
        <v>0</v>
      </c>
      <c r="Q100" s="139">
        <v>0</v>
      </c>
      <c r="R100" s="139">
        <f t="shared" si="12"/>
        <v>0</v>
      </c>
      <c r="S100" s="139">
        <v>0</v>
      </c>
      <c r="T100" s="140">
        <f t="shared" si="13"/>
        <v>0</v>
      </c>
      <c r="AR100" s="141" t="s">
        <v>277</v>
      </c>
      <c r="AT100" s="141" t="s">
        <v>179</v>
      </c>
      <c r="AU100" s="141" t="s">
        <v>91</v>
      </c>
      <c r="AY100" s="18" t="s">
        <v>177</v>
      </c>
      <c r="BE100" s="142">
        <f t="shared" si="14"/>
        <v>0</v>
      </c>
      <c r="BF100" s="142">
        <f t="shared" si="15"/>
        <v>0</v>
      </c>
      <c r="BG100" s="142">
        <f t="shared" si="16"/>
        <v>0</v>
      </c>
      <c r="BH100" s="142">
        <f t="shared" si="17"/>
        <v>0</v>
      </c>
      <c r="BI100" s="142">
        <f t="shared" si="18"/>
        <v>0</v>
      </c>
      <c r="BJ100" s="18" t="s">
        <v>91</v>
      </c>
      <c r="BK100" s="142">
        <f t="shared" si="19"/>
        <v>0</v>
      </c>
      <c r="BL100" s="18" t="s">
        <v>277</v>
      </c>
      <c r="BM100" s="141" t="s">
        <v>358</v>
      </c>
    </row>
    <row r="101" spans="2:65" s="1" customFormat="1" ht="37.9" customHeight="1">
      <c r="B101" s="34"/>
      <c r="C101" s="130" t="s">
        <v>271</v>
      </c>
      <c r="D101" s="130" t="s">
        <v>179</v>
      </c>
      <c r="E101" s="131" t="s">
        <v>2438</v>
      </c>
      <c r="F101" s="132" t="s">
        <v>2439</v>
      </c>
      <c r="G101" s="133" t="s">
        <v>1758</v>
      </c>
      <c r="H101" s="134">
        <v>8</v>
      </c>
      <c r="I101" s="135"/>
      <c r="J101" s="136">
        <f t="shared" si="10"/>
        <v>0</v>
      </c>
      <c r="K101" s="132" t="s">
        <v>81</v>
      </c>
      <c r="L101" s="34"/>
      <c r="M101" s="137" t="s">
        <v>81</v>
      </c>
      <c r="N101" s="138" t="s">
        <v>53</v>
      </c>
      <c r="P101" s="139">
        <f t="shared" si="11"/>
        <v>0</v>
      </c>
      <c r="Q101" s="139">
        <v>0</v>
      </c>
      <c r="R101" s="139">
        <f t="shared" si="12"/>
        <v>0</v>
      </c>
      <c r="S101" s="139">
        <v>0</v>
      </c>
      <c r="T101" s="140">
        <f t="shared" si="13"/>
        <v>0</v>
      </c>
      <c r="AR101" s="141" t="s">
        <v>277</v>
      </c>
      <c r="AT101" s="141" t="s">
        <v>179</v>
      </c>
      <c r="AU101" s="141" t="s">
        <v>91</v>
      </c>
      <c r="AY101" s="18" t="s">
        <v>177</v>
      </c>
      <c r="BE101" s="142">
        <f t="shared" si="14"/>
        <v>0</v>
      </c>
      <c r="BF101" s="142">
        <f t="shared" si="15"/>
        <v>0</v>
      </c>
      <c r="BG101" s="142">
        <f t="shared" si="16"/>
        <v>0</v>
      </c>
      <c r="BH101" s="142">
        <f t="shared" si="17"/>
        <v>0</v>
      </c>
      <c r="BI101" s="142">
        <f t="shared" si="18"/>
        <v>0</v>
      </c>
      <c r="BJ101" s="18" t="s">
        <v>91</v>
      </c>
      <c r="BK101" s="142">
        <f t="shared" si="19"/>
        <v>0</v>
      </c>
      <c r="BL101" s="18" t="s">
        <v>277</v>
      </c>
      <c r="BM101" s="141" t="s">
        <v>372</v>
      </c>
    </row>
    <row r="102" spans="2:65" s="1" customFormat="1" ht="16.5" customHeight="1">
      <c r="B102" s="34"/>
      <c r="C102" s="130" t="s">
        <v>277</v>
      </c>
      <c r="D102" s="130" t="s">
        <v>179</v>
      </c>
      <c r="E102" s="131" t="s">
        <v>2440</v>
      </c>
      <c r="F102" s="132" t="s">
        <v>2441</v>
      </c>
      <c r="G102" s="133" t="s">
        <v>1758</v>
      </c>
      <c r="H102" s="134">
        <v>8</v>
      </c>
      <c r="I102" s="135"/>
      <c r="J102" s="136">
        <f t="shared" si="10"/>
        <v>0</v>
      </c>
      <c r="K102" s="132" t="s">
        <v>81</v>
      </c>
      <c r="L102" s="34"/>
      <c r="M102" s="137" t="s">
        <v>81</v>
      </c>
      <c r="N102" s="138" t="s">
        <v>53</v>
      </c>
      <c r="P102" s="139">
        <f t="shared" si="11"/>
        <v>0</v>
      </c>
      <c r="Q102" s="139">
        <v>0</v>
      </c>
      <c r="R102" s="139">
        <f t="shared" si="12"/>
        <v>0</v>
      </c>
      <c r="S102" s="139">
        <v>0</v>
      </c>
      <c r="T102" s="140">
        <f t="shared" si="13"/>
        <v>0</v>
      </c>
      <c r="AR102" s="141" t="s">
        <v>277</v>
      </c>
      <c r="AT102" s="141" t="s">
        <v>179</v>
      </c>
      <c r="AU102" s="141" t="s">
        <v>91</v>
      </c>
      <c r="AY102" s="18" t="s">
        <v>177</v>
      </c>
      <c r="BE102" s="142">
        <f t="shared" si="14"/>
        <v>0</v>
      </c>
      <c r="BF102" s="142">
        <f t="shared" si="15"/>
        <v>0</v>
      </c>
      <c r="BG102" s="142">
        <f t="shared" si="16"/>
        <v>0</v>
      </c>
      <c r="BH102" s="142">
        <f t="shared" si="17"/>
        <v>0</v>
      </c>
      <c r="BI102" s="142">
        <f t="shared" si="18"/>
        <v>0</v>
      </c>
      <c r="BJ102" s="18" t="s">
        <v>91</v>
      </c>
      <c r="BK102" s="142">
        <f t="shared" si="19"/>
        <v>0</v>
      </c>
      <c r="BL102" s="18" t="s">
        <v>277</v>
      </c>
      <c r="BM102" s="141" t="s">
        <v>393</v>
      </c>
    </row>
    <row r="103" spans="2:65" s="1" customFormat="1" ht="37.9" customHeight="1">
      <c r="B103" s="34"/>
      <c r="C103" s="130" t="s">
        <v>283</v>
      </c>
      <c r="D103" s="130" t="s">
        <v>179</v>
      </c>
      <c r="E103" s="131" t="s">
        <v>2442</v>
      </c>
      <c r="F103" s="132" t="s">
        <v>2443</v>
      </c>
      <c r="G103" s="133" t="s">
        <v>1758</v>
      </c>
      <c r="H103" s="134">
        <v>4</v>
      </c>
      <c r="I103" s="135"/>
      <c r="J103" s="136">
        <f t="shared" si="10"/>
        <v>0</v>
      </c>
      <c r="K103" s="132" t="s">
        <v>81</v>
      </c>
      <c r="L103" s="34"/>
      <c r="M103" s="137" t="s">
        <v>81</v>
      </c>
      <c r="N103" s="138" t="s">
        <v>53</v>
      </c>
      <c r="P103" s="139">
        <f t="shared" si="11"/>
        <v>0</v>
      </c>
      <c r="Q103" s="139">
        <v>0</v>
      </c>
      <c r="R103" s="139">
        <f t="shared" si="12"/>
        <v>0</v>
      </c>
      <c r="S103" s="139">
        <v>0</v>
      </c>
      <c r="T103" s="140">
        <f t="shared" si="13"/>
        <v>0</v>
      </c>
      <c r="AR103" s="141" t="s">
        <v>277</v>
      </c>
      <c r="AT103" s="141" t="s">
        <v>179</v>
      </c>
      <c r="AU103" s="141" t="s">
        <v>91</v>
      </c>
      <c r="AY103" s="18" t="s">
        <v>177</v>
      </c>
      <c r="BE103" s="142">
        <f t="shared" si="14"/>
        <v>0</v>
      </c>
      <c r="BF103" s="142">
        <f t="shared" si="15"/>
        <v>0</v>
      </c>
      <c r="BG103" s="142">
        <f t="shared" si="16"/>
        <v>0</v>
      </c>
      <c r="BH103" s="142">
        <f t="shared" si="17"/>
        <v>0</v>
      </c>
      <c r="BI103" s="142">
        <f t="shared" si="18"/>
        <v>0</v>
      </c>
      <c r="BJ103" s="18" t="s">
        <v>91</v>
      </c>
      <c r="BK103" s="142">
        <f t="shared" si="19"/>
        <v>0</v>
      </c>
      <c r="BL103" s="18" t="s">
        <v>277</v>
      </c>
      <c r="BM103" s="141" t="s">
        <v>406</v>
      </c>
    </row>
    <row r="104" spans="2:65" s="1" customFormat="1" ht="24.2" customHeight="1">
      <c r="B104" s="34"/>
      <c r="C104" s="130" t="s">
        <v>291</v>
      </c>
      <c r="D104" s="130" t="s">
        <v>179</v>
      </c>
      <c r="E104" s="131" t="s">
        <v>2444</v>
      </c>
      <c r="F104" s="132" t="s">
        <v>2445</v>
      </c>
      <c r="G104" s="133" t="s">
        <v>1758</v>
      </c>
      <c r="H104" s="134">
        <v>4</v>
      </c>
      <c r="I104" s="135"/>
      <c r="J104" s="136">
        <f t="shared" si="10"/>
        <v>0</v>
      </c>
      <c r="K104" s="132" t="s">
        <v>81</v>
      </c>
      <c r="L104" s="34"/>
      <c r="M104" s="137" t="s">
        <v>81</v>
      </c>
      <c r="N104" s="138" t="s">
        <v>53</v>
      </c>
      <c r="P104" s="139">
        <f t="shared" si="11"/>
        <v>0</v>
      </c>
      <c r="Q104" s="139">
        <v>0</v>
      </c>
      <c r="R104" s="139">
        <f t="shared" si="12"/>
        <v>0</v>
      </c>
      <c r="S104" s="139">
        <v>0</v>
      </c>
      <c r="T104" s="140">
        <f t="shared" si="13"/>
        <v>0</v>
      </c>
      <c r="AR104" s="141" t="s">
        <v>277</v>
      </c>
      <c r="AT104" s="141" t="s">
        <v>179</v>
      </c>
      <c r="AU104" s="141" t="s">
        <v>91</v>
      </c>
      <c r="AY104" s="18" t="s">
        <v>177</v>
      </c>
      <c r="BE104" s="142">
        <f t="shared" si="14"/>
        <v>0</v>
      </c>
      <c r="BF104" s="142">
        <f t="shared" si="15"/>
        <v>0</v>
      </c>
      <c r="BG104" s="142">
        <f t="shared" si="16"/>
        <v>0</v>
      </c>
      <c r="BH104" s="142">
        <f t="shared" si="17"/>
        <v>0</v>
      </c>
      <c r="BI104" s="142">
        <f t="shared" si="18"/>
        <v>0</v>
      </c>
      <c r="BJ104" s="18" t="s">
        <v>91</v>
      </c>
      <c r="BK104" s="142">
        <f t="shared" si="19"/>
        <v>0</v>
      </c>
      <c r="BL104" s="18" t="s">
        <v>277</v>
      </c>
      <c r="BM104" s="141" t="s">
        <v>425</v>
      </c>
    </row>
    <row r="105" spans="2:65" s="1" customFormat="1" ht="16.5" customHeight="1">
      <c r="B105" s="34"/>
      <c r="C105" s="130" t="s">
        <v>297</v>
      </c>
      <c r="D105" s="130" t="s">
        <v>179</v>
      </c>
      <c r="E105" s="131" t="s">
        <v>2446</v>
      </c>
      <c r="F105" s="132" t="s">
        <v>2447</v>
      </c>
      <c r="G105" s="133" t="s">
        <v>1758</v>
      </c>
      <c r="H105" s="134">
        <v>9</v>
      </c>
      <c r="I105" s="135"/>
      <c r="J105" s="136">
        <f t="shared" si="10"/>
        <v>0</v>
      </c>
      <c r="K105" s="132" t="s">
        <v>81</v>
      </c>
      <c r="L105" s="34"/>
      <c r="M105" s="137" t="s">
        <v>81</v>
      </c>
      <c r="N105" s="138" t="s">
        <v>53</v>
      </c>
      <c r="P105" s="139">
        <f t="shared" si="11"/>
        <v>0</v>
      </c>
      <c r="Q105" s="139">
        <v>0</v>
      </c>
      <c r="R105" s="139">
        <f t="shared" si="12"/>
        <v>0</v>
      </c>
      <c r="S105" s="139">
        <v>0</v>
      </c>
      <c r="T105" s="140">
        <f t="shared" si="13"/>
        <v>0</v>
      </c>
      <c r="AR105" s="141" t="s">
        <v>277</v>
      </c>
      <c r="AT105" s="141" t="s">
        <v>179</v>
      </c>
      <c r="AU105" s="141" t="s">
        <v>91</v>
      </c>
      <c r="AY105" s="18" t="s">
        <v>177</v>
      </c>
      <c r="BE105" s="142">
        <f t="shared" si="14"/>
        <v>0</v>
      </c>
      <c r="BF105" s="142">
        <f t="shared" si="15"/>
        <v>0</v>
      </c>
      <c r="BG105" s="142">
        <f t="shared" si="16"/>
        <v>0</v>
      </c>
      <c r="BH105" s="142">
        <f t="shared" si="17"/>
        <v>0</v>
      </c>
      <c r="BI105" s="142">
        <f t="shared" si="18"/>
        <v>0</v>
      </c>
      <c r="BJ105" s="18" t="s">
        <v>91</v>
      </c>
      <c r="BK105" s="142">
        <f t="shared" si="19"/>
        <v>0</v>
      </c>
      <c r="BL105" s="18" t="s">
        <v>277</v>
      </c>
      <c r="BM105" s="141" t="s">
        <v>443</v>
      </c>
    </row>
    <row r="106" spans="2:65" s="1" customFormat="1" ht="24.2" customHeight="1">
      <c r="B106" s="34"/>
      <c r="C106" s="130" t="s">
        <v>305</v>
      </c>
      <c r="D106" s="130" t="s">
        <v>179</v>
      </c>
      <c r="E106" s="131" t="s">
        <v>2448</v>
      </c>
      <c r="F106" s="132" t="s">
        <v>2449</v>
      </c>
      <c r="G106" s="133" t="s">
        <v>1758</v>
      </c>
      <c r="H106" s="134">
        <v>9</v>
      </c>
      <c r="I106" s="135"/>
      <c r="J106" s="136">
        <f t="shared" si="10"/>
        <v>0</v>
      </c>
      <c r="K106" s="132" t="s">
        <v>81</v>
      </c>
      <c r="L106" s="34"/>
      <c r="M106" s="137" t="s">
        <v>81</v>
      </c>
      <c r="N106" s="138" t="s">
        <v>53</v>
      </c>
      <c r="P106" s="139">
        <f t="shared" si="11"/>
        <v>0</v>
      </c>
      <c r="Q106" s="139">
        <v>0</v>
      </c>
      <c r="R106" s="139">
        <f t="shared" si="12"/>
        <v>0</v>
      </c>
      <c r="S106" s="139">
        <v>0</v>
      </c>
      <c r="T106" s="140">
        <f t="shared" si="13"/>
        <v>0</v>
      </c>
      <c r="AR106" s="141" t="s">
        <v>277</v>
      </c>
      <c r="AT106" s="141" t="s">
        <v>179</v>
      </c>
      <c r="AU106" s="141" t="s">
        <v>91</v>
      </c>
      <c r="AY106" s="18" t="s">
        <v>177</v>
      </c>
      <c r="BE106" s="142">
        <f t="shared" si="14"/>
        <v>0</v>
      </c>
      <c r="BF106" s="142">
        <f t="shared" si="15"/>
        <v>0</v>
      </c>
      <c r="BG106" s="142">
        <f t="shared" si="16"/>
        <v>0</v>
      </c>
      <c r="BH106" s="142">
        <f t="shared" si="17"/>
        <v>0</v>
      </c>
      <c r="BI106" s="142">
        <f t="shared" si="18"/>
        <v>0</v>
      </c>
      <c r="BJ106" s="18" t="s">
        <v>91</v>
      </c>
      <c r="BK106" s="142">
        <f t="shared" si="19"/>
        <v>0</v>
      </c>
      <c r="BL106" s="18" t="s">
        <v>277</v>
      </c>
      <c r="BM106" s="141" t="s">
        <v>453</v>
      </c>
    </row>
    <row r="107" spans="2:65" s="1" customFormat="1" ht="16.5" customHeight="1">
      <c r="B107" s="34"/>
      <c r="C107" s="130" t="s">
        <v>7</v>
      </c>
      <c r="D107" s="130" t="s">
        <v>179</v>
      </c>
      <c r="E107" s="131" t="s">
        <v>2450</v>
      </c>
      <c r="F107" s="132" t="s">
        <v>2451</v>
      </c>
      <c r="G107" s="133" t="s">
        <v>1758</v>
      </c>
      <c r="H107" s="134">
        <v>18</v>
      </c>
      <c r="I107" s="135"/>
      <c r="J107" s="136">
        <f t="shared" si="10"/>
        <v>0</v>
      </c>
      <c r="K107" s="132" t="s">
        <v>81</v>
      </c>
      <c r="L107" s="34"/>
      <c r="M107" s="137" t="s">
        <v>81</v>
      </c>
      <c r="N107" s="138" t="s">
        <v>53</v>
      </c>
      <c r="P107" s="139">
        <f t="shared" si="11"/>
        <v>0</v>
      </c>
      <c r="Q107" s="139">
        <v>0</v>
      </c>
      <c r="R107" s="139">
        <f t="shared" si="12"/>
        <v>0</v>
      </c>
      <c r="S107" s="139">
        <v>0</v>
      </c>
      <c r="T107" s="140">
        <f t="shared" si="13"/>
        <v>0</v>
      </c>
      <c r="AR107" s="141" t="s">
        <v>277</v>
      </c>
      <c r="AT107" s="141" t="s">
        <v>179</v>
      </c>
      <c r="AU107" s="141" t="s">
        <v>91</v>
      </c>
      <c r="AY107" s="18" t="s">
        <v>177</v>
      </c>
      <c r="BE107" s="142">
        <f t="shared" si="14"/>
        <v>0</v>
      </c>
      <c r="BF107" s="142">
        <f t="shared" si="15"/>
        <v>0</v>
      </c>
      <c r="BG107" s="142">
        <f t="shared" si="16"/>
        <v>0</v>
      </c>
      <c r="BH107" s="142">
        <f t="shared" si="17"/>
        <v>0</v>
      </c>
      <c r="BI107" s="142">
        <f t="shared" si="18"/>
        <v>0</v>
      </c>
      <c r="BJ107" s="18" t="s">
        <v>91</v>
      </c>
      <c r="BK107" s="142">
        <f t="shared" si="19"/>
        <v>0</v>
      </c>
      <c r="BL107" s="18" t="s">
        <v>277</v>
      </c>
      <c r="BM107" s="141" t="s">
        <v>475</v>
      </c>
    </row>
    <row r="108" spans="2:65" s="1" customFormat="1" ht="37.9" customHeight="1">
      <c r="B108" s="34"/>
      <c r="C108" s="130" t="s">
        <v>318</v>
      </c>
      <c r="D108" s="130" t="s">
        <v>179</v>
      </c>
      <c r="E108" s="131" t="s">
        <v>2452</v>
      </c>
      <c r="F108" s="132" t="s">
        <v>2453</v>
      </c>
      <c r="G108" s="133" t="s">
        <v>1758</v>
      </c>
      <c r="H108" s="134">
        <v>4</v>
      </c>
      <c r="I108" s="135"/>
      <c r="J108" s="136">
        <f t="shared" si="10"/>
        <v>0</v>
      </c>
      <c r="K108" s="132" t="s">
        <v>81</v>
      </c>
      <c r="L108" s="34"/>
      <c r="M108" s="137" t="s">
        <v>81</v>
      </c>
      <c r="N108" s="138" t="s">
        <v>53</v>
      </c>
      <c r="P108" s="139">
        <f t="shared" si="11"/>
        <v>0</v>
      </c>
      <c r="Q108" s="139">
        <v>0</v>
      </c>
      <c r="R108" s="139">
        <f t="shared" si="12"/>
        <v>0</v>
      </c>
      <c r="S108" s="139">
        <v>0</v>
      </c>
      <c r="T108" s="140">
        <f t="shared" si="13"/>
        <v>0</v>
      </c>
      <c r="AR108" s="141" t="s">
        <v>277</v>
      </c>
      <c r="AT108" s="141" t="s">
        <v>179</v>
      </c>
      <c r="AU108" s="141" t="s">
        <v>91</v>
      </c>
      <c r="AY108" s="18" t="s">
        <v>177</v>
      </c>
      <c r="BE108" s="142">
        <f t="shared" si="14"/>
        <v>0</v>
      </c>
      <c r="BF108" s="142">
        <f t="shared" si="15"/>
        <v>0</v>
      </c>
      <c r="BG108" s="142">
        <f t="shared" si="16"/>
        <v>0</v>
      </c>
      <c r="BH108" s="142">
        <f t="shared" si="17"/>
        <v>0</v>
      </c>
      <c r="BI108" s="142">
        <f t="shared" si="18"/>
        <v>0</v>
      </c>
      <c r="BJ108" s="18" t="s">
        <v>91</v>
      </c>
      <c r="BK108" s="142">
        <f t="shared" si="19"/>
        <v>0</v>
      </c>
      <c r="BL108" s="18" t="s">
        <v>277</v>
      </c>
      <c r="BM108" s="141" t="s">
        <v>495</v>
      </c>
    </row>
    <row r="109" spans="2:65" s="1" customFormat="1" ht="16.5" customHeight="1">
      <c r="B109" s="34"/>
      <c r="C109" s="130" t="s">
        <v>323</v>
      </c>
      <c r="D109" s="130" t="s">
        <v>179</v>
      </c>
      <c r="E109" s="131" t="s">
        <v>2454</v>
      </c>
      <c r="F109" s="132" t="s">
        <v>2455</v>
      </c>
      <c r="G109" s="133" t="s">
        <v>1758</v>
      </c>
      <c r="H109" s="134">
        <v>4</v>
      </c>
      <c r="I109" s="135"/>
      <c r="J109" s="136">
        <f t="shared" si="10"/>
        <v>0</v>
      </c>
      <c r="K109" s="132" t="s">
        <v>81</v>
      </c>
      <c r="L109" s="34"/>
      <c r="M109" s="137" t="s">
        <v>81</v>
      </c>
      <c r="N109" s="138" t="s">
        <v>53</v>
      </c>
      <c r="P109" s="139">
        <f t="shared" si="11"/>
        <v>0</v>
      </c>
      <c r="Q109" s="139">
        <v>0</v>
      </c>
      <c r="R109" s="139">
        <f t="shared" si="12"/>
        <v>0</v>
      </c>
      <c r="S109" s="139">
        <v>0</v>
      </c>
      <c r="T109" s="140">
        <f t="shared" si="13"/>
        <v>0</v>
      </c>
      <c r="AR109" s="141" t="s">
        <v>277</v>
      </c>
      <c r="AT109" s="141" t="s">
        <v>179</v>
      </c>
      <c r="AU109" s="141" t="s">
        <v>91</v>
      </c>
      <c r="AY109" s="18" t="s">
        <v>177</v>
      </c>
      <c r="BE109" s="142">
        <f t="shared" si="14"/>
        <v>0</v>
      </c>
      <c r="BF109" s="142">
        <f t="shared" si="15"/>
        <v>0</v>
      </c>
      <c r="BG109" s="142">
        <f t="shared" si="16"/>
        <v>0</v>
      </c>
      <c r="BH109" s="142">
        <f t="shared" si="17"/>
        <v>0</v>
      </c>
      <c r="BI109" s="142">
        <f t="shared" si="18"/>
        <v>0</v>
      </c>
      <c r="BJ109" s="18" t="s">
        <v>91</v>
      </c>
      <c r="BK109" s="142">
        <f t="shared" si="19"/>
        <v>0</v>
      </c>
      <c r="BL109" s="18" t="s">
        <v>277</v>
      </c>
      <c r="BM109" s="141" t="s">
        <v>505</v>
      </c>
    </row>
    <row r="110" spans="2:65" s="1" customFormat="1" ht="16.5" customHeight="1">
      <c r="B110" s="34"/>
      <c r="C110" s="130" t="s">
        <v>330</v>
      </c>
      <c r="D110" s="130" t="s">
        <v>179</v>
      </c>
      <c r="E110" s="131" t="s">
        <v>2456</v>
      </c>
      <c r="F110" s="132" t="s">
        <v>2457</v>
      </c>
      <c r="G110" s="133" t="s">
        <v>1758</v>
      </c>
      <c r="H110" s="134">
        <v>4</v>
      </c>
      <c r="I110" s="135"/>
      <c r="J110" s="136">
        <f t="shared" si="10"/>
        <v>0</v>
      </c>
      <c r="K110" s="132" t="s">
        <v>81</v>
      </c>
      <c r="L110" s="34"/>
      <c r="M110" s="137" t="s">
        <v>81</v>
      </c>
      <c r="N110" s="138" t="s">
        <v>53</v>
      </c>
      <c r="P110" s="139">
        <f t="shared" si="11"/>
        <v>0</v>
      </c>
      <c r="Q110" s="139">
        <v>0</v>
      </c>
      <c r="R110" s="139">
        <f t="shared" si="12"/>
        <v>0</v>
      </c>
      <c r="S110" s="139">
        <v>0</v>
      </c>
      <c r="T110" s="140">
        <f t="shared" si="13"/>
        <v>0</v>
      </c>
      <c r="AR110" s="141" t="s">
        <v>277</v>
      </c>
      <c r="AT110" s="141" t="s">
        <v>179</v>
      </c>
      <c r="AU110" s="141" t="s">
        <v>91</v>
      </c>
      <c r="AY110" s="18" t="s">
        <v>177</v>
      </c>
      <c r="BE110" s="142">
        <f t="shared" si="14"/>
        <v>0</v>
      </c>
      <c r="BF110" s="142">
        <f t="shared" si="15"/>
        <v>0</v>
      </c>
      <c r="BG110" s="142">
        <f t="shared" si="16"/>
        <v>0</v>
      </c>
      <c r="BH110" s="142">
        <f t="shared" si="17"/>
        <v>0</v>
      </c>
      <c r="BI110" s="142">
        <f t="shared" si="18"/>
        <v>0</v>
      </c>
      <c r="BJ110" s="18" t="s">
        <v>91</v>
      </c>
      <c r="BK110" s="142">
        <f t="shared" si="19"/>
        <v>0</v>
      </c>
      <c r="BL110" s="18" t="s">
        <v>277</v>
      </c>
      <c r="BM110" s="141" t="s">
        <v>516</v>
      </c>
    </row>
    <row r="111" spans="2:65" s="1" customFormat="1" ht="16.5" customHeight="1">
      <c r="B111" s="34"/>
      <c r="C111" s="130" t="s">
        <v>337</v>
      </c>
      <c r="D111" s="130" t="s">
        <v>179</v>
      </c>
      <c r="E111" s="131" t="s">
        <v>2458</v>
      </c>
      <c r="F111" s="132" t="s">
        <v>2459</v>
      </c>
      <c r="G111" s="133" t="s">
        <v>182</v>
      </c>
      <c r="H111" s="134">
        <v>20</v>
      </c>
      <c r="I111" s="135"/>
      <c r="J111" s="136">
        <f t="shared" si="10"/>
        <v>0</v>
      </c>
      <c r="K111" s="132" t="s">
        <v>81</v>
      </c>
      <c r="L111" s="34"/>
      <c r="M111" s="137" t="s">
        <v>81</v>
      </c>
      <c r="N111" s="138" t="s">
        <v>53</v>
      </c>
      <c r="P111" s="139">
        <f t="shared" si="11"/>
        <v>0</v>
      </c>
      <c r="Q111" s="139">
        <v>0</v>
      </c>
      <c r="R111" s="139">
        <f t="shared" si="12"/>
        <v>0</v>
      </c>
      <c r="S111" s="139">
        <v>0</v>
      </c>
      <c r="T111" s="140">
        <f t="shared" si="13"/>
        <v>0</v>
      </c>
      <c r="AR111" s="141" t="s">
        <v>277</v>
      </c>
      <c r="AT111" s="141" t="s">
        <v>179</v>
      </c>
      <c r="AU111" s="141" t="s">
        <v>91</v>
      </c>
      <c r="AY111" s="18" t="s">
        <v>177</v>
      </c>
      <c r="BE111" s="142">
        <f t="shared" si="14"/>
        <v>0</v>
      </c>
      <c r="BF111" s="142">
        <f t="shared" si="15"/>
        <v>0</v>
      </c>
      <c r="BG111" s="142">
        <f t="shared" si="16"/>
        <v>0</v>
      </c>
      <c r="BH111" s="142">
        <f t="shared" si="17"/>
        <v>0</v>
      </c>
      <c r="BI111" s="142">
        <f t="shared" si="18"/>
        <v>0</v>
      </c>
      <c r="BJ111" s="18" t="s">
        <v>91</v>
      </c>
      <c r="BK111" s="142">
        <f t="shared" si="19"/>
        <v>0</v>
      </c>
      <c r="BL111" s="18" t="s">
        <v>277</v>
      </c>
      <c r="BM111" s="141" t="s">
        <v>527</v>
      </c>
    </row>
    <row r="112" spans="2:65" s="1" customFormat="1" ht="16.5" customHeight="1">
      <c r="B112" s="34"/>
      <c r="C112" s="130" t="s">
        <v>344</v>
      </c>
      <c r="D112" s="130" t="s">
        <v>179</v>
      </c>
      <c r="E112" s="131" t="s">
        <v>2460</v>
      </c>
      <c r="F112" s="132" t="s">
        <v>2461</v>
      </c>
      <c r="G112" s="133" t="s">
        <v>1758</v>
      </c>
      <c r="H112" s="134">
        <v>20</v>
      </c>
      <c r="I112" s="135"/>
      <c r="J112" s="136">
        <f t="shared" si="10"/>
        <v>0</v>
      </c>
      <c r="K112" s="132" t="s">
        <v>81</v>
      </c>
      <c r="L112" s="34"/>
      <c r="M112" s="137" t="s">
        <v>81</v>
      </c>
      <c r="N112" s="138" t="s">
        <v>53</v>
      </c>
      <c r="P112" s="139">
        <f t="shared" si="11"/>
        <v>0</v>
      </c>
      <c r="Q112" s="139">
        <v>0</v>
      </c>
      <c r="R112" s="139">
        <f t="shared" si="12"/>
        <v>0</v>
      </c>
      <c r="S112" s="139">
        <v>0</v>
      </c>
      <c r="T112" s="140">
        <f t="shared" si="13"/>
        <v>0</v>
      </c>
      <c r="AR112" s="141" t="s">
        <v>277</v>
      </c>
      <c r="AT112" s="141" t="s">
        <v>179</v>
      </c>
      <c r="AU112" s="141" t="s">
        <v>91</v>
      </c>
      <c r="AY112" s="18" t="s">
        <v>177</v>
      </c>
      <c r="BE112" s="142">
        <f t="shared" si="14"/>
        <v>0</v>
      </c>
      <c r="BF112" s="142">
        <f t="shared" si="15"/>
        <v>0</v>
      </c>
      <c r="BG112" s="142">
        <f t="shared" si="16"/>
        <v>0</v>
      </c>
      <c r="BH112" s="142">
        <f t="shared" si="17"/>
        <v>0</v>
      </c>
      <c r="BI112" s="142">
        <f t="shared" si="18"/>
        <v>0</v>
      </c>
      <c r="BJ112" s="18" t="s">
        <v>91</v>
      </c>
      <c r="BK112" s="142">
        <f t="shared" si="19"/>
        <v>0</v>
      </c>
      <c r="BL112" s="18" t="s">
        <v>277</v>
      </c>
      <c r="BM112" s="141" t="s">
        <v>541</v>
      </c>
    </row>
    <row r="113" spans="2:65" s="1" customFormat="1" ht="16.5" customHeight="1">
      <c r="B113" s="34"/>
      <c r="C113" s="130" t="s">
        <v>352</v>
      </c>
      <c r="D113" s="130" t="s">
        <v>179</v>
      </c>
      <c r="E113" s="131" t="s">
        <v>2462</v>
      </c>
      <c r="F113" s="132" t="s">
        <v>2463</v>
      </c>
      <c r="G113" s="133" t="s">
        <v>182</v>
      </c>
      <c r="H113" s="134">
        <v>225</v>
      </c>
      <c r="I113" s="135"/>
      <c r="J113" s="136">
        <f t="shared" si="10"/>
        <v>0</v>
      </c>
      <c r="K113" s="132" t="s">
        <v>81</v>
      </c>
      <c r="L113" s="34"/>
      <c r="M113" s="137" t="s">
        <v>81</v>
      </c>
      <c r="N113" s="138" t="s">
        <v>53</v>
      </c>
      <c r="P113" s="139">
        <f t="shared" si="11"/>
        <v>0</v>
      </c>
      <c r="Q113" s="139">
        <v>0</v>
      </c>
      <c r="R113" s="139">
        <f t="shared" si="12"/>
        <v>0</v>
      </c>
      <c r="S113" s="139">
        <v>0</v>
      </c>
      <c r="T113" s="140">
        <f t="shared" si="13"/>
        <v>0</v>
      </c>
      <c r="AR113" s="141" t="s">
        <v>277</v>
      </c>
      <c r="AT113" s="141" t="s">
        <v>179</v>
      </c>
      <c r="AU113" s="141" t="s">
        <v>91</v>
      </c>
      <c r="AY113" s="18" t="s">
        <v>177</v>
      </c>
      <c r="BE113" s="142">
        <f t="shared" si="14"/>
        <v>0</v>
      </c>
      <c r="BF113" s="142">
        <f t="shared" si="15"/>
        <v>0</v>
      </c>
      <c r="BG113" s="142">
        <f t="shared" si="16"/>
        <v>0</v>
      </c>
      <c r="BH113" s="142">
        <f t="shared" si="17"/>
        <v>0</v>
      </c>
      <c r="BI113" s="142">
        <f t="shared" si="18"/>
        <v>0</v>
      </c>
      <c r="BJ113" s="18" t="s">
        <v>91</v>
      </c>
      <c r="BK113" s="142">
        <f t="shared" si="19"/>
        <v>0</v>
      </c>
      <c r="BL113" s="18" t="s">
        <v>277</v>
      </c>
      <c r="BM113" s="141" t="s">
        <v>551</v>
      </c>
    </row>
    <row r="114" spans="2:65" s="1" customFormat="1" ht="16.5" customHeight="1">
      <c r="B114" s="34"/>
      <c r="C114" s="130" t="s">
        <v>358</v>
      </c>
      <c r="D114" s="130" t="s">
        <v>179</v>
      </c>
      <c r="E114" s="131" t="s">
        <v>2464</v>
      </c>
      <c r="F114" s="132" t="s">
        <v>2465</v>
      </c>
      <c r="G114" s="133" t="s">
        <v>182</v>
      </c>
      <c r="H114" s="134">
        <v>95</v>
      </c>
      <c r="I114" s="135"/>
      <c r="J114" s="136">
        <f t="shared" si="10"/>
        <v>0</v>
      </c>
      <c r="K114" s="132" t="s">
        <v>81</v>
      </c>
      <c r="L114" s="34"/>
      <c r="M114" s="137" t="s">
        <v>81</v>
      </c>
      <c r="N114" s="138" t="s">
        <v>53</v>
      </c>
      <c r="P114" s="139">
        <f t="shared" si="11"/>
        <v>0</v>
      </c>
      <c r="Q114" s="139">
        <v>0</v>
      </c>
      <c r="R114" s="139">
        <f t="shared" si="12"/>
        <v>0</v>
      </c>
      <c r="S114" s="139">
        <v>0</v>
      </c>
      <c r="T114" s="140">
        <f t="shared" si="13"/>
        <v>0</v>
      </c>
      <c r="AR114" s="141" t="s">
        <v>277</v>
      </c>
      <c r="AT114" s="141" t="s">
        <v>179</v>
      </c>
      <c r="AU114" s="141" t="s">
        <v>91</v>
      </c>
      <c r="AY114" s="18" t="s">
        <v>177</v>
      </c>
      <c r="BE114" s="142">
        <f t="shared" si="14"/>
        <v>0</v>
      </c>
      <c r="BF114" s="142">
        <f t="shared" si="15"/>
        <v>0</v>
      </c>
      <c r="BG114" s="142">
        <f t="shared" si="16"/>
        <v>0</v>
      </c>
      <c r="BH114" s="142">
        <f t="shared" si="17"/>
        <v>0</v>
      </c>
      <c r="BI114" s="142">
        <f t="shared" si="18"/>
        <v>0</v>
      </c>
      <c r="BJ114" s="18" t="s">
        <v>91</v>
      </c>
      <c r="BK114" s="142">
        <f t="shared" si="19"/>
        <v>0</v>
      </c>
      <c r="BL114" s="18" t="s">
        <v>277</v>
      </c>
      <c r="BM114" s="141" t="s">
        <v>563</v>
      </c>
    </row>
    <row r="115" spans="2:65" s="1" customFormat="1" ht="16.5" customHeight="1">
      <c r="B115" s="34"/>
      <c r="C115" s="130" t="s">
        <v>366</v>
      </c>
      <c r="D115" s="130" t="s">
        <v>179</v>
      </c>
      <c r="E115" s="131" t="s">
        <v>2466</v>
      </c>
      <c r="F115" s="132" t="s">
        <v>2467</v>
      </c>
      <c r="G115" s="133" t="s">
        <v>1758</v>
      </c>
      <c r="H115" s="134">
        <v>320</v>
      </c>
      <c r="I115" s="135"/>
      <c r="J115" s="136">
        <f t="shared" si="10"/>
        <v>0</v>
      </c>
      <c r="K115" s="132" t="s">
        <v>81</v>
      </c>
      <c r="L115" s="34"/>
      <c r="M115" s="137" t="s">
        <v>81</v>
      </c>
      <c r="N115" s="138" t="s">
        <v>53</v>
      </c>
      <c r="P115" s="139">
        <f t="shared" si="11"/>
        <v>0</v>
      </c>
      <c r="Q115" s="139">
        <v>0</v>
      </c>
      <c r="R115" s="139">
        <f t="shared" si="12"/>
        <v>0</v>
      </c>
      <c r="S115" s="139">
        <v>0</v>
      </c>
      <c r="T115" s="140">
        <f t="shared" si="13"/>
        <v>0</v>
      </c>
      <c r="AR115" s="141" t="s">
        <v>277</v>
      </c>
      <c r="AT115" s="141" t="s">
        <v>179</v>
      </c>
      <c r="AU115" s="141" t="s">
        <v>91</v>
      </c>
      <c r="AY115" s="18" t="s">
        <v>177</v>
      </c>
      <c r="BE115" s="142">
        <f t="shared" si="14"/>
        <v>0</v>
      </c>
      <c r="BF115" s="142">
        <f t="shared" si="15"/>
        <v>0</v>
      </c>
      <c r="BG115" s="142">
        <f t="shared" si="16"/>
        <v>0</v>
      </c>
      <c r="BH115" s="142">
        <f t="shared" si="17"/>
        <v>0</v>
      </c>
      <c r="BI115" s="142">
        <f t="shared" si="18"/>
        <v>0</v>
      </c>
      <c r="BJ115" s="18" t="s">
        <v>91</v>
      </c>
      <c r="BK115" s="142">
        <f t="shared" si="19"/>
        <v>0</v>
      </c>
      <c r="BL115" s="18" t="s">
        <v>277</v>
      </c>
      <c r="BM115" s="141" t="s">
        <v>590</v>
      </c>
    </row>
    <row r="116" spans="2:65" s="1" customFormat="1" ht="16.5" customHeight="1">
      <c r="B116" s="34"/>
      <c r="C116" s="130" t="s">
        <v>372</v>
      </c>
      <c r="D116" s="130" t="s">
        <v>179</v>
      </c>
      <c r="E116" s="131" t="s">
        <v>2468</v>
      </c>
      <c r="F116" s="132" t="s">
        <v>2469</v>
      </c>
      <c r="G116" s="133" t="s">
        <v>182</v>
      </c>
      <c r="H116" s="134">
        <v>250</v>
      </c>
      <c r="I116" s="135"/>
      <c r="J116" s="136">
        <f t="shared" si="10"/>
        <v>0</v>
      </c>
      <c r="K116" s="132" t="s">
        <v>81</v>
      </c>
      <c r="L116" s="34"/>
      <c r="M116" s="137" t="s">
        <v>81</v>
      </c>
      <c r="N116" s="138" t="s">
        <v>53</v>
      </c>
      <c r="P116" s="139">
        <f t="shared" si="11"/>
        <v>0</v>
      </c>
      <c r="Q116" s="139">
        <v>0</v>
      </c>
      <c r="R116" s="139">
        <f t="shared" si="12"/>
        <v>0</v>
      </c>
      <c r="S116" s="139">
        <v>0</v>
      </c>
      <c r="T116" s="140">
        <f t="shared" si="13"/>
        <v>0</v>
      </c>
      <c r="AR116" s="141" t="s">
        <v>277</v>
      </c>
      <c r="AT116" s="141" t="s">
        <v>179</v>
      </c>
      <c r="AU116" s="141" t="s">
        <v>91</v>
      </c>
      <c r="AY116" s="18" t="s">
        <v>177</v>
      </c>
      <c r="BE116" s="142">
        <f t="shared" si="14"/>
        <v>0</v>
      </c>
      <c r="BF116" s="142">
        <f t="shared" si="15"/>
        <v>0</v>
      </c>
      <c r="BG116" s="142">
        <f t="shared" si="16"/>
        <v>0</v>
      </c>
      <c r="BH116" s="142">
        <f t="shared" si="17"/>
        <v>0</v>
      </c>
      <c r="BI116" s="142">
        <f t="shared" si="18"/>
        <v>0</v>
      </c>
      <c r="BJ116" s="18" t="s">
        <v>91</v>
      </c>
      <c r="BK116" s="142">
        <f t="shared" si="19"/>
        <v>0</v>
      </c>
      <c r="BL116" s="18" t="s">
        <v>277</v>
      </c>
      <c r="BM116" s="141" t="s">
        <v>601</v>
      </c>
    </row>
    <row r="117" spans="2:65" s="1" customFormat="1" ht="16.5" customHeight="1">
      <c r="B117" s="34"/>
      <c r="C117" s="130" t="s">
        <v>379</v>
      </c>
      <c r="D117" s="130" t="s">
        <v>179</v>
      </c>
      <c r="E117" s="131" t="s">
        <v>2470</v>
      </c>
      <c r="F117" s="132" t="s">
        <v>2471</v>
      </c>
      <c r="G117" s="133" t="s">
        <v>182</v>
      </c>
      <c r="H117" s="134">
        <v>20</v>
      </c>
      <c r="I117" s="135"/>
      <c r="J117" s="136">
        <f t="shared" si="10"/>
        <v>0</v>
      </c>
      <c r="K117" s="132" t="s">
        <v>81</v>
      </c>
      <c r="L117" s="34"/>
      <c r="M117" s="137" t="s">
        <v>81</v>
      </c>
      <c r="N117" s="138" t="s">
        <v>53</v>
      </c>
      <c r="P117" s="139">
        <f t="shared" si="11"/>
        <v>0</v>
      </c>
      <c r="Q117" s="139">
        <v>0</v>
      </c>
      <c r="R117" s="139">
        <f t="shared" si="12"/>
        <v>0</v>
      </c>
      <c r="S117" s="139">
        <v>0</v>
      </c>
      <c r="T117" s="140">
        <f t="shared" si="13"/>
        <v>0</v>
      </c>
      <c r="AR117" s="141" t="s">
        <v>277</v>
      </c>
      <c r="AT117" s="141" t="s">
        <v>179</v>
      </c>
      <c r="AU117" s="141" t="s">
        <v>91</v>
      </c>
      <c r="AY117" s="18" t="s">
        <v>177</v>
      </c>
      <c r="BE117" s="142">
        <f t="shared" si="14"/>
        <v>0</v>
      </c>
      <c r="BF117" s="142">
        <f t="shared" si="15"/>
        <v>0</v>
      </c>
      <c r="BG117" s="142">
        <f t="shared" si="16"/>
        <v>0</v>
      </c>
      <c r="BH117" s="142">
        <f t="shared" si="17"/>
        <v>0</v>
      </c>
      <c r="BI117" s="142">
        <f t="shared" si="18"/>
        <v>0</v>
      </c>
      <c r="BJ117" s="18" t="s">
        <v>91</v>
      </c>
      <c r="BK117" s="142">
        <f t="shared" si="19"/>
        <v>0</v>
      </c>
      <c r="BL117" s="18" t="s">
        <v>277</v>
      </c>
      <c r="BM117" s="141" t="s">
        <v>621</v>
      </c>
    </row>
    <row r="118" spans="2:65" s="1" customFormat="1" ht="16.5" customHeight="1">
      <c r="B118" s="34"/>
      <c r="C118" s="130" t="s">
        <v>393</v>
      </c>
      <c r="D118" s="130" t="s">
        <v>179</v>
      </c>
      <c r="E118" s="131" t="s">
        <v>2472</v>
      </c>
      <c r="F118" s="132" t="s">
        <v>2473</v>
      </c>
      <c r="G118" s="133" t="s">
        <v>1758</v>
      </c>
      <c r="H118" s="134">
        <v>270</v>
      </c>
      <c r="I118" s="135"/>
      <c r="J118" s="136">
        <f t="shared" si="10"/>
        <v>0</v>
      </c>
      <c r="K118" s="132" t="s">
        <v>81</v>
      </c>
      <c r="L118" s="34"/>
      <c r="M118" s="137" t="s">
        <v>81</v>
      </c>
      <c r="N118" s="138" t="s">
        <v>53</v>
      </c>
      <c r="P118" s="139">
        <f t="shared" si="11"/>
        <v>0</v>
      </c>
      <c r="Q118" s="139">
        <v>0</v>
      </c>
      <c r="R118" s="139">
        <f t="shared" si="12"/>
        <v>0</v>
      </c>
      <c r="S118" s="139">
        <v>0</v>
      </c>
      <c r="T118" s="140">
        <f t="shared" si="13"/>
        <v>0</v>
      </c>
      <c r="AR118" s="141" t="s">
        <v>277</v>
      </c>
      <c r="AT118" s="141" t="s">
        <v>179</v>
      </c>
      <c r="AU118" s="141" t="s">
        <v>91</v>
      </c>
      <c r="AY118" s="18" t="s">
        <v>177</v>
      </c>
      <c r="BE118" s="142">
        <f t="shared" si="14"/>
        <v>0</v>
      </c>
      <c r="BF118" s="142">
        <f t="shared" si="15"/>
        <v>0</v>
      </c>
      <c r="BG118" s="142">
        <f t="shared" si="16"/>
        <v>0</v>
      </c>
      <c r="BH118" s="142">
        <f t="shared" si="17"/>
        <v>0</v>
      </c>
      <c r="BI118" s="142">
        <f t="shared" si="18"/>
        <v>0</v>
      </c>
      <c r="BJ118" s="18" t="s">
        <v>91</v>
      </c>
      <c r="BK118" s="142">
        <f t="shared" si="19"/>
        <v>0</v>
      </c>
      <c r="BL118" s="18" t="s">
        <v>277</v>
      </c>
      <c r="BM118" s="141" t="s">
        <v>637</v>
      </c>
    </row>
    <row r="119" spans="2:65" s="1" customFormat="1" ht="16.5" customHeight="1">
      <c r="B119" s="34"/>
      <c r="C119" s="130" t="s">
        <v>399</v>
      </c>
      <c r="D119" s="130" t="s">
        <v>179</v>
      </c>
      <c r="E119" s="131" t="s">
        <v>2474</v>
      </c>
      <c r="F119" s="132" t="s">
        <v>2475</v>
      </c>
      <c r="G119" s="133" t="s">
        <v>182</v>
      </c>
      <c r="H119" s="134">
        <v>20</v>
      </c>
      <c r="I119" s="135"/>
      <c r="J119" s="136">
        <f t="shared" si="10"/>
        <v>0</v>
      </c>
      <c r="K119" s="132" t="s">
        <v>81</v>
      </c>
      <c r="L119" s="34"/>
      <c r="M119" s="137" t="s">
        <v>81</v>
      </c>
      <c r="N119" s="138" t="s">
        <v>53</v>
      </c>
      <c r="P119" s="139">
        <f t="shared" si="11"/>
        <v>0</v>
      </c>
      <c r="Q119" s="139">
        <v>0</v>
      </c>
      <c r="R119" s="139">
        <f t="shared" si="12"/>
        <v>0</v>
      </c>
      <c r="S119" s="139">
        <v>0</v>
      </c>
      <c r="T119" s="140">
        <f t="shared" si="13"/>
        <v>0</v>
      </c>
      <c r="AR119" s="141" t="s">
        <v>277</v>
      </c>
      <c r="AT119" s="141" t="s">
        <v>179</v>
      </c>
      <c r="AU119" s="141" t="s">
        <v>91</v>
      </c>
      <c r="AY119" s="18" t="s">
        <v>177</v>
      </c>
      <c r="BE119" s="142">
        <f t="shared" si="14"/>
        <v>0</v>
      </c>
      <c r="BF119" s="142">
        <f t="shared" si="15"/>
        <v>0</v>
      </c>
      <c r="BG119" s="142">
        <f t="shared" si="16"/>
        <v>0</v>
      </c>
      <c r="BH119" s="142">
        <f t="shared" si="17"/>
        <v>0</v>
      </c>
      <c r="BI119" s="142">
        <f t="shared" si="18"/>
        <v>0</v>
      </c>
      <c r="BJ119" s="18" t="s">
        <v>91</v>
      </c>
      <c r="BK119" s="142">
        <f t="shared" si="19"/>
        <v>0</v>
      </c>
      <c r="BL119" s="18" t="s">
        <v>277</v>
      </c>
      <c r="BM119" s="141" t="s">
        <v>647</v>
      </c>
    </row>
    <row r="120" spans="2:65" s="1" customFormat="1" ht="16.5" customHeight="1">
      <c r="B120" s="34"/>
      <c r="C120" s="130" t="s">
        <v>406</v>
      </c>
      <c r="D120" s="130" t="s">
        <v>179</v>
      </c>
      <c r="E120" s="131" t="s">
        <v>2476</v>
      </c>
      <c r="F120" s="132" t="s">
        <v>2477</v>
      </c>
      <c r="G120" s="133" t="s">
        <v>1758</v>
      </c>
      <c r="H120" s="134">
        <v>20</v>
      </c>
      <c r="I120" s="135"/>
      <c r="J120" s="136">
        <f t="shared" si="10"/>
        <v>0</v>
      </c>
      <c r="K120" s="132" t="s">
        <v>81</v>
      </c>
      <c r="L120" s="34"/>
      <c r="M120" s="137" t="s">
        <v>81</v>
      </c>
      <c r="N120" s="138" t="s">
        <v>53</v>
      </c>
      <c r="P120" s="139">
        <f t="shared" si="11"/>
        <v>0</v>
      </c>
      <c r="Q120" s="139">
        <v>0</v>
      </c>
      <c r="R120" s="139">
        <f t="shared" si="12"/>
        <v>0</v>
      </c>
      <c r="S120" s="139">
        <v>0</v>
      </c>
      <c r="T120" s="140">
        <f t="shared" si="13"/>
        <v>0</v>
      </c>
      <c r="AR120" s="141" t="s">
        <v>277</v>
      </c>
      <c r="AT120" s="141" t="s">
        <v>179</v>
      </c>
      <c r="AU120" s="141" t="s">
        <v>91</v>
      </c>
      <c r="AY120" s="18" t="s">
        <v>177</v>
      </c>
      <c r="BE120" s="142">
        <f t="shared" si="14"/>
        <v>0</v>
      </c>
      <c r="BF120" s="142">
        <f t="shared" si="15"/>
        <v>0</v>
      </c>
      <c r="BG120" s="142">
        <f t="shared" si="16"/>
        <v>0</v>
      </c>
      <c r="BH120" s="142">
        <f t="shared" si="17"/>
        <v>0</v>
      </c>
      <c r="BI120" s="142">
        <f t="shared" si="18"/>
        <v>0</v>
      </c>
      <c r="BJ120" s="18" t="s">
        <v>91</v>
      </c>
      <c r="BK120" s="142">
        <f t="shared" si="19"/>
        <v>0</v>
      </c>
      <c r="BL120" s="18" t="s">
        <v>277</v>
      </c>
      <c r="BM120" s="141" t="s">
        <v>668</v>
      </c>
    </row>
    <row r="121" spans="2:65" s="1" customFormat="1" ht="24.2" customHeight="1">
      <c r="B121" s="34"/>
      <c r="C121" s="130" t="s">
        <v>418</v>
      </c>
      <c r="D121" s="130" t="s">
        <v>179</v>
      </c>
      <c r="E121" s="131" t="s">
        <v>2478</v>
      </c>
      <c r="F121" s="132" t="s">
        <v>2479</v>
      </c>
      <c r="G121" s="133" t="s">
        <v>120</v>
      </c>
      <c r="H121" s="134">
        <v>0.1</v>
      </c>
      <c r="I121" s="135"/>
      <c r="J121" s="136">
        <f t="shared" si="10"/>
        <v>0</v>
      </c>
      <c r="K121" s="132" t="s">
        <v>81</v>
      </c>
      <c r="L121" s="34"/>
      <c r="M121" s="137" t="s">
        <v>81</v>
      </c>
      <c r="N121" s="138" t="s">
        <v>53</v>
      </c>
      <c r="P121" s="139">
        <f t="shared" si="11"/>
        <v>0</v>
      </c>
      <c r="Q121" s="139">
        <v>0</v>
      </c>
      <c r="R121" s="139">
        <f t="shared" si="12"/>
        <v>0</v>
      </c>
      <c r="S121" s="139">
        <v>0</v>
      </c>
      <c r="T121" s="140">
        <f t="shared" si="13"/>
        <v>0</v>
      </c>
      <c r="AR121" s="141" t="s">
        <v>277</v>
      </c>
      <c r="AT121" s="141" t="s">
        <v>179</v>
      </c>
      <c r="AU121" s="141" t="s">
        <v>91</v>
      </c>
      <c r="AY121" s="18" t="s">
        <v>177</v>
      </c>
      <c r="BE121" s="142">
        <f t="shared" si="14"/>
        <v>0</v>
      </c>
      <c r="BF121" s="142">
        <f t="shared" si="15"/>
        <v>0</v>
      </c>
      <c r="BG121" s="142">
        <f t="shared" si="16"/>
        <v>0</v>
      </c>
      <c r="BH121" s="142">
        <f t="shared" si="17"/>
        <v>0</v>
      </c>
      <c r="BI121" s="142">
        <f t="shared" si="18"/>
        <v>0</v>
      </c>
      <c r="BJ121" s="18" t="s">
        <v>91</v>
      </c>
      <c r="BK121" s="142">
        <f t="shared" si="19"/>
        <v>0</v>
      </c>
      <c r="BL121" s="18" t="s">
        <v>277</v>
      </c>
      <c r="BM121" s="141" t="s">
        <v>679</v>
      </c>
    </row>
    <row r="122" spans="2:65" s="1" customFormat="1" ht="24.2" customHeight="1">
      <c r="B122" s="34"/>
      <c r="C122" s="130" t="s">
        <v>425</v>
      </c>
      <c r="D122" s="130" t="s">
        <v>179</v>
      </c>
      <c r="E122" s="131" t="s">
        <v>2480</v>
      </c>
      <c r="F122" s="132" t="s">
        <v>2481</v>
      </c>
      <c r="G122" s="133" t="s">
        <v>120</v>
      </c>
      <c r="H122" s="134">
        <v>0.1</v>
      </c>
      <c r="I122" s="135"/>
      <c r="J122" s="136">
        <f t="shared" si="10"/>
        <v>0</v>
      </c>
      <c r="K122" s="132" t="s">
        <v>81</v>
      </c>
      <c r="L122" s="34"/>
      <c r="M122" s="137" t="s">
        <v>81</v>
      </c>
      <c r="N122" s="138" t="s">
        <v>53</v>
      </c>
      <c r="P122" s="139">
        <f t="shared" si="11"/>
        <v>0</v>
      </c>
      <c r="Q122" s="139">
        <v>0</v>
      </c>
      <c r="R122" s="139">
        <f t="shared" si="12"/>
        <v>0</v>
      </c>
      <c r="S122" s="139">
        <v>0</v>
      </c>
      <c r="T122" s="140">
        <f t="shared" si="13"/>
        <v>0</v>
      </c>
      <c r="AR122" s="141" t="s">
        <v>277</v>
      </c>
      <c r="AT122" s="141" t="s">
        <v>179</v>
      </c>
      <c r="AU122" s="141" t="s">
        <v>91</v>
      </c>
      <c r="AY122" s="18" t="s">
        <v>177</v>
      </c>
      <c r="BE122" s="142">
        <f t="shared" si="14"/>
        <v>0</v>
      </c>
      <c r="BF122" s="142">
        <f t="shared" si="15"/>
        <v>0</v>
      </c>
      <c r="BG122" s="142">
        <f t="shared" si="16"/>
        <v>0</v>
      </c>
      <c r="BH122" s="142">
        <f t="shared" si="17"/>
        <v>0</v>
      </c>
      <c r="BI122" s="142">
        <f t="shared" si="18"/>
        <v>0</v>
      </c>
      <c r="BJ122" s="18" t="s">
        <v>91</v>
      </c>
      <c r="BK122" s="142">
        <f t="shared" si="19"/>
        <v>0</v>
      </c>
      <c r="BL122" s="18" t="s">
        <v>277</v>
      </c>
      <c r="BM122" s="141" t="s">
        <v>690</v>
      </c>
    </row>
    <row r="123" spans="2:65" s="1" customFormat="1" ht="37.9" customHeight="1">
      <c r="B123" s="34"/>
      <c r="C123" s="130" t="s">
        <v>433</v>
      </c>
      <c r="D123" s="130" t="s">
        <v>179</v>
      </c>
      <c r="E123" s="131" t="s">
        <v>2482</v>
      </c>
      <c r="F123" s="132" t="s">
        <v>2483</v>
      </c>
      <c r="G123" s="133" t="s">
        <v>1758</v>
      </c>
      <c r="H123" s="134">
        <v>80</v>
      </c>
      <c r="I123" s="135"/>
      <c r="J123" s="136">
        <f t="shared" si="10"/>
        <v>0</v>
      </c>
      <c r="K123" s="132" t="s">
        <v>81</v>
      </c>
      <c r="L123" s="34"/>
      <c r="M123" s="137" t="s">
        <v>81</v>
      </c>
      <c r="N123" s="138" t="s">
        <v>53</v>
      </c>
      <c r="P123" s="139">
        <f t="shared" si="11"/>
        <v>0</v>
      </c>
      <c r="Q123" s="139">
        <v>0</v>
      </c>
      <c r="R123" s="139">
        <f t="shared" si="12"/>
        <v>0</v>
      </c>
      <c r="S123" s="139">
        <v>0</v>
      </c>
      <c r="T123" s="140">
        <f t="shared" si="13"/>
        <v>0</v>
      </c>
      <c r="AR123" s="141" t="s">
        <v>277</v>
      </c>
      <c r="AT123" s="141" t="s">
        <v>179</v>
      </c>
      <c r="AU123" s="141" t="s">
        <v>91</v>
      </c>
      <c r="AY123" s="18" t="s">
        <v>177</v>
      </c>
      <c r="BE123" s="142">
        <f t="shared" si="14"/>
        <v>0</v>
      </c>
      <c r="BF123" s="142">
        <f t="shared" si="15"/>
        <v>0</v>
      </c>
      <c r="BG123" s="142">
        <f t="shared" si="16"/>
        <v>0</v>
      </c>
      <c r="BH123" s="142">
        <f t="shared" si="17"/>
        <v>0</v>
      </c>
      <c r="BI123" s="142">
        <f t="shared" si="18"/>
        <v>0</v>
      </c>
      <c r="BJ123" s="18" t="s">
        <v>91</v>
      </c>
      <c r="BK123" s="142">
        <f t="shared" si="19"/>
        <v>0</v>
      </c>
      <c r="BL123" s="18" t="s">
        <v>277</v>
      </c>
      <c r="BM123" s="141" t="s">
        <v>701</v>
      </c>
    </row>
    <row r="124" spans="2:65" s="1" customFormat="1" ht="16.5" customHeight="1">
      <c r="B124" s="34"/>
      <c r="C124" s="130" t="s">
        <v>443</v>
      </c>
      <c r="D124" s="130" t="s">
        <v>179</v>
      </c>
      <c r="E124" s="131" t="s">
        <v>2484</v>
      </c>
      <c r="F124" s="132" t="s">
        <v>2485</v>
      </c>
      <c r="G124" s="133" t="s">
        <v>1758</v>
      </c>
      <c r="H124" s="134">
        <v>80</v>
      </c>
      <c r="I124" s="135"/>
      <c r="J124" s="136">
        <f t="shared" si="10"/>
        <v>0</v>
      </c>
      <c r="K124" s="132" t="s">
        <v>81</v>
      </c>
      <c r="L124" s="34"/>
      <c r="M124" s="137" t="s">
        <v>81</v>
      </c>
      <c r="N124" s="138" t="s">
        <v>53</v>
      </c>
      <c r="P124" s="139">
        <f t="shared" si="11"/>
        <v>0</v>
      </c>
      <c r="Q124" s="139">
        <v>0</v>
      </c>
      <c r="R124" s="139">
        <f t="shared" si="12"/>
        <v>0</v>
      </c>
      <c r="S124" s="139">
        <v>0</v>
      </c>
      <c r="T124" s="140">
        <f t="shared" si="13"/>
        <v>0</v>
      </c>
      <c r="AR124" s="141" t="s">
        <v>277</v>
      </c>
      <c r="AT124" s="141" t="s">
        <v>179</v>
      </c>
      <c r="AU124" s="141" t="s">
        <v>91</v>
      </c>
      <c r="AY124" s="18" t="s">
        <v>177</v>
      </c>
      <c r="BE124" s="142">
        <f t="shared" si="14"/>
        <v>0</v>
      </c>
      <c r="BF124" s="142">
        <f t="shared" si="15"/>
        <v>0</v>
      </c>
      <c r="BG124" s="142">
        <f t="shared" si="16"/>
        <v>0</v>
      </c>
      <c r="BH124" s="142">
        <f t="shared" si="17"/>
        <v>0</v>
      </c>
      <c r="BI124" s="142">
        <f t="shared" si="18"/>
        <v>0</v>
      </c>
      <c r="BJ124" s="18" t="s">
        <v>91</v>
      </c>
      <c r="BK124" s="142">
        <f t="shared" si="19"/>
        <v>0</v>
      </c>
      <c r="BL124" s="18" t="s">
        <v>277</v>
      </c>
      <c r="BM124" s="141" t="s">
        <v>720</v>
      </c>
    </row>
    <row r="125" spans="2:65" s="1" customFormat="1" ht="24.2" customHeight="1">
      <c r="B125" s="34"/>
      <c r="C125" s="130" t="s">
        <v>448</v>
      </c>
      <c r="D125" s="130" t="s">
        <v>179</v>
      </c>
      <c r="E125" s="131" t="s">
        <v>2486</v>
      </c>
      <c r="F125" s="132" t="s">
        <v>2487</v>
      </c>
      <c r="G125" s="133" t="s">
        <v>1758</v>
      </c>
      <c r="H125" s="134">
        <v>180</v>
      </c>
      <c r="I125" s="135"/>
      <c r="J125" s="136">
        <f t="shared" si="10"/>
        <v>0</v>
      </c>
      <c r="K125" s="132" t="s">
        <v>81</v>
      </c>
      <c r="L125" s="34"/>
      <c r="M125" s="137" t="s">
        <v>81</v>
      </c>
      <c r="N125" s="138" t="s">
        <v>53</v>
      </c>
      <c r="P125" s="139">
        <f t="shared" si="11"/>
        <v>0</v>
      </c>
      <c r="Q125" s="139">
        <v>0</v>
      </c>
      <c r="R125" s="139">
        <f t="shared" si="12"/>
        <v>0</v>
      </c>
      <c r="S125" s="139">
        <v>0</v>
      </c>
      <c r="T125" s="140">
        <f t="shared" si="13"/>
        <v>0</v>
      </c>
      <c r="AR125" s="141" t="s">
        <v>277</v>
      </c>
      <c r="AT125" s="141" t="s">
        <v>179</v>
      </c>
      <c r="AU125" s="141" t="s">
        <v>91</v>
      </c>
      <c r="AY125" s="18" t="s">
        <v>177</v>
      </c>
      <c r="BE125" s="142">
        <f t="shared" si="14"/>
        <v>0</v>
      </c>
      <c r="BF125" s="142">
        <f t="shared" si="15"/>
        <v>0</v>
      </c>
      <c r="BG125" s="142">
        <f t="shared" si="16"/>
        <v>0</v>
      </c>
      <c r="BH125" s="142">
        <f t="shared" si="17"/>
        <v>0</v>
      </c>
      <c r="BI125" s="142">
        <f t="shared" si="18"/>
        <v>0</v>
      </c>
      <c r="BJ125" s="18" t="s">
        <v>91</v>
      </c>
      <c r="BK125" s="142">
        <f t="shared" si="19"/>
        <v>0</v>
      </c>
      <c r="BL125" s="18" t="s">
        <v>277</v>
      </c>
      <c r="BM125" s="141" t="s">
        <v>742</v>
      </c>
    </row>
    <row r="126" spans="2:65" s="1" customFormat="1" ht="16.5" customHeight="1">
      <c r="B126" s="34"/>
      <c r="C126" s="130" t="s">
        <v>453</v>
      </c>
      <c r="D126" s="130" t="s">
        <v>179</v>
      </c>
      <c r="E126" s="131" t="s">
        <v>2488</v>
      </c>
      <c r="F126" s="132" t="s">
        <v>2489</v>
      </c>
      <c r="G126" s="133" t="s">
        <v>1758</v>
      </c>
      <c r="H126" s="134">
        <v>180</v>
      </c>
      <c r="I126" s="135"/>
      <c r="J126" s="136">
        <f t="shared" si="10"/>
        <v>0</v>
      </c>
      <c r="K126" s="132" t="s">
        <v>81</v>
      </c>
      <c r="L126" s="34"/>
      <c r="M126" s="137" t="s">
        <v>81</v>
      </c>
      <c r="N126" s="138" t="s">
        <v>53</v>
      </c>
      <c r="P126" s="139">
        <f t="shared" si="11"/>
        <v>0</v>
      </c>
      <c r="Q126" s="139">
        <v>0</v>
      </c>
      <c r="R126" s="139">
        <f t="shared" si="12"/>
        <v>0</v>
      </c>
      <c r="S126" s="139">
        <v>0</v>
      </c>
      <c r="T126" s="140">
        <f t="shared" si="13"/>
        <v>0</v>
      </c>
      <c r="AR126" s="141" t="s">
        <v>277</v>
      </c>
      <c r="AT126" s="141" t="s">
        <v>179</v>
      </c>
      <c r="AU126" s="141" t="s">
        <v>91</v>
      </c>
      <c r="AY126" s="18" t="s">
        <v>177</v>
      </c>
      <c r="BE126" s="142">
        <f t="shared" si="14"/>
        <v>0</v>
      </c>
      <c r="BF126" s="142">
        <f t="shared" si="15"/>
        <v>0</v>
      </c>
      <c r="BG126" s="142">
        <f t="shared" si="16"/>
        <v>0</v>
      </c>
      <c r="BH126" s="142">
        <f t="shared" si="17"/>
        <v>0</v>
      </c>
      <c r="BI126" s="142">
        <f t="shared" si="18"/>
        <v>0</v>
      </c>
      <c r="BJ126" s="18" t="s">
        <v>91</v>
      </c>
      <c r="BK126" s="142">
        <f t="shared" si="19"/>
        <v>0</v>
      </c>
      <c r="BL126" s="18" t="s">
        <v>277</v>
      </c>
      <c r="BM126" s="141" t="s">
        <v>755</v>
      </c>
    </row>
    <row r="127" spans="2:65" s="1" customFormat="1" ht="16.5" customHeight="1">
      <c r="B127" s="34"/>
      <c r="C127" s="130" t="s">
        <v>458</v>
      </c>
      <c r="D127" s="130" t="s">
        <v>179</v>
      </c>
      <c r="E127" s="131" t="s">
        <v>2490</v>
      </c>
      <c r="F127" s="132" t="s">
        <v>2491</v>
      </c>
      <c r="G127" s="133" t="s">
        <v>1758</v>
      </c>
      <c r="H127" s="134">
        <v>2</v>
      </c>
      <c r="I127" s="135"/>
      <c r="J127" s="136">
        <f t="shared" si="10"/>
        <v>0</v>
      </c>
      <c r="K127" s="132" t="s">
        <v>81</v>
      </c>
      <c r="L127" s="34"/>
      <c r="M127" s="137" t="s">
        <v>81</v>
      </c>
      <c r="N127" s="138" t="s">
        <v>53</v>
      </c>
      <c r="P127" s="139">
        <f t="shared" si="11"/>
        <v>0</v>
      </c>
      <c r="Q127" s="139">
        <v>0</v>
      </c>
      <c r="R127" s="139">
        <f t="shared" si="12"/>
        <v>0</v>
      </c>
      <c r="S127" s="139">
        <v>0</v>
      </c>
      <c r="T127" s="140">
        <f t="shared" si="13"/>
        <v>0</v>
      </c>
      <c r="AR127" s="141" t="s">
        <v>277</v>
      </c>
      <c r="AT127" s="141" t="s">
        <v>179</v>
      </c>
      <c r="AU127" s="141" t="s">
        <v>91</v>
      </c>
      <c r="AY127" s="18" t="s">
        <v>177</v>
      </c>
      <c r="BE127" s="142">
        <f t="shared" si="14"/>
        <v>0</v>
      </c>
      <c r="BF127" s="142">
        <f t="shared" si="15"/>
        <v>0</v>
      </c>
      <c r="BG127" s="142">
        <f t="shared" si="16"/>
        <v>0</v>
      </c>
      <c r="BH127" s="142">
        <f t="shared" si="17"/>
        <v>0</v>
      </c>
      <c r="BI127" s="142">
        <f t="shared" si="18"/>
        <v>0</v>
      </c>
      <c r="BJ127" s="18" t="s">
        <v>91</v>
      </c>
      <c r="BK127" s="142">
        <f t="shared" si="19"/>
        <v>0</v>
      </c>
      <c r="BL127" s="18" t="s">
        <v>277</v>
      </c>
      <c r="BM127" s="141" t="s">
        <v>772</v>
      </c>
    </row>
    <row r="128" spans="2:65" s="1" customFormat="1" ht="16.5" customHeight="1">
      <c r="B128" s="34"/>
      <c r="C128" s="130" t="s">
        <v>475</v>
      </c>
      <c r="D128" s="130" t="s">
        <v>179</v>
      </c>
      <c r="E128" s="131" t="s">
        <v>2492</v>
      </c>
      <c r="F128" s="132" t="s">
        <v>2493</v>
      </c>
      <c r="G128" s="133" t="s">
        <v>1758</v>
      </c>
      <c r="H128" s="134">
        <v>2</v>
      </c>
      <c r="I128" s="135"/>
      <c r="J128" s="136">
        <f t="shared" si="10"/>
        <v>0</v>
      </c>
      <c r="K128" s="132" t="s">
        <v>81</v>
      </c>
      <c r="L128" s="34"/>
      <c r="M128" s="137" t="s">
        <v>81</v>
      </c>
      <c r="N128" s="138" t="s">
        <v>53</v>
      </c>
      <c r="P128" s="139">
        <f t="shared" si="11"/>
        <v>0</v>
      </c>
      <c r="Q128" s="139">
        <v>0</v>
      </c>
      <c r="R128" s="139">
        <f t="shared" si="12"/>
        <v>0</v>
      </c>
      <c r="S128" s="139">
        <v>0</v>
      </c>
      <c r="T128" s="140">
        <f t="shared" si="13"/>
        <v>0</v>
      </c>
      <c r="AR128" s="141" t="s">
        <v>277</v>
      </c>
      <c r="AT128" s="141" t="s">
        <v>179</v>
      </c>
      <c r="AU128" s="141" t="s">
        <v>91</v>
      </c>
      <c r="AY128" s="18" t="s">
        <v>177</v>
      </c>
      <c r="BE128" s="142">
        <f t="shared" si="14"/>
        <v>0</v>
      </c>
      <c r="BF128" s="142">
        <f t="shared" si="15"/>
        <v>0</v>
      </c>
      <c r="BG128" s="142">
        <f t="shared" si="16"/>
        <v>0</v>
      </c>
      <c r="BH128" s="142">
        <f t="shared" si="17"/>
        <v>0</v>
      </c>
      <c r="BI128" s="142">
        <f t="shared" si="18"/>
        <v>0</v>
      </c>
      <c r="BJ128" s="18" t="s">
        <v>91</v>
      </c>
      <c r="BK128" s="142">
        <f t="shared" si="19"/>
        <v>0</v>
      </c>
      <c r="BL128" s="18" t="s">
        <v>277</v>
      </c>
      <c r="BM128" s="141" t="s">
        <v>783</v>
      </c>
    </row>
    <row r="129" spans="2:65" s="1" customFormat="1" ht="16.5" customHeight="1">
      <c r="B129" s="34"/>
      <c r="C129" s="130" t="s">
        <v>488</v>
      </c>
      <c r="D129" s="130" t="s">
        <v>179</v>
      </c>
      <c r="E129" s="131" t="s">
        <v>2494</v>
      </c>
      <c r="F129" s="132" t="s">
        <v>2495</v>
      </c>
      <c r="G129" s="133" t="s">
        <v>1758</v>
      </c>
      <c r="H129" s="134">
        <v>80</v>
      </c>
      <c r="I129" s="135"/>
      <c r="J129" s="136">
        <f t="shared" si="10"/>
        <v>0</v>
      </c>
      <c r="K129" s="132" t="s">
        <v>81</v>
      </c>
      <c r="L129" s="34"/>
      <c r="M129" s="137" t="s">
        <v>81</v>
      </c>
      <c r="N129" s="138" t="s">
        <v>53</v>
      </c>
      <c r="P129" s="139">
        <f t="shared" si="11"/>
        <v>0</v>
      </c>
      <c r="Q129" s="139">
        <v>0</v>
      </c>
      <c r="R129" s="139">
        <f t="shared" si="12"/>
        <v>0</v>
      </c>
      <c r="S129" s="139">
        <v>0</v>
      </c>
      <c r="T129" s="140">
        <f t="shared" si="13"/>
        <v>0</v>
      </c>
      <c r="AR129" s="141" t="s">
        <v>277</v>
      </c>
      <c r="AT129" s="141" t="s">
        <v>179</v>
      </c>
      <c r="AU129" s="141" t="s">
        <v>91</v>
      </c>
      <c r="AY129" s="18" t="s">
        <v>177</v>
      </c>
      <c r="BE129" s="142">
        <f t="shared" si="14"/>
        <v>0</v>
      </c>
      <c r="BF129" s="142">
        <f t="shared" si="15"/>
        <v>0</v>
      </c>
      <c r="BG129" s="142">
        <f t="shared" si="16"/>
        <v>0</v>
      </c>
      <c r="BH129" s="142">
        <f t="shared" si="17"/>
        <v>0</v>
      </c>
      <c r="BI129" s="142">
        <f t="shared" si="18"/>
        <v>0</v>
      </c>
      <c r="BJ129" s="18" t="s">
        <v>91</v>
      </c>
      <c r="BK129" s="142">
        <f t="shared" si="19"/>
        <v>0</v>
      </c>
      <c r="BL129" s="18" t="s">
        <v>277</v>
      </c>
      <c r="BM129" s="141" t="s">
        <v>794</v>
      </c>
    </row>
    <row r="130" spans="2:65" s="1" customFormat="1" ht="16.5" customHeight="1">
      <c r="B130" s="34"/>
      <c r="C130" s="130" t="s">
        <v>495</v>
      </c>
      <c r="D130" s="130" t="s">
        <v>179</v>
      </c>
      <c r="E130" s="131" t="s">
        <v>2496</v>
      </c>
      <c r="F130" s="132" t="s">
        <v>2497</v>
      </c>
      <c r="G130" s="133" t="s">
        <v>1758</v>
      </c>
      <c r="H130" s="134">
        <v>60</v>
      </c>
      <c r="I130" s="135"/>
      <c r="J130" s="136">
        <f t="shared" si="10"/>
        <v>0</v>
      </c>
      <c r="K130" s="132" t="s">
        <v>81</v>
      </c>
      <c r="L130" s="34"/>
      <c r="M130" s="137" t="s">
        <v>81</v>
      </c>
      <c r="N130" s="138" t="s">
        <v>53</v>
      </c>
      <c r="P130" s="139">
        <f t="shared" si="11"/>
        <v>0</v>
      </c>
      <c r="Q130" s="139">
        <v>0</v>
      </c>
      <c r="R130" s="139">
        <f t="shared" si="12"/>
        <v>0</v>
      </c>
      <c r="S130" s="139">
        <v>0</v>
      </c>
      <c r="T130" s="140">
        <f t="shared" si="13"/>
        <v>0</v>
      </c>
      <c r="AR130" s="141" t="s">
        <v>277</v>
      </c>
      <c r="AT130" s="141" t="s">
        <v>179</v>
      </c>
      <c r="AU130" s="141" t="s">
        <v>91</v>
      </c>
      <c r="AY130" s="18" t="s">
        <v>177</v>
      </c>
      <c r="BE130" s="142">
        <f t="shared" si="14"/>
        <v>0</v>
      </c>
      <c r="BF130" s="142">
        <f t="shared" si="15"/>
        <v>0</v>
      </c>
      <c r="BG130" s="142">
        <f t="shared" si="16"/>
        <v>0</v>
      </c>
      <c r="BH130" s="142">
        <f t="shared" si="17"/>
        <v>0</v>
      </c>
      <c r="BI130" s="142">
        <f t="shared" si="18"/>
        <v>0</v>
      </c>
      <c r="BJ130" s="18" t="s">
        <v>91</v>
      </c>
      <c r="BK130" s="142">
        <f t="shared" si="19"/>
        <v>0</v>
      </c>
      <c r="BL130" s="18" t="s">
        <v>277</v>
      </c>
      <c r="BM130" s="141" t="s">
        <v>805</v>
      </c>
    </row>
    <row r="131" spans="2:65" s="1" customFormat="1" ht="16.5" customHeight="1">
      <c r="B131" s="34"/>
      <c r="C131" s="130" t="s">
        <v>500</v>
      </c>
      <c r="D131" s="130" t="s">
        <v>179</v>
      </c>
      <c r="E131" s="131" t="s">
        <v>2498</v>
      </c>
      <c r="F131" s="132" t="s">
        <v>2499</v>
      </c>
      <c r="G131" s="133" t="s">
        <v>1758</v>
      </c>
      <c r="H131" s="134">
        <v>140</v>
      </c>
      <c r="I131" s="135"/>
      <c r="J131" s="136">
        <f t="shared" si="10"/>
        <v>0</v>
      </c>
      <c r="K131" s="132" t="s">
        <v>81</v>
      </c>
      <c r="L131" s="34"/>
      <c r="M131" s="137" t="s">
        <v>81</v>
      </c>
      <c r="N131" s="138" t="s">
        <v>53</v>
      </c>
      <c r="P131" s="139">
        <f t="shared" si="11"/>
        <v>0</v>
      </c>
      <c r="Q131" s="139">
        <v>0</v>
      </c>
      <c r="R131" s="139">
        <f t="shared" si="12"/>
        <v>0</v>
      </c>
      <c r="S131" s="139">
        <v>0</v>
      </c>
      <c r="T131" s="140">
        <f t="shared" si="13"/>
        <v>0</v>
      </c>
      <c r="AR131" s="141" t="s">
        <v>277</v>
      </c>
      <c r="AT131" s="141" t="s">
        <v>179</v>
      </c>
      <c r="AU131" s="141" t="s">
        <v>91</v>
      </c>
      <c r="AY131" s="18" t="s">
        <v>177</v>
      </c>
      <c r="BE131" s="142">
        <f t="shared" si="14"/>
        <v>0</v>
      </c>
      <c r="BF131" s="142">
        <f t="shared" si="15"/>
        <v>0</v>
      </c>
      <c r="BG131" s="142">
        <f t="shared" si="16"/>
        <v>0</v>
      </c>
      <c r="BH131" s="142">
        <f t="shared" si="17"/>
        <v>0</v>
      </c>
      <c r="BI131" s="142">
        <f t="shared" si="18"/>
        <v>0</v>
      </c>
      <c r="BJ131" s="18" t="s">
        <v>91</v>
      </c>
      <c r="BK131" s="142">
        <f t="shared" si="19"/>
        <v>0</v>
      </c>
      <c r="BL131" s="18" t="s">
        <v>277</v>
      </c>
      <c r="BM131" s="141" t="s">
        <v>816</v>
      </c>
    </row>
    <row r="132" spans="2:65" s="1" customFormat="1" ht="16.5" customHeight="1">
      <c r="B132" s="34"/>
      <c r="C132" s="130" t="s">
        <v>505</v>
      </c>
      <c r="D132" s="130" t="s">
        <v>179</v>
      </c>
      <c r="E132" s="131" t="s">
        <v>2500</v>
      </c>
      <c r="F132" s="132" t="s">
        <v>2501</v>
      </c>
      <c r="G132" s="133" t="s">
        <v>1758</v>
      </c>
      <c r="H132" s="134">
        <v>300</v>
      </c>
      <c r="I132" s="135"/>
      <c r="J132" s="136">
        <f t="shared" si="10"/>
        <v>0</v>
      </c>
      <c r="K132" s="132" t="s">
        <v>81</v>
      </c>
      <c r="L132" s="34"/>
      <c r="M132" s="137" t="s">
        <v>81</v>
      </c>
      <c r="N132" s="138" t="s">
        <v>53</v>
      </c>
      <c r="P132" s="139">
        <f t="shared" si="11"/>
        <v>0</v>
      </c>
      <c r="Q132" s="139">
        <v>0</v>
      </c>
      <c r="R132" s="139">
        <f t="shared" si="12"/>
        <v>0</v>
      </c>
      <c r="S132" s="139">
        <v>0</v>
      </c>
      <c r="T132" s="140">
        <f t="shared" si="13"/>
        <v>0</v>
      </c>
      <c r="AR132" s="141" t="s">
        <v>277</v>
      </c>
      <c r="AT132" s="141" t="s">
        <v>179</v>
      </c>
      <c r="AU132" s="141" t="s">
        <v>91</v>
      </c>
      <c r="AY132" s="18" t="s">
        <v>177</v>
      </c>
      <c r="BE132" s="142">
        <f t="shared" si="14"/>
        <v>0</v>
      </c>
      <c r="BF132" s="142">
        <f t="shared" si="15"/>
        <v>0</v>
      </c>
      <c r="BG132" s="142">
        <f t="shared" si="16"/>
        <v>0</v>
      </c>
      <c r="BH132" s="142">
        <f t="shared" si="17"/>
        <v>0</v>
      </c>
      <c r="BI132" s="142">
        <f t="shared" si="18"/>
        <v>0</v>
      </c>
      <c r="BJ132" s="18" t="s">
        <v>91</v>
      </c>
      <c r="BK132" s="142">
        <f t="shared" si="19"/>
        <v>0</v>
      </c>
      <c r="BL132" s="18" t="s">
        <v>277</v>
      </c>
      <c r="BM132" s="141" t="s">
        <v>826</v>
      </c>
    </row>
    <row r="133" spans="2:65" s="1" customFormat="1" ht="16.5" customHeight="1">
      <c r="B133" s="34"/>
      <c r="C133" s="130" t="s">
        <v>510</v>
      </c>
      <c r="D133" s="130" t="s">
        <v>179</v>
      </c>
      <c r="E133" s="131" t="s">
        <v>2502</v>
      </c>
      <c r="F133" s="132" t="s">
        <v>2503</v>
      </c>
      <c r="G133" s="133" t="s">
        <v>1758</v>
      </c>
      <c r="H133" s="134">
        <v>300</v>
      </c>
      <c r="I133" s="135"/>
      <c r="J133" s="136">
        <f t="shared" si="10"/>
        <v>0</v>
      </c>
      <c r="K133" s="132" t="s">
        <v>81</v>
      </c>
      <c r="L133" s="34"/>
      <c r="M133" s="137" t="s">
        <v>81</v>
      </c>
      <c r="N133" s="138" t="s">
        <v>53</v>
      </c>
      <c r="P133" s="139">
        <f t="shared" si="11"/>
        <v>0</v>
      </c>
      <c r="Q133" s="139">
        <v>0</v>
      </c>
      <c r="R133" s="139">
        <f t="shared" si="12"/>
        <v>0</v>
      </c>
      <c r="S133" s="139">
        <v>0</v>
      </c>
      <c r="T133" s="140">
        <f t="shared" si="13"/>
        <v>0</v>
      </c>
      <c r="AR133" s="141" t="s">
        <v>277</v>
      </c>
      <c r="AT133" s="141" t="s">
        <v>179</v>
      </c>
      <c r="AU133" s="141" t="s">
        <v>91</v>
      </c>
      <c r="AY133" s="18" t="s">
        <v>177</v>
      </c>
      <c r="BE133" s="142">
        <f t="shared" si="14"/>
        <v>0</v>
      </c>
      <c r="BF133" s="142">
        <f t="shared" si="15"/>
        <v>0</v>
      </c>
      <c r="BG133" s="142">
        <f t="shared" si="16"/>
        <v>0</v>
      </c>
      <c r="BH133" s="142">
        <f t="shared" si="17"/>
        <v>0</v>
      </c>
      <c r="BI133" s="142">
        <f t="shared" si="18"/>
        <v>0</v>
      </c>
      <c r="BJ133" s="18" t="s">
        <v>91</v>
      </c>
      <c r="BK133" s="142">
        <f t="shared" si="19"/>
        <v>0</v>
      </c>
      <c r="BL133" s="18" t="s">
        <v>277</v>
      </c>
      <c r="BM133" s="141" t="s">
        <v>837</v>
      </c>
    </row>
    <row r="134" spans="2:65" s="1" customFormat="1" ht="16.5" customHeight="1">
      <c r="B134" s="34"/>
      <c r="C134" s="130" t="s">
        <v>516</v>
      </c>
      <c r="D134" s="130" t="s">
        <v>179</v>
      </c>
      <c r="E134" s="131" t="s">
        <v>2504</v>
      </c>
      <c r="F134" s="132" t="s">
        <v>2505</v>
      </c>
      <c r="G134" s="133" t="s">
        <v>1320</v>
      </c>
      <c r="H134" s="134">
        <v>1</v>
      </c>
      <c r="I134" s="135"/>
      <c r="J134" s="136">
        <f t="shared" si="10"/>
        <v>0</v>
      </c>
      <c r="K134" s="132" t="s">
        <v>81</v>
      </c>
      <c r="L134" s="34"/>
      <c r="M134" s="137" t="s">
        <v>81</v>
      </c>
      <c r="N134" s="138" t="s">
        <v>53</v>
      </c>
      <c r="P134" s="139">
        <f t="shared" si="11"/>
        <v>0</v>
      </c>
      <c r="Q134" s="139">
        <v>0</v>
      </c>
      <c r="R134" s="139">
        <f t="shared" si="12"/>
        <v>0</v>
      </c>
      <c r="S134" s="139">
        <v>0</v>
      </c>
      <c r="T134" s="140">
        <f t="shared" si="13"/>
        <v>0</v>
      </c>
      <c r="AR134" s="141" t="s">
        <v>277</v>
      </c>
      <c r="AT134" s="141" t="s">
        <v>179</v>
      </c>
      <c r="AU134" s="141" t="s">
        <v>91</v>
      </c>
      <c r="AY134" s="18" t="s">
        <v>177</v>
      </c>
      <c r="BE134" s="142">
        <f t="shared" si="14"/>
        <v>0</v>
      </c>
      <c r="BF134" s="142">
        <f t="shared" si="15"/>
        <v>0</v>
      </c>
      <c r="BG134" s="142">
        <f t="shared" si="16"/>
        <v>0</v>
      </c>
      <c r="BH134" s="142">
        <f t="shared" si="17"/>
        <v>0</v>
      </c>
      <c r="BI134" s="142">
        <f t="shared" si="18"/>
        <v>0</v>
      </c>
      <c r="BJ134" s="18" t="s">
        <v>91</v>
      </c>
      <c r="BK134" s="142">
        <f t="shared" si="19"/>
        <v>0</v>
      </c>
      <c r="BL134" s="18" t="s">
        <v>277</v>
      </c>
      <c r="BM134" s="141" t="s">
        <v>850</v>
      </c>
    </row>
    <row r="135" spans="2:65" s="1" customFormat="1" ht="16.5" customHeight="1">
      <c r="B135" s="34"/>
      <c r="C135" s="130" t="s">
        <v>522</v>
      </c>
      <c r="D135" s="130" t="s">
        <v>179</v>
      </c>
      <c r="E135" s="131" t="s">
        <v>2506</v>
      </c>
      <c r="F135" s="132" t="s">
        <v>2507</v>
      </c>
      <c r="G135" s="133" t="s">
        <v>1758</v>
      </c>
      <c r="H135" s="134">
        <v>32</v>
      </c>
      <c r="I135" s="135"/>
      <c r="J135" s="136">
        <f t="shared" si="10"/>
        <v>0</v>
      </c>
      <c r="K135" s="132" t="s">
        <v>81</v>
      </c>
      <c r="L135" s="34"/>
      <c r="M135" s="137" t="s">
        <v>81</v>
      </c>
      <c r="N135" s="138" t="s">
        <v>53</v>
      </c>
      <c r="P135" s="139">
        <f t="shared" si="11"/>
        <v>0</v>
      </c>
      <c r="Q135" s="139">
        <v>0</v>
      </c>
      <c r="R135" s="139">
        <f t="shared" si="12"/>
        <v>0</v>
      </c>
      <c r="S135" s="139">
        <v>0</v>
      </c>
      <c r="T135" s="140">
        <f t="shared" si="13"/>
        <v>0</v>
      </c>
      <c r="AR135" s="141" t="s">
        <v>277</v>
      </c>
      <c r="AT135" s="141" t="s">
        <v>179</v>
      </c>
      <c r="AU135" s="141" t="s">
        <v>91</v>
      </c>
      <c r="AY135" s="18" t="s">
        <v>177</v>
      </c>
      <c r="BE135" s="142">
        <f t="shared" si="14"/>
        <v>0</v>
      </c>
      <c r="BF135" s="142">
        <f t="shared" si="15"/>
        <v>0</v>
      </c>
      <c r="BG135" s="142">
        <f t="shared" si="16"/>
        <v>0</v>
      </c>
      <c r="BH135" s="142">
        <f t="shared" si="17"/>
        <v>0</v>
      </c>
      <c r="BI135" s="142">
        <f t="shared" si="18"/>
        <v>0</v>
      </c>
      <c r="BJ135" s="18" t="s">
        <v>91</v>
      </c>
      <c r="BK135" s="142">
        <f t="shared" si="19"/>
        <v>0</v>
      </c>
      <c r="BL135" s="18" t="s">
        <v>277</v>
      </c>
      <c r="BM135" s="141" t="s">
        <v>860</v>
      </c>
    </row>
    <row r="136" spans="2:65" s="1" customFormat="1" ht="16.5" customHeight="1">
      <c r="B136" s="34"/>
      <c r="C136" s="130" t="s">
        <v>527</v>
      </c>
      <c r="D136" s="130" t="s">
        <v>179</v>
      </c>
      <c r="E136" s="131" t="s">
        <v>2508</v>
      </c>
      <c r="F136" s="132" t="s">
        <v>2509</v>
      </c>
      <c r="G136" s="133" t="s">
        <v>1758</v>
      </c>
      <c r="H136" s="134">
        <v>2</v>
      </c>
      <c r="I136" s="135"/>
      <c r="J136" s="136">
        <f t="shared" si="10"/>
        <v>0</v>
      </c>
      <c r="K136" s="132" t="s">
        <v>81</v>
      </c>
      <c r="L136" s="34"/>
      <c r="M136" s="137" t="s">
        <v>81</v>
      </c>
      <c r="N136" s="138" t="s">
        <v>53</v>
      </c>
      <c r="P136" s="139">
        <f t="shared" si="11"/>
        <v>0</v>
      </c>
      <c r="Q136" s="139">
        <v>0</v>
      </c>
      <c r="R136" s="139">
        <f t="shared" si="12"/>
        <v>0</v>
      </c>
      <c r="S136" s="139">
        <v>0</v>
      </c>
      <c r="T136" s="140">
        <f t="shared" si="13"/>
        <v>0</v>
      </c>
      <c r="AR136" s="141" t="s">
        <v>277</v>
      </c>
      <c r="AT136" s="141" t="s">
        <v>179</v>
      </c>
      <c r="AU136" s="141" t="s">
        <v>91</v>
      </c>
      <c r="AY136" s="18" t="s">
        <v>177</v>
      </c>
      <c r="BE136" s="142">
        <f t="shared" si="14"/>
        <v>0</v>
      </c>
      <c r="BF136" s="142">
        <f t="shared" si="15"/>
        <v>0</v>
      </c>
      <c r="BG136" s="142">
        <f t="shared" si="16"/>
        <v>0</v>
      </c>
      <c r="BH136" s="142">
        <f t="shared" si="17"/>
        <v>0</v>
      </c>
      <c r="BI136" s="142">
        <f t="shared" si="18"/>
        <v>0</v>
      </c>
      <c r="BJ136" s="18" t="s">
        <v>91</v>
      </c>
      <c r="BK136" s="142">
        <f t="shared" si="19"/>
        <v>0</v>
      </c>
      <c r="BL136" s="18" t="s">
        <v>277</v>
      </c>
      <c r="BM136" s="141" t="s">
        <v>870</v>
      </c>
    </row>
    <row r="137" spans="2:65" s="1" customFormat="1" ht="16.5" customHeight="1">
      <c r="B137" s="34"/>
      <c r="C137" s="130" t="s">
        <v>534</v>
      </c>
      <c r="D137" s="130" t="s">
        <v>179</v>
      </c>
      <c r="E137" s="131" t="s">
        <v>2510</v>
      </c>
      <c r="F137" s="132" t="s">
        <v>2511</v>
      </c>
      <c r="G137" s="133" t="s">
        <v>1758</v>
      </c>
      <c r="H137" s="134">
        <v>16</v>
      </c>
      <c r="I137" s="135"/>
      <c r="J137" s="136">
        <f t="shared" si="10"/>
        <v>0</v>
      </c>
      <c r="K137" s="132" t="s">
        <v>81</v>
      </c>
      <c r="L137" s="34"/>
      <c r="M137" s="137" t="s">
        <v>81</v>
      </c>
      <c r="N137" s="138" t="s">
        <v>53</v>
      </c>
      <c r="P137" s="139">
        <f t="shared" si="11"/>
        <v>0</v>
      </c>
      <c r="Q137" s="139">
        <v>0</v>
      </c>
      <c r="R137" s="139">
        <f t="shared" si="12"/>
        <v>0</v>
      </c>
      <c r="S137" s="139">
        <v>0</v>
      </c>
      <c r="T137" s="140">
        <f t="shared" si="13"/>
        <v>0</v>
      </c>
      <c r="AR137" s="141" t="s">
        <v>277</v>
      </c>
      <c r="AT137" s="141" t="s">
        <v>179</v>
      </c>
      <c r="AU137" s="141" t="s">
        <v>91</v>
      </c>
      <c r="AY137" s="18" t="s">
        <v>177</v>
      </c>
      <c r="BE137" s="142">
        <f t="shared" si="14"/>
        <v>0</v>
      </c>
      <c r="BF137" s="142">
        <f t="shared" si="15"/>
        <v>0</v>
      </c>
      <c r="BG137" s="142">
        <f t="shared" si="16"/>
        <v>0</v>
      </c>
      <c r="BH137" s="142">
        <f t="shared" si="17"/>
        <v>0</v>
      </c>
      <c r="BI137" s="142">
        <f t="shared" si="18"/>
        <v>0</v>
      </c>
      <c r="BJ137" s="18" t="s">
        <v>91</v>
      </c>
      <c r="BK137" s="142">
        <f t="shared" si="19"/>
        <v>0</v>
      </c>
      <c r="BL137" s="18" t="s">
        <v>277</v>
      </c>
      <c r="BM137" s="141" t="s">
        <v>882</v>
      </c>
    </row>
    <row r="138" spans="2:65" s="1" customFormat="1" ht="16.5" customHeight="1">
      <c r="B138" s="34"/>
      <c r="C138" s="130" t="s">
        <v>541</v>
      </c>
      <c r="D138" s="130" t="s">
        <v>179</v>
      </c>
      <c r="E138" s="131" t="s">
        <v>2512</v>
      </c>
      <c r="F138" s="132" t="s">
        <v>2513</v>
      </c>
      <c r="G138" s="133" t="s">
        <v>1758</v>
      </c>
      <c r="H138" s="134">
        <v>2</v>
      </c>
      <c r="I138" s="135"/>
      <c r="J138" s="136">
        <f t="shared" si="10"/>
        <v>0</v>
      </c>
      <c r="K138" s="132" t="s">
        <v>81</v>
      </c>
      <c r="L138" s="34"/>
      <c r="M138" s="137" t="s">
        <v>81</v>
      </c>
      <c r="N138" s="138" t="s">
        <v>53</v>
      </c>
      <c r="P138" s="139">
        <f t="shared" si="11"/>
        <v>0</v>
      </c>
      <c r="Q138" s="139">
        <v>0</v>
      </c>
      <c r="R138" s="139">
        <f t="shared" si="12"/>
        <v>0</v>
      </c>
      <c r="S138" s="139">
        <v>0</v>
      </c>
      <c r="T138" s="140">
        <f t="shared" si="13"/>
        <v>0</v>
      </c>
      <c r="AR138" s="141" t="s">
        <v>277</v>
      </c>
      <c r="AT138" s="141" t="s">
        <v>179</v>
      </c>
      <c r="AU138" s="141" t="s">
        <v>91</v>
      </c>
      <c r="AY138" s="18" t="s">
        <v>177</v>
      </c>
      <c r="BE138" s="142">
        <f t="shared" si="14"/>
        <v>0</v>
      </c>
      <c r="BF138" s="142">
        <f t="shared" si="15"/>
        <v>0</v>
      </c>
      <c r="BG138" s="142">
        <f t="shared" si="16"/>
        <v>0</v>
      </c>
      <c r="BH138" s="142">
        <f t="shared" si="17"/>
        <v>0</v>
      </c>
      <c r="BI138" s="142">
        <f t="shared" si="18"/>
        <v>0</v>
      </c>
      <c r="BJ138" s="18" t="s">
        <v>91</v>
      </c>
      <c r="BK138" s="142">
        <f t="shared" si="19"/>
        <v>0</v>
      </c>
      <c r="BL138" s="18" t="s">
        <v>277</v>
      </c>
      <c r="BM138" s="141" t="s">
        <v>891</v>
      </c>
    </row>
    <row r="139" spans="2:65" s="1" customFormat="1" ht="21.75" customHeight="1">
      <c r="B139" s="34"/>
      <c r="C139" s="130" t="s">
        <v>546</v>
      </c>
      <c r="D139" s="130" t="s">
        <v>179</v>
      </c>
      <c r="E139" s="131" t="s">
        <v>2514</v>
      </c>
      <c r="F139" s="132" t="s">
        <v>2515</v>
      </c>
      <c r="G139" s="133" t="s">
        <v>182</v>
      </c>
      <c r="H139" s="134">
        <v>160</v>
      </c>
      <c r="I139" s="135"/>
      <c r="J139" s="136">
        <f t="shared" si="10"/>
        <v>0</v>
      </c>
      <c r="K139" s="132" t="s">
        <v>81</v>
      </c>
      <c r="L139" s="34"/>
      <c r="M139" s="137" t="s">
        <v>81</v>
      </c>
      <c r="N139" s="138" t="s">
        <v>53</v>
      </c>
      <c r="P139" s="139">
        <f t="shared" si="11"/>
        <v>0</v>
      </c>
      <c r="Q139" s="139">
        <v>0</v>
      </c>
      <c r="R139" s="139">
        <f t="shared" si="12"/>
        <v>0</v>
      </c>
      <c r="S139" s="139">
        <v>0</v>
      </c>
      <c r="T139" s="140">
        <f t="shared" si="13"/>
        <v>0</v>
      </c>
      <c r="AR139" s="141" t="s">
        <v>277</v>
      </c>
      <c r="AT139" s="141" t="s">
        <v>179</v>
      </c>
      <c r="AU139" s="141" t="s">
        <v>91</v>
      </c>
      <c r="AY139" s="18" t="s">
        <v>177</v>
      </c>
      <c r="BE139" s="142">
        <f t="shared" si="14"/>
        <v>0</v>
      </c>
      <c r="BF139" s="142">
        <f t="shared" si="15"/>
        <v>0</v>
      </c>
      <c r="BG139" s="142">
        <f t="shared" si="16"/>
        <v>0</v>
      </c>
      <c r="BH139" s="142">
        <f t="shared" si="17"/>
        <v>0</v>
      </c>
      <c r="BI139" s="142">
        <f t="shared" si="18"/>
        <v>0</v>
      </c>
      <c r="BJ139" s="18" t="s">
        <v>91</v>
      </c>
      <c r="BK139" s="142">
        <f t="shared" si="19"/>
        <v>0</v>
      </c>
      <c r="BL139" s="18" t="s">
        <v>277</v>
      </c>
      <c r="BM139" s="141" t="s">
        <v>900</v>
      </c>
    </row>
    <row r="140" spans="2:65" s="1" customFormat="1" ht="24.2" customHeight="1">
      <c r="B140" s="34"/>
      <c r="C140" s="130" t="s">
        <v>551</v>
      </c>
      <c r="D140" s="130" t="s">
        <v>179</v>
      </c>
      <c r="E140" s="131" t="s">
        <v>2516</v>
      </c>
      <c r="F140" s="132" t="s">
        <v>2517</v>
      </c>
      <c r="G140" s="133" t="s">
        <v>1007</v>
      </c>
      <c r="H140" s="134">
        <v>8</v>
      </c>
      <c r="I140" s="135"/>
      <c r="J140" s="136">
        <f t="shared" si="10"/>
        <v>0</v>
      </c>
      <c r="K140" s="132" t="s">
        <v>81</v>
      </c>
      <c r="L140" s="34"/>
      <c r="M140" s="137" t="s">
        <v>81</v>
      </c>
      <c r="N140" s="138" t="s">
        <v>53</v>
      </c>
      <c r="P140" s="139">
        <f t="shared" si="11"/>
        <v>0</v>
      </c>
      <c r="Q140" s="139">
        <v>0</v>
      </c>
      <c r="R140" s="139">
        <f t="shared" si="12"/>
        <v>0</v>
      </c>
      <c r="S140" s="139">
        <v>0</v>
      </c>
      <c r="T140" s="140">
        <f t="shared" si="13"/>
        <v>0</v>
      </c>
      <c r="AR140" s="141" t="s">
        <v>277</v>
      </c>
      <c r="AT140" s="141" t="s">
        <v>179</v>
      </c>
      <c r="AU140" s="141" t="s">
        <v>91</v>
      </c>
      <c r="AY140" s="18" t="s">
        <v>177</v>
      </c>
      <c r="BE140" s="142">
        <f t="shared" si="14"/>
        <v>0</v>
      </c>
      <c r="BF140" s="142">
        <f t="shared" si="15"/>
        <v>0</v>
      </c>
      <c r="BG140" s="142">
        <f t="shared" si="16"/>
        <v>0</v>
      </c>
      <c r="BH140" s="142">
        <f t="shared" si="17"/>
        <v>0</v>
      </c>
      <c r="BI140" s="142">
        <f t="shared" si="18"/>
        <v>0</v>
      </c>
      <c r="BJ140" s="18" t="s">
        <v>91</v>
      </c>
      <c r="BK140" s="142">
        <f t="shared" si="19"/>
        <v>0</v>
      </c>
      <c r="BL140" s="18" t="s">
        <v>277</v>
      </c>
      <c r="BM140" s="141" t="s">
        <v>935</v>
      </c>
    </row>
    <row r="141" spans="2:65" s="1" customFormat="1" ht="16.5" customHeight="1">
      <c r="B141" s="34"/>
      <c r="C141" s="130" t="s">
        <v>556</v>
      </c>
      <c r="D141" s="130" t="s">
        <v>179</v>
      </c>
      <c r="E141" s="131" t="s">
        <v>2518</v>
      </c>
      <c r="F141" s="132" t="s">
        <v>2519</v>
      </c>
      <c r="G141" s="133" t="s">
        <v>1320</v>
      </c>
      <c r="H141" s="134">
        <v>1</v>
      </c>
      <c r="I141" s="135"/>
      <c r="J141" s="136">
        <f t="shared" si="10"/>
        <v>0</v>
      </c>
      <c r="K141" s="132" t="s">
        <v>81</v>
      </c>
      <c r="L141" s="34"/>
      <c r="M141" s="137" t="s">
        <v>81</v>
      </c>
      <c r="N141" s="138" t="s">
        <v>53</v>
      </c>
      <c r="P141" s="139">
        <f t="shared" si="11"/>
        <v>0</v>
      </c>
      <c r="Q141" s="139">
        <v>0</v>
      </c>
      <c r="R141" s="139">
        <f t="shared" si="12"/>
        <v>0</v>
      </c>
      <c r="S141" s="139">
        <v>0</v>
      </c>
      <c r="T141" s="140">
        <f t="shared" si="13"/>
        <v>0</v>
      </c>
      <c r="AR141" s="141" t="s">
        <v>277</v>
      </c>
      <c r="AT141" s="141" t="s">
        <v>179</v>
      </c>
      <c r="AU141" s="141" t="s">
        <v>91</v>
      </c>
      <c r="AY141" s="18" t="s">
        <v>177</v>
      </c>
      <c r="BE141" s="142">
        <f t="shared" si="14"/>
        <v>0</v>
      </c>
      <c r="BF141" s="142">
        <f t="shared" si="15"/>
        <v>0</v>
      </c>
      <c r="BG141" s="142">
        <f t="shared" si="16"/>
        <v>0</v>
      </c>
      <c r="BH141" s="142">
        <f t="shared" si="17"/>
        <v>0</v>
      </c>
      <c r="BI141" s="142">
        <f t="shared" si="18"/>
        <v>0</v>
      </c>
      <c r="BJ141" s="18" t="s">
        <v>91</v>
      </c>
      <c r="BK141" s="142">
        <f t="shared" si="19"/>
        <v>0</v>
      </c>
      <c r="BL141" s="18" t="s">
        <v>277</v>
      </c>
      <c r="BM141" s="141" t="s">
        <v>951</v>
      </c>
    </row>
    <row r="142" spans="2:65" s="1" customFormat="1" ht="16.5" customHeight="1">
      <c r="B142" s="34"/>
      <c r="C142" s="130" t="s">
        <v>563</v>
      </c>
      <c r="D142" s="130" t="s">
        <v>179</v>
      </c>
      <c r="E142" s="131" t="s">
        <v>2520</v>
      </c>
      <c r="F142" s="132" t="s">
        <v>2427</v>
      </c>
      <c r="G142" s="133" t="s">
        <v>1320</v>
      </c>
      <c r="H142" s="134">
        <v>1</v>
      </c>
      <c r="I142" s="135"/>
      <c r="J142" s="136">
        <f t="shared" si="10"/>
        <v>0</v>
      </c>
      <c r="K142" s="132" t="s">
        <v>81</v>
      </c>
      <c r="L142" s="34"/>
      <c r="M142" s="137" t="s">
        <v>81</v>
      </c>
      <c r="N142" s="138" t="s">
        <v>53</v>
      </c>
      <c r="P142" s="139">
        <f t="shared" si="11"/>
        <v>0</v>
      </c>
      <c r="Q142" s="139">
        <v>0</v>
      </c>
      <c r="R142" s="139">
        <f t="shared" si="12"/>
        <v>0</v>
      </c>
      <c r="S142" s="139">
        <v>0</v>
      </c>
      <c r="T142" s="140">
        <f t="shared" si="13"/>
        <v>0</v>
      </c>
      <c r="AR142" s="141" t="s">
        <v>277</v>
      </c>
      <c r="AT142" s="141" t="s">
        <v>179</v>
      </c>
      <c r="AU142" s="141" t="s">
        <v>91</v>
      </c>
      <c r="AY142" s="18" t="s">
        <v>177</v>
      </c>
      <c r="BE142" s="142">
        <f t="shared" si="14"/>
        <v>0</v>
      </c>
      <c r="BF142" s="142">
        <f t="shared" si="15"/>
        <v>0</v>
      </c>
      <c r="BG142" s="142">
        <f t="shared" si="16"/>
        <v>0</v>
      </c>
      <c r="BH142" s="142">
        <f t="shared" si="17"/>
        <v>0</v>
      </c>
      <c r="BI142" s="142">
        <f t="shared" si="18"/>
        <v>0</v>
      </c>
      <c r="BJ142" s="18" t="s">
        <v>91</v>
      </c>
      <c r="BK142" s="142">
        <f t="shared" si="19"/>
        <v>0</v>
      </c>
      <c r="BL142" s="18" t="s">
        <v>277</v>
      </c>
      <c r="BM142" s="141" t="s">
        <v>966</v>
      </c>
    </row>
    <row r="143" spans="2:65" s="1" customFormat="1" ht="16.5" customHeight="1">
      <c r="B143" s="34"/>
      <c r="C143" s="130" t="s">
        <v>568</v>
      </c>
      <c r="D143" s="130" t="s">
        <v>179</v>
      </c>
      <c r="E143" s="131" t="s">
        <v>2521</v>
      </c>
      <c r="F143" s="132" t="s">
        <v>2522</v>
      </c>
      <c r="G143" s="133" t="s">
        <v>1758</v>
      </c>
      <c r="H143" s="134">
        <v>1</v>
      </c>
      <c r="I143" s="135"/>
      <c r="J143" s="136">
        <f t="shared" si="10"/>
        <v>0</v>
      </c>
      <c r="K143" s="132" t="s">
        <v>81</v>
      </c>
      <c r="L143" s="34"/>
      <c r="M143" s="137" t="s">
        <v>81</v>
      </c>
      <c r="N143" s="138" t="s">
        <v>53</v>
      </c>
      <c r="P143" s="139">
        <f t="shared" si="11"/>
        <v>0</v>
      </c>
      <c r="Q143" s="139">
        <v>0</v>
      </c>
      <c r="R143" s="139">
        <f t="shared" si="12"/>
        <v>0</v>
      </c>
      <c r="S143" s="139">
        <v>0</v>
      </c>
      <c r="T143" s="140">
        <f t="shared" si="13"/>
        <v>0</v>
      </c>
      <c r="AR143" s="141" t="s">
        <v>277</v>
      </c>
      <c r="AT143" s="141" t="s">
        <v>179</v>
      </c>
      <c r="AU143" s="141" t="s">
        <v>91</v>
      </c>
      <c r="AY143" s="18" t="s">
        <v>177</v>
      </c>
      <c r="BE143" s="142">
        <f t="shared" si="14"/>
        <v>0</v>
      </c>
      <c r="BF143" s="142">
        <f t="shared" si="15"/>
        <v>0</v>
      </c>
      <c r="BG143" s="142">
        <f t="shared" si="16"/>
        <v>0</v>
      </c>
      <c r="BH143" s="142">
        <f t="shared" si="17"/>
        <v>0</v>
      </c>
      <c r="BI143" s="142">
        <f t="shared" si="18"/>
        <v>0</v>
      </c>
      <c r="BJ143" s="18" t="s">
        <v>91</v>
      </c>
      <c r="BK143" s="142">
        <f t="shared" si="19"/>
        <v>0</v>
      </c>
      <c r="BL143" s="18" t="s">
        <v>277</v>
      </c>
      <c r="BM143" s="141" t="s">
        <v>990</v>
      </c>
    </row>
    <row r="144" spans="2:65" s="11" customFormat="1" ht="25.9" customHeight="1">
      <c r="B144" s="118"/>
      <c r="D144" s="119" t="s">
        <v>82</v>
      </c>
      <c r="E144" s="120" t="s">
        <v>2523</v>
      </c>
      <c r="F144" s="120" t="s">
        <v>2524</v>
      </c>
      <c r="I144" s="121"/>
      <c r="J144" s="122">
        <f>BK144</f>
        <v>0</v>
      </c>
      <c r="L144" s="118"/>
      <c r="M144" s="123"/>
      <c r="P144" s="124">
        <f>SUM(P145:P153)</f>
        <v>0</v>
      </c>
      <c r="R144" s="124">
        <f>SUM(R145:R153)</f>
        <v>0</v>
      </c>
      <c r="T144" s="125">
        <f>SUM(T145:T153)</f>
        <v>0</v>
      </c>
      <c r="AR144" s="119" t="s">
        <v>91</v>
      </c>
      <c r="AT144" s="126" t="s">
        <v>82</v>
      </c>
      <c r="AU144" s="126" t="s">
        <v>83</v>
      </c>
      <c r="AY144" s="119" t="s">
        <v>177</v>
      </c>
      <c r="BK144" s="127">
        <f>SUM(BK145:BK153)</f>
        <v>0</v>
      </c>
    </row>
    <row r="145" spans="2:65" s="1" customFormat="1" ht="24.2" customHeight="1">
      <c r="B145" s="34"/>
      <c r="C145" s="130" t="s">
        <v>590</v>
      </c>
      <c r="D145" s="130" t="s">
        <v>179</v>
      </c>
      <c r="E145" s="131" t="s">
        <v>2525</v>
      </c>
      <c r="F145" s="132" t="s">
        <v>2526</v>
      </c>
      <c r="G145" s="133" t="s">
        <v>1758</v>
      </c>
      <c r="H145" s="134">
        <v>5</v>
      </c>
      <c r="I145" s="135"/>
      <c r="J145" s="136">
        <f t="shared" ref="J145:J153" si="20">ROUND(I145*H145,2)</f>
        <v>0</v>
      </c>
      <c r="K145" s="132" t="s">
        <v>81</v>
      </c>
      <c r="L145" s="34"/>
      <c r="M145" s="137" t="s">
        <v>81</v>
      </c>
      <c r="N145" s="138" t="s">
        <v>53</v>
      </c>
      <c r="P145" s="139">
        <f t="shared" ref="P145:P153" si="21">O145*H145</f>
        <v>0</v>
      </c>
      <c r="Q145" s="139">
        <v>0</v>
      </c>
      <c r="R145" s="139">
        <f t="shared" ref="R145:R153" si="22">Q145*H145</f>
        <v>0</v>
      </c>
      <c r="S145" s="139">
        <v>0</v>
      </c>
      <c r="T145" s="140">
        <f t="shared" ref="T145:T153" si="23">S145*H145</f>
        <v>0</v>
      </c>
      <c r="AR145" s="141" t="s">
        <v>277</v>
      </c>
      <c r="AT145" s="141" t="s">
        <v>179</v>
      </c>
      <c r="AU145" s="141" t="s">
        <v>91</v>
      </c>
      <c r="AY145" s="18" t="s">
        <v>177</v>
      </c>
      <c r="BE145" s="142">
        <f t="shared" ref="BE145:BE153" si="24">IF(N145="základní",J145,0)</f>
        <v>0</v>
      </c>
      <c r="BF145" s="142">
        <f t="shared" ref="BF145:BF153" si="25">IF(N145="snížená",J145,0)</f>
        <v>0</v>
      </c>
      <c r="BG145" s="142">
        <f t="shared" ref="BG145:BG153" si="26">IF(N145="zákl. přenesená",J145,0)</f>
        <v>0</v>
      </c>
      <c r="BH145" s="142">
        <f t="shared" ref="BH145:BH153" si="27">IF(N145="sníž. přenesená",J145,0)</f>
        <v>0</v>
      </c>
      <c r="BI145" s="142">
        <f t="shared" ref="BI145:BI153" si="28">IF(N145="nulová",J145,0)</f>
        <v>0</v>
      </c>
      <c r="BJ145" s="18" t="s">
        <v>91</v>
      </c>
      <c r="BK145" s="142">
        <f t="shared" ref="BK145:BK153" si="29">ROUND(I145*H145,2)</f>
        <v>0</v>
      </c>
      <c r="BL145" s="18" t="s">
        <v>277</v>
      </c>
      <c r="BM145" s="141" t="s">
        <v>1022</v>
      </c>
    </row>
    <row r="146" spans="2:65" s="1" customFormat="1" ht="24.2" customHeight="1">
      <c r="B146" s="34"/>
      <c r="C146" s="130" t="s">
        <v>596</v>
      </c>
      <c r="D146" s="130" t="s">
        <v>179</v>
      </c>
      <c r="E146" s="131" t="s">
        <v>2527</v>
      </c>
      <c r="F146" s="132" t="s">
        <v>2528</v>
      </c>
      <c r="G146" s="133" t="s">
        <v>1758</v>
      </c>
      <c r="H146" s="134">
        <v>9</v>
      </c>
      <c r="I146" s="135"/>
      <c r="J146" s="136">
        <f t="shared" si="20"/>
        <v>0</v>
      </c>
      <c r="K146" s="132" t="s">
        <v>81</v>
      </c>
      <c r="L146" s="34"/>
      <c r="M146" s="137" t="s">
        <v>81</v>
      </c>
      <c r="N146" s="138" t="s">
        <v>53</v>
      </c>
      <c r="P146" s="139">
        <f t="shared" si="21"/>
        <v>0</v>
      </c>
      <c r="Q146" s="139">
        <v>0</v>
      </c>
      <c r="R146" s="139">
        <f t="shared" si="22"/>
        <v>0</v>
      </c>
      <c r="S146" s="139">
        <v>0</v>
      </c>
      <c r="T146" s="140">
        <f t="shared" si="23"/>
        <v>0</v>
      </c>
      <c r="AR146" s="141" t="s">
        <v>277</v>
      </c>
      <c r="AT146" s="141" t="s">
        <v>179</v>
      </c>
      <c r="AU146" s="141" t="s">
        <v>91</v>
      </c>
      <c r="AY146" s="18" t="s">
        <v>177</v>
      </c>
      <c r="BE146" s="142">
        <f t="shared" si="24"/>
        <v>0</v>
      </c>
      <c r="BF146" s="142">
        <f t="shared" si="25"/>
        <v>0</v>
      </c>
      <c r="BG146" s="142">
        <f t="shared" si="26"/>
        <v>0</v>
      </c>
      <c r="BH146" s="142">
        <f t="shared" si="27"/>
        <v>0</v>
      </c>
      <c r="BI146" s="142">
        <f t="shared" si="28"/>
        <v>0</v>
      </c>
      <c r="BJ146" s="18" t="s">
        <v>91</v>
      </c>
      <c r="BK146" s="142">
        <f t="shared" si="29"/>
        <v>0</v>
      </c>
      <c r="BL146" s="18" t="s">
        <v>277</v>
      </c>
      <c r="BM146" s="141" t="s">
        <v>1034</v>
      </c>
    </row>
    <row r="147" spans="2:65" s="1" customFormat="1" ht="16.5" customHeight="1">
      <c r="B147" s="34"/>
      <c r="C147" s="130" t="s">
        <v>601</v>
      </c>
      <c r="D147" s="130" t="s">
        <v>179</v>
      </c>
      <c r="E147" s="131" t="s">
        <v>2529</v>
      </c>
      <c r="F147" s="132" t="s">
        <v>2530</v>
      </c>
      <c r="G147" s="133" t="s">
        <v>1758</v>
      </c>
      <c r="H147" s="134">
        <v>1</v>
      </c>
      <c r="I147" s="135"/>
      <c r="J147" s="136">
        <f t="shared" si="20"/>
        <v>0</v>
      </c>
      <c r="K147" s="132" t="s">
        <v>81</v>
      </c>
      <c r="L147" s="34"/>
      <c r="M147" s="137" t="s">
        <v>81</v>
      </c>
      <c r="N147" s="138" t="s">
        <v>53</v>
      </c>
      <c r="P147" s="139">
        <f t="shared" si="21"/>
        <v>0</v>
      </c>
      <c r="Q147" s="139">
        <v>0</v>
      </c>
      <c r="R147" s="139">
        <f t="shared" si="22"/>
        <v>0</v>
      </c>
      <c r="S147" s="139">
        <v>0</v>
      </c>
      <c r="T147" s="140">
        <f t="shared" si="23"/>
        <v>0</v>
      </c>
      <c r="AR147" s="141" t="s">
        <v>277</v>
      </c>
      <c r="AT147" s="141" t="s">
        <v>179</v>
      </c>
      <c r="AU147" s="141" t="s">
        <v>91</v>
      </c>
      <c r="AY147" s="18" t="s">
        <v>177</v>
      </c>
      <c r="BE147" s="142">
        <f t="shared" si="24"/>
        <v>0</v>
      </c>
      <c r="BF147" s="142">
        <f t="shared" si="25"/>
        <v>0</v>
      </c>
      <c r="BG147" s="142">
        <f t="shared" si="26"/>
        <v>0</v>
      </c>
      <c r="BH147" s="142">
        <f t="shared" si="27"/>
        <v>0</v>
      </c>
      <c r="BI147" s="142">
        <f t="shared" si="28"/>
        <v>0</v>
      </c>
      <c r="BJ147" s="18" t="s">
        <v>91</v>
      </c>
      <c r="BK147" s="142">
        <f t="shared" si="29"/>
        <v>0</v>
      </c>
      <c r="BL147" s="18" t="s">
        <v>277</v>
      </c>
      <c r="BM147" s="141" t="s">
        <v>1048</v>
      </c>
    </row>
    <row r="148" spans="2:65" s="1" customFormat="1" ht="16.5" customHeight="1">
      <c r="B148" s="34"/>
      <c r="C148" s="130" t="s">
        <v>616</v>
      </c>
      <c r="D148" s="130" t="s">
        <v>179</v>
      </c>
      <c r="E148" s="131" t="s">
        <v>2531</v>
      </c>
      <c r="F148" s="132" t="s">
        <v>2532</v>
      </c>
      <c r="G148" s="133" t="s">
        <v>1758</v>
      </c>
      <c r="H148" s="134">
        <v>31</v>
      </c>
      <c r="I148" s="135"/>
      <c r="J148" s="136">
        <f t="shared" si="20"/>
        <v>0</v>
      </c>
      <c r="K148" s="132" t="s">
        <v>81</v>
      </c>
      <c r="L148" s="34"/>
      <c r="M148" s="137" t="s">
        <v>81</v>
      </c>
      <c r="N148" s="138" t="s">
        <v>53</v>
      </c>
      <c r="P148" s="139">
        <f t="shared" si="21"/>
        <v>0</v>
      </c>
      <c r="Q148" s="139">
        <v>0</v>
      </c>
      <c r="R148" s="139">
        <f t="shared" si="22"/>
        <v>0</v>
      </c>
      <c r="S148" s="139">
        <v>0</v>
      </c>
      <c r="T148" s="140">
        <f t="shared" si="23"/>
        <v>0</v>
      </c>
      <c r="AR148" s="141" t="s">
        <v>277</v>
      </c>
      <c r="AT148" s="141" t="s">
        <v>179</v>
      </c>
      <c r="AU148" s="141" t="s">
        <v>91</v>
      </c>
      <c r="AY148" s="18" t="s">
        <v>177</v>
      </c>
      <c r="BE148" s="142">
        <f t="shared" si="24"/>
        <v>0</v>
      </c>
      <c r="BF148" s="142">
        <f t="shared" si="25"/>
        <v>0</v>
      </c>
      <c r="BG148" s="142">
        <f t="shared" si="26"/>
        <v>0</v>
      </c>
      <c r="BH148" s="142">
        <f t="shared" si="27"/>
        <v>0</v>
      </c>
      <c r="BI148" s="142">
        <f t="shared" si="28"/>
        <v>0</v>
      </c>
      <c r="BJ148" s="18" t="s">
        <v>91</v>
      </c>
      <c r="BK148" s="142">
        <f t="shared" si="29"/>
        <v>0</v>
      </c>
      <c r="BL148" s="18" t="s">
        <v>277</v>
      </c>
      <c r="BM148" s="141" t="s">
        <v>1065</v>
      </c>
    </row>
    <row r="149" spans="2:65" s="1" customFormat="1" ht="16.5" customHeight="1">
      <c r="B149" s="34"/>
      <c r="C149" s="130" t="s">
        <v>621</v>
      </c>
      <c r="D149" s="130" t="s">
        <v>179</v>
      </c>
      <c r="E149" s="131" t="s">
        <v>2533</v>
      </c>
      <c r="F149" s="132" t="s">
        <v>2534</v>
      </c>
      <c r="G149" s="133" t="s">
        <v>1758</v>
      </c>
      <c r="H149" s="134">
        <v>61</v>
      </c>
      <c r="I149" s="135"/>
      <c r="J149" s="136">
        <f t="shared" si="20"/>
        <v>0</v>
      </c>
      <c r="K149" s="132" t="s">
        <v>81</v>
      </c>
      <c r="L149" s="34"/>
      <c r="M149" s="137" t="s">
        <v>81</v>
      </c>
      <c r="N149" s="138" t="s">
        <v>53</v>
      </c>
      <c r="P149" s="139">
        <f t="shared" si="21"/>
        <v>0</v>
      </c>
      <c r="Q149" s="139">
        <v>0</v>
      </c>
      <c r="R149" s="139">
        <f t="shared" si="22"/>
        <v>0</v>
      </c>
      <c r="S149" s="139">
        <v>0</v>
      </c>
      <c r="T149" s="140">
        <f t="shared" si="23"/>
        <v>0</v>
      </c>
      <c r="AR149" s="141" t="s">
        <v>277</v>
      </c>
      <c r="AT149" s="141" t="s">
        <v>179</v>
      </c>
      <c r="AU149" s="141" t="s">
        <v>91</v>
      </c>
      <c r="AY149" s="18" t="s">
        <v>177</v>
      </c>
      <c r="BE149" s="142">
        <f t="shared" si="24"/>
        <v>0</v>
      </c>
      <c r="BF149" s="142">
        <f t="shared" si="25"/>
        <v>0</v>
      </c>
      <c r="BG149" s="142">
        <f t="shared" si="26"/>
        <v>0</v>
      </c>
      <c r="BH149" s="142">
        <f t="shared" si="27"/>
        <v>0</v>
      </c>
      <c r="BI149" s="142">
        <f t="shared" si="28"/>
        <v>0</v>
      </c>
      <c r="BJ149" s="18" t="s">
        <v>91</v>
      </c>
      <c r="BK149" s="142">
        <f t="shared" si="29"/>
        <v>0</v>
      </c>
      <c r="BL149" s="18" t="s">
        <v>277</v>
      </c>
      <c r="BM149" s="141" t="s">
        <v>1075</v>
      </c>
    </row>
    <row r="150" spans="2:65" s="1" customFormat="1" ht="16.5" customHeight="1">
      <c r="B150" s="34"/>
      <c r="C150" s="130" t="s">
        <v>628</v>
      </c>
      <c r="D150" s="130" t="s">
        <v>179</v>
      </c>
      <c r="E150" s="131" t="s">
        <v>2535</v>
      </c>
      <c r="F150" s="132" t="s">
        <v>2536</v>
      </c>
      <c r="G150" s="133" t="s">
        <v>1320</v>
      </c>
      <c r="H150" s="134">
        <v>1</v>
      </c>
      <c r="I150" s="135"/>
      <c r="J150" s="136">
        <f t="shared" si="20"/>
        <v>0</v>
      </c>
      <c r="K150" s="132" t="s">
        <v>81</v>
      </c>
      <c r="L150" s="34"/>
      <c r="M150" s="137" t="s">
        <v>81</v>
      </c>
      <c r="N150" s="138" t="s">
        <v>53</v>
      </c>
      <c r="P150" s="139">
        <f t="shared" si="21"/>
        <v>0</v>
      </c>
      <c r="Q150" s="139">
        <v>0</v>
      </c>
      <c r="R150" s="139">
        <f t="shared" si="22"/>
        <v>0</v>
      </c>
      <c r="S150" s="139">
        <v>0</v>
      </c>
      <c r="T150" s="140">
        <f t="shared" si="23"/>
        <v>0</v>
      </c>
      <c r="AR150" s="141" t="s">
        <v>277</v>
      </c>
      <c r="AT150" s="141" t="s">
        <v>179</v>
      </c>
      <c r="AU150" s="141" t="s">
        <v>91</v>
      </c>
      <c r="AY150" s="18" t="s">
        <v>177</v>
      </c>
      <c r="BE150" s="142">
        <f t="shared" si="24"/>
        <v>0</v>
      </c>
      <c r="BF150" s="142">
        <f t="shared" si="25"/>
        <v>0</v>
      </c>
      <c r="BG150" s="142">
        <f t="shared" si="26"/>
        <v>0</v>
      </c>
      <c r="BH150" s="142">
        <f t="shared" si="27"/>
        <v>0</v>
      </c>
      <c r="BI150" s="142">
        <f t="shared" si="28"/>
        <v>0</v>
      </c>
      <c r="BJ150" s="18" t="s">
        <v>91</v>
      </c>
      <c r="BK150" s="142">
        <f t="shared" si="29"/>
        <v>0</v>
      </c>
      <c r="BL150" s="18" t="s">
        <v>277</v>
      </c>
      <c r="BM150" s="141" t="s">
        <v>1083</v>
      </c>
    </row>
    <row r="151" spans="2:65" s="1" customFormat="1" ht="16.5" customHeight="1">
      <c r="B151" s="34"/>
      <c r="C151" s="130" t="s">
        <v>637</v>
      </c>
      <c r="D151" s="130" t="s">
        <v>179</v>
      </c>
      <c r="E151" s="131" t="s">
        <v>2537</v>
      </c>
      <c r="F151" s="132" t="s">
        <v>2427</v>
      </c>
      <c r="G151" s="133" t="s">
        <v>1320</v>
      </c>
      <c r="H151" s="134">
        <v>1</v>
      </c>
      <c r="I151" s="135"/>
      <c r="J151" s="136">
        <f t="shared" si="20"/>
        <v>0</v>
      </c>
      <c r="K151" s="132" t="s">
        <v>81</v>
      </c>
      <c r="L151" s="34"/>
      <c r="M151" s="137" t="s">
        <v>81</v>
      </c>
      <c r="N151" s="138" t="s">
        <v>53</v>
      </c>
      <c r="P151" s="139">
        <f t="shared" si="21"/>
        <v>0</v>
      </c>
      <c r="Q151" s="139">
        <v>0</v>
      </c>
      <c r="R151" s="139">
        <f t="shared" si="22"/>
        <v>0</v>
      </c>
      <c r="S151" s="139">
        <v>0</v>
      </c>
      <c r="T151" s="140">
        <f t="shared" si="23"/>
        <v>0</v>
      </c>
      <c r="AR151" s="141" t="s">
        <v>277</v>
      </c>
      <c r="AT151" s="141" t="s">
        <v>179</v>
      </c>
      <c r="AU151" s="141" t="s">
        <v>91</v>
      </c>
      <c r="AY151" s="18" t="s">
        <v>177</v>
      </c>
      <c r="BE151" s="142">
        <f t="shared" si="24"/>
        <v>0</v>
      </c>
      <c r="BF151" s="142">
        <f t="shared" si="25"/>
        <v>0</v>
      </c>
      <c r="BG151" s="142">
        <f t="shared" si="26"/>
        <v>0</v>
      </c>
      <c r="BH151" s="142">
        <f t="shared" si="27"/>
        <v>0</v>
      </c>
      <c r="BI151" s="142">
        <f t="shared" si="28"/>
        <v>0</v>
      </c>
      <c r="BJ151" s="18" t="s">
        <v>91</v>
      </c>
      <c r="BK151" s="142">
        <f t="shared" si="29"/>
        <v>0</v>
      </c>
      <c r="BL151" s="18" t="s">
        <v>277</v>
      </c>
      <c r="BM151" s="141" t="s">
        <v>1095</v>
      </c>
    </row>
    <row r="152" spans="2:65" s="1" customFormat="1" ht="16.5" customHeight="1">
      <c r="B152" s="34"/>
      <c r="C152" s="130" t="s">
        <v>642</v>
      </c>
      <c r="D152" s="130" t="s">
        <v>179</v>
      </c>
      <c r="E152" s="131" t="s">
        <v>2538</v>
      </c>
      <c r="F152" s="132" t="s">
        <v>2539</v>
      </c>
      <c r="G152" s="133" t="s">
        <v>2540</v>
      </c>
      <c r="H152" s="134">
        <v>32</v>
      </c>
      <c r="I152" s="135"/>
      <c r="J152" s="136">
        <f t="shared" si="20"/>
        <v>0</v>
      </c>
      <c r="K152" s="132" t="s">
        <v>81</v>
      </c>
      <c r="L152" s="34"/>
      <c r="M152" s="137" t="s">
        <v>81</v>
      </c>
      <c r="N152" s="138" t="s">
        <v>53</v>
      </c>
      <c r="P152" s="139">
        <f t="shared" si="21"/>
        <v>0</v>
      </c>
      <c r="Q152" s="139">
        <v>0</v>
      </c>
      <c r="R152" s="139">
        <f t="shared" si="22"/>
        <v>0</v>
      </c>
      <c r="S152" s="139">
        <v>0</v>
      </c>
      <c r="T152" s="140">
        <f t="shared" si="23"/>
        <v>0</v>
      </c>
      <c r="AR152" s="141" t="s">
        <v>277</v>
      </c>
      <c r="AT152" s="141" t="s">
        <v>179</v>
      </c>
      <c r="AU152" s="141" t="s">
        <v>91</v>
      </c>
      <c r="AY152" s="18" t="s">
        <v>177</v>
      </c>
      <c r="BE152" s="142">
        <f t="shared" si="24"/>
        <v>0</v>
      </c>
      <c r="BF152" s="142">
        <f t="shared" si="25"/>
        <v>0</v>
      </c>
      <c r="BG152" s="142">
        <f t="shared" si="26"/>
        <v>0</v>
      </c>
      <c r="BH152" s="142">
        <f t="shared" si="27"/>
        <v>0</v>
      </c>
      <c r="BI152" s="142">
        <f t="shared" si="28"/>
        <v>0</v>
      </c>
      <c r="BJ152" s="18" t="s">
        <v>91</v>
      </c>
      <c r="BK152" s="142">
        <f t="shared" si="29"/>
        <v>0</v>
      </c>
      <c r="BL152" s="18" t="s">
        <v>277</v>
      </c>
      <c r="BM152" s="141" t="s">
        <v>1105</v>
      </c>
    </row>
    <row r="153" spans="2:65" s="1" customFormat="1" ht="21.75" customHeight="1">
      <c r="B153" s="34"/>
      <c r="C153" s="130" t="s">
        <v>647</v>
      </c>
      <c r="D153" s="130" t="s">
        <v>179</v>
      </c>
      <c r="E153" s="131" t="s">
        <v>2541</v>
      </c>
      <c r="F153" s="132" t="s">
        <v>2542</v>
      </c>
      <c r="G153" s="133" t="s">
        <v>1758</v>
      </c>
      <c r="H153" s="134">
        <v>4</v>
      </c>
      <c r="I153" s="135"/>
      <c r="J153" s="136">
        <f t="shared" si="20"/>
        <v>0</v>
      </c>
      <c r="K153" s="132" t="s">
        <v>81</v>
      </c>
      <c r="L153" s="34"/>
      <c r="M153" s="137" t="s">
        <v>81</v>
      </c>
      <c r="N153" s="138" t="s">
        <v>53</v>
      </c>
      <c r="P153" s="139">
        <f t="shared" si="21"/>
        <v>0</v>
      </c>
      <c r="Q153" s="139">
        <v>0</v>
      </c>
      <c r="R153" s="139">
        <f t="shared" si="22"/>
        <v>0</v>
      </c>
      <c r="S153" s="139">
        <v>0</v>
      </c>
      <c r="T153" s="140">
        <f t="shared" si="23"/>
        <v>0</v>
      </c>
      <c r="AR153" s="141" t="s">
        <v>277</v>
      </c>
      <c r="AT153" s="141" t="s">
        <v>179</v>
      </c>
      <c r="AU153" s="141" t="s">
        <v>91</v>
      </c>
      <c r="AY153" s="18" t="s">
        <v>177</v>
      </c>
      <c r="BE153" s="142">
        <f t="shared" si="24"/>
        <v>0</v>
      </c>
      <c r="BF153" s="142">
        <f t="shared" si="25"/>
        <v>0</v>
      </c>
      <c r="BG153" s="142">
        <f t="shared" si="26"/>
        <v>0</v>
      </c>
      <c r="BH153" s="142">
        <f t="shared" si="27"/>
        <v>0</v>
      </c>
      <c r="BI153" s="142">
        <f t="shared" si="28"/>
        <v>0</v>
      </c>
      <c r="BJ153" s="18" t="s">
        <v>91</v>
      </c>
      <c r="BK153" s="142">
        <f t="shared" si="29"/>
        <v>0</v>
      </c>
      <c r="BL153" s="18" t="s">
        <v>277</v>
      </c>
      <c r="BM153" s="141" t="s">
        <v>1111</v>
      </c>
    </row>
    <row r="154" spans="2:65" s="11" customFormat="1" ht="25.9" customHeight="1">
      <c r="B154" s="118"/>
      <c r="D154" s="119" t="s">
        <v>82</v>
      </c>
      <c r="E154" s="120" t="s">
        <v>2543</v>
      </c>
      <c r="F154" s="120" t="s">
        <v>2544</v>
      </c>
      <c r="I154" s="121"/>
      <c r="J154" s="122">
        <f>BK154</f>
        <v>0</v>
      </c>
      <c r="L154" s="118"/>
      <c r="M154" s="123"/>
      <c r="P154" s="124">
        <f>SUM(P155:P171)</f>
        <v>0</v>
      </c>
      <c r="R154" s="124">
        <f>SUM(R155:R171)</f>
        <v>0</v>
      </c>
      <c r="T154" s="125">
        <f>SUM(T155:T171)</f>
        <v>0</v>
      </c>
      <c r="AR154" s="119" t="s">
        <v>91</v>
      </c>
      <c r="AT154" s="126" t="s">
        <v>82</v>
      </c>
      <c r="AU154" s="126" t="s">
        <v>83</v>
      </c>
      <c r="AY154" s="119" t="s">
        <v>177</v>
      </c>
      <c r="BK154" s="127">
        <f>SUM(BK155:BK171)</f>
        <v>0</v>
      </c>
    </row>
    <row r="155" spans="2:65" s="1" customFormat="1" ht="21.75" customHeight="1">
      <c r="B155" s="34"/>
      <c r="C155" s="130" t="s">
        <v>652</v>
      </c>
      <c r="D155" s="130" t="s">
        <v>179</v>
      </c>
      <c r="E155" s="131" t="s">
        <v>2545</v>
      </c>
      <c r="F155" s="132" t="s">
        <v>2546</v>
      </c>
      <c r="G155" s="133" t="s">
        <v>182</v>
      </c>
      <c r="H155" s="134">
        <v>154</v>
      </c>
      <c r="I155" s="135"/>
      <c r="J155" s="136">
        <f t="shared" ref="J155:J171" si="30">ROUND(I155*H155,2)</f>
        <v>0</v>
      </c>
      <c r="K155" s="132" t="s">
        <v>81</v>
      </c>
      <c r="L155" s="34"/>
      <c r="M155" s="137" t="s">
        <v>81</v>
      </c>
      <c r="N155" s="138" t="s">
        <v>53</v>
      </c>
      <c r="P155" s="139">
        <f t="shared" ref="P155:P171" si="31">O155*H155</f>
        <v>0</v>
      </c>
      <c r="Q155" s="139">
        <v>0</v>
      </c>
      <c r="R155" s="139">
        <f t="shared" ref="R155:R171" si="32">Q155*H155</f>
        <v>0</v>
      </c>
      <c r="S155" s="139">
        <v>0</v>
      </c>
      <c r="T155" s="140">
        <f t="shared" ref="T155:T171" si="33">S155*H155</f>
        <v>0</v>
      </c>
      <c r="AR155" s="141" t="s">
        <v>277</v>
      </c>
      <c r="AT155" s="141" t="s">
        <v>179</v>
      </c>
      <c r="AU155" s="141" t="s">
        <v>91</v>
      </c>
      <c r="AY155" s="18" t="s">
        <v>177</v>
      </c>
      <c r="BE155" s="142">
        <f t="shared" ref="BE155:BE171" si="34">IF(N155="základní",J155,0)</f>
        <v>0</v>
      </c>
      <c r="BF155" s="142">
        <f t="shared" ref="BF155:BF171" si="35">IF(N155="snížená",J155,0)</f>
        <v>0</v>
      </c>
      <c r="BG155" s="142">
        <f t="shared" ref="BG155:BG171" si="36">IF(N155="zákl. přenesená",J155,0)</f>
        <v>0</v>
      </c>
      <c r="BH155" s="142">
        <f t="shared" ref="BH155:BH171" si="37">IF(N155="sníž. přenesená",J155,0)</f>
        <v>0</v>
      </c>
      <c r="BI155" s="142">
        <f t="shared" ref="BI155:BI171" si="38">IF(N155="nulová",J155,0)</f>
        <v>0</v>
      </c>
      <c r="BJ155" s="18" t="s">
        <v>91</v>
      </c>
      <c r="BK155" s="142">
        <f t="shared" ref="BK155:BK171" si="39">ROUND(I155*H155,2)</f>
        <v>0</v>
      </c>
      <c r="BL155" s="18" t="s">
        <v>277</v>
      </c>
      <c r="BM155" s="141" t="s">
        <v>1123</v>
      </c>
    </row>
    <row r="156" spans="2:65" s="1" customFormat="1" ht="24.2" customHeight="1">
      <c r="B156" s="34"/>
      <c r="C156" s="130" t="s">
        <v>668</v>
      </c>
      <c r="D156" s="130" t="s">
        <v>179</v>
      </c>
      <c r="E156" s="131" t="s">
        <v>2547</v>
      </c>
      <c r="F156" s="132" t="s">
        <v>2548</v>
      </c>
      <c r="G156" s="133" t="s">
        <v>182</v>
      </c>
      <c r="H156" s="134">
        <v>154</v>
      </c>
      <c r="I156" s="135"/>
      <c r="J156" s="136">
        <f t="shared" si="30"/>
        <v>0</v>
      </c>
      <c r="K156" s="132" t="s">
        <v>81</v>
      </c>
      <c r="L156" s="34"/>
      <c r="M156" s="137" t="s">
        <v>81</v>
      </c>
      <c r="N156" s="138" t="s">
        <v>53</v>
      </c>
      <c r="P156" s="139">
        <f t="shared" si="31"/>
        <v>0</v>
      </c>
      <c r="Q156" s="139">
        <v>0</v>
      </c>
      <c r="R156" s="139">
        <f t="shared" si="32"/>
        <v>0</v>
      </c>
      <c r="S156" s="139">
        <v>0</v>
      </c>
      <c r="T156" s="140">
        <f t="shared" si="33"/>
        <v>0</v>
      </c>
      <c r="AR156" s="141" t="s">
        <v>277</v>
      </c>
      <c r="AT156" s="141" t="s">
        <v>179</v>
      </c>
      <c r="AU156" s="141" t="s">
        <v>91</v>
      </c>
      <c r="AY156" s="18" t="s">
        <v>177</v>
      </c>
      <c r="BE156" s="142">
        <f t="shared" si="34"/>
        <v>0</v>
      </c>
      <c r="BF156" s="142">
        <f t="shared" si="35"/>
        <v>0</v>
      </c>
      <c r="BG156" s="142">
        <f t="shared" si="36"/>
        <v>0</v>
      </c>
      <c r="BH156" s="142">
        <f t="shared" si="37"/>
        <v>0</v>
      </c>
      <c r="BI156" s="142">
        <f t="shared" si="38"/>
        <v>0</v>
      </c>
      <c r="BJ156" s="18" t="s">
        <v>91</v>
      </c>
      <c r="BK156" s="142">
        <f t="shared" si="39"/>
        <v>0</v>
      </c>
      <c r="BL156" s="18" t="s">
        <v>277</v>
      </c>
      <c r="BM156" s="141" t="s">
        <v>1133</v>
      </c>
    </row>
    <row r="157" spans="2:65" s="1" customFormat="1" ht="16.5" customHeight="1">
      <c r="B157" s="34"/>
      <c r="C157" s="130" t="s">
        <v>674</v>
      </c>
      <c r="D157" s="130" t="s">
        <v>179</v>
      </c>
      <c r="E157" s="131" t="s">
        <v>2549</v>
      </c>
      <c r="F157" s="132" t="s">
        <v>2550</v>
      </c>
      <c r="G157" s="133" t="s">
        <v>182</v>
      </c>
      <c r="H157" s="134">
        <v>105</v>
      </c>
      <c r="I157" s="135"/>
      <c r="J157" s="136">
        <f t="shared" si="30"/>
        <v>0</v>
      </c>
      <c r="K157" s="132" t="s">
        <v>81</v>
      </c>
      <c r="L157" s="34"/>
      <c r="M157" s="137" t="s">
        <v>81</v>
      </c>
      <c r="N157" s="138" t="s">
        <v>53</v>
      </c>
      <c r="P157" s="139">
        <f t="shared" si="31"/>
        <v>0</v>
      </c>
      <c r="Q157" s="139">
        <v>0</v>
      </c>
      <c r="R157" s="139">
        <f t="shared" si="32"/>
        <v>0</v>
      </c>
      <c r="S157" s="139">
        <v>0</v>
      </c>
      <c r="T157" s="140">
        <f t="shared" si="33"/>
        <v>0</v>
      </c>
      <c r="AR157" s="141" t="s">
        <v>277</v>
      </c>
      <c r="AT157" s="141" t="s">
        <v>179</v>
      </c>
      <c r="AU157" s="141" t="s">
        <v>91</v>
      </c>
      <c r="AY157" s="18" t="s">
        <v>177</v>
      </c>
      <c r="BE157" s="142">
        <f t="shared" si="34"/>
        <v>0</v>
      </c>
      <c r="BF157" s="142">
        <f t="shared" si="35"/>
        <v>0</v>
      </c>
      <c r="BG157" s="142">
        <f t="shared" si="36"/>
        <v>0</v>
      </c>
      <c r="BH157" s="142">
        <f t="shared" si="37"/>
        <v>0</v>
      </c>
      <c r="BI157" s="142">
        <f t="shared" si="38"/>
        <v>0</v>
      </c>
      <c r="BJ157" s="18" t="s">
        <v>91</v>
      </c>
      <c r="BK157" s="142">
        <f t="shared" si="39"/>
        <v>0</v>
      </c>
      <c r="BL157" s="18" t="s">
        <v>277</v>
      </c>
      <c r="BM157" s="141" t="s">
        <v>1148</v>
      </c>
    </row>
    <row r="158" spans="2:65" s="1" customFormat="1" ht="16.5" customHeight="1">
      <c r="B158" s="34"/>
      <c r="C158" s="130" t="s">
        <v>679</v>
      </c>
      <c r="D158" s="130" t="s">
        <v>179</v>
      </c>
      <c r="E158" s="131" t="s">
        <v>2551</v>
      </c>
      <c r="F158" s="132" t="s">
        <v>2552</v>
      </c>
      <c r="G158" s="133" t="s">
        <v>182</v>
      </c>
      <c r="H158" s="134">
        <v>105</v>
      </c>
      <c r="I158" s="135"/>
      <c r="J158" s="136">
        <f t="shared" si="30"/>
        <v>0</v>
      </c>
      <c r="K158" s="132" t="s">
        <v>81</v>
      </c>
      <c r="L158" s="34"/>
      <c r="M158" s="137" t="s">
        <v>81</v>
      </c>
      <c r="N158" s="138" t="s">
        <v>53</v>
      </c>
      <c r="P158" s="139">
        <f t="shared" si="31"/>
        <v>0</v>
      </c>
      <c r="Q158" s="139">
        <v>0</v>
      </c>
      <c r="R158" s="139">
        <f t="shared" si="32"/>
        <v>0</v>
      </c>
      <c r="S158" s="139">
        <v>0</v>
      </c>
      <c r="T158" s="140">
        <f t="shared" si="33"/>
        <v>0</v>
      </c>
      <c r="AR158" s="141" t="s">
        <v>277</v>
      </c>
      <c r="AT158" s="141" t="s">
        <v>179</v>
      </c>
      <c r="AU158" s="141" t="s">
        <v>91</v>
      </c>
      <c r="AY158" s="18" t="s">
        <v>177</v>
      </c>
      <c r="BE158" s="142">
        <f t="shared" si="34"/>
        <v>0</v>
      </c>
      <c r="BF158" s="142">
        <f t="shared" si="35"/>
        <v>0</v>
      </c>
      <c r="BG158" s="142">
        <f t="shared" si="36"/>
        <v>0</v>
      </c>
      <c r="BH158" s="142">
        <f t="shared" si="37"/>
        <v>0</v>
      </c>
      <c r="BI158" s="142">
        <f t="shared" si="38"/>
        <v>0</v>
      </c>
      <c r="BJ158" s="18" t="s">
        <v>91</v>
      </c>
      <c r="BK158" s="142">
        <f t="shared" si="39"/>
        <v>0</v>
      </c>
      <c r="BL158" s="18" t="s">
        <v>277</v>
      </c>
      <c r="BM158" s="141" t="s">
        <v>1160</v>
      </c>
    </row>
    <row r="159" spans="2:65" s="1" customFormat="1" ht="16.5" customHeight="1">
      <c r="B159" s="34"/>
      <c r="C159" s="130" t="s">
        <v>684</v>
      </c>
      <c r="D159" s="130" t="s">
        <v>179</v>
      </c>
      <c r="E159" s="131" t="s">
        <v>2553</v>
      </c>
      <c r="F159" s="132" t="s">
        <v>2554</v>
      </c>
      <c r="G159" s="133" t="s">
        <v>1758</v>
      </c>
      <c r="H159" s="134">
        <v>48</v>
      </c>
      <c r="I159" s="135"/>
      <c r="J159" s="136">
        <f t="shared" si="30"/>
        <v>0</v>
      </c>
      <c r="K159" s="132" t="s">
        <v>81</v>
      </c>
      <c r="L159" s="34"/>
      <c r="M159" s="137" t="s">
        <v>81</v>
      </c>
      <c r="N159" s="138" t="s">
        <v>53</v>
      </c>
      <c r="P159" s="139">
        <f t="shared" si="31"/>
        <v>0</v>
      </c>
      <c r="Q159" s="139">
        <v>0</v>
      </c>
      <c r="R159" s="139">
        <f t="shared" si="32"/>
        <v>0</v>
      </c>
      <c r="S159" s="139">
        <v>0</v>
      </c>
      <c r="T159" s="140">
        <f t="shared" si="33"/>
        <v>0</v>
      </c>
      <c r="AR159" s="141" t="s">
        <v>277</v>
      </c>
      <c r="AT159" s="141" t="s">
        <v>179</v>
      </c>
      <c r="AU159" s="141" t="s">
        <v>91</v>
      </c>
      <c r="AY159" s="18" t="s">
        <v>177</v>
      </c>
      <c r="BE159" s="142">
        <f t="shared" si="34"/>
        <v>0</v>
      </c>
      <c r="BF159" s="142">
        <f t="shared" si="35"/>
        <v>0</v>
      </c>
      <c r="BG159" s="142">
        <f t="shared" si="36"/>
        <v>0</v>
      </c>
      <c r="BH159" s="142">
        <f t="shared" si="37"/>
        <v>0</v>
      </c>
      <c r="BI159" s="142">
        <f t="shared" si="38"/>
        <v>0</v>
      </c>
      <c r="BJ159" s="18" t="s">
        <v>91</v>
      </c>
      <c r="BK159" s="142">
        <f t="shared" si="39"/>
        <v>0</v>
      </c>
      <c r="BL159" s="18" t="s">
        <v>277</v>
      </c>
      <c r="BM159" s="141" t="s">
        <v>1173</v>
      </c>
    </row>
    <row r="160" spans="2:65" s="1" customFormat="1" ht="16.5" customHeight="1">
      <c r="B160" s="34"/>
      <c r="C160" s="130" t="s">
        <v>690</v>
      </c>
      <c r="D160" s="130" t="s">
        <v>179</v>
      </c>
      <c r="E160" s="131" t="s">
        <v>2555</v>
      </c>
      <c r="F160" s="132" t="s">
        <v>2556</v>
      </c>
      <c r="G160" s="133" t="s">
        <v>1758</v>
      </c>
      <c r="H160" s="134">
        <v>68</v>
      </c>
      <c r="I160" s="135"/>
      <c r="J160" s="136">
        <f t="shared" si="30"/>
        <v>0</v>
      </c>
      <c r="K160" s="132" t="s">
        <v>81</v>
      </c>
      <c r="L160" s="34"/>
      <c r="M160" s="137" t="s">
        <v>81</v>
      </c>
      <c r="N160" s="138" t="s">
        <v>53</v>
      </c>
      <c r="P160" s="139">
        <f t="shared" si="31"/>
        <v>0</v>
      </c>
      <c r="Q160" s="139">
        <v>0</v>
      </c>
      <c r="R160" s="139">
        <f t="shared" si="32"/>
        <v>0</v>
      </c>
      <c r="S160" s="139">
        <v>0</v>
      </c>
      <c r="T160" s="140">
        <f t="shared" si="33"/>
        <v>0</v>
      </c>
      <c r="AR160" s="141" t="s">
        <v>277</v>
      </c>
      <c r="AT160" s="141" t="s">
        <v>179</v>
      </c>
      <c r="AU160" s="141" t="s">
        <v>91</v>
      </c>
      <c r="AY160" s="18" t="s">
        <v>177</v>
      </c>
      <c r="BE160" s="142">
        <f t="shared" si="34"/>
        <v>0</v>
      </c>
      <c r="BF160" s="142">
        <f t="shared" si="35"/>
        <v>0</v>
      </c>
      <c r="BG160" s="142">
        <f t="shared" si="36"/>
        <v>0</v>
      </c>
      <c r="BH160" s="142">
        <f t="shared" si="37"/>
        <v>0</v>
      </c>
      <c r="BI160" s="142">
        <f t="shared" si="38"/>
        <v>0</v>
      </c>
      <c r="BJ160" s="18" t="s">
        <v>91</v>
      </c>
      <c r="BK160" s="142">
        <f t="shared" si="39"/>
        <v>0</v>
      </c>
      <c r="BL160" s="18" t="s">
        <v>277</v>
      </c>
      <c r="BM160" s="141" t="s">
        <v>1183</v>
      </c>
    </row>
    <row r="161" spans="2:65" s="1" customFormat="1" ht="16.5" customHeight="1">
      <c r="B161" s="34"/>
      <c r="C161" s="130" t="s">
        <v>695</v>
      </c>
      <c r="D161" s="130" t="s">
        <v>179</v>
      </c>
      <c r="E161" s="131" t="s">
        <v>2557</v>
      </c>
      <c r="F161" s="132" t="s">
        <v>2558</v>
      </c>
      <c r="G161" s="133" t="s">
        <v>1758</v>
      </c>
      <c r="H161" s="134">
        <v>116</v>
      </c>
      <c r="I161" s="135"/>
      <c r="J161" s="136">
        <f t="shared" si="30"/>
        <v>0</v>
      </c>
      <c r="K161" s="132" t="s">
        <v>81</v>
      </c>
      <c r="L161" s="34"/>
      <c r="M161" s="137" t="s">
        <v>81</v>
      </c>
      <c r="N161" s="138" t="s">
        <v>53</v>
      </c>
      <c r="P161" s="139">
        <f t="shared" si="31"/>
        <v>0</v>
      </c>
      <c r="Q161" s="139">
        <v>0</v>
      </c>
      <c r="R161" s="139">
        <f t="shared" si="32"/>
        <v>0</v>
      </c>
      <c r="S161" s="139">
        <v>0</v>
      </c>
      <c r="T161" s="140">
        <f t="shared" si="33"/>
        <v>0</v>
      </c>
      <c r="AR161" s="141" t="s">
        <v>277</v>
      </c>
      <c r="AT161" s="141" t="s">
        <v>179</v>
      </c>
      <c r="AU161" s="141" t="s">
        <v>91</v>
      </c>
      <c r="AY161" s="18" t="s">
        <v>177</v>
      </c>
      <c r="BE161" s="142">
        <f t="shared" si="34"/>
        <v>0</v>
      </c>
      <c r="BF161" s="142">
        <f t="shared" si="35"/>
        <v>0</v>
      </c>
      <c r="BG161" s="142">
        <f t="shared" si="36"/>
        <v>0</v>
      </c>
      <c r="BH161" s="142">
        <f t="shared" si="37"/>
        <v>0</v>
      </c>
      <c r="BI161" s="142">
        <f t="shared" si="38"/>
        <v>0</v>
      </c>
      <c r="BJ161" s="18" t="s">
        <v>91</v>
      </c>
      <c r="BK161" s="142">
        <f t="shared" si="39"/>
        <v>0</v>
      </c>
      <c r="BL161" s="18" t="s">
        <v>277</v>
      </c>
      <c r="BM161" s="141" t="s">
        <v>1196</v>
      </c>
    </row>
    <row r="162" spans="2:65" s="1" customFormat="1" ht="16.5" customHeight="1">
      <c r="B162" s="34"/>
      <c r="C162" s="130" t="s">
        <v>701</v>
      </c>
      <c r="D162" s="130" t="s">
        <v>179</v>
      </c>
      <c r="E162" s="131" t="s">
        <v>2559</v>
      </c>
      <c r="F162" s="132" t="s">
        <v>2560</v>
      </c>
      <c r="G162" s="133" t="s">
        <v>1758</v>
      </c>
      <c r="H162" s="134">
        <v>34</v>
      </c>
      <c r="I162" s="135"/>
      <c r="J162" s="136">
        <f t="shared" si="30"/>
        <v>0</v>
      </c>
      <c r="K162" s="132" t="s">
        <v>81</v>
      </c>
      <c r="L162" s="34"/>
      <c r="M162" s="137" t="s">
        <v>81</v>
      </c>
      <c r="N162" s="138" t="s">
        <v>53</v>
      </c>
      <c r="P162" s="139">
        <f t="shared" si="31"/>
        <v>0</v>
      </c>
      <c r="Q162" s="139">
        <v>0</v>
      </c>
      <c r="R162" s="139">
        <f t="shared" si="32"/>
        <v>0</v>
      </c>
      <c r="S162" s="139">
        <v>0</v>
      </c>
      <c r="T162" s="140">
        <f t="shared" si="33"/>
        <v>0</v>
      </c>
      <c r="AR162" s="141" t="s">
        <v>277</v>
      </c>
      <c r="AT162" s="141" t="s">
        <v>179</v>
      </c>
      <c r="AU162" s="141" t="s">
        <v>91</v>
      </c>
      <c r="AY162" s="18" t="s">
        <v>177</v>
      </c>
      <c r="BE162" s="142">
        <f t="shared" si="34"/>
        <v>0</v>
      </c>
      <c r="BF162" s="142">
        <f t="shared" si="35"/>
        <v>0</v>
      </c>
      <c r="BG162" s="142">
        <f t="shared" si="36"/>
        <v>0</v>
      </c>
      <c r="BH162" s="142">
        <f t="shared" si="37"/>
        <v>0</v>
      </c>
      <c r="BI162" s="142">
        <f t="shared" si="38"/>
        <v>0</v>
      </c>
      <c r="BJ162" s="18" t="s">
        <v>91</v>
      </c>
      <c r="BK162" s="142">
        <f t="shared" si="39"/>
        <v>0</v>
      </c>
      <c r="BL162" s="18" t="s">
        <v>277</v>
      </c>
      <c r="BM162" s="141" t="s">
        <v>1204</v>
      </c>
    </row>
    <row r="163" spans="2:65" s="1" customFormat="1" ht="16.5" customHeight="1">
      <c r="B163" s="34"/>
      <c r="C163" s="130" t="s">
        <v>707</v>
      </c>
      <c r="D163" s="130" t="s">
        <v>179</v>
      </c>
      <c r="E163" s="131" t="s">
        <v>2561</v>
      </c>
      <c r="F163" s="132" t="s">
        <v>2562</v>
      </c>
      <c r="G163" s="133" t="s">
        <v>1758</v>
      </c>
      <c r="H163" s="134">
        <v>34</v>
      </c>
      <c r="I163" s="135"/>
      <c r="J163" s="136">
        <f t="shared" si="30"/>
        <v>0</v>
      </c>
      <c r="K163" s="132" t="s">
        <v>81</v>
      </c>
      <c r="L163" s="34"/>
      <c r="M163" s="137" t="s">
        <v>81</v>
      </c>
      <c r="N163" s="138" t="s">
        <v>53</v>
      </c>
      <c r="P163" s="139">
        <f t="shared" si="31"/>
        <v>0</v>
      </c>
      <c r="Q163" s="139">
        <v>0</v>
      </c>
      <c r="R163" s="139">
        <f t="shared" si="32"/>
        <v>0</v>
      </c>
      <c r="S163" s="139">
        <v>0</v>
      </c>
      <c r="T163" s="140">
        <f t="shared" si="33"/>
        <v>0</v>
      </c>
      <c r="AR163" s="141" t="s">
        <v>277</v>
      </c>
      <c r="AT163" s="141" t="s">
        <v>179</v>
      </c>
      <c r="AU163" s="141" t="s">
        <v>91</v>
      </c>
      <c r="AY163" s="18" t="s">
        <v>177</v>
      </c>
      <c r="BE163" s="142">
        <f t="shared" si="34"/>
        <v>0</v>
      </c>
      <c r="BF163" s="142">
        <f t="shared" si="35"/>
        <v>0</v>
      </c>
      <c r="BG163" s="142">
        <f t="shared" si="36"/>
        <v>0</v>
      </c>
      <c r="BH163" s="142">
        <f t="shared" si="37"/>
        <v>0</v>
      </c>
      <c r="BI163" s="142">
        <f t="shared" si="38"/>
        <v>0</v>
      </c>
      <c r="BJ163" s="18" t="s">
        <v>91</v>
      </c>
      <c r="BK163" s="142">
        <f t="shared" si="39"/>
        <v>0</v>
      </c>
      <c r="BL163" s="18" t="s">
        <v>277</v>
      </c>
      <c r="BM163" s="141" t="s">
        <v>1216</v>
      </c>
    </row>
    <row r="164" spans="2:65" s="1" customFormat="1" ht="16.5" customHeight="1">
      <c r="B164" s="34"/>
      <c r="C164" s="130" t="s">
        <v>720</v>
      </c>
      <c r="D164" s="130" t="s">
        <v>179</v>
      </c>
      <c r="E164" s="131" t="s">
        <v>2563</v>
      </c>
      <c r="F164" s="132" t="s">
        <v>2564</v>
      </c>
      <c r="G164" s="133" t="s">
        <v>182</v>
      </c>
      <c r="H164" s="134">
        <v>101</v>
      </c>
      <c r="I164" s="135"/>
      <c r="J164" s="136">
        <f t="shared" si="30"/>
        <v>0</v>
      </c>
      <c r="K164" s="132" t="s">
        <v>81</v>
      </c>
      <c r="L164" s="34"/>
      <c r="M164" s="137" t="s">
        <v>81</v>
      </c>
      <c r="N164" s="138" t="s">
        <v>53</v>
      </c>
      <c r="P164" s="139">
        <f t="shared" si="31"/>
        <v>0</v>
      </c>
      <c r="Q164" s="139">
        <v>0</v>
      </c>
      <c r="R164" s="139">
        <f t="shared" si="32"/>
        <v>0</v>
      </c>
      <c r="S164" s="139">
        <v>0</v>
      </c>
      <c r="T164" s="140">
        <f t="shared" si="33"/>
        <v>0</v>
      </c>
      <c r="AR164" s="141" t="s">
        <v>277</v>
      </c>
      <c r="AT164" s="141" t="s">
        <v>179</v>
      </c>
      <c r="AU164" s="141" t="s">
        <v>91</v>
      </c>
      <c r="AY164" s="18" t="s">
        <v>177</v>
      </c>
      <c r="BE164" s="142">
        <f t="shared" si="34"/>
        <v>0</v>
      </c>
      <c r="BF164" s="142">
        <f t="shared" si="35"/>
        <v>0</v>
      </c>
      <c r="BG164" s="142">
        <f t="shared" si="36"/>
        <v>0</v>
      </c>
      <c r="BH164" s="142">
        <f t="shared" si="37"/>
        <v>0</v>
      </c>
      <c r="BI164" s="142">
        <f t="shared" si="38"/>
        <v>0</v>
      </c>
      <c r="BJ164" s="18" t="s">
        <v>91</v>
      </c>
      <c r="BK164" s="142">
        <f t="shared" si="39"/>
        <v>0</v>
      </c>
      <c r="BL164" s="18" t="s">
        <v>277</v>
      </c>
      <c r="BM164" s="141" t="s">
        <v>1226</v>
      </c>
    </row>
    <row r="165" spans="2:65" s="1" customFormat="1" ht="16.5" customHeight="1">
      <c r="B165" s="34"/>
      <c r="C165" s="130" t="s">
        <v>730</v>
      </c>
      <c r="D165" s="130" t="s">
        <v>179</v>
      </c>
      <c r="E165" s="131" t="s">
        <v>2565</v>
      </c>
      <c r="F165" s="132" t="s">
        <v>2566</v>
      </c>
      <c r="G165" s="133" t="s">
        <v>182</v>
      </c>
      <c r="H165" s="134">
        <v>101</v>
      </c>
      <c r="I165" s="135"/>
      <c r="J165" s="136">
        <f t="shared" si="30"/>
        <v>0</v>
      </c>
      <c r="K165" s="132" t="s">
        <v>81</v>
      </c>
      <c r="L165" s="34"/>
      <c r="M165" s="137" t="s">
        <v>81</v>
      </c>
      <c r="N165" s="138" t="s">
        <v>53</v>
      </c>
      <c r="P165" s="139">
        <f t="shared" si="31"/>
        <v>0</v>
      </c>
      <c r="Q165" s="139">
        <v>0</v>
      </c>
      <c r="R165" s="139">
        <f t="shared" si="32"/>
        <v>0</v>
      </c>
      <c r="S165" s="139">
        <v>0</v>
      </c>
      <c r="T165" s="140">
        <f t="shared" si="33"/>
        <v>0</v>
      </c>
      <c r="AR165" s="141" t="s">
        <v>277</v>
      </c>
      <c r="AT165" s="141" t="s">
        <v>179</v>
      </c>
      <c r="AU165" s="141" t="s">
        <v>91</v>
      </c>
      <c r="AY165" s="18" t="s">
        <v>177</v>
      </c>
      <c r="BE165" s="142">
        <f t="shared" si="34"/>
        <v>0</v>
      </c>
      <c r="BF165" s="142">
        <f t="shared" si="35"/>
        <v>0</v>
      </c>
      <c r="BG165" s="142">
        <f t="shared" si="36"/>
        <v>0</v>
      </c>
      <c r="BH165" s="142">
        <f t="shared" si="37"/>
        <v>0</v>
      </c>
      <c r="BI165" s="142">
        <f t="shared" si="38"/>
        <v>0</v>
      </c>
      <c r="BJ165" s="18" t="s">
        <v>91</v>
      </c>
      <c r="BK165" s="142">
        <f t="shared" si="39"/>
        <v>0</v>
      </c>
      <c r="BL165" s="18" t="s">
        <v>277</v>
      </c>
      <c r="BM165" s="141" t="s">
        <v>1237</v>
      </c>
    </row>
    <row r="166" spans="2:65" s="1" customFormat="1" ht="16.5" customHeight="1">
      <c r="B166" s="34"/>
      <c r="C166" s="130" t="s">
        <v>742</v>
      </c>
      <c r="D166" s="130" t="s">
        <v>179</v>
      </c>
      <c r="E166" s="131" t="s">
        <v>2567</v>
      </c>
      <c r="F166" s="132" t="s">
        <v>2568</v>
      </c>
      <c r="G166" s="133" t="s">
        <v>200</v>
      </c>
      <c r="H166" s="134">
        <v>6</v>
      </c>
      <c r="I166" s="135"/>
      <c r="J166" s="136">
        <f t="shared" si="30"/>
        <v>0</v>
      </c>
      <c r="K166" s="132" t="s">
        <v>81</v>
      </c>
      <c r="L166" s="34"/>
      <c r="M166" s="137" t="s">
        <v>81</v>
      </c>
      <c r="N166" s="138" t="s">
        <v>53</v>
      </c>
      <c r="P166" s="139">
        <f t="shared" si="31"/>
        <v>0</v>
      </c>
      <c r="Q166" s="139">
        <v>0</v>
      </c>
      <c r="R166" s="139">
        <f t="shared" si="32"/>
        <v>0</v>
      </c>
      <c r="S166" s="139">
        <v>0</v>
      </c>
      <c r="T166" s="140">
        <f t="shared" si="33"/>
        <v>0</v>
      </c>
      <c r="AR166" s="141" t="s">
        <v>277</v>
      </c>
      <c r="AT166" s="141" t="s">
        <v>179</v>
      </c>
      <c r="AU166" s="141" t="s">
        <v>91</v>
      </c>
      <c r="AY166" s="18" t="s">
        <v>177</v>
      </c>
      <c r="BE166" s="142">
        <f t="shared" si="34"/>
        <v>0</v>
      </c>
      <c r="BF166" s="142">
        <f t="shared" si="35"/>
        <v>0</v>
      </c>
      <c r="BG166" s="142">
        <f t="shared" si="36"/>
        <v>0</v>
      </c>
      <c r="BH166" s="142">
        <f t="shared" si="37"/>
        <v>0</v>
      </c>
      <c r="BI166" s="142">
        <f t="shared" si="38"/>
        <v>0</v>
      </c>
      <c r="BJ166" s="18" t="s">
        <v>91</v>
      </c>
      <c r="BK166" s="142">
        <f t="shared" si="39"/>
        <v>0</v>
      </c>
      <c r="BL166" s="18" t="s">
        <v>277</v>
      </c>
      <c r="BM166" s="141" t="s">
        <v>1249</v>
      </c>
    </row>
    <row r="167" spans="2:65" s="1" customFormat="1" ht="21.75" customHeight="1">
      <c r="B167" s="34"/>
      <c r="C167" s="130" t="s">
        <v>748</v>
      </c>
      <c r="D167" s="130" t="s">
        <v>179</v>
      </c>
      <c r="E167" s="131" t="s">
        <v>2569</v>
      </c>
      <c r="F167" s="132" t="s">
        <v>2570</v>
      </c>
      <c r="G167" s="133" t="s">
        <v>120</v>
      </c>
      <c r="H167" s="134">
        <v>4</v>
      </c>
      <c r="I167" s="135"/>
      <c r="J167" s="136">
        <f t="shared" si="30"/>
        <v>0</v>
      </c>
      <c r="K167" s="132" t="s">
        <v>81</v>
      </c>
      <c r="L167" s="34"/>
      <c r="M167" s="137" t="s">
        <v>81</v>
      </c>
      <c r="N167" s="138" t="s">
        <v>53</v>
      </c>
      <c r="P167" s="139">
        <f t="shared" si="31"/>
        <v>0</v>
      </c>
      <c r="Q167" s="139">
        <v>0</v>
      </c>
      <c r="R167" s="139">
        <f t="shared" si="32"/>
        <v>0</v>
      </c>
      <c r="S167" s="139">
        <v>0</v>
      </c>
      <c r="T167" s="140">
        <f t="shared" si="33"/>
        <v>0</v>
      </c>
      <c r="AR167" s="141" t="s">
        <v>277</v>
      </c>
      <c r="AT167" s="141" t="s">
        <v>179</v>
      </c>
      <c r="AU167" s="141" t="s">
        <v>91</v>
      </c>
      <c r="AY167" s="18" t="s">
        <v>177</v>
      </c>
      <c r="BE167" s="142">
        <f t="shared" si="34"/>
        <v>0</v>
      </c>
      <c r="BF167" s="142">
        <f t="shared" si="35"/>
        <v>0</v>
      </c>
      <c r="BG167" s="142">
        <f t="shared" si="36"/>
        <v>0</v>
      </c>
      <c r="BH167" s="142">
        <f t="shared" si="37"/>
        <v>0</v>
      </c>
      <c r="BI167" s="142">
        <f t="shared" si="38"/>
        <v>0</v>
      </c>
      <c r="BJ167" s="18" t="s">
        <v>91</v>
      </c>
      <c r="BK167" s="142">
        <f t="shared" si="39"/>
        <v>0</v>
      </c>
      <c r="BL167" s="18" t="s">
        <v>277</v>
      </c>
      <c r="BM167" s="141" t="s">
        <v>1260</v>
      </c>
    </row>
    <row r="168" spans="2:65" s="1" customFormat="1" ht="24.2" customHeight="1">
      <c r="B168" s="34"/>
      <c r="C168" s="130" t="s">
        <v>755</v>
      </c>
      <c r="D168" s="130" t="s">
        <v>179</v>
      </c>
      <c r="E168" s="131" t="s">
        <v>2571</v>
      </c>
      <c r="F168" s="132" t="s">
        <v>2572</v>
      </c>
      <c r="G168" s="133" t="s">
        <v>1758</v>
      </c>
      <c r="H168" s="134">
        <v>1</v>
      </c>
      <c r="I168" s="135"/>
      <c r="J168" s="136">
        <f t="shared" si="30"/>
        <v>0</v>
      </c>
      <c r="K168" s="132" t="s">
        <v>81</v>
      </c>
      <c r="L168" s="34"/>
      <c r="M168" s="137" t="s">
        <v>81</v>
      </c>
      <c r="N168" s="138" t="s">
        <v>53</v>
      </c>
      <c r="P168" s="139">
        <f t="shared" si="31"/>
        <v>0</v>
      </c>
      <c r="Q168" s="139">
        <v>0</v>
      </c>
      <c r="R168" s="139">
        <f t="shared" si="32"/>
        <v>0</v>
      </c>
      <c r="S168" s="139">
        <v>0</v>
      </c>
      <c r="T168" s="140">
        <f t="shared" si="33"/>
        <v>0</v>
      </c>
      <c r="AR168" s="141" t="s">
        <v>277</v>
      </c>
      <c r="AT168" s="141" t="s">
        <v>179</v>
      </c>
      <c r="AU168" s="141" t="s">
        <v>91</v>
      </c>
      <c r="AY168" s="18" t="s">
        <v>177</v>
      </c>
      <c r="BE168" s="142">
        <f t="shared" si="34"/>
        <v>0</v>
      </c>
      <c r="BF168" s="142">
        <f t="shared" si="35"/>
        <v>0</v>
      </c>
      <c r="BG168" s="142">
        <f t="shared" si="36"/>
        <v>0</v>
      </c>
      <c r="BH168" s="142">
        <f t="shared" si="37"/>
        <v>0</v>
      </c>
      <c r="BI168" s="142">
        <f t="shared" si="38"/>
        <v>0</v>
      </c>
      <c r="BJ168" s="18" t="s">
        <v>91</v>
      </c>
      <c r="BK168" s="142">
        <f t="shared" si="39"/>
        <v>0</v>
      </c>
      <c r="BL168" s="18" t="s">
        <v>277</v>
      </c>
      <c r="BM168" s="141" t="s">
        <v>1269</v>
      </c>
    </row>
    <row r="169" spans="2:65" s="1" customFormat="1" ht="16.5" customHeight="1">
      <c r="B169" s="34"/>
      <c r="C169" s="130" t="s">
        <v>766</v>
      </c>
      <c r="D169" s="130" t="s">
        <v>179</v>
      </c>
      <c r="E169" s="131" t="s">
        <v>2573</v>
      </c>
      <c r="F169" s="132" t="s">
        <v>2536</v>
      </c>
      <c r="G169" s="133" t="s">
        <v>1320</v>
      </c>
      <c r="H169" s="134">
        <v>1</v>
      </c>
      <c r="I169" s="135"/>
      <c r="J169" s="136">
        <f t="shared" si="30"/>
        <v>0</v>
      </c>
      <c r="K169" s="132" t="s">
        <v>81</v>
      </c>
      <c r="L169" s="34"/>
      <c r="M169" s="137" t="s">
        <v>81</v>
      </c>
      <c r="N169" s="138" t="s">
        <v>53</v>
      </c>
      <c r="P169" s="139">
        <f t="shared" si="31"/>
        <v>0</v>
      </c>
      <c r="Q169" s="139">
        <v>0</v>
      </c>
      <c r="R169" s="139">
        <f t="shared" si="32"/>
        <v>0</v>
      </c>
      <c r="S169" s="139">
        <v>0</v>
      </c>
      <c r="T169" s="140">
        <f t="shared" si="33"/>
        <v>0</v>
      </c>
      <c r="AR169" s="141" t="s">
        <v>277</v>
      </c>
      <c r="AT169" s="141" t="s">
        <v>179</v>
      </c>
      <c r="AU169" s="141" t="s">
        <v>91</v>
      </c>
      <c r="AY169" s="18" t="s">
        <v>177</v>
      </c>
      <c r="BE169" s="142">
        <f t="shared" si="34"/>
        <v>0</v>
      </c>
      <c r="BF169" s="142">
        <f t="shared" si="35"/>
        <v>0</v>
      </c>
      <c r="BG169" s="142">
        <f t="shared" si="36"/>
        <v>0</v>
      </c>
      <c r="BH169" s="142">
        <f t="shared" si="37"/>
        <v>0</v>
      </c>
      <c r="BI169" s="142">
        <f t="shared" si="38"/>
        <v>0</v>
      </c>
      <c r="BJ169" s="18" t="s">
        <v>91</v>
      </c>
      <c r="BK169" s="142">
        <f t="shared" si="39"/>
        <v>0</v>
      </c>
      <c r="BL169" s="18" t="s">
        <v>277</v>
      </c>
      <c r="BM169" s="141" t="s">
        <v>1285</v>
      </c>
    </row>
    <row r="170" spans="2:65" s="1" customFormat="1" ht="16.5" customHeight="1">
      <c r="B170" s="34"/>
      <c r="C170" s="130" t="s">
        <v>772</v>
      </c>
      <c r="D170" s="130" t="s">
        <v>179</v>
      </c>
      <c r="E170" s="131" t="s">
        <v>2574</v>
      </c>
      <c r="F170" s="132" t="s">
        <v>2519</v>
      </c>
      <c r="G170" s="133" t="s">
        <v>1320</v>
      </c>
      <c r="H170" s="134">
        <v>1</v>
      </c>
      <c r="I170" s="135"/>
      <c r="J170" s="136">
        <f t="shared" si="30"/>
        <v>0</v>
      </c>
      <c r="K170" s="132" t="s">
        <v>81</v>
      </c>
      <c r="L170" s="34"/>
      <c r="M170" s="137" t="s">
        <v>81</v>
      </c>
      <c r="N170" s="138" t="s">
        <v>53</v>
      </c>
      <c r="P170" s="139">
        <f t="shared" si="31"/>
        <v>0</v>
      </c>
      <c r="Q170" s="139">
        <v>0</v>
      </c>
      <c r="R170" s="139">
        <f t="shared" si="32"/>
        <v>0</v>
      </c>
      <c r="S170" s="139">
        <v>0</v>
      </c>
      <c r="T170" s="140">
        <f t="shared" si="33"/>
        <v>0</v>
      </c>
      <c r="AR170" s="141" t="s">
        <v>277</v>
      </c>
      <c r="AT170" s="141" t="s">
        <v>179</v>
      </c>
      <c r="AU170" s="141" t="s">
        <v>91</v>
      </c>
      <c r="AY170" s="18" t="s">
        <v>177</v>
      </c>
      <c r="BE170" s="142">
        <f t="shared" si="34"/>
        <v>0</v>
      </c>
      <c r="BF170" s="142">
        <f t="shared" si="35"/>
        <v>0</v>
      </c>
      <c r="BG170" s="142">
        <f t="shared" si="36"/>
        <v>0</v>
      </c>
      <c r="BH170" s="142">
        <f t="shared" si="37"/>
        <v>0</v>
      </c>
      <c r="BI170" s="142">
        <f t="shared" si="38"/>
        <v>0</v>
      </c>
      <c r="BJ170" s="18" t="s">
        <v>91</v>
      </c>
      <c r="BK170" s="142">
        <f t="shared" si="39"/>
        <v>0</v>
      </c>
      <c r="BL170" s="18" t="s">
        <v>277</v>
      </c>
      <c r="BM170" s="141" t="s">
        <v>1299</v>
      </c>
    </row>
    <row r="171" spans="2:65" s="1" customFormat="1" ht="16.5" customHeight="1">
      <c r="B171" s="34"/>
      <c r="C171" s="130" t="s">
        <v>777</v>
      </c>
      <c r="D171" s="130" t="s">
        <v>179</v>
      </c>
      <c r="E171" s="131" t="s">
        <v>2575</v>
      </c>
      <c r="F171" s="132" t="s">
        <v>2427</v>
      </c>
      <c r="G171" s="133" t="s">
        <v>1320</v>
      </c>
      <c r="H171" s="134">
        <v>1</v>
      </c>
      <c r="I171" s="135"/>
      <c r="J171" s="136">
        <f t="shared" si="30"/>
        <v>0</v>
      </c>
      <c r="K171" s="132" t="s">
        <v>81</v>
      </c>
      <c r="L171" s="34"/>
      <c r="M171" s="137" t="s">
        <v>81</v>
      </c>
      <c r="N171" s="138" t="s">
        <v>53</v>
      </c>
      <c r="P171" s="139">
        <f t="shared" si="31"/>
        <v>0</v>
      </c>
      <c r="Q171" s="139">
        <v>0</v>
      </c>
      <c r="R171" s="139">
        <f t="shared" si="32"/>
        <v>0</v>
      </c>
      <c r="S171" s="139">
        <v>0</v>
      </c>
      <c r="T171" s="140">
        <f t="shared" si="33"/>
        <v>0</v>
      </c>
      <c r="AR171" s="141" t="s">
        <v>277</v>
      </c>
      <c r="AT171" s="141" t="s">
        <v>179</v>
      </c>
      <c r="AU171" s="141" t="s">
        <v>91</v>
      </c>
      <c r="AY171" s="18" t="s">
        <v>177</v>
      </c>
      <c r="BE171" s="142">
        <f t="shared" si="34"/>
        <v>0</v>
      </c>
      <c r="BF171" s="142">
        <f t="shared" si="35"/>
        <v>0</v>
      </c>
      <c r="BG171" s="142">
        <f t="shared" si="36"/>
        <v>0</v>
      </c>
      <c r="BH171" s="142">
        <f t="shared" si="37"/>
        <v>0</v>
      </c>
      <c r="BI171" s="142">
        <f t="shared" si="38"/>
        <v>0</v>
      </c>
      <c r="BJ171" s="18" t="s">
        <v>91</v>
      </c>
      <c r="BK171" s="142">
        <f t="shared" si="39"/>
        <v>0</v>
      </c>
      <c r="BL171" s="18" t="s">
        <v>277</v>
      </c>
      <c r="BM171" s="141" t="s">
        <v>1311</v>
      </c>
    </row>
    <row r="172" spans="2:65" s="11" customFormat="1" ht="25.9" customHeight="1">
      <c r="B172" s="118"/>
      <c r="D172" s="119" t="s">
        <v>82</v>
      </c>
      <c r="E172" s="120" t="s">
        <v>1753</v>
      </c>
      <c r="F172" s="120" t="s">
        <v>2576</v>
      </c>
      <c r="I172" s="121"/>
      <c r="J172" s="122">
        <f>BK172</f>
        <v>0</v>
      </c>
      <c r="L172" s="118"/>
      <c r="M172" s="123"/>
      <c r="P172" s="124">
        <f>SUM(P173:P180)</f>
        <v>0</v>
      </c>
      <c r="R172" s="124">
        <f>SUM(R173:R180)</f>
        <v>0</v>
      </c>
      <c r="T172" s="125">
        <f>SUM(T173:T180)</f>
        <v>0</v>
      </c>
      <c r="AR172" s="119" t="s">
        <v>184</v>
      </c>
      <c r="AT172" s="126" t="s">
        <v>82</v>
      </c>
      <c r="AU172" s="126" t="s">
        <v>83</v>
      </c>
      <c r="AY172" s="119" t="s">
        <v>177</v>
      </c>
      <c r="BK172" s="127">
        <f>SUM(BK173:BK180)</f>
        <v>0</v>
      </c>
    </row>
    <row r="173" spans="2:65" s="1" customFormat="1" ht="16.5" customHeight="1">
      <c r="B173" s="34"/>
      <c r="C173" s="130" t="s">
        <v>783</v>
      </c>
      <c r="D173" s="130" t="s">
        <v>179</v>
      </c>
      <c r="E173" s="131" t="s">
        <v>2577</v>
      </c>
      <c r="F173" s="132" t="s">
        <v>2578</v>
      </c>
      <c r="G173" s="133" t="s">
        <v>1758</v>
      </c>
      <c r="H173" s="134">
        <v>1</v>
      </c>
      <c r="I173" s="135"/>
      <c r="J173" s="136">
        <f t="shared" ref="J173:J180" si="40">ROUND(I173*H173,2)</f>
        <v>0</v>
      </c>
      <c r="K173" s="132" t="s">
        <v>81</v>
      </c>
      <c r="L173" s="34"/>
      <c r="M173" s="137" t="s">
        <v>81</v>
      </c>
      <c r="N173" s="138" t="s">
        <v>53</v>
      </c>
      <c r="P173" s="139">
        <f t="shared" ref="P173:P180" si="41">O173*H173</f>
        <v>0</v>
      </c>
      <c r="Q173" s="139">
        <v>0</v>
      </c>
      <c r="R173" s="139">
        <f t="shared" ref="R173:R180" si="42">Q173*H173</f>
        <v>0</v>
      </c>
      <c r="S173" s="139">
        <v>0</v>
      </c>
      <c r="T173" s="140">
        <f t="shared" ref="T173:T180" si="43">S173*H173</f>
        <v>0</v>
      </c>
      <c r="AR173" s="141" t="s">
        <v>1759</v>
      </c>
      <c r="AT173" s="141" t="s">
        <v>179</v>
      </c>
      <c r="AU173" s="141" t="s">
        <v>91</v>
      </c>
      <c r="AY173" s="18" t="s">
        <v>177</v>
      </c>
      <c r="BE173" s="142">
        <f t="shared" ref="BE173:BE180" si="44">IF(N173="základní",J173,0)</f>
        <v>0</v>
      </c>
      <c r="BF173" s="142">
        <f t="shared" ref="BF173:BF180" si="45">IF(N173="snížená",J173,0)</f>
        <v>0</v>
      </c>
      <c r="BG173" s="142">
        <f t="shared" ref="BG173:BG180" si="46">IF(N173="zákl. přenesená",J173,0)</f>
        <v>0</v>
      </c>
      <c r="BH173" s="142">
        <f t="shared" ref="BH173:BH180" si="47">IF(N173="sníž. přenesená",J173,0)</f>
        <v>0</v>
      </c>
      <c r="BI173" s="142">
        <f t="shared" ref="BI173:BI180" si="48">IF(N173="nulová",J173,0)</f>
        <v>0</v>
      </c>
      <c r="BJ173" s="18" t="s">
        <v>91</v>
      </c>
      <c r="BK173" s="142">
        <f t="shared" ref="BK173:BK180" si="49">ROUND(I173*H173,2)</f>
        <v>0</v>
      </c>
      <c r="BL173" s="18" t="s">
        <v>1759</v>
      </c>
      <c r="BM173" s="141" t="s">
        <v>2579</v>
      </c>
    </row>
    <row r="174" spans="2:65" s="1" customFormat="1" ht="55.5" customHeight="1">
      <c r="B174" s="34"/>
      <c r="C174" s="130" t="s">
        <v>789</v>
      </c>
      <c r="D174" s="130" t="s">
        <v>179</v>
      </c>
      <c r="E174" s="131" t="s">
        <v>1756</v>
      </c>
      <c r="F174" s="132" t="s">
        <v>2580</v>
      </c>
      <c r="G174" s="133" t="s">
        <v>1758</v>
      </c>
      <c r="H174" s="134">
        <v>1</v>
      </c>
      <c r="I174" s="135"/>
      <c r="J174" s="136">
        <f t="shared" si="40"/>
        <v>0</v>
      </c>
      <c r="K174" s="132" t="s">
        <v>81</v>
      </c>
      <c r="L174" s="34"/>
      <c r="M174" s="137" t="s">
        <v>81</v>
      </c>
      <c r="N174" s="138" t="s">
        <v>53</v>
      </c>
      <c r="P174" s="139">
        <f t="shared" si="41"/>
        <v>0</v>
      </c>
      <c r="Q174" s="139">
        <v>0</v>
      </c>
      <c r="R174" s="139">
        <f t="shared" si="42"/>
        <v>0</v>
      </c>
      <c r="S174" s="139">
        <v>0</v>
      </c>
      <c r="T174" s="140">
        <f t="shared" si="43"/>
        <v>0</v>
      </c>
      <c r="AR174" s="141" t="s">
        <v>1759</v>
      </c>
      <c r="AT174" s="141" t="s">
        <v>179</v>
      </c>
      <c r="AU174" s="141" t="s">
        <v>91</v>
      </c>
      <c r="AY174" s="18" t="s">
        <v>177</v>
      </c>
      <c r="BE174" s="142">
        <f t="shared" si="44"/>
        <v>0</v>
      </c>
      <c r="BF174" s="142">
        <f t="shared" si="45"/>
        <v>0</v>
      </c>
      <c r="BG174" s="142">
        <f t="shared" si="46"/>
        <v>0</v>
      </c>
      <c r="BH174" s="142">
        <f t="shared" si="47"/>
        <v>0</v>
      </c>
      <c r="BI174" s="142">
        <f t="shared" si="48"/>
        <v>0</v>
      </c>
      <c r="BJ174" s="18" t="s">
        <v>91</v>
      </c>
      <c r="BK174" s="142">
        <f t="shared" si="49"/>
        <v>0</v>
      </c>
      <c r="BL174" s="18" t="s">
        <v>1759</v>
      </c>
      <c r="BM174" s="141" t="s">
        <v>2581</v>
      </c>
    </row>
    <row r="175" spans="2:65" s="1" customFormat="1" ht="44.25" customHeight="1">
      <c r="B175" s="34"/>
      <c r="C175" s="130" t="s">
        <v>794</v>
      </c>
      <c r="D175" s="130" t="s">
        <v>179</v>
      </c>
      <c r="E175" s="131" t="s">
        <v>2582</v>
      </c>
      <c r="F175" s="132" t="s">
        <v>2583</v>
      </c>
      <c r="G175" s="133" t="s">
        <v>1758</v>
      </c>
      <c r="H175" s="134">
        <v>1</v>
      </c>
      <c r="I175" s="135"/>
      <c r="J175" s="136">
        <f t="shared" si="40"/>
        <v>0</v>
      </c>
      <c r="K175" s="132" t="s">
        <v>81</v>
      </c>
      <c r="L175" s="34"/>
      <c r="M175" s="137" t="s">
        <v>81</v>
      </c>
      <c r="N175" s="138" t="s">
        <v>53</v>
      </c>
      <c r="P175" s="139">
        <f t="shared" si="41"/>
        <v>0</v>
      </c>
      <c r="Q175" s="139">
        <v>0</v>
      </c>
      <c r="R175" s="139">
        <f t="shared" si="42"/>
        <v>0</v>
      </c>
      <c r="S175" s="139">
        <v>0</v>
      </c>
      <c r="T175" s="140">
        <f t="shared" si="43"/>
        <v>0</v>
      </c>
      <c r="AR175" s="141" t="s">
        <v>1759</v>
      </c>
      <c r="AT175" s="141" t="s">
        <v>179</v>
      </c>
      <c r="AU175" s="141" t="s">
        <v>91</v>
      </c>
      <c r="AY175" s="18" t="s">
        <v>177</v>
      </c>
      <c r="BE175" s="142">
        <f t="shared" si="44"/>
        <v>0</v>
      </c>
      <c r="BF175" s="142">
        <f t="shared" si="45"/>
        <v>0</v>
      </c>
      <c r="BG175" s="142">
        <f t="shared" si="46"/>
        <v>0</v>
      </c>
      <c r="BH175" s="142">
        <f t="shared" si="47"/>
        <v>0</v>
      </c>
      <c r="BI175" s="142">
        <f t="shared" si="48"/>
        <v>0</v>
      </c>
      <c r="BJ175" s="18" t="s">
        <v>91</v>
      </c>
      <c r="BK175" s="142">
        <f t="shared" si="49"/>
        <v>0</v>
      </c>
      <c r="BL175" s="18" t="s">
        <v>1759</v>
      </c>
      <c r="BM175" s="141" t="s">
        <v>2584</v>
      </c>
    </row>
    <row r="176" spans="2:65" s="1" customFormat="1" ht="16.5" customHeight="1">
      <c r="B176" s="34"/>
      <c r="C176" s="130" t="s">
        <v>800</v>
      </c>
      <c r="D176" s="130" t="s">
        <v>179</v>
      </c>
      <c r="E176" s="131" t="s">
        <v>2585</v>
      </c>
      <c r="F176" s="132" t="s">
        <v>2586</v>
      </c>
      <c r="G176" s="133" t="s">
        <v>1758</v>
      </c>
      <c r="H176" s="134">
        <v>1</v>
      </c>
      <c r="I176" s="135"/>
      <c r="J176" s="136">
        <f t="shared" si="40"/>
        <v>0</v>
      </c>
      <c r="K176" s="132" t="s">
        <v>81</v>
      </c>
      <c r="L176" s="34"/>
      <c r="M176" s="137" t="s">
        <v>81</v>
      </c>
      <c r="N176" s="138" t="s">
        <v>53</v>
      </c>
      <c r="P176" s="139">
        <f t="shared" si="41"/>
        <v>0</v>
      </c>
      <c r="Q176" s="139">
        <v>0</v>
      </c>
      <c r="R176" s="139">
        <f t="shared" si="42"/>
        <v>0</v>
      </c>
      <c r="S176" s="139">
        <v>0</v>
      </c>
      <c r="T176" s="140">
        <f t="shared" si="43"/>
        <v>0</v>
      </c>
      <c r="AR176" s="141" t="s">
        <v>1759</v>
      </c>
      <c r="AT176" s="141" t="s">
        <v>179</v>
      </c>
      <c r="AU176" s="141" t="s">
        <v>91</v>
      </c>
      <c r="AY176" s="18" t="s">
        <v>177</v>
      </c>
      <c r="BE176" s="142">
        <f t="shared" si="44"/>
        <v>0</v>
      </c>
      <c r="BF176" s="142">
        <f t="shared" si="45"/>
        <v>0</v>
      </c>
      <c r="BG176" s="142">
        <f t="shared" si="46"/>
        <v>0</v>
      </c>
      <c r="BH176" s="142">
        <f t="shared" si="47"/>
        <v>0</v>
      </c>
      <c r="BI176" s="142">
        <f t="shared" si="48"/>
        <v>0</v>
      </c>
      <c r="BJ176" s="18" t="s">
        <v>91</v>
      </c>
      <c r="BK176" s="142">
        <f t="shared" si="49"/>
        <v>0</v>
      </c>
      <c r="BL176" s="18" t="s">
        <v>1759</v>
      </c>
      <c r="BM176" s="141" t="s">
        <v>2587</v>
      </c>
    </row>
    <row r="177" spans="2:65" s="1" customFormat="1" ht="24.2" customHeight="1">
      <c r="B177" s="34"/>
      <c r="C177" s="130" t="s">
        <v>805</v>
      </c>
      <c r="D177" s="130" t="s">
        <v>179</v>
      </c>
      <c r="E177" s="131" t="s">
        <v>2588</v>
      </c>
      <c r="F177" s="132" t="s">
        <v>2589</v>
      </c>
      <c r="G177" s="133" t="s">
        <v>1320</v>
      </c>
      <c r="H177" s="134">
        <v>1</v>
      </c>
      <c r="I177" s="135"/>
      <c r="J177" s="136">
        <f t="shared" si="40"/>
        <v>0</v>
      </c>
      <c r="K177" s="132" t="s">
        <v>81</v>
      </c>
      <c r="L177" s="34"/>
      <c r="M177" s="137" t="s">
        <v>81</v>
      </c>
      <c r="N177" s="138" t="s">
        <v>53</v>
      </c>
      <c r="P177" s="139">
        <f t="shared" si="41"/>
        <v>0</v>
      </c>
      <c r="Q177" s="139">
        <v>0</v>
      </c>
      <c r="R177" s="139">
        <f t="shared" si="42"/>
        <v>0</v>
      </c>
      <c r="S177" s="139">
        <v>0</v>
      </c>
      <c r="T177" s="140">
        <f t="shared" si="43"/>
        <v>0</v>
      </c>
      <c r="AR177" s="141" t="s">
        <v>1759</v>
      </c>
      <c r="AT177" s="141" t="s">
        <v>179</v>
      </c>
      <c r="AU177" s="141" t="s">
        <v>91</v>
      </c>
      <c r="AY177" s="18" t="s">
        <v>177</v>
      </c>
      <c r="BE177" s="142">
        <f t="shared" si="44"/>
        <v>0</v>
      </c>
      <c r="BF177" s="142">
        <f t="shared" si="45"/>
        <v>0</v>
      </c>
      <c r="BG177" s="142">
        <f t="shared" si="46"/>
        <v>0</v>
      </c>
      <c r="BH177" s="142">
        <f t="shared" si="47"/>
        <v>0</v>
      </c>
      <c r="BI177" s="142">
        <f t="shared" si="48"/>
        <v>0</v>
      </c>
      <c r="BJ177" s="18" t="s">
        <v>91</v>
      </c>
      <c r="BK177" s="142">
        <f t="shared" si="49"/>
        <v>0</v>
      </c>
      <c r="BL177" s="18" t="s">
        <v>1759</v>
      </c>
      <c r="BM177" s="141" t="s">
        <v>2590</v>
      </c>
    </row>
    <row r="178" spans="2:65" s="1" customFormat="1" ht="24.2" customHeight="1">
      <c r="B178" s="34"/>
      <c r="C178" s="130" t="s">
        <v>811</v>
      </c>
      <c r="D178" s="130" t="s">
        <v>179</v>
      </c>
      <c r="E178" s="131" t="s">
        <v>2591</v>
      </c>
      <c r="F178" s="132" t="s">
        <v>2592</v>
      </c>
      <c r="G178" s="133" t="s">
        <v>1758</v>
      </c>
      <c r="H178" s="134">
        <v>1</v>
      </c>
      <c r="I178" s="135"/>
      <c r="J178" s="136">
        <f t="shared" si="40"/>
        <v>0</v>
      </c>
      <c r="K178" s="132" t="s">
        <v>81</v>
      </c>
      <c r="L178" s="34"/>
      <c r="M178" s="137" t="s">
        <v>81</v>
      </c>
      <c r="N178" s="138" t="s">
        <v>53</v>
      </c>
      <c r="P178" s="139">
        <f t="shared" si="41"/>
        <v>0</v>
      </c>
      <c r="Q178" s="139">
        <v>0</v>
      </c>
      <c r="R178" s="139">
        <f t="shared" si="42"/>
        <v>0</v>
      </c>
      <c r="S178" s="139">
        <v>0</v>
      </c>
      <c r="T178" s="140">
        <f t="shared" si="43"/>
        <v>0</v>
      </c>
      <c r="AR178" s="141" t="s">
        <v>1759</v>
      </c>
      <c r="AT178" s="141" t="s">
        <v>179</v>
      </c>
      <c r="AU178" s="141" t="s">
        <v>91</v>
      </c>
      <c r="AY178" s="18" t="s">
        <v>177</v>
      </c>
      <c r="BE178" s="142">
        <f t="shared" si="44"/>
        <v>0</v>
      </c>
      <c r="BF178" s="142">
        <f t="shared" si="45"/>
        <v>0</v>
      </c>
      <c r="BG178" s="142">
        <f t="shared" si="46"/>
        <v>0</v>
      </c>
      <c r="BH178" s="142">
        <f t="shared" si="47"/>
        <v>0</v>
      </c>
      <c r="BI178" s="142">
        <f t="shared" si="48"/>
        <v>0</v>
      </c>
      <c r="BJ178" s="18" t="s">
        <v>91</v>
      </c>
      <c r="BK178" s="142">
        <f t="shared" si="49"/>
        <v>0</v>
      </c>
      <c r="BL178" s="18" t="s">
        <v>1759</v>
      </c>
      <c r="BM178" s="141" t="s">
        <v>2593</v>
      </c>
    </row>
    <row r="179" spans="2:65" s="1" customFormat="1" ht="16.5" customHeight="1">
      <c r="B179" s="34"/>
      <c r="C179" s="130" t="s">
        <v>816</v>
      </c>
      <c r="D179" s="130" t="s">
        <v>179</v>
      </c>
      <c r="E179" s="131" t="s">
        <v>2594</v>
      </c>
      <c r="F179" s="132" t="s">
        <v>2595</v>
      </c>
      <c r="G179" s="133" t="s">
        <v>1320</v>
      </c>
      <c r="H179" s="134">
        <v>1</v>
      </c>
      <c r="I179" s="135"/>
      <c r="J179" s="136">
        <f t="shared" si="40"/>
        <v>0</v>
      </c>
      <c r="K179" s="132" t="s">
        <v>81</v>
      </c>
      <c r="L179" s="34"/>
      <c r="M179" s="137" t="s">
        <v>81</v>
      </c>
      <c r="N179" s="138" t="s">
        <v>53</v>
      </c>
      <c r="P179" s="139">
        <f t="shared" si="41"/>
        <v>0</v>
      </c>
      <c r="Q179" s="139">
        <v>0</v>
      </c>
      <c r="R179" s="139">
        <f t="shared" si="42"/>
        <v>0</v>
      </c>
      <c r="S179" s="139">
        <v>0</v>
      </c>
      <c r="T179" s="140">
        <f t="shared" si="43"/>
        <v>0</v>
      </c>
      <c r="AR179" s="141" t="s">
        <v>1759</v>
      </c>
      <c r="AT179" s="141" t="s">
        <v>179</v>
      </c>
      <c r="AU179" s="141" t="s">
        <v>91</v>
      </c>
      <c r="AY179" s="18" t="s">
        <v>177</v>
      </c>
      <c r="BE179" s="142">
        <f t="shared" si="44"/>
        <v>0</v>
      </c>
      <c r="BF179" s="142">
        <f t="shared" si="45"/>
        <v>0</v>
      </c>
      <c r="BG179" s="142">
        <f t="shared" si="46"/>
        <v>0</v>
      </c>
      <c r="BH179" s="142">
        <f t="shared" si="47"/>
        <v>0</v>
      </c>
      <c r="BI179" s="142">
        <f t="shared" si="48"/>
        <v>0</v>
      </c>
      <c r="BJ179" s="18" t="s">
        <v>91</v>
      </c>
      <c r="BK179" s="142">
        <f t="shared" si="49"/>
        <v>0</v>
      </c>
      <c r="BL179" s="18" t="s">
        <v>1759</v>
      </c>
      <c r="BM179" s="141" t="s">
        <v>2596</v>
      </c>
    </row>
    <row r="180" spans="2:65" s="1" customFormat="1" ht="33" customHeight="1">
      <c r="B180" s="34"/>
      <c r="C180" s="130" t="s">
        <v>821</v>
      </c>
      <c r="D180" s="130" t="s">
        <v>179</v>
      </c>
      <c r="E180" s="131" t="s">
        <v>2597</v>
      </c>
      <c r="F180" s="132" t="s">
        <v>2598</v>
      </c>
      <c r="G180" s="133" t="s">
        <v>1320</v>
      </c>
      <c r="H180" s="134">
        <v>1</v>
      </c>
      <c r="I180" s="135"/>
      <c r="J180" s="136">
        <f t="shared" si="40"/>
        <v>0</v>
      </c>
      <c r="K180" s="132" t="s">
        <v>81</v>
      </c>
      <c r="L180" s="34"/>
      <c r="M180" s="188" t="s">
        <v>81</v>
      </c>
      <c r="N180" s="189" t="s">
        <v>53</v>
      </c>
      <c r="O180" s="190"/>
      <c r="P180" s="191">
        <f t="shared" si="41"/>
        <v>0</v>
      </c>
      <c r="Q180" s="191">
        <v>0</v>
      </c>
      <c r="R180" s="191">
        <f t="shared" si="42"/>
        <v>0</v>
      </c>
      <c r="S180" s="191">
        <v>0</v>
      </c>
      <c r="T180" s="192">
        <f t="shared" si="43"/>
        <v>0</v>
      </c>
      <c r="AR180" s="141" t="s">
        <v>1759</v>
      </c>
      <c r="AT180" s="141" t="s">
        <v>179</v>
      </c>
      <c r="AU180" s="141" t="s">
        <v>91</v>
      </c>
      <c r="AY180" s="18" t="s">
        <v>177</v>
      </c>
      <c r="BE180" s="142">
        <f t="shared" si="44"/>
        <v>0</v>
      </c>
      <c r="BF180" s="142">
        <f t="shared" si="45"/>
        <v>0</v>
      </c>
      <c r="BG180" s="142">
        <f t="shared" si="46"/>
        <v>0</v>
      </c>
      <c r="BH180" s="142">
        <f t="shared" si="47"/>
        <v>0</v>
      </c>
      <c r="BI180" s="142">
        <f t="shared" si="48"/>
        <v>0</v>
      </c>
      <c r="BJ180" s="18" t="s">
        <v>91</v>
      </c>
      <c r="BK180" s="142">
        <f t="shared" si="49"/>
        <v>0</v>
      </c>
      <c r="BL180" s="18" t="s">
        <v>1759</v>
      </c>
      <c r="BM180" s="141" t="s">
        <v>2599</v>
      </c>
    </row>
    <row r="181" spans="2:65" s="1" customFormat="1" ht="6.95" customHeight="1">
      <c r="B181" s="43"/>
      <c r="C181" s="44"/>
      <c r="D181" s="44"/>
      <c r="E181" s="44"/>
      <c r="F181" s="44"/>
      <c r="G181" s="44"/>
      <c r="H181" s="44"/>
      <c r="I181" s="44"/>
      <c r="J181" s="44"/>
      <c r="K181" s="44"/>
      <c r="L181" s="34"/>
    </row>
  </sheetData>
  <sheetProtection algorithmName="SHA-512" hashValue="lVSHJhrMl8W3HrNASzirK3cBIp7GVtnvWXLimnxU+UHKwvjmsq+neV1QNMK0NoBAC8efotrKxVQ1SIvg3MgmTA==" saltValue="eh6Or5c7ngbyKkXCeu5//ar2DNvxfnyrErJK7Qbsbk8eXKL0O+Aj20XgjG637VniC5F5ido7WXFPBMEItWiL/w==" spinCount="100000" sheet="1" objects="1" scenarios="1" formatColumns="0" formatRows="0" autoFilter="0"/>
  <autoFilter ref="C83:K180" xr:uid="{00000000-0009-0000-0000-000006000000}"/>
  <mergeCells count="9">
    <mergeCell ref="E50:H50"/>
    <mergeCell ref="E74:H74"/>
    <mergeCell ref="E76:H76"/>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00"/>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111</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2600</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ROUND(J86,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ROUND((SUM(BE86:BE199)),  2)</f>
        <v>0</v>
      </c>
      <c r="I33" s="92">
        <v>0.21</v>
      </c>
      <c r="J33" s="91">
        <f>ROUND(((SUM(BE86:BE199))*I33),  2)</f>
        <v>0</v>
      </c>
      <c r="L33" s="34"/>
    </row>
    <row r="34" spans="2:12" s="1" customFormat="1" ht="14.45" customHeight="1">
      <c r="B34" s="34"/>
      <c r="E34" s="28" t="s">
        <v>54</v>
      </c>
      <c r="F34" s="91">
        <f>ROUND((SUM(BF86:BF199)),  2)</f>
        <v>0</v>
      </c>
      <c r="I34" s="92">
        <v>0.12</v>
      </c>
      <c r="J34" s="91">
        <f>ROUND(((SUM(BF86:BF199))*I34),  2)</f>
        <v>0</v>
      </c>
      <c r="L34" s="34"/>
    </row>
    <row r="35" spans="2:12" s="1" customFormat="1" ht="14.45" hidden="1" customHeight="1">
      <c r="B35" s="34"/>
      <c r="E35" s="28" t="s">
        <v>55</v>
      </c>
      <c r="F35" s="91">
        <f>ROUND((SUM(BG86:BG199)),  2)</f>
        <v>0</v>
      </c>
      <c r="I35" s="92">
        <v>0.21</v>
      </c>
      <c r="J35" s="91">
        <f>0</f>
        <v>0</v>
      </c>
      <c r="L35" s="34"/>
    </row>
    <row r="36" spans="2:12" s="1" customFormat="1" ht="14.45" hidden="1" customHeight="1">
      <c r="B36" s="34"/>
      <c r="E36" s="28" t="s">
        <v>56</v>
      </c>
      <c r="F36" s="91">
        <f>ROUND((SUM(BH86:BH199)),  2)</f>
        <v>0</v>
      </c>
      <c r="I36" s="92">
        <v>0.12</v>
      </c>
      <c r="J36" s="91">
        <f>0</f>
        <v>0</v>
      </c>
      <c r="L36" s="34"/>
    </row>
    <row r="37" spans="2:12" s="1" customFormat="1" ht="14.45" hidden="1" customHeight="1">
      <c r="B37" s="34"/>
      <c r="E37" s="28" t="s">
        <v>57</v>
      </c>
      <c r="F37" s="91">
        <f>ROUND((SUM(BI86:BI199)),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D1.07.000 - Dendrologie a sadové úpravy</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J86</f>
        <v>0</v>
      </c>
      <c r="L59" s="34"/>
      <c r="AU59" s="18" t="s">
        <v>130</v>
      </c>
    </row>
    <row r="60" spans="2:47" s="8" customFormat="1" ht="24.95" customHeight="1">
      <c r="B60" s="102"/>
      <c r="D60" s="103" t="s">
        <v>2601</v>
      </c>
      <c r="E60" s="104"/>
      <c r="F60" s="104"/>
      <c r="G60" s="104"/>
      <c r="H60" s="104"/>
      <c r="I60" s="104"/>
      <c r="J60" s="105">
        <f>J87</f>
        <v>0</v>
      </c>
      <c r="L60" s="102"/>
    </row>
    <row r="61" spans="2:47" s="8" customFormat="1" ht="24.95" customHeight="1">
      <c r="B61" s="102"/>
      <c r="D61" s="103" t="s">
        <v>2602</v>
      </c>
      <c r="E61" s="104"/>
      <c r="F61" s="104"/>
      <c r="G61" s="104"/>
      <c r="H61" s="104"/>
      <c r="I61" s="104"/>
      <c r="J61" s="105">
        <f>J103</f>
        <v>0</v>
      </c>
      <c r="L61" s="102"/>
    </row>
    <row r="62" spans="2:47" s="8" customFormat="1" ht="24.95" customHeight="1">
      <c r="B62" s="102"/>
      <c r="D62" s="103" t="s">
        <v>2603</v>
      </c>
      <c r="E62" s="104"/>
      <c r="F62" s="104"/>
      <c r="G62" s="104"/>
      <c r="H62" s="104"/>
      <c r="I62" s="104"/>
      <c r="J62" s="105">
        <f>J135</f>
        <v>0</v>
      </c>
      <c r="L62" s="102"/>
    </row>
    <row r="63" spans="2:47" s="8" customFormat="1" ht="24.95" customHeight="1">
      <c r="B63" s="102"/>
      <c r="D63" s="103" t="s">
        <v>2604</v>
      </c>
      <c r="E63" s="104"/>
      <c r="F63" s="104"/>
      <c r="G63" s="104"/>
      <c r="H63" s="104"/>
      <c r="I63" s="104"/>
      <c r="J63" s="105">
        <f>J143</f>
        <v>0</v>
      </c>
      <c r="L63" s="102"/>
    </row>
    <row r="64" spans="2:47" s="8" customFormat="1" ht="24.95" customHeight="1">
      <c r="B64" s="102"/>
      <c r="D64" s="103" t="s">
        <v>2605</v>
      </c>
      <c r="E64" s="104"/>
      <c r="F64" s="104"/>
      <c r="G64" s="104"/>
      <c r="H64" s="104"/>
      <c r="I64" s="104"/>
      <c r="J64" s="105">
        <f>J184</f>
        <v>0</v>
      </c>
      <c r="L64" s="102"/>
    </row>
    <row r="65" spans="2:12" s="8" customFormat="1" ht="24.95" customHeight="1">
      <c r="B65" s="102"/>
      <c r="D65" s="103" t="s">
        <v>2606</v>
      </c>
      <c r="E65" s="104"/>
      <c r="F65" s="104"/>
      <c r="G65" s="104"/>
      <c r="H65" s="104"/>
      <c r="I65" s="104"/>
      <c r="J65" s="105">
        <f>J186</f>
        <v>0</v>
      </c>
      <c r="L65" s="102"/>
    </row>
    <row r="66" spans="2:12" s="8" customFormat="1" ht="24.95" customHeight="1">
      <c r="B66" s="102"/>
      <c r="D66" s="103" t="s">
        <v>2607</v>
      </c>
      <c r="E66" s="104"/>
      <c r="F66" s="104"/>
      <c r="G66" s="104"/>
      <c r="H66" s="104"/>
      <c r="I66" s="104"/>
      <c r="J66" s="105">
        <f>J197</f>
        <v>0</v>
      </c>
      <c r="L66" s="102"/>
    </row>
    <row r="67" spans="2:12" s="1" customFormat="1" ht="21.75" customHeight="1">
      <c r="B67" s="34"/>
      <c r="L67" s="34"/>
    </row>
    <row r="68" spans="2:12" s="1" customFormat="1" ht="6.95" customHeight="1">
      <c r="B68" s="43"/>
      <c r="C68" s="44"/>
      <c r="D68" s="44"/>
      <c r="E68" s="44"/>
      <c r="F68" s="44"/>
      <c r="G68" s="44"/>
      <c r="H68" s="44"/>
      <c r="I68" s="44"/>
      <c r="J68" s="44"/>
      <c r="K68" s="44"/>
      <c r="L68" s="34"/>
    </row>
    <row r="72" spans="2:12" s="1" customFormat="1" ht="6.95" customHeight="1">
      <c r="B72" s="45"/>
      <c r="C72" s="46"/>
      <c r="D72" s="46"/>
      <c r="E72" s="46"/>
      <c r="F72" s="46"/>
      <c r="G72" s="46"/>
      <c r="H72" s="46"/>
      <c r="I72" s="46"/>
      <c r="J72" s="46"/>
      <c r="K72" s="46"/>
      <c r="L72" s="34"/>
    </row>
    <row r="73" spans="2:12" s="1" customFormat="1" ht="24.95" customHeight="1">
      <c r="B73" s="34"/>
      <c r="C73" s="22" t="s">
        <v>162</v>
      </c>
      <c r="L73" s="34"/>
    </row>
    <row r="74" spans="2:12" s="1" customFormat="1" ht="6.95" customHeight="1">
      <c r="B74" s="34"/>
      <c r="L74" s="34"/>
    </row>
    <row r="75" spans="2:12" s="1" customFormat="1" ht="12" customHeight="1">
      <c r="B75" s="34"/>
      <c r="C75" s="28" t="s">
        <v>16</v>
      </c>
      <c r="L75" s="34"/>
    </row>
    <row r="76" spans="2:12" s="1" customFormat="1" ht="26.25" customHeight="1">
      <c r="B76" s="34"/>
      <c r="E76" s="324" t="str">
        <f>E7</f>
        <v>Modernizace přístupu do Polikliniky / Část III. - nový přístup do Polikliniky</v>
      </c>
      <c r="F76" s="325"/>
      <c r="G76" s="325"/>
      <c r="H76" s="325"/>
      <c r="L76" s="34"/>
    </row>
    <row r="77" spans="2:12" s="1" customFormat="1" ht="12" customHeight="1">
      <c r="B77" s="34"/>
      <c r="C77" s="28" t="s">
        <v>125</v>
      </c>
      <c r="L77" s="34"/>
    </row>
    <row r="78" spans="2:12" s="1" customFormat="1" ht="16.5" customHeight="1">
      <c r="B78" s="34"/>
      <c r="E78" s="287" t="str">
        <f>E9</f>
        <v>D1.07.000 - Dendrologie a sadové úpravy</v>
      </c>
      <c r="F78" s="326"/>
      <c r="G78" s="326"/>
      <c r="H78" s="326"/>
      <c r="L78" s="34"/>
    </row>
    <row r="79" spans="2:12" s="1" customFormat="1" ht="6.95" customHeight="1">
      <c r="B79" s="34"/>
      <c r="L79" s="34"/>
    </row>
    <row r="80" spans="2:12" s="1" customFormat="1" ht="12" customHeight="1">
      <c r="B80" s="34"/>
      <c r="C80" s="28" t="s">
        <v>22</v>
      </c>
      <c r="F80" s="26" t="str">
        <f>F12</f>
        <v>Nemocnice Česká Lípa</v>
      </c>
      <c r="I80" s="28" t="s">
        <v>24</v>
      </c>
      <c r="J80" s="51" t="str">
        <f>IF(J12="","",J12)</f>
        <v>31. 5. 2024</v>
      </c>
      <c r="L80" s="34"/>
    </row>
    <row r="81" spans="2:65" s="1" customFormat="1" ht="6.95" customHeight="1">
      <c r="B81" s="34"/>
      <c r="L81" s="34"/>
    </row>
    <row r="82" spans="2:65" s="1" customFormat="1" ht="15.2" customHeight="1">
      <c r="B82" s="34"/>
      <c r="C82" s="28" t="s">
        <v>30</v>
      </c>
      <c r="F82" s="26" t="str">
        <f>E15</f>
        <v xml:space="preserve">Nemocnice s poliklinikou Česká Lípa, a.s. </v>
      </c>
      <c r="I82" s="28" t="s">
        <v>38</v>
      </c>
      <c r="J82" s="32" t="str">
        <f>E21</f>
        <v>STORING spol. s r.o.</v>
      </c>
      <c r="L82" s="34"/>
    </row>
    <row r="83" spans="2:65" s="1" customFormat="1" ht="15.2" customHeight="1">
      <c r="B83" s="34"/>
      <c r="C83" s="28" t="s">
        <v>36</v>
      </c>
      <c r="F83" s="26" t="str">
        <f>IF(E18="","",E18)</f>
        <v>Vyplň údaj</v>
      </c>
      <c r="I83" s="28" t="s">
        <v>43</v>
      </c>
      <c r="J83" s="32" t="str">
        <f>E24</f>
        <v xml:space="preserve">STORING spol. s ro. </v>
      </c>
      <c r="L83" s="34"/>
    </row>
    <row r="84" spans="2:65" s="1" customFormat="1" ht="10.35" customHeight="1">
      <c r="B84" s="34"/>
      <c r="L84" s="34"/>
    </row>
    <row r="85" spans="2:65" s="10" customFormat="1" ht="29.25" customHeight="1">
      <c r="B85" s="110"/>
      <c r="C85" s="111" t="s">
        <v>163</v>
      </c>
      <c r="D85" s="112" t="s">
        <v>67</v>
      </c>
      <c r="E85" s="112" t="s">
        <v>63</v>
      </c>
      <c r="F85" s="112" t="s">
        <v>64</v>
      </c>
      <c r="G85" s="112" t="s">
        <v>164</v>
      </c>
      <c r="H85" s="112" t="s">
        <v>165</v>
      </c>
      <c r="I85" s="112" t="s">
        <v>166</v>
      </c>
      <c r="J85" s="112" t="s">
        <v>129</v>
      </c>
      <c r="K85" s="113" t="s">
        <v>167</v>
      </c>
      <c r="L85" s="110"/>
      <c r="M85" s="58" t="s">
        <v>81</v>
      </c>
      <c r="N85" s="59" t="s">
        <v>52</v>
      </c>
      <c r="O85" s="59" t="s">
        <v>168</v>
      </c>
      <c r="P85" s="59" t="s">
        <v>169</v>
      </c>
      <c r="Q85" s="59" t="s">
        <v>170</v>
      </c>
      <c r="R85" s="59" t="s">
        <v>171</v>
      </c>
      <c r="S85" s="59" t="s">
        <v>172</v>
      </c>
      <c r="T85" s="60" t="s">
        <v>173</v>
      </c>
    </row>
    <row r="86" spans="2:65" s="1" customFormat="1" ht="22.9" customHeight="1">
      <c r="B86" s="34"/>
      <c r="C86" s="63" t="s">
        <v>174</v>
      </c>
      <c r="J86" s="114">
        <f>BK86</f>
        <v>0</v>
      </c>
      <c r="L86" s="34"/>
      <c r="M86" s="61"/>
      <c r="N86" s="52"/>
      <c r="O86" s="52"/>
      <c r="P86" s="115">
        <f>P87+P103+P135+P143+P184+P186+P197</f>
        <v>0</v>
      </c>
      <c r="Q86" s="52"/>
      <c r="R86" s="115">
        <f>R87+R103+R135+R143+R184+R186+R197</f>
        <v>0</v>
      </c>
      <c r="S86" s="52"/>
      <c r="T86" s="116">
        <f>T87+T103+T135+T143+T184+T186+T197</f>
        <v>0</v>
      </c>
      <c r="AT86" s="18" t="s">
        <v>82</v>
      </c>
      <c r="AU86" s="18" t="s">
        <v>130</v>
      </c>
      <c r="BK86" s="117">
        <f>BK87+BK103+BK135+BK143+BK184+BK186+BK197</f>
        <v>0</v>
      </c>
    </row>
    <row r="87" spans="2:65" s="11" customFormat="1" ht="25.9" customHeight="1">
      <c r="B87" s="118"/>
      <c r="D87" s="119" t="s">
        <v>82</v>
      </c>
      <c r="E87" s="120" t="s">
        <v>2608</v>
      </c>
      <c r="F87" s="120" t="s">
        <v>2609</v>
      </c>
      <c r="I87" s="121"/>
      <c r="J87" s="122">
        <f>BK87</f>
        <v>0</v>
      </c>
      <c r="L87" s="118"/>
      <c r="M87" s="123"/>
      <c r="P87" s="124">
        <f>SUM(P88:P102)</f>
        <v>0</v>
      </c>
      <c r="R87" s="124">
        <f>SUM(R88:R102)</f>
        <v>0</v>
      </c>
      <c r="T87" s="125">
        <f>SUM(T88:T102)</f>
        <v>0</v>
      </c>
      <c r="AR87" s="119" t="s">
        <v>91</v>
      </c>
      <c r="AT87" s="126" t="s">
        <v>82</v>
      </c>
      <c r="AU87" s="126" t="s">
        <v>83</v>
      </c>
      <c r="AY87" s="119" t="s">
        <v>177</v>
      </c>
      <c r="BK87" s="127">
        <f>SUM(BK88:BK102)</f>
        <v>0</v>
      </c>
    </row>
    <row r="88" spans="2:65" s="1" customFormat="1" ht="24.2" customHeight="1">
      <c r="B88" s="34"/>
      <c r="C88" s="130" t="s">
        <v>91</v>
      </c>
      <c r="D88" s="130" t="s">
        <v>179</v>
      </c>
      <c r="E88" s="131" t="s">
        <v>2610</v>
      </c>
      <c r="F88" s="132" t="s">
        <v>2611</v>
      </c>
      <c r="G88" s="133" t="s">
        <v>2612</v>
      </c>
      <c r="H88" s="134">
        <v>2840.25</v>
      </c>
      <c r="I88" s="135"/>
      <c r="J88" s="136">
        <f>ROUND(I88*H88,2)</f>
        <v>0</v>
      </c>
      <c r="K88" s="132" t="s">
        <v>81</v>
      </c>
      <c r="L88" s="34"/>
      <c r="M88" s="137" t="s">
        <v>81</v>
      </c>
      <c r="N88" s="138" t="s">
        <v>53</v>
      </c>
      <c r="P88" s="139">
        <f>O88*H88</f>
        <v>0</v>
      </c>
      <c r="Q88" s="139">
        <v>0</v>
      </c>
      <c r="R88" s="139">
        <f>Q88*H88</f>
        <v>0</v>
      </c>
      <c r="S88" s="139">
        <v>0</v>
      </c>
      <c r="T88" s="140">
        <f>S88*H88</f>
        <v>0</v>
      </c>
      <c r="AR88" s="141" t="s">
        <v>184</v>
      </c>
      <c r="AT88" s="141" t="s">
        <v>179</v>
      </c>
      <c r="AU88" s="141" t="s">
        <v>91</v>
      </c>
      <c r="AY88" s="18" t="s">
        <v>177</v>
      </c>
      <c r="BE88" s="142">
        <f>IF(N88="základní",J88,0)</f>
        <v>0</v>
      </c>
      <c r="BF88" s="142">
        <f>IF(N88="snížená",J88,0)</f>
        <v>0</v>
      </c>
      <c r="BG88" s="142">
        <f>IF(N88="zákl. přenesená",J88,0)</f>
        <v>0</v>
      </c>
      <c r="BH88" s="142">
        <f>IF(N88="sníž. přenesená",J88,0)</f>
        <v>0</v>
      </c>
      <c r="BI88" s="142">
        <f>IF(N88="nulová",J88,0)</f>
        <v>0</v>
      </c>
      <c r="BJ88" s="18" t="s">
        <v>91</v>
      </c>
      <c r="BK88" s="142">
        <f>ROUND(I88*H88,2)</f>
        <v>0</v>
      </c>
      <c r="BL88" s="18" t="s">
        <v>184</v>
      </c>
      <c r="BM88" s="141" t="s">
        <v>93</v>
      </c>
    </row>
    <row r="89" spans="2:65" s="15" customFormat="1" ht="11.25">
      <c r="B89" s="179"/>
      <c r="D89" s="148" t="s">
        <v>188</v>
      </c>
      <c r="E89" s="180" t="s">
        <v>81</v>
      </c>
      <c r="F89" s="181" t="s">
        <v>2613</v>
      </c>
      <c r="H89" s="180" t="s">
        <v>81</v>
      </c>
      <c r="I89" s="182"/>
      <c r="L89" s="179"/>
      <c r="M89" s="183"/>
      <c r="T89" s="184"/>
      <c r="AT89" s="180" t="s">
        <v>188</v>
      </c>
      <c r="AU89" s="180" t="s">
        <v>91</v>
      </c>
      <c r="AV89" s="15" t="s">
        <v>91</v>
      </c>
      <c r="AW89" s="15" t="s">
        <v>42</v>
      </c>
      <c r="AX89" s="15" t="s">
        <v>83</v>
      </c>
      <c r="AY89" s="180" t="s">
        <v>177</v>
      </c>
    </row>
    <row r="90" spans="2:65" s="12" customFormat="1" ht="11.25">
      <c r="B90" s="147"/>
      <c r="D90" s="148" t="s">
        <v>188</v>
      </c>
      <c r="E90" s="149" t="s">
        <v>81</v>
      </c>
      <c r="F90" s="150" t="s">
        <v>2614</v>
      </c>
      <c r="H90" s="151">
        <v>2039.85</v>
      </c>
      <c r="I90" s="152"/>
      <c r="L90" s="147"/>
      <c r="M90" s="153"/>
      <c r="T90" s="154"/>
      <c r="AT90" s="149" t="s">
        <v>188</v>
      </c>
      <c r="AU90" s="149" t="s">
        <v>91</v>
      </c>
      <c r="AV90" s="12" t="s">
        <v>93</v>
      </c>
      <c r="AW90" s="12" t="s">
        <v>42</v>
      </c>
      <c r="AX90" s="12" t="s">
        <v>83</v>
      </c>
      <c r="AY90" s="149" t="s">
        <v>177</v>
      </c>
    </row>
    <row r="91" spans="2:65" s="12" customFormat="1" ht="11.25">
      <c r="B91" s="147"/>
      <c r="D91" s="148" t="s">
        <v>188</v>
      </c>
      <c r="E91" s="149" t="s">
        <v>81</v>
      </c>
      <c r="F91" s="150" t="s">
        <v>2615</v>
      </c>
      <c r="H91" s="151">
        <v>423.15</v>
      </c>
      <c r="I91" s="152"/>
      <c r="L91" s="147"/>
      <c r="M91" s="153"/>
      <c r="T91" s="154"/>
      <c r="AT91" s="149" t="s">
        <v>188</v>
      </c>
      <c r="AU91" s="149" t="s">
        <v>91</v>
      </c>
      <c r="AV91" s="12" t="s">
        <v>93</v>
      </c>
      <c r="AW91" s="12" t="s">
        <v>42</v>
      </c>
      <c r="AX91" s="12" t="s">
        <v>83</v>
      </c>
      <c r="AY91" s="149" t="s">
        <v>177</v>
      </c>
    </row>
    <row r="92" spans="2:65" s="12" customFormat="1" ht="11.25">
      <c r="B92" s="147"/>
      <c r="D92" s="148" t="s">
        <v>188</v>
      </c>
      <c r="E92" s="149" t="s">
        <v>81</v>
      </c>
      <c r="F92" s="150" t="s">
        <v>2616</v>
      </c>
      <c r="H92" s="151">
        <v>55.1</v>
      </c>
      <c r="I92" s="152"/>
      <c r="L92" s="147"/>
      <c r="M92" s="153"/>
      <c r="T92" s="154"/>
      <c r="AT92" s="149" t="s">
        <v>188</v>
      </c>
      <c r="AU92" s="149" t="s">
        <v>91</v>
      </c>
      <c r="AV92" s="12" t="s">
        <v>93</v>
      </c>
      <c r="AW92" s="12" t="s">
        <v>42</v>
      </c>
      <c r="AX92" s="12" t="s">
        <v>83</v>
      </c>
      <c r="AY92" s="149" t="s">
        <v>177</v>
      </c>
    </row>
    <row r="93" spans="2:65" s="12" customFormat="1" ht="11.25">
      <c r="B93" s="147"/>
      <c r="D93" s="148" t="s">
        <v>188</v>
      </c>
      <c r="E93" s="149" t="s">
        <v>81</v>
      </c>
      <c r="F93" s="150" t="s">
        <v>2617</v>
      </c>
      <c r="H93" s="151">
        <v>10.4</v>
      </c>
      <c r="I93" s="152"/>
      <c r="L93" s="147"/>
      <c r="M93" s="153"/>
      <c r="T93" s="154"/>
      <c r="AT93" s="149" t="s">
        <v>188</v>
      </c>
      <c r="AU93" s="149" t="s">
        <v>91</v>
      </c>
      <c r="AV93" s="12" t="s">
        <v>93</v>
      </c>
      <c r="AW93" s="12" t="s">
        <v>42</v>
      </c>
      <c r="AX93" s="12" t="s">
        <v>83</v>
      </c>
      <c r="AY93" s="149" t="s">
        <v>177</v>
      </c>
    </row>
    <row r="94" spans="2:65" s="12" customFormat="1" ht="11.25">
      <c r="B94" s="147"/>
      <c r="D94" s="148" t="s">
        <v>188</v>
      </c>
      <c r="E94" s="149" t="s">
        <v>81</v>
      </c>
      <c r="F94" s="150" t="s">
        <v>2618</v>
      </c>
      <c r="H94" s="151">
        <v>311.75</v>
      </c>
      <c r="I94" s="152"/>
      <c r="L94" s="147"/>
      <c r="M94" s="153"/>
      <c r="T94" s="154"/>
      <c r="AT94" s="149" t="s">
        <v>188</v>
      </c>
      <c r="AU94" s="149" t="s">
        <v>91</v>
      </c>
      <c r="AV94" s="12" t="s">
        <v>93</v>
      </c>
      <c r="AW94" s="12" t="s">
        <v>42</v>
      </c>
      <c r="AX94" s="12" t="s">
        <v>83</v>
      </c>
      <c r="AY94" s="149" t="s">
        <v>177</v>
      </c>
    </row>
    <row r="95" spans="2:65" s="13" customFormat="1" ht="11.25">
      <c r="B95" s="155"/>
      <c r="D95" s="148" t="s">
        <v>188</v>
      </c>
      <c r="E95" s="156" t="s">
        <v>81</v>
      </c>
      <c r="F95" s="157" t="s">
        <v>192</v>
      </c>
      <c r="H95" s="158">
        <v>2840.25</v>
      </c>
      <c r="I95" s="159"/>
      <c r="L95" s="155"/>
      <c r="M95" s="160"/>
      <c r="T95" s="161"/>
      <c r="AT95" s="156" t="s">
        <v>188</v>
      </c>
      <c r="AU95" s="156" t="s">
        <v>91</v>
      </c>
      <c r="AV95" s="13" t="s">
        <v>184</v>
      </c>
      <c r="AW95" s="13" t="s">
        <v>42</v>
      </c>
      <c r="AX95" s="13" t="s">
        <v>91</v>
      </c>
      <c r="AY95" s="156" t="s">
        <v>177</v>
      </c>
    </row>
    <row r="96" spans="2:65" s="1" customFormat="1" ht="49.15" customHeight="1">
      <c r="B96" s="34"/>
      <c r="C96" s="130" t="s">
        <v>93</v>
      </c>
      <c r="D96" s="130" t="s">
        <v>179</v>
      </c>
      <c r="E96" s="131" t="s">
        <v>2619</v>
      </c>
      <c r="F96" s="132" t="s">
        <v>2620</v>
      </c>
      <c r="G96" s="133" t="s">
        <v>2612</v>
      </c>
      <c r="H96" s="134">
        <v>5680.5</v>
      </c>
      <c r="I96" s="135"/>
      <c r="J96" s="136">
        <f>ROUND(I96*H96,2)</f>
        <v>0</v>
      </c>
      <c r="K96" s="132" t="s">
        <v>81</v>
      </c>
      <c r="L96" s="34"/>
      <c r="M96" s="137" t="s">
        <v>81</v>
      </c>
      <c r="N96" s="138" t="s">
        <v>53</v>
      </c>
      <c r="P96" s="139">
        <f>O96*H96</f>
        <v>0</v>
      </c>
      <c r="Q96" s="139">
        <v>0</v>
      </c>
      <c r="R96" s="139">
        <f>Q96*H96</f>
        <v>0</v>
      </c>
      <c r="S96" s="139">
        <v>0</v>
      </c>
      <c r="T96" s="140">
        <f>S96*H96</f>
        <v>0</v>
      </c>
      <c r="AR96" s="141" t="s">
        <v>184</v>
      </c>
      <c r="AT96" s="141" t="s">
        <v>179</v>
      </c>
      <c r="AU96" s="141" t="s">
        <v>91</v>
      </c>
      <c r="AY96" s="18" t="s">
        <v>177</v>
      </c>
      <c r="BE96" s="142">
        <f>IF(N96="základní",J96,0)</f>
        <v>0</v>
      </c>
      <c r="BF96" s="142">
        <f>IF(N96="snížená",J96,0)</f>
        <v>0</v>
      </c>
      <c r="BG96" s="142">
        <f>IF(N96="zákl. přenesená",J96,0)</f>
        <v>0</v>
      </c>
      <c r="BH96" s="142">
        <f>IF(N96="sníž. přenesená",J96,0)</f>
        <v>0</v>
      </c>
      <c r="BI96" s="142">
        <f>IF(N96="nulová",J96,0)</f>
        <v>0</v>
      </c>
      <c r="BJ96" s="18" t="s">
        <v>91</v>
      </c>
      <c r="BK96" s="142">
        <f>ROUND(I96*H96,2)</f>
        <v>0</v>
      </c>
      <c r="BL96" s="18" t="s">
        <v>184</v>
      </c>
      <c r="BM96" s="141" t="s">
        <v>184</v>
      </c>
    </row>
    <row r="97" spans="2:65" s="12" customFormat="1" ht="11.25">
      <c r="B97" s="147"/>
      <c r="D97" s="148" t="s">
        <v>188</v>
      </c>
      <c r="E97" s="149" t="s">
        <v>81</v>
      </c>
      <c r="F97" s="150" t="s">
        <v>2621</v>
      </c>
      <c r="H97" s="151">
        <v>4079.7</v>
      </c>
      <c r="I97" s="152"/>
      <c r="L97" s="147"/>
      <c r="M97" s="153"/>
      <c r="T97" s="154"/>
      <c r="AT97" s="149" t="s">
        <v>188</v>
      </c>
      <c r="AU97" s="149" t="s">
        <v>91</v>
      </c>
      <c r="AV97" s="12" t="s">
        <v>93</v>
      </c>
      <c r="AW97" s="12" t="s">
        <v>42</v>
      </c>
      <c r="AX97" s="12" t="s">
        <v>83</v>
      </c>
      <c r="AY97" s="149" t="s">
        <v>177</v>
      </c>
    </row>
    <row r="98" spans="2:65" s="12" customFormat="1" ht="11.25">
      <c r="B98" s="147"/>
      <c r="D98" s="148" t="s">
        <v>188</v>
      </c>
      <c r="E98" s="149" t="s">
        <v>81</v>
      </c>
      <c r="F98" s="150" t="s">
        <v>2622</v>
      </c>
      <c r="H98" s="151">
        <v>846.3</v>
      </c>
      <c r="I98" s="152"/>
      <c r="L98" s="147"/>
      <c r="M98" s="153"/>
      <c r="T98" s="154"/>
      <c r="AT98" s="149" t="s">
        <v>188</v>
      </c>
      <c r="AU98" s="149" t="s">
        <v>91</v>
      </c>
      <c r="AV98" s="12" t="s">
        <v>93</v>
      </c>
      <c r="AW98" s="12" t="s">
        <v>42</v>
      </c>
      <c r="AX98" s="12" t="s">
        <v>83</v>
      </c>
      <c r="AY98" s="149" t="s">
        <v>177</v>
      </c>
    </row>
    <row r="99" spans="2:65" s="12" customFormat="1" ht="11.25">
      <c r="B99" s="147"/>
      <c r="D99" s="148" t="s">
        <v>188</v>
      </c>
      <c r="E99" s="149" t="s">
        <v>81</v>
      </c>
      <c r="F99" s="150" t="s">
        <v>2623</v>
      </c>
      <c r="H99" s="151">
        <v>110.2</v>
      </c>
      <c r="I99" s="152"/>
      <c r="L99" s="147"/>
      <c r="M99" s="153"/>
      <c r="T99" s="154"/>
      <c r="AT99" s="149" t="s">
        <v>188</v>
      </c>
      <c r="AU99" s="149" t="s">
        <v>91</v>
      </c>
      <c r="AV99" s="12" t="s">
        <v>93</v>
      </c>
      <c r="AW99" s="12" t="s">
        <v>42</v>
      </c>
      <c r="AX99" s="12" t="s">
        <v>83</v>
      </c>
      <c r="AY99" s="149" t="s">
        <v>177</v>
      </c>
    </row>
    <row r="100" spans="2:65" s="12" customFormat="1" ht="11.25">
      <c r="B100" s="147"/>
      <c r="D100" s="148" t="s">
        <v>188</v>
      </c>
      <c r="E100" s="149" t="s">
        <v>81</v>
      </c>
      <c r="F100" s="150" t="s">
        <v>2624</v>
      </c>
      <c r="H100" s="151">
        <v>20.8</v>
      </c>
      <c r="I100" s="152"/>
      <c r="L100" s="147"/>
      <c r="M100" s="153"/>
      <c r="T100" s="154"/>
      <c r="AT100" s="149" t="s">
        <v>188</v>
      </c>
      <c r="AU100" s="149" t="s">
        <v>91</v>
      </c>
      <c r="AV100" s="12" t="s">
        <v>93</v>
      </c>
      <c r="AW100" s="12" t="s">
        <v>42</v>
      </c>
      <c r="AX100" s="12" t="s">
        <v>83</v>
      </c>
      <c r="AY100" s="149" t="s">
        <v>177</v>
      </c>
    </row>
    <row r="101" spans="2:65" s="12" customFormat="1" ht="11.25">
      <c r="B101" s="147"/>
      <c r="D101" s="148" t="s">
        <v>188</v>
      </c>
      <c r="E101" s="149" t="s">
        <v>81</v>
      </c>
      <c r="F101" s="150" t="s">
        <v>2625</v>
      </c>
      <c r="H101" s="151">
        <v>623.5</v>
      </c>
      <c r="I101" s="152"/>
      <c r="L101" s="147"/>
      <c r="M101" s="153"/>
      <c r="T101" s="154"/>
      <c r="AT101" s="149" t="s">
        <v>188</v>
      </c>
      <c r="AU101" s="149" t="s">
        <v>91</v>
      </c>
      <c r="AV101" s="12" t="s">
        <v>93</v>
      </c>
      <c r="AW101" s="12" t="s">
        <v>42</v>
      </c>
      <c r="AX101" s="12" t="s">
        <v>83</v>
      </c>
      <c r="AY101" s="149" t="s">
        <v>177</v>
      </c>
    </row>
    <row r="102" spans="2:65" s="13" customFormat="1" ht="11.25">
      <c r="B102" s="155"/>
      <c r="D102" s="148" t="s">
        <v>188</v>
      </c>
      <c r="E102" s="156" t="s">
        <v>81</v>
      </c>
      <c r="F102" s="157" t="s">
        <v>192</v>
      </c>
      <c r="H102" s="158">
        <v>5680.5</v>
      </c>
      <c r="I102" s="159"/>
      <c r="L102" s="155"/>
      <c r="M102" s="160"/>
      <c r="T102" s="161"/>
      <c r="AT102" s="156" t="s">
        <v>188</v>
      </c>
      <c r="AU102" s="156" t="s">
        <v>91</v>
      </c>
      <c r="AV102" s="13" t="s">
        <v>184</v>
      </c>
      <c r="AW102" s="13" t="s">
        <v>42</v>
      </c>
      <c r="AX102" s="13" t="s">
        <v>91</v>
      </c>
      <c r="AY102" s="156" t="s">
        <v>177</v>
      </c>
    </row>
    <row r="103" spans="2:65" s="11" customFormat="1" ht="25.9" customHeight="1">
      <c r="B103" s="118"/>
      <c r="D103" s="119" t="s">
        <v>82</v>
      </c>
      <c r="E103" s="120" t="s">
        <v>2626</v>
      </c>
      <c r="F103" s="120" t="s">
        <v>2627</v>
      </c>
      <c r="I103" s="121"/>
      <c r="J103" s="122">
        <f>BK103</f>
        <v>0</v>
      </c>
      <c r="L103" s="118"/>
      <c r="M103" s="123"/>
      <c r="P103" s="124">
        <f>SUM(P104:P134)</f>
        <v>0</v>
      </c>
      <c r="R103" s="124">
        <f>SUM(R104:R134)</f>
        <v>0</v>
      </c>
      <c r="T103" s="125">
        <f>SUM(T104:T134)</f>
        <v>0</v>
      </c>
      <c r="AR103" s="119" t="s">
        <v>91</v>
      </c>
      <c r="AT103" s="126" t="s">
        <v>82</v>
      </c>
      <c r="AU103" s="126" t="s">
        <v>83</v>
      </c>
      <c r="AY103" s="119" t="s">
        <v>177</v>
      </c>
      <c r="BK103" s="127">
        <f>SUM(BK104:BK134)</f>
        <v>0</v>
      </c>
    </row>
    <row r="104" spans="2:65" s="1" customFormat="1" ht="24.2" customHeight="1">
      <c r="B104" s="34"/>
      <c r="C104" s="130" t="s">
        <v>197</v>
      </c>
      <c r="D104" s="130" t="s">
        <v>179</v>
      </c>
      <c r="E104" s="131" t="s">
        <v>2628</v>
      </c>
      <c r="F104" s="132" t="s">
        <v>2629</v>
      </c>
      <c r="G104" s="133" t="s">
        <v>2630</v>
      </c>
      <c r="H104" s="134">
        <v>5</v>
      </c>
      <c r="I104" s="135"/>
      <c r="J104" s="136">
        <f t="shared" ref="J104:J134" si="0">ROUND(I104*H104,2)</f>
        <v>0</v>
      </c>
      <c r="K104" s="132" t="s">
        <v>81</v>
      </c>
      <c r="L104" s="34"/>
      <c r="M104" s="137" t="s">
        <v>81</v>
      </c>
      <c r="N104" s="138" t="s">
        <v>53</v>
      </c>
      <c r="P104" s="139">
        <f t="shared" ref="P104:P134" si="1">O104*H104</f>
        <v>0</v>
      </c>
      <c r="Q104" s="139">
        <v>0</v>
      </c>
      <c r="R104" s="139">
        <f t="shared" ref="R104:R134" si="2">Q104*H104</f>
        <v>0</v>
      </c>
      <c r="S104" s="139">
        <v>0</v>
      </c>
      <c r="T104" s="140">
        <f t="shared" ref="T104:T134" si="3">S104*H104</f>
        <v>0</v>
      </c>
      <c r="AR104" s="141" t="s">
        <v>184</v>
      </c>
      <c r="AT104" s="141" t="s">
        <v>179</v>
      </c>
      <c r="AU104" s="141" t="s">
        <v>91</v>
      </c>
      <c r="AY104" s="18" t="s">
        <v>177</v>
      </c>
      <c r="BE104" s="142">
        <f t="shared" ref="BE104:BE134" si="4">IF(N104="základní",J104,0)</f>
        <v>0</v>
      </c>
      <c r="BF104" s="142">
        <f t="shared" ref="BF104:BF134" si="5">IF(N104="snížená",J104,0)</f>
        <v>0</v>
      </c>
      <c r="BG104" s="142">
        <f t="shared" ref="BG104:BG134" si="6">IF(N104="zákl. přenesená",J104,0)</f>
        <v>0</v>
      </c>
      <c r="BH104" s="142">
        <f t="shared" ref="BH104:BH134" si="7">IF(N104="sníž. přenesená",J104,0)</f>
        <v>0</v>
      </c>
      <c r="BI104" s="142">
        <f t="shared" ref="BI104:BI134" si="8">IF(N104="nulová",J104,0)</f>
        <v>0</v>
      </c>
      <c r="BJ104" s="18" t="s">
        <v>91</v>
      </c>
      <c r="BK104" s="142">
        <f t="shared" ref="BK104:BK134" si="9">ROUND(I104*H104,2)</f>
        <v>0</v>
      </c>
      <c r="BL104" s="18" t="s">
        <v>184</v>
      </c>
      <c r="BM104" s="141" t="s">
        <v>216</v>
      </c>
    </row>
    <row r="105" spans="2:65" s="1" customFormat="1" ht="33" customHeight="1">
      <c r="B105" s="34"/>
      <c r="C105" s="130" t="s">
        <v>184</v>
      </c>
      <c r="D105" s="130" t="s">
        <v>179</v>
      </c>
      <c r="E105" s="131" t="s">
        <v>2631</v>
      </c>
      <c r="F105" s="132" t="s">
        <v>2632</v>
      </c>
      <c r="G105" s="133" t="s">
        <v>2630</v>
      </c>
      <c r="H105" s="134">
        <v>4</v>
      </c>
      <c r="I105" s="135"/>
      <c r="J105" s="136">
        <f t="shared" si="0"/>
        <v>0</v>
      </c>
      <c r="K105" s="132" t="s">
        <v>81</v>
      </c>
      <c r="L105" s="34"/>
      <c r="M105" s="137" t="s">
        <v>81</v>
      </c>
      <c r="N105" s="138" t="s">
        <v>53</v>
      </c>
      <c r="P105" s="139">
        <f t="shared" si="1"/>
        <v>0</v>
      </c>
      <c r="Q105" s="139">
        <v>0</v>
      </c>
      <c r="R105" s="139">
        <f t="shared" si="2"/>
        <v>0</v>
      </c>
      <c r="S105" s="139">
        <v>0</v>
      </c>
      <c r="T105" s="140">
        <f t="shared" si="3"/>
        <v>0</v>
      </c>
      <c r="AR105" s="141" t="s">
        <v>184</v>
      </c>
      <c r="AT105" s="141" t="s">
        <v>179</v>
      </c>
      <c r="AU105" s="141" t="s">
        <v>91</v>
      </c>
      <c r="AY105" s="18" t="s">
        <v>177</v>
      </c>
      <c r="BE105" s="142">
        <f t="shared" si="4"/>
        <v>0</v>
      </c>
      <c r="BF105" s="142">
        <f t="shared" si="5"/>
        <v>0</v>
      </c>
      <c r="BG105" s="142">
        <f t="shared" si="6"/>
        <v>0</v>
      </c>
      <c r="BH105" s="142">
        <f t="shared" si="7"/>
        <v>0</v>
      </c>
      <c r="BI105" s="142">
        <f t="shared" si="8"/>
        <v>0</v>
      </c>
      <c r="BJ105" s="18" t="s">
        <v>91</v>
      </c>
      <c r="BK105" s="142">
        <f t="shared" si="9"/>
        <v>0</v>
      </c>
      <c r="BL105" s="18" t="s">
        <v>184</v>
      </c>
      <c r="BM105" s="141" t="s">
        <v>227</v>
      </c>
    </row>
    <row r="106" spans="2:65" s="1" customFormat="1" ht="24.2" customHeight="1">
      <c r="B106" s="34"/>
      <c r="C106" s="130" t="s">
        <v>210</v>
      </c>
      <c r="D106" s="130" t="s">
        <v>179</v>
      </c>
      <c r="E106" s="131" t="s">
        <v>2633</v>
      </c>
      <c r="F106" s="132" t="s">
        <v>2634</v>
      </c>
      <c r="G106" s="133" t="s">
        <v>2630</v>
      </c>
      <c r="H106" s="134">
        <v>80</v>
      </c>
      <c r="I106" s="135"/>
      <c r="J106" s="136">
        <f t="shared" si="0"/>
        <v>0</v>
      </c>
      <c r="K106" s="132" t="s">
        <v>81</v>
      </c>
      <c r="L106" s="34"/>
      <c r="M106" s="137" t="s">
        <v>81</v>
      </c>
      <c r="N106" s="138" t="s">
        <v>53</v>
      </c>
      <c r="P106" s="139">
        <f t="shared" si="1"/>
        <v>0</v>
      </c>
      <c r="Q106" s="139">
        <v>0</v>
      </c>
      <c r="R106" s="139">
        <f t="shared" si="2"/>
        <v>0</v>
      </c>
      <c r="S106" s="139">
        <v>0</v>
      </c>
      <c r="T106" s="140">
        <f t="shared" si="3"/>
        <v>0</v>
      </c>
      <c r="AR106" s="141" t="s">
        <v>184</v>
      </c>
      <c r="AT106" s="141" t="s">
        <v>179</v>
      </c>
      <c r="AU106" s="141" t="s">
        <v>91</v>
      </c>
      <c r="AY106" s="18" t="s">
        <v>177</v>
      </c>
      <c r="BE106" s="142">
        <f t="shared" si="4"/>
        <v>0</v>
      </c>
      <c r="BF106" s="142">
        <f t="shared" si="5"/>
        <v>0</v>
      </c>
      <c r="BG106" s="142">
        <f t="shared" si="6"/>
        <v>0</v>
      </c>
      <c r="BH106" s="142">
        <f t="shared" si="7"/>
        <v>0</v>
      </c>
      <c r="BI106" s="142">
        <f t="shared" si="8"/>
        <v>0</v>
      </c>
      <c r="BJ106" s="18" t="s">
        <v>91</v>
      </c>
      <c r="BK106" s="142">
        <f t="shared" si="9"/>
        <v>0</v>
      </c>
      <c r="BL106" s="18" t="s">
        <v>184</v>
      </c>
      <c r="BM106" s="141" t="s">
        <v>238</v>
      </c>
    </row>
    <row r="107" spans="2:65" s="1" customFormat="1" ht="21.75" customHeight="1">
      <c r="B107" s="34"/>
      <c r="C107" s="130" t="s">
        <v>216</v>
      </c>
      <c r="D107" s="130" t="s">
        <v>179</v>
      </c>
      <c r="E107" s="131" t="s">
        <v>2635</v>
      </c>
      <c r="F107" s="132" t="s">
        <v>2636</v>
      </c>
      <c r="G107" s="133" t="s">
        <v>2630</v>
      </c>
      <c r="H107" s="134">
        <v>58</v>
      </c>
      <c r="I107" s="135"/>
      <c r="J107" s="136">
        <f t="shared" si="0"/>
        <v>0</v>
      </c>
      <c r="K107" s="132" t="s">
        <v>81</v>
      </c>
      <c r="L107" s="34"/>
      <c r="M107" s="137" t="s">
        <v>81</v>
      </c>
      <c r="N107" s="138" t="s">
        <v>53</v>
      </c>
      <c r="P107" s="139">
        <f t="shared" si="1"/>
        <v>0</v>
      </c>
      <c r="Q107" s="139">
        <v>0</v>
      </c>
      <c r="R107" s="139">
        <f t="shared" si="2"/>
        <v>0</v>
      </c>
      <c r="S107" s="139">
        <v>0</v>
      </c>
      <c r="T107" s="140">
        <f t="shared" si="3"/>
        <v>0</v>
      </c>
      <c r="AR107" s="141" t="s">
        <v>184</v>
      </c>
      <c r="AT107" s="141" t="s">
        <v>179</v>
      </c>
      <c r="AU107" s="141" t="s">
        <v>91</v>
      </c>
      <c r="AY107" s="18" t="s">
        <v>177</v>
      </c>
      <c r="BE107" s="142">
        <f t="shared" si="4"/>
        <v>0</v>
      </c>
      <c r="BF107" s="142">
        <f t="shared" si="5"/>
        <v>0</v>
      </c>
      <c r="BG107" s="142">
        <f t="shared" si="6"/>
        <v>0</v>
      </c>
      <c r="BH107" s="142">
        <f t="shared" si="7"/>
        <v>0</v>
      </c>
      <c r="BI107" s="142">
        <f t="shared" si="8"/>
        <v>0</v>
      </c>
      <c r="BJ107" s="18" t="s">
        <v>91</v>
      </c>
      <c r="BK107" s="142">
        <f t="shared" si="9"/>
        <v>0</v>
      </c>
      <c r="BL107" s="18" t="s">
        <v>184</v>
      </c>
      <c r="BM107" s="141" t="s">
        <v>8</v>
      </c>
    </row>
    <row r="108" spans="2:65" s="1" customFormat="1" ht="24.2" customHeight="1">
      <c r="B108" s="34"/>
      <c r="C108" s="130" t="s">
        <v>222</v>
      </c>
      <c r="D108" s="130" t="s">
        <v>179</v>
      </c>
      <c r="E108" s="131" t="s">
        <v>2637</v>
      </c>
      <c r="F108" s="132" t="s">
        <v>2638</v>
      </c>
      <c r="G108" s="133" t="s">
        <v>2630</v>
      </c>
      <c r="H108" s="134">
        <v>9</v>
      </c>
      <c r="I108" s="135"/>
      <c r="J108" s="136">
        <f t="shared" si="0"/>
        <v>0</v>
      </c>
      <c r="K108" s="132" t="s">
        <v>81</v>
      </c>
      <c r="L108" s="34"/>
      <c r="M108" s="137" t="s">
        <v>81</v>
      </c>
      <c r="N108" s="138" t="s">
        <v>53</v>
      </c>
      <c r="P108" s="139">
        <f t="shared" si="1"/>
        <v>0</v>
      </c>
      <c r="Q108" s="139">
        <v>0</v>
      </c>
      <c r="R108" s="139">
        <f t="shared" si="2"/>
        <v>0</v>
      </c>
      <c r="S108" s="139">
        <v>0</v>
      </c>
      <c r="T108" s="140">
        <f t="shared" si="3"/>
        <v>0</v>
      </c>
      <c r="AR108" s="141" t="s">
        <v>184</v>
      </c>
      <c r="AT108" s="141" t="s">
        <v>179</v>
      </c>
      <c r="AU108" s="141" t="s">
        <v>91</v>
      </c>
      <c r="AY108" s="18" t="s">
        <v>177</v>
      </c>
      <c r="BE108" s="142">
        <f t="shared" si="4"/>
        <v>0</v>
      </c>
      <c r="BF108" s="142">
        <f t="shared" si="5"/>
        <v>0</v>
      </c>
      <c r="BG108" s="142">
        <f t="shared" si="6"/>
        <v>0</v>
      </c>
      <c r="BH108" s="142">
        <f t="shared" si="7"/>
        <v>0</v>
      </c>
      <c r="BI108" s="142">
        <f t="shared" si="8"/>
        <v>0</v>
      </c>
      <c r="BJ108" s="18" t="s">
        <v>91</v>
      </c>
      <c r="BK108" s="142">
        <f t="shared" si="9"/>
        <v>0</v>
      </c>
      <c r="BL108" s="18" t="s">
        <v>184</v>
      </c>
      <c r="BM108" s="141" t="s">
        <v>261</v>
      </c>
    </row>
    <row r="109" spans="2:65" s="1" customFormat="1" ht="16.5" customHeight="1">
      <c r="B109" s="34"/>
      <c r="C109" s="130" t="s">
        <v>227</v>
      </c>
      <c r="D109" s="130" t="s">
        <v>179</v>
      </c>
      <c r="E109" s="131" t="s">
        <v>2639</v>
      </c>
      <c r="F109" s="132" t="s">
        <v>2640</v>
      </c>
      <c r="G109" s="133" t="s">
        <v>2630</v>
      </c>
      <c r="H109" s="134">
        <v>43</v>
      </c>
      <c r="I109" s="135"/>
      <c r="J109" s="136">
        <f t="shared" si="0"/>
        <v>0</v>
      </c>
      <c r="K109" s="132" t="s">
        <v>81</v>
      </c>
      <c r="L109" s="34"/>
      <c r="M109" s="137" t="s">
        <v>81</v>
      </c>
      <c r="N109" s="138" t="s">
        <v>53</v>
      </c>
      <c r="P109" s="139">
        <f t="shared" si="1"/>
        <v>0</v>
      </c>
      <c r="Q109" s="139">
        <v>0</v>
      </c>
      <c r="R109" s="139">
        <f t="shared" si="2"/>
        <v>0</v>
      </c>
      <c r="S109" s="139">
        <v>0</v>
      </c>
      <c r="T109" s="140">
        <f t="shared" si="3"/>
        <v>0</v>
      </c>
      <c r="AR109" s="141" t="s">
        <v>184</v>
      </c>
      <c r="AT109" s="141" t="s">
        <v>179</v>
      </c>
      <c r="AU109" s="141" t="s">
        <v>91</v>
      </c>
      <c r="AY109" s="18" t="s">
        <v>177</v>
      </c>
      <c r="BE109" s="142">
        <f t="shared" si="4"/>
        <v>0</v>
      </c>
      <c r="BF109" s="142">
        <f t="shared" si="5"/>
        <v>0</v>
      </c>
      <c r="BG109" s="142">
        <f t="shared" si="6"/>
        <v>0</v>
      </c>
      <c r="BH109" s="142">
        <f t="shared" si="7"/>
        <v>0</v>
      </c>
      <c r="BI109" s="142">
        <f t="shared" si="8"/>
        <v>0</v>
      </c>
      <c r="BJ109" s="18" t="s">
        <v>91</v>
      </c>
      <c r="BK109" s="142">
        <f t="shared" si="9"/>
        <v>0</v>
      </c>
      <c r="BL109" s="18" t="s">
        <v>184</v>
      </c>
      <c r="BM109" s="141" t="s">
        <v>277</v>
      </c>
    </row>
    <row r="110" spans="2:65" s="1" customFormat="1" ht="24.2" customHeight="1">
      <c r="B110" s="34"/>
      <c r="C110" s="130" t="s">
        <v>232</v>
      </c>
      <c r="D110" s="130" t="s">
        <v>179</v>
      </c>
      <c r="E110" s="131" t="s">
        <v>2641</v>
      </c>
      <c r="F110" s="132" t="s">
        <v>2642</v>
      </c>
      <c r="G110" s="133" t="s">
        <v>2630</v>
      </c>
      <c r="H110" s="134">
        <v>19</v>
      </c>
      <c r="I110" s="135"/>
      <c r="J110" s="136">
        <f t="shared" si="0"/>
        <v>0</v>
      </c>
      <c r="K110" s="132" t="s">
        <v>81</v>
      </c>
      <c r="L110" s="34"/>
      <c r="M110" s="137" t="s">
        <v>81</v>
      </c>
      <c r="N110" s="138" t="s">
        <v>53</v>
      </c>
      <c r="P110" s="139">
        <f t="shared" si="1"/>
        <v>0</v>
      </c>
      <c r="Q110" s="139">
        <v>0</v>
      </c>
      <c r="R110" s="139">
        <f t="shared" si="2"/>
        <v>0</v>
      </c>
      <c r="S110" s="139">
        <v>0</v>
      </c>
      <c r="T110" s="140">
        <f t="shared" si="3"/>
        <v>0</v>
      </c>
      <c r="AR110" s="141" t="s">
        <v>184</v>
      </c>
      <c r="AT110" s="141" t="s">
        <v>179</v>
      </c>
      <c r="AU110" s="141" t="s">
        <v>91</v>
      </c>
      <c r="AY110" s="18" t="s">
        <v>177</v>
      </c>
      <c r="BE110" s="142">
        <f t="shared" si="4"/>
        <v>0</v>
      </c>
      <c r="BF110" s="142">
        <f t="shared" si="5"/>
        <v>0</v>
      </c>
      <c r="BG110" s="142">
        <f t="shared" si="6"/>
        <v>0</v>
      </c>
      <c r="BH110" s="142">
        <f t="shared" si="7"/>
        <v>0</v>
      </c>
      <c r="BI110" s="142">
        <f t="shared" si="8"/>
        <v>0</v>
      </c>
      <c r="BJ110" s="18" t="s">
        <v>91</v>
      </c>
      <c r="BK110" s="142">
        <f t="shared" si="9"/>
        <v>0</v>
      </c>
      <c r="BL110" s="18" t="s">
        <v>184</v>
      </c>
      <c r="BM110" s="141" t="s">
        <v>291</v>
      </c>
    </row>
    <row r="111" spans="2:65" s="1" customFormat="1" ht="16.5" customHeight="1">
      <c r="B111" s="34"/>
      <c r="C111" s="130" t="s">
        <v>238</v>
      </c>
      <c r="D111" s="130" t="s">
        <v>179</v>
      </c>
      <c r="E111" s="131" t="s">
        <v>2643</v>
      </c>
      <c r="F111" s="132" t="s">
        <v>2644</v>
      </c>
      <c r="G111" s="133" t="s">
        <v>2630</v>
      </c>
      <c r="H111" s="134">
        <v>85</v>
      </c>
      <c r="I111" s="135"/>
      <c r="J111" s="136">
        <f t="shared" si="0"/>
        <v>0</v>
      </c>
      <c r="K111" s="132" t="s">
        <v>81</v>
      </c>
      <c r="L111" s="34"/>
      <c r="M111" s="137" t="s">
        <v>81</v>
      </c>
      <c r="N111" s="138" t="s">
        <v>53</v>
      </c>
      <c r="P111" s="139">
        <f t="shared" si="1"/>
        <v>0</v>
      </c>
      <c r="Q111" s="139">
        <v>0</v>
      </c>
      <c r="R111" s="139">
        <f t="shared" si="2"/>
        <v>0</v>
      </c>
      <c r="S111" s="139">
        <v>0</v>
      </c>
      <c r="T111" s="140">
        <f t="shared" si="3"/>
        <v>0</v>
      </c>
      <c r="AR111" s="141" t="s">
        <v>184</v>
      </c>
      <c r="AT111" s="141" t="s">
        <v>179</v>
      </c>
      <c r="AU111" s="141" t="s">
        <v>91</v>
      </c>
      <c r="AY111" s="18" t="s">
        <v>177</v>
      </c>
      <c r="BE111" s="142">
        <f t="shared" si="4"/>
        <v>0</v>
      </c>
      <c r="BF111" s="142">
        <f t="shared" si="5"/>
        <v>0</v>
      </c>
      <c r="BG111" s="142">
        <f t="shared" si="6"/>
        <v>0</v>
      </c>
      <c r="BH111" s="142">
        <f t="shared" si="7"/>
        <v>0</v>
      </c>
      <c r="BI111" s="142">
        <f t="shared" si="8"/>
        <v>0</v>
      </c>
      <c r="BJ111" s="18" t="s">
        <v>91</v>
      </c>
      <c r="BK111" s="142">
        <f t="shared" si="9"/>
        <v>0</v>
      </c>
      <c r="BL111" s="18" t="s">
        <v>184</v>
      </c>
      <c r="BM111" s="141" t="s">
        <v>305</v>
      </c>
    </row>
    <row r="112" spans="2:65" s="1" customFormat="1" ht="21.75" customHeight="1">
      <c r="B112" s="34"/>
      <c r="C112" s="130" t="s">
        <v>245</v>
      </c>
      <c r="D112" s="130" t="s">
        <v>179</v>
      </c>
      <c r="E112" s="131" t="s">
        <v>2645</v>
      </c>
      <c r="F112" s="132" t="s">
        <v>2646</v>
      </c>
      <c r="G112" s="133" t="s">
        <v>2630</v>
      </c>
      <c r="H112" s="134">
        <v>35</v>
      </c>
      <c r="I112" s="135"/>
      <c r="J112" s="136">
        <f t="shared" si="0"/>
        <v>0</v>
      </c>
      <c r="K112" s="132" t="s">
        <v>81</v>
      </c>
      <c r="L112" s="34"/>
      <c r="M112" s="137" t="s">
        <v>81</v>
      </c>
      <c r="N112" s="138" t="s">
        <v>53</v>
      </c>
      <c r="P112" s="139">
        <f t="shared" si="1"/>
        <v>0</v>
      </c>
      <c r="Q112" s="139">
        <v>0</v>
      </c>
      <c r="R112" s="139">
        <f t="shared" si="2"/>
        <v>0</v>
      </c>
      <c r="S112" s="139">
        <v>0</v>
      </c>
      <c r="T112" s="140">
        <f t="shared" si="3"/>
        <v>0</v>
      </c>
      <c r="AR112" s="141" t="s">
        <v>184</v>
      </c>
      <c r="AT112" s="141" t="s">
        <v>179</v>
      </c>
      <c r="AU112" s="141" t="s">
        <v>91</v>
      </c>
      <c r="AY112" s="18" t="s">
        <v>177</v>
      </c>
      <c r="BE112" s="142">
        <f t="shared" si="4"/>
        <v>0</v>
      </c>
      <c r="BF112" s="142">
        <f t="shared" si="5"/>
        <v>0</v>
      </c>
      <c r="BG112" s="142">
        <f t="shared" si="6"/>
        <v>0</v>
      </c>
      <c r="BH112" s="142">
        <f t="shared" si="7"/>
        <v>0</v>
      </c>
      <c r="BI112" s="142">
        <f t="shared" si="8"/>
        <v>0</v>
      </c>
      <c r="BJ112" s="18" t="s">
        <v>91</v>
      </c>
      <c r="BK112" s="142">
        <f t="shared" si="9"/>
        <v>0</v>
      </c>
      <c r="BL112" s="18" t="s">
        <v>184</v>
      </c>
      <c r="BM112" s="141" t="s">
        <v>318</v>
      </c>
    </row>
    <row r="113" spans="2:65" s="1" customFormat="1" ht="24.2" customHeight="1">
      <c r="B113" s="34"/>
      <c r="C113" s="130" t="s">
        <v>8</v>
      </c>
      <c r="D113" s="130" t="s">
        <v>179</v>
      </c>
      <c r="E113" s="131" t="s">
        <v>2647</v>
      </c>
      <c r="F113" s="132" t="s">
        <v>2648</v>
      </c>
      <c r="G113" s="133" t="s">
        <v>2630</v>
      </c>
      <c r="H113" s="134">
        <v>2</v>
      </c>
      <c r="I113" s="135"/>
      <c r="J113" s="136">
        <f t="shared" si="0"/>
        <v>0</v>
      </c>
      <c r="K113" s="132" t="s">
        <v>81</v>
      </c>
      <c r="L113" s="34"/>
      <c r="M113" s="137" t="s">
        <v>81</v>
      </c>
      <c r="N113" s="138" t="s">
        <v>53</v>
      </c>
      <c r="P113" s="139">
        <f t="shared" si="1"/>
        <v>0</v>
      </c>
      <c r="Q113" s="139">
        <v>0</v>
      </c>
      <c r="R113" s="139">
        <f t="shared" si="2"/>
        <v>0</v>
      </c>
      <c r="S113" s="139">
        <v>0</v>
      </c>
      <c r="T113" s="140">
        <f t="shared" si="3"/>
        <v>0</v>
      </c>
      <c r="AR113" s="141" t="s">
        <v>184</v>
      </c>
      <c r="AT113" s="141" t="s">
        <v>179</v>
      </c>
      <c r="AU113" s="141" t="s">
        <v>91</v>
      </c>
      <c r="AY113" s="18" t="s">
        <v>177</v>
      </c>
      <c r="BE113" s="142">
        <f t="shared" si="4"/>
        <v>0</v>
      </c>
      <c r="BF113" s="142">
        <f t="shared" si="5"/>
        <v>0</v>
      </c>
      <c r="BG113" s="142">
        <f t="shared" si="6"/>
        <v>0</v>
      </c>
      <c r="BH113" s="142">
        <f t="shared" si="7"/>
        <v>0</v>
      </c>
      <c r="BI113" s="142">
        <f t="shared" si="8"/>
        <v>0</v>
      </c>
      <c r="BJ113" s="18" t="s">
        <v>91</v>
      </c>
      <c r="BK113" s="142">
        <f t="shared" si="9"/>
        <v>0</v>
      </c>
      <c r="BL113" s="18" t="s">
        <v>184</v>
      </c>
      <c r="BM113" s="141" t="s">
        <v>330</v>
      </c>
    </row>
    <row r="114" spans="2:65" s="1" customFormat="1" ht="24.2" customHeight="1">
      <c r="B114" s="34"/>
      <c r="C114" s="130" t="s">
        <v>255</v>
      </c>
      <c r="D114" s="130" t="s">
        <v>179</v>
      </c>
      <c r="E114" s="131" t="s">
        <v>2649</v>
      </c>
      <c r="F114" s="132" t="s">
        <v>2650</v>
      </c>
      <c r="G114" s="133" t="s">
        <v>2630</v>
      </c>
      <c r="H114" s="134">
        <v>3</v>
      </c>
      <c r="I114" s="135"/>
      <c r="J114" s="136">
        <f t="shared" si="0"/>
        <v>0</v>
      </c>
      <c r="K114" s="132" t="s">
        <v>81</v>
      </c>
      <c r="L114" s="34"/>
      <c r="M114" s="137" t="s">
        <v>81</v>
      </c>
      <c r="N114" s="138" t="s">
        <v>53</v>
      </c>
      <c r="P114" s="139">
        <f t="shared" si="1"/>
        <v>0</v>
      </c>
      <c r="Q114" s="139">
        <v>0</v>
      </c>
      <c r="R114" s="139">
        <f t="shared" si="2"/>
        <v>0</v>
      </c>
      <c r="S114" s="139">
        <v>0</v>
      </c>
      <c r="T114" s="140">
        <f t="shared" si="3"/>
        <v>0</v>
      </c>
      <c r="AR114" s="141" t="s">
        <v>184</v>
      </c>
      <c r="AT114" s="141" t="s">
        <v>179</v>
      </c>
      <c r="AU114" s="141" t="s">
        <v>91</v>
      </c>
      <c r="AY114" s="18" t="s">
        <v>177</v>
      </c>
      <c r="BE114" s="142">
        <f t="shared" si="4"/>
        <v>0</v>
      </c>
      <c r="BF114" s="142">
        <f t="shared" si="5"/>
        <v>0</v>
      </c>
      <c r="BG114" s="142">
        <f t="shared" si="6"/>
        <v>0</v>
      </c>
      <c r="BH114" s="142">
        <f t="shared" si="7"/>
        <v>0</v>
      </c>
      <c r="BI114" s="142">
        <f t="shared" si="8"/>
        <v>0</v>
      </c>
      <c r="BJ114" s="18" t="s">
        <v>91</v>
      </c>
      <c r="BK114" s="142">
        <f t="shared" si="9"/>
        <v>0</v>
      </c>
      <c r="BL114" s="18" t="s">
        <v>184</v>
      </c>
      <c r="BM114" s="141" t="s">
        <v>344</v>
      </c>
    </row>
    <row r="115" spans="2:65" s="1" customFormat="1" ht="24.2" customHeight="1">
      <c r="B115" s="34"/>
      <c r="C115" s="130" t="s">
        <v>261</v>
      </c>
      <c r="D115" s="130" t="s">
        <v>179</v>
      </c>
      <c r="E115" s="131" t="s">
        <v>2651</v>
      </c>
      <c r="F115" s="132" t="s">
        <v>2652</v>
      </c>
      <c r="G115" s="133" t="s">
        <v>2630</v>
      </c>
      <c r="H115" s="134">
        <v>9</v>
      </c>
      <c r="I115" s="135"/>
      <c r="J115" s="136">
        <f t="shared" si="0"/>
        <v>0</v>
      </c>
      <c r="K115" s="132" t="s">
        <v>81</v>
      </c>
      <c r="L115" s="34"/>
      <c r="M115" s="137" t="s">
        <v>81</v>
      </c>
      <c r="N115" s="138" t="s">
        <v>53</v>
      </c>
      <c r="P115" s="139">
        <f t="shared" si="1"/>
        <v>0</v>
      </c>
      <c r="Q115" s="139">
        <v>0</v>
      </c>
      <c r="R115" s="139">
        <f t="shared" si="2"/>
        <v>0</v>
      </c>
      <c r="S115" s="139">
        <v>0</v>
      </c>
      <c r="T115" s="140">
        <f t="shared" si="3"/>
        <v>0</v>
      </c>
      <c r="AR115" s="141" t="s">
        <v>184</v>
      </c>
      <c r="AT115" s="141" t="s">
        <v>179</v>
      </c>
      <c r="AU115" s="141" t="s">
        <v>91</v>
      </c>
      <c r="AY115" s="18" t="s">
        <v>177</v>
      </c>
      <c r="BE115" s="142">
        <f t="shared" si="4"/>
        <v>0</v>
      </c>
      <c r="BF115" s="142">
        <f t="shared" si="5"/>
        <v>0</v>
      </c>
      <c r="BG115" s="142">
        <f t="shared" si="6"/>
        <v>0</v>
      </c>
      <c r="BH115" s="142">
        <f t="shared" si="7"/>
        <v>0</v>
      </c>
      <c r="BI115" s="142">
        <f t="shared" si="8"/>
        <v>0</v>
      </c>
      <c r="BJ115" s="18" t="s">
        <v>91</v>
      </c>
      <c r="BK115" s="142">
        <f t="shared" si="9"/>
        <v>0</v>
      </c>
      <c r="BL115" s="18" t="s">
        <v>184</v>
      </c>
      <c r="BM115" s="141" t="s">
        <v>358</v>
      </c>
    </row>
    <row r="116" spans="2:65" s="1" customFormat="1" ht="21.75" customHeight="1">
      <c r="B116" s="34"/>
      <c r="C116" s="130" t="s">
        <v>271</v>
      </c>
      <c r="D116" s="130" t="s">
        <v>179</v>
      </c>
      <c r="E116" s="131" t="s">
        <v>2653</v>
      </c>
      <c r="F116" s="132" t="s">
        <v>2654</v>
      </c>
      <c r="G116" s="133" t="s">
        <v>2630</v>
      </c>
      <c r="H116" s="134">
        <v>3</v>
      </c>
      <c r="I116" s="135"/>
      <c r="J116" s="136">
        <f t="shared" si="0"/>
        <v>0</v>
      </c>
      <c r="K116" s="132" t="s">
        <v>81</v>
      </c>
      <c r="L116" s="34"/>
      <c r="M116" s="137" t="s">
        <v>81</v>
      </c>
      <c r="N116" s="138" t="s">
        <v>53</v>
      </c>
      <c r="P116" s="139">
        <f t="shared" si="1"/>
        <v>0</v>
      </c>
      <c r="Q116" s="139">
        <v>0</v>
      </c>
      <c r="R116" s="139">
        <f t="shared" si="2"/>
        <v>0</v>
      </c>
      <c r="S116" s="139">
        <v>0</v>
      </c>
      <c r="T116" s="140">
        <f t="shared" si="3"/>
        <v>0</v>
      </c>
      <c r="AR116" s="141" t="s">
        <v>184</v>
      </c>
      <c r="AT116" s="141" t="s">
        <v>179</v>
      </c>
      <c r="AU116" s="141" t="s">
        <v>91</v>
      </c>
      <c r="AY116" s="18" t="s">
        <v>177</v>
      </c>
      <c r="BE116" s="142">
        <f t="shared" si="4"/>
        <v>0</v>
      </c>
      <c r="BF116" s="142">
        <f t="shared" si="5"/>
        <v>0</v>
      </c>
      <c r="BG116" s="142">
        <f t="shared" si="6"/>
        <v>0</v>
      </c>
      <c r="BH116" s="142">
        <f t="shared" si="7"/>
        <v>0</v>
      </c>
      <c r="BI116" s="142">
        <f t="shared" si="8"/>
        <v>0</v>
      </c>
      <c r="BJ116" s="18" t="s">
        <v>91</v>
      </c>
      <c r="BK116" s="142">
        <f t="shared" si="9"/>
        <v>0</v>
      </c>
      <c r="BL116" s="18" t="s">
        <v>184</v>
      </c>
      <c r="BM116" s="141" t="s">
        <v>372</v>
      </c>
    </row>
    <row r="117" spans="2:65" s="1" customFormat="1" ht="24.2" customHeight="1">
      <c r="B117" s="34"/>
      <c r="C117" s="130" t="s">
        <v>277</v>
      </c>
      <c r="D117" s="130" t="s">
        <v>179</v>
      </c>
      <c r="E117" s="131" t="s">
        <v>2655</v>
      </c>
      <c r="F117" s="132" t="s">
        <v>2656</v>
      </c>
      <c r="G117" s="133" t="s">
        <v>2630</v>
      </c>
      <c r="H117" s="134">
        <v>37</v>
      </c>
      <c r="I117" s="135"/>
      <c r="J117" s="136">
        <f t="shared" si="0"/>
        <v>0</v>
      </c>
      <c r="K117" s="132" t="s">
        <v>81</v>
      </c>
      <c r="L117" s="34"/>
      <c r="M117" s="137" t="s">
        <v>81</v>
      </c>
      <c r="N117" s="138" t="s">
        <v>53</v>
      </c>
      <c r="P117" s="139">
        <f t="shared" si="1"/>
        <v>0</v>
      </c>
      <c r="Q117" s="139">
        <v>0</v>
      </c>
      <c r="R117" s="139">
        <f t="shared" si="2"/>
        <v>0</v>
      </c>
      <c r="S117" s="139">
        <v>0</v>
      </c>
      <c r="T117" s="140">
        <f t="shared" si="3"/>
        <v>0</v>
      </c>
      <c r="AR117" s="141" t="s">
        <v>184</v>
      </c>
      <c r="AT117" s="141" t="s">
        <v>179</v>
      </c>
      <c r="AU117" s="141" t="s">
        <v>91</v>
      </c>
      <c r="AY117" s="18" t="s">
        <v>177</v>
      </c>
      <c r="BE117" s="142">
        <f t="shared" si="4"/>
        <v>0</v>
      </c>
      <c r="BF117" s="142">
        <f t="shared" si="5"/>
        <v>0</v>
      </c>
      <c r="BG117" s="142">
        <f t="shared" si="6"/>
        <v>0</v>
      </c>
      <c r="BH117" s="142">
        <f t="shared" si="7"/>
        <v>0</v>
      </c>
      <c r="BI117" s="142">
        <f t="shared" si="8"/>
        <v>0</v>
      </c>
      <c r="BJ117" s="18" t="s">
        <v>91</v>
      </c>
      <c r="BK117" s="142">
        <f t="shared" si="9"/>
        <v>0</v>
      </c>
      <c r="BL117" s="18" t="s">
        <v>184</v>
      </c>
      <c r="BM117" s="141" t="s">
        <v>393</v>
      </c>
    </row>
    <row r="118" spans="2:65" s="1" customFormat="1" ht="24.2" customHeight="1">
      <c r="B118" s="34"/>
      <c r="C118" s="130" t="s">
        <v>283</v>
      </c>
      <c r="D118" s="130" t="s">
        <v>179</v>
      </c>
      <c r="E118" s="131" t="s">
        <v>2657</v>
      </c>
      <c r="F118" s="132" t="s">
        <v>2658</v>
      </c>
      <c r="G118" s="133" t="s">
        <v>2630</v>
      </c>
      <c r="H118" s="134">
        <v>77</v>
      </c>
      <c r="I118" s="135"/>
      <c r="J118" s="136">
        <f t="shared" si="0"/>
        <v>0</v>
      </c>
      <c r="K118" s="132" t="s">
        <v>81</v>
      </c>
      <c r="L118" s="34"/>
      <c r="M118" s="137" t="s">
        <v>81</v>
      </c>
      <c r="N118" s="138" t="s">
        <v>53</v>
      </c>
      <c r="P118" s="139">
        <f t="shared" si="1"/>
        <v>0</v>
      </c>
      <c r="Q118" s="139">
        <v>0</v>
      </c>
      <c r="R118" s="139">
        <f t="shared" si="2"/>
        <v>0</v>
      </c>
      <c r="S118" s="139">
        <v>0</v>
      </c>
      <c r="T118" s="140">
        <f t="shared" si="3"/>
        <v>0</v>
      </c>
      <c r="AR118" s="141" t="s">
        <v>184</v>
      </c>
      <c r="AT118" s="141" t="s">
        <v>179</v>
      </c>
      <c r="AU118" s="141" t="s">
        <v>91</v>
      </c>
      <c r="AY118" s="18" t="s">
        <v>177</v>
      </c>
      <c r="BE118" s="142">
        <f t="shared" si="4"/>
        <v>0</v>
      </c>
      <c r="BF118" s="142">
        <f t="shared" si="5"/>
        <v>0</v>
      </c>
      <c r="BG118" s="142">
        <f t="shared" si="6"/>
        <v>0</v>
      </c>
      <c r="BH118" s="142">
        <f t="shared" si="7"/>
        <v>0</v>
      </c>
      <c r="BI118" s="142">
        <f t="shared" si="8"/>
        <v>0</v>
      </c>
      <c r="BJ118" s="18" t="s">
        <v>91</v>
      </c>
      <c r="BK118" s="142">
        <f t="shared" si="9"/>
        <v>0</v>
      </c>
      <c r="BL118" s="18" t="s">
        <v>184</v>
      </c>
      <c r="BM118" s="141" t="s">
        <v>406</v>
      </c>
    </row>
    <row r="119" spans="2:65" s="1" customFormat="1" ht="21.75" customHeight="1">
      <c r="B119" s="34"/>
      <c r="C119" s="130" t="s">
        <v>291</v>
      </c>
      <c r="D119" s="130" t="s">
        <v>179</v>
      </c>
      <c r="E119" s="131" t="s">
        <v>2659</v>
      </c>
      <c r="F119" s="132" t="s">
        <v>2660</v>
      </c>
      <c r="G119" s="133" t="s">
        <v>2630</v>
      </c>
      <c r="H119" s="134">
        <v>34</v>
      </c>
      <c r="I119" s="135"/>
      <c r="J119" s="136">
        <f t="shared" si="0"/>
        <v>0</v>
      </c>
      <c r="K119" s="132" t="s">
        <v>81</v>
      </c>
      <c r="L119" s="34"/>
      <c r="M119" s="137" t="s">
        <v>81</v>
      </c>
      <c r="N119" s="138" t="s">
        <v>53</v>
      </c>
      <c r="P119" s="139">
        <f t="shared" si="1"/>
        <v>0</v>
      </c>
      <c r="Q119" s="139">
        <v>0</v>
      </c>
      <c r="R119" s="139">
        <f t="shared" si="2"/>
        <v>0</v>
      </c>
      <c r="S119" s="139">
        <v>0</v>
      </c>
      <c r="T119" s="140">
        <f t="shared" si="3"/>
        <v>0</v>
      </c>
      <c r="AR119" s="141" t="s">
        <v>184</v>
      </c>
      <c r="AT119" s="141" t="s">
        <v>179</v>
      </c>
      <c r="AU119" s="141" t="s">
        <v>91</v>
      </c>
      <c r="AY119" s="18" t="s">
        <v>177</v>
      </c>
      <c r="BE119" s="142">
        <f t="shared" si="4"/>
        <v>0</v>
      </c>
      <c r="BF119" s="142">
        <f t="shared" si="5"/>
        <v>0</v>
      </c>
      <c r="BG119" s="142">
        <f t="shared" si="6"/>
        <v>0</v>
      </c>
      <c r="BH119" s="142">
        <f t="shared" si="7"/>
        <v>0</v>
      </c>
      <c r="BI119" s="142">
        <f t="shared" si="8"/>
        <v>0</v>
      </c>
      <c r="BJ119" s="18" t="s">
        <v>91</v>
      </c>
      <c r="BK119" s="142">
        <f t="shared" si="9"/>
        <v>0</v>
      </c>
      <c r="BL119" s="18" t="s">
        <v>184</v>
      </c>
      <c r="BM119" s="141" t="s">
        <v>425</v>
      </c>
    </row>
    <row r="120" spans="2:65" s="1" customFormat="1" ht="21.75" customHeight="1">
      <c r="B120" s="34"/>
      <c r="C120" s="130" t="s">
        <v>297</v>
      </c>
      <c r="D120" s="130" t="s">
        <v>179</v>
      </c>
      <c r="E120" s="131" t="s">
        <v>2661</v>
      </c>
      <c r="F120" s="132" t="s">
        <v>2662</v>
      </c>
      <c r="G120" s="133" t="s">
        <v>2630</v>
      </c>
      <c r="H120" s="134">
        <v>10</v>
      </c>
      <c r="I120" s="135"/>
      <c r="J120" s="136">
        <f t="shared" si="0"/>
        <v>0</v>
      </c>
      <c r="K120" s="132" t="s">
        <v>81</v>
      </c>
      <c r="L120" s="34"/>
      <c r="M120" s="137" t="s">
        <v>81</v>
      </c>
      <c r="N120" s="138" t="s">
        <v>53</v>
      </c>
      <c r="P120" s="139">
        <f t="shared" si="1"/>
        <v>0</v>
      </c>
      <c r="Q120" s="139">
        <v>0</v>
      </c>
      <c r="R120" s="139">
        <f t="shared" si="2"/>
        <v>0</v>
      </c>
      <c r="S120" s="139">
        <v>0</v>
      </c>
      <c r="T120" s="140">
        <f t="shared" si="3"/>
        <v>0</v>
      </c>
      <c r="AR120" s="141" t="s">
        <v>184</v>
      </c>
      <c r="AT120" s="141" t="s">
        <v>179</v>
      </c>
      <c r="AU120" s="141" t="s">
        <v>91</v>
      </c>
      <c r="AY120" s="18" t="s">
        <v>177</v>
      </c>
      <c r="BE120" s="142">
        <f t="shared" si="4"/>
        <v>0</v>
      </c>
      <c r="BF120" s="142">
        <f t="shared" si="5"/>
        <v>0</v>
      </c>
      <c r="BG120" s="142">
        <f t="shared" si="6"/>
        <v>0</v>
      </c>
      <c r="BH120" s="142">
        <f t="shared" si="7"/>
        <v>0</v>
      </c>
      <c r="BI120" s="142">
        <f t="shared" si="8"/>
        <v>0</v>
      </c>
      <c r="BJ120" s="18" t="s">
        <v>91</v>
      </c>
      <c r="BK120" s="142">
        <f t="shared" si="9"/>
        <v>0</v>
      </c>
      <c r="BL120" s="18" t="s">
        <v>184</v>
      </c>
      <c r="BM120" s="141" t="s">
        <v>443</v>
      </c>
    </row>
    <row r="121" spans="2:65" s="1" customFormat="1" ht="16.5" customHeight="1">
      <c r="B121" s="34"/>
      <c r="C121" s="130" t="s">
        <v>305</v>
      </c>
      <c r="D121" s="130" t="s">
        <v>179</v>
      </c>
      <c r="E121" s="131" t="s">
        <v>2663</v>
      </c>
      <c r="F121" s="132" t="s">
        <v>2664</v>
      </c>
      <c r="G121" s="133" t="s">
        <v>2630</v>
      </c>
      <c r="H121" s="134">
        <v>10</v>
      </c>
      <c r="I121" s="135"/>
      <c r="J121" s="136">
        <f t="shared" si="0"/>
        <v>0</v>
      </c>
      <c r="K121" s="132" t="s">
        <v>81</v>
      </c>
      <c r="L121" s="34"/>
      <c r="M121" s="137" t="s">
        <v>81</v>
      </c>
      <c r="N121" s="138" t="s">
        <v>53</v>
      </c>
      <c r="P121" s="139">
        <f t="shared" si="1"/>
        <v>0</v>
      </c>
      <c r="Q121" s="139">
        <v>0</v>
      </c>
      <c r="R121" s="139">
        <f t="shared" si="2"/>
        <v>0</v>
      </c>
      <c r="S121" s="139">
        <v>0</v>
      </c>
      <c r="T121" s="140">
        <f t="shared" si="3"/>
        <v>0</v>
      </c>
      <c r="AR121" s="141" t="s">
        <v>184</v>
      </c>
      <c r="AT121" s="141" t="s">
        <v>179</v>
      </c>
      <c r="AU121" s="141" t="s">
        <v>91</v>
      </c>
      <c r="AY121" s="18" t="s">
        <v>177</v>
      </c>
      <c r="BE121" s="142">
        <f t="shared" si="4"/>
        <v>0</v>
      </c>
      <c r="BF121" s="142">
        <f t="shared" si="5"/>
        <v>0</v>
      </c>
      <c r="BG121" s="142">
        <f t="shared" si="6"/>
        <v>0</v>
      </c>
      <c r="BH121" s="142">
        <f t="shared" si="7"/>
        <v>0</v>
      </c>
      <c r="BI121" s="142">
        <f t="shared" si="8"/>
        <v>0</v>
      </c>
      <c r="BJ121" s="18" t="s">
        <v>91</v>
      </c>
      <c r="BK121" s="142">
        <f t="shared" si="9"/>
        <v>0</v>
      </c>
      <c r="BL121" s="18" t="s">
        <v>184</v>
      </c>
      <c r="BM121" s="141" t="s">
        <v>453</v>
      </c>
    </row>
    <row r="122" spans="2:65" s="1" customFormat="1" ht="24.2" customHeight="1">
      <c r="B122" s="34"/>
      <c r="C122" s="130" t="s">
        <v>7</v>
      </c>
      <c r="D122" s="130" t="s">
        <v>179</v>
      </c>
      <c r="E122" s="131" t="s">
        <v>2665</v>
      </c>
      <c r="F122" s="132" t="s">
        <v>2666</v>
      </c>
      <c r="G122" s="133" t="s">
        <v>2630</v>
      </c>
      <c r="H122" s="134">
        <v>8</v>
      </c>
      <c r="I122" s="135"/>
      <c r="J122" s="136">
        <f t="shared" si="0"/>
        <v>0</v>
      </c>
      <c r="K122" s="132" t="s">
        <v>81</v>
      </c>
      <c r="L122" s="34"/>
      <c r="M122" s="137" t="s">
        <v>81</v>
      </c>
      <c r="N122" s="138" t="s">
        <v>53</v>
      </c>
      <c r="P122" s="139">
        <f t="shared" si="1"/>
        <v>0</v>
      </c>
      <c r="Q122" s="139">
        <v>0</v>
      </c>
      <c r="R122" s="139">
        <f t="shared" si="2"/>
        <v>0</v>
      </c>
      <c r="S122" s="139">
        <v>0</v>
      </c>
      <c r="T122" s="140">
        <f t="shared" si="3"/>
        <v>0</v>
      </c>
      <c r="AR122" s="141" t="s">
        <v>184</v>
      </c>
      <c r="AT122" s="141" t="s">
        <v>179</v>
      </c>
      <c r="AU122" s="141" t="s">
        <v>91</v>
      </c>
      <c r="AY122" s="18" t="s">
        <v>177</v>
      </c>
      <c r="BE122" s="142">
        <f t="shared" si="4"/>
        <v>0</v>
      </c>
      <c r="BF122" s="142">
        <f t="shared" si="5"/>
        <v>0</v>
      </c>
      <c r="BG122" s="142">
        <f t="shared" si="6"/>
        <v>0</v>
      </c>
      <c r="BH122" s="142">
        <f t="shared" si="7"/>
        <v>0</v>
      </c>
      <c r="BI122" s="142">
        <f t="shared" si="8"/>
        <v>0</v>
      </c>
      <c r="BJ122" s="18" t="s">
        <v>91</v>
      </c>
      <c r="BK122" s="142">
        <f t="shared" si="9"/>
        <v>0</v>
      </c>
      <c r="BL122" s="18" t="s">
        <v>184</v>
      </c>
      <c r="BM122" s="141" t="s">
        <v>475</v>
      </c>
    </row>
    <row r="123" spans="2:65" s="1" customFormat="1" ht="24.2" customHeight="1">
      <c r="B123" s="34"/>
      <c r="C123" s="130" t="s">
        <v>318</v>
      </c>
      <c r="D123" s="130" t="s">
        <v>179</v>
      </c>
      <c r="E123" s="131" t="s">
        <v>2667</v>
      </c>
      <c r="F123" s="132" t="s">
        <v>2668</v>
      </c>
      <c r="G123" s="133" t="s">
        <v>2630</v>
      </c>
      <c r="H123" s="134">
        <v>86</v>
      </c>
      <c r="I123" s="135"/>
      <c r="J123" s="136">
        <f t="shared" si="0"/>
        <v>0</v>
      </c>
      <c r="K123" s="132" t="s">
        <v>81</v>
      </c>
      <c r="L123" s="34"/>
      <c r="M123" s="137" t="s">
        <v>81</v>
      </c>
      <c r="N123" s="138" t="s">
        <v>53</v>
      </c>
      <c r="P123" s="139">
        <f t="shared" si="1"/>
        <v>0</v>
      </c>
      <c r="Q123" s="139">
        <v>0</v>
      </c>
      <c r="R123" s="139">
        <f t="shared" si="2"/>
        <v>0</v>
      </c>
      <c r="S123" s="139">
        <v>0</v>
      </c>
      <c r="T123" s="140">
        <f t="shared" si="3"/>
        <v>0</v>
      </c>
      <c r="AR123" s="141" t="s">
        <v>184</v>
      </c>
      <c r="AT123" s="141" t="s">
        <v>179</v>
      </c>
      <c r="AU123" s="141" t="s">
        <v>91</v>
      </c>
      <c r="AY123" s="18" t="s">
        <v>177</v>
      </c>
      <c r="BE123" s="142">
        <f t="shared" si="4"/>
        <v>0</v>
      </c>
      <c r="BF123" s="142">
        <f t="shared" si="5"/>
        <v>0</v>
      </c>
      <c r="BG123" s="142">
        <f t="shared" si="6"/>
        <v>0</v>
      </c>
      <c r="BH123" s="142">
        <f t="shared" si="7"/>
        <v>0</v>
      </c>
      <c r="BI123" s="142">
        <f t="shared" si="8"/>
        <v>0</v>
      </c>
      <c r="BJ123" s="18" t="s">
        <v>91</v>
      </c>
      <c r="BK123" s="142">
        <f t="shared" si="9"/>
        <v>0</v>
      </c>
      <c r="BL123" s="18" t="s">
        <v>184</v>
      </c>
      <c r="BM123" s="141" t="s">
        <v>495</v>
      </c>
    </row>
    <row r="124" spans="2:65" s="1" customFormat="1" ht="21.75" customHeight="1">
      <c r="B124" s="34"/>
      <c r="C124" s="130" t="s">
        <v>323</v>
      </c>
      <c r="D124" s="130" t="s">
        <v>179</v>
      </c>
      <c r="E124" s="131" t="s">
        <v>2669</v>
      </c>
      <c r="F124" s="132" t="s">
        <v>2670</v>
      </c>
      <c r="G124" s="133" t="s">
        <v>2630</v>
      </c>
      <c r="H124" s="134">
        <v>230</v>
      </c>
      <c r="I124" s="135"/>
      <c r="J124" s="136">
        <f t="shared" si="0"/>
        <v>0</v>
      </c>
      <c r="K124" s="132" t="s">
        <v>81</v>
      </c>
      <c r="L124" s="34"/>
      <c r="M124" s="137" t="s">
        <v>81</v>
      </c>
      <c r="N124" s="138" t="s">
        <v>53</v>
      </c>
      <c r="P124" s="139">
        <f t="shared" si="1"/>
        <v>0</v>
      </c>
      <c r="Q124" s="139">
        <v>0</v>
      </c>
      <c r="R124" s="139">
        <f t="shared" si="2"/>
        <v>0</v>
      </c>
      <c r="S124" s="139">
        <v>0</v>
      </c>
      <c r="T124" s="140">
        <f t="shared" si="3"/>
        <v>0</v>
      </c>
      <c r="AR124" s="141" t="s">
        <v>184</v>
      </c>
      <c r="AT124" s="141" t="s">
        <v>179</v>
      </c>
      <c r="AU124" s="141" t="s">
        <v>91</v>
      </c>
      <c r="AY124" s="18" t="s">
        <v>177</v>
      </c>
      <c r="BE124" s="142">
        <f t="shared" si="4"/>
        <v>0</v>
      </c>
      <c r="BF124" s="142">
        <f t="shared" si="5"/>
        <v>0</v>
      </c>
      <c r="BG124" s="142">
        <f t="shared" si="6"/>
        <v>0</v>
      </c>
      <c r="BH124" s="142">
        <f t="shared" si="7"/>
        <v>0</v>
      </c>
      <c r="BI124" s="142">
        <f t="shared" si="8"/>
        <v>0</v>
      </c>
      <c r="BJ124" s="18" t="s">
        <v>91</v>
      </c>
      <c r="BK124" s="142">
        <f t="shared" si="9"/>
        <v>0</v>
      </c>
      <c r="BL124" s="18" t="s">
        <v>184</v>
      </c>
      <c r="BM124" s="141" t="s">
        <v>505</v>
      </c>
    </row>
    <row r="125" spans="2:65" s="1" customFormat="1" ht="21.75" customHeight="1">
      <c r="B125" s="34"/>
      <c r="C125" s="130" t="s">
        <v>330</v>
      </c>
      <c r="D125" s="130" t="s">
        <v>179</v>
      </c>
      <c r="E125" s="131" t="s">
        <v>2671</v>
      </c>
      <c r="F125" s="132" t="s">
        <v>2672</v>
      </c>
      <c r="G125" s="133" t="s">
        <v>2630</v>
      </c>
      <c r="H125" s="134">
        <v>74</v>
      </c>
      <c r="I125" s="135"/>
      <c r="J125" s="136">
        <f t="shared" si="0"/>
        <v>0</v>
      </c>
      <c r="K125" s="132" t="s">
        <v>81</v>
      </c>
      <c r="L125" s="34"/>
      <c r="M125" s="137" t="s">
        <v>81</v>
      </c>
      <c r="N125" s="138" t="s">
        <v>53</v>
      </c>
      <c r="P125" s="139">
        <f t="shared" si="1"/>
        <v>0</v>
      </c>
      <c r="Q125" s="139">
        <v>0</v>
      </c>
      <c r="R125" s="139">
        <f t="shared" si="2"/>
        <v>0</v>
      </c>
      <c r="S125" s="139">
        <v>0</v>
      </c>
      <c r="T125" s="140">
        <f t="shared" si="3"/>
        <v>0</v>
      </c>
      <c r="AR125" s="141" t="s">
        <v>184</v>
      </c>
      <c r="AT125" s="141" t="s">
        <v>179</v>
      </c>
      <c r="AU125" s="141" t="s">
        <v>91</v>
      </c>
      <c r="AY125" s="18" t="s">
        <v>177</v>
      </c>
      <c r="BE125" s="142">
        <f t="shared" si="4"/>
        <v>0</v>
      </c>
      <c r="BF125" s="142">
        <f t="shared" si="5"/>
        <v>0</v>
      </c>
      <c r="BG125" s="142">
        <f t="shared" si="6"/>
        <v>0</v>
      </c>
      <c r="BH125" s="142">
        <f t="shared" si="7"/>
        <v>0</v>
      </c>
      <c r="BI125" s="142">
        <f t="shared" si="8"/>
        <v>0</v>
      </c>
      <c r="BJ125" s="18" t="s">
        <v>91</v>
      </c>
      <c r="BK125" s="142">
        <f t="shared" si="9"/>
        <v>0</v>
      </c>
      <c r="BL125" s="18" t="s">
        <v>184</v>
      </c>
      <c r="BM125" s="141" t="s">
        <v>516</v>
      </c>
    </row>
    <row r="126" spans="2:65" s="1" customFormat="1" ht="24.2" customHeight="1">
      <c r="B126" s="34"/>
      <c r="C126" s="130" t="s">
        <v>337</v>
      </c>
      <c r="D126" s="130" t="s">
        <v>179</v>
      </c>
      <c r="E126" s="131" t="s">
        <v>2673</v>
      </c>
      <c r="F126" s="132" t="s">
        <v>2674</v>
      </c>
      <c r="G126" s="133" t="s">
        <v>2630</v>
      </c>
      <c r="H126" s="134">
        <v>74</v>
      </c>
      <c r="I126" s="135"/>
      <c r="J126" s="136">
        <f t="shared" si="0"/>
        <v>0</v>
      </c>
      <c r="K126" s="132" t="s">
        <v>81</v>
      </c>
      <c r="L126" s="34"/>
      <c r="M126" s="137" t="s">
        <v>81</v>
      </c>
      <c r="N126" s="138" t="s">
        <v>53</v>
      </c>
      <c r="P126" s="139">
        <f t="shared" si="1"/>
        <v>0</v>
      </c>
      <c r="Q126" s="139">
        <v>0</v>
      </c>
      <c r="R126" s="139">
        <f t="shared" si="2"/>
        <v>0</v>
      </c>
      <c r="S126" s="139">
        <v>0</v>
      </c>
      <c r="T126" s="140">
        <f t="shared" si="3"/>
        <v>0</v>
      </c>
      <c r="AR126" s="141" t="s">
        <v>184</v>
      </c>
      <c r="AT126" s="141" t="s">
        <v>179</v>
      </c>
      <c r="AU126" s="141" t="s">
        <v>91</v>
      </c>
      <c r="AY126" s="18" t="s">
        <v>177</v>
      </c>
      <c r="BE126" s="142">
        <f t="shared" si="4"/>
        <v>0</v>
      </c>
      <c r="BF126" s="142">
        <f t="shared" si="5"/>
        <v>0</v>
      </c>
      <c r="BG126" s="142">
        <f t="shared" si="6"/>
        <v>0</v>
      </c>
      <c r="BH126" s="142">
        <f t="shared" si="7"/>
        <v>0</v>
      </c>
      <c r="BI126" s="142">
        <f t="shared" si="8"/>
        <v>0</v>
      </c>
      <c r="BJ126" s="18" t="s">
        <v>91</v>
      </c>
      <c r="BK126" s="142">
        <f t="shared" si="9"/>
        <v>0</v>
      </c>
      <c r="BL126" s="18" t="s">
        <v>184</v>
      </c>
      <c r="BM126" s="141" t="s">
        <v>527</v>
      </c>
    </row>
    <row r="127" spans="2:65" s="1" customFormat="1" ht="24.2" customHeight="1">
      <c r="B127" s="34"/>
      <c r="C127" s="130" t="s">
        <v>344</v>
      </c>
      <c r="D127" s="130" t="s">
        <v>179</v>
      </c>
      <c r="E127" s="131" t="s">
        <v>2675</v>
      </c>
      <c r="F127" s="132" t="s">
        <v>2676</v>
      </c>
      <c r="G127" s="133" t="s">
        <v>2630</v>
      </c>
      <c r="H127" s="134">
        <v>76</v>
      </c>
      <c r="I127" s="135"/>
      <c r="J127" s="136">
        <f t="shared" si="0"/>
        <v>0</v>
      </c>
      <c r="K127" s="132" t="s">
        <v>81</v>
      </c>
      <c r="L127" s="34"/>
      <c r="M127" s="137" t="s">
        <v>81</v>
      </c>
      <c r="N127" s="138" t="s">
        <v>53</v>
      </c>
      <c r="P127" s="139">
        <f t="shared" si="1"/>
        <v>0</v>
      </c>
      <c r="Q127" s="139">
        <v>0</v>
      </c>
      <c r="R127" s="139">
        <f t="shared" si="2"/>
        <v>0</v>
      </c>
      <c r="S127" s="139">
        <v>0</v>
      </c>
      <c r="T127" s="140">
        <f t="shared" si="3"/>
        <v>0</v>
      </c>
      <c r="AR127" s="141" t="s">
        <v>184</v>
      </c>
      <c r="AT127" s="141" t="s">
        <v>179</v>
      </c>
      <c r="AU127" s="141" t="s">
        <v>91</v>
      </c>
      <c r="AY127" s="18" t="s">
        <v>177</v>
      </c>
      <c r="BE127" s="142">
        <f t="shared" si="4"/>
        <v>0</v>
      </c>
      <c r="BF127" s="142">
        <f t="shared" si="5"/>
        <v>0</v>
      </c>
      <c r="BG127" s="142">
        <f t="shared" si="6"/>
        <v>0</v>
      </c>
      <c r="BH127" s="142">
        <f t="shared" si="7"/>
        <v>0</v>
      </c>
      <c r="BI127" s="142">
        <f t="shared" si="8"/>
        <v>0</v>
      </c>
      <c r="BJ127" s="18" t="s">
        <v>91</v>
      </c>
      <c r="BK127" s="142">
        <f t="shared" si="9"/>
        <v>0</v>
      </c>
      <c r="BL127" s="18" t="s">
        <v>184</v>
      </c>
      <c r="BM127" s="141" t="s">
        <v>541</v>
      </c>
    </row>
    <row r="128" spans="2:65" s="1" customFormat="1" ht="24.2" customHeight="1">
      <c r="B128" s="34"/>
      <c r="C128" s="130" t="s">
        <v>352</v>
      </c>
      <c r="D128" s="130" t="s">
        <v>179</v>
      </c>
      <c r="E128" s="131" t="s">
        <v>2677</v>
      </c>
      <c r="F128" s="132" t="s">
        <v>2678</v>
      </c>
      <c r="G128" s="133" t="s">
        <v>2630</v>
      </c>
      <c r="H128" s="134">
        <v>186</v>
      </c>
      <c r="I128" s="135"/>
      <c r="J128" s="136">
        <f t="shared" si="0"/>
        <v>0</v>
      </c>
      <c r="K128" s="132" t="s">
        <v>81</v>
      </c>
      <c r="L128" s="34"/>
      <c r="M128" s="137" t="s">
        <v>81</v>
      </c>
      <c r="N128" s="138" t="s">
        <v>53</v>
      </c>
      <c r="P128" s="139">
        <f t="shared" si="1"/>
        <v>0</v>
      </c>
      <c r="Q128" s="139">
        <v>0</v>
      </c>
      <c r="R128" s="139">
        <f t="shared" si="2"/>
        <v>0</v>
      </c>
      <c r="S128" s="139">
        <v>0</v>
      </c>
      <c r="T128" s="140">
        <f t="shared" si="3"/>
        <v>0</v>
      </c>
      <c r="AR128" s="141" t="s">
        <v>184</v>
      </c>
      <c r="AT128" s="141" t="s">
        <v>179</v>
      </c>
      <c r="AU128" s="141" t="s">
        <v>91</v>
      </c>
      <c r="AY128" s="18" t="s">
        <v>177</v>
      </c>
      <c r="BE128" s="142">
        <f t="shared" si="4"/>
        <v>0</v>
      </c>
      <c r="BF128" s="142">
        <f t="shared" si="5"/>
        <v>0</v>
      </c>
      <c r="BG128" s="142">
        <f t="shared" si="6"/>
        <v>0</v>
      </c>
      <c r="BH128" s="142">
        <f t="shared" si="7"/>
        <v>0</v>
      </c>
      <c r="BI128" s="142">
        <f t="shared" si="8"/>
        <v>0</v>
      </c>
      <c r="BJ128" s="18" t="s">
        <v>91</v>
      </c>
      <c r="BK128" s="142">
        <f t="shared" si="9"/>
        <v>0</v>
      </c>
      <c r="BL128" s="18" t="s">
        <v>184</v>
      </c>
      <c r="BM128" s="141" t="s">
        <v>551</v>
      </c>
    </row>
    <row r="129" spans="2:65" s="1" customFormat="1" ht="24.2" customHeight="1">
      <c r="B129" s="34"/>
      <c r="C129" s="130" t="s">
        <v>358</v>
      </c>
      <c r="D129" s="130" t="s">
        <v>179</v>
      </c>
      <c r="E129" s="131" t="s">
        <v>2679</v>
      </c>
      <c r="F129" s="132" t="s">
        <v>2680</v>
      </c>
      <c r="G129" s="133" t="s">
        <v>2630</v>
      </c>
      <c r="H129" s="134">
        <v>6</v>
      </c>
      <c r="I129" s="135"/>
      <c r="J129" s="136">
        <f t="shared" si="0"/>
        <v>0</v>
      </c>
      <c r="K129" s="132" t="s">
        <v>81</v>
      </c>
      <c r="L129" s="34"/>
      <c r="M129" s="137" t="s">
        <v>81</v>
      </c>
      <c r="N129" s="138" t="s">
        <v>53</v>
      </c>
      <c r="P129" s="139">
        <f t="shared" si="1"/>
        <v>0</v>
      </c>
      <c r="Q129" s="139">
        <v>0</v>
      </c>
      <c r="R129" s="139">
        <f t="shared" si="2"/>
        <v>0</v>
      </c>
      <c r="S129" s="139">
        <v>0</v>
      </c>
      <c r="T129" s="140">
        <f t="shared" si="3"/>
        <v>0</v>
      </c>
      <c r="AR129" s="141" t="s">
        <v>184</v>
      </c>
      <c r="AT129" s="141" t="s">
        <v>179</v>
      </c>
      <c r="AU129" s="141" t="s">
        <v>91</v>
      </c>
      <c r="AY129" s="18" t="s">
        <v>177</v>
      </c>
      <c r="BE129" s="142">
        <f t="shared" si="4"/>
        <v>0</v>
      </c>
      <c r="BF129" s="142">
        <f t="shared" si="5"/>
        <v>0</v>
      </c>
      <c r="BG129" s="142">
        <f t="shared" si="6"/>
        <v>0</v>
      </c>
      <c r="BH129" s="142">
        <f t="shared" si="7"/>
        <v>0</v>
      </c>
      <c r="BI129" s="142">
        <f t="shared" si="8"/>
        <v>0</v>
      </c>
      <c r="BJ129" s="18" t="s">
        <v>91</v>
      </c>
      <c r="BK129" s="142">
        <f t="shared" si="9"/>
        <v>0</v>
      </c>
      <c r="BL129" s="18" t="s">
        <v>184</v>
      </c>
      <c r="BM129" s="141" t="s">
        <v>563</v>
      </c>
    </row>
    <row r="130" spans="2:65" s="1" customFormat="1" ht="24.2" customHeight="1">
      <c r="B130" s="34"/>
      <c r="C130" s="130" t="s">
        <v>366</v>
      </c>
      <c r="D130" s="130" t="s">
        <v>179</v>
      </c>
      <c r="E130" s="131" t="s">
        <v>2681</v>
      </c>
      <c r="F130" s="132" t="s">
        <v>2682</v>
      </c>
      <c r="G130" s="133" t="s">
        <v>2630</v>
      </c>
      <c r="H130" s="134">
        <v>19</v>
      </c>
      <c r="I130" s="135"/>
      <c r="J130" s="136">
        <f t="shared" si="0"/>
        <v>0</v>
      </c>
      <c r="K130" s="132" t="s">
        <v>81</v>
      </c>
      <c r="L130" s="34"/>
      <c r="M130" s="137" t="s">
        <v>81</v>
      </c>
      <c r="N130" s="138" t="s">
        <v>53</v>
      </c>
      <c r="P130" s="139">
        <f t="shared" si="1"/>
        <v>0</v>
      </c>
      <c r="Q130" s="139">
        <v>0</v>
      </c>
      <c r="R130" s="139">
        <f t="shared" si="2"/>
        <v>0</v>
      </c>
      <c r="S130" s="139">
        <v>0</v>
      </c>
      <c r="T130" s="140">
        <f t="shared" si="3"/>
        <v>0</v>
      </c>
      <c r="AR130" s="141" t="s">
        <v>184</v>
      </c>
      <c r="AT130" s="141" t="s">
        <v>179</v>
      </c>
      <c r="AU130" s="141" t="s">
        <v>91</v>
      </c>
      <c r="AY130" s="18" t="s">
        <v>177</v>
      </c>
      <c r="BE130" s="142">
        <f t="shared" si="4"/>
        <v>0</v>
      </c>
      <c r="BF130" s="142">
        <f t="shared" si="5"/>
        <v>0</v>
      </c>
      <c r="BG130" s="142">
        <f t="shared" si="6"/>
        <v>0</v>
      </c>
      <c r="BH130" s="142">
        <f t="shared" si="7"/>
        <v>0</v>
      </c>
      <c r="BI130" s="142">
        <f t="shared" si="8"/>
        <v>0</v>
      </c>
      <c r="BJ130" s="18" t="s">
        <v>91</v>
      </c>
      <c r="BK130" s="142">
        <f t="shared" si="9"/>
        <v>0</v>
      </c>
      <c r="BL130" s="18" t="s">
        <v>184</v>
      </c>
      <c r="BM130" s="141" t="s">
        <v>590</v>
      </c>
    </row>
    <row r="131" spans="2:65" s="1" customFormat="1" ht="24.2" customHeight="1">
      <c r="B131" s="34"/>
      <c r="C131" s="130" t="s">
        <v>372</v>
      </c>
      <c r="D131" s="130" t="s">
        <v>179</v>
      </c>
      <c r="E131" s="131" t="s">
        <v>2683</v>
      </c>
      <c r="F131" s="132" t="s">
        <v>2684</v>
      </c>
      <c r="G131" s="133" t="s">
        <v>2630</v>
      </c>
      <c r="H131" s="134">
        <v>5</v>
      </c>
      <c r="I131" s="135"/>
      <c r="J131" s="136">
        <f t="shared" si="0"/>
        <v>0</v>
      </c>
      <c r="K131" s="132" t="s">
        <v>81</v>
      </c>
      <c r="L131" s="34"/>
      <c r="M131" s="137" t="s">
        <v>81</v>
      </c>
      <c r="N131" s="138" t="s">
        <v>53</v>
      </c>
      <c r="P131" s="139">
        <f t="shared" si="1"/>
        <v>0</v>
      </c>
      <c r="Q131" s="139">
        <v>0</v>
      </c>
      <c r="R131" s="139">
        <f t="shared" si="2"/>
        <v>0</v>
      </c>
      <c r="S131" s="139">
        <v>0</v>
      </c>
      <c r="T131" s="140">
        <f t="shared" si="3"/>
        <v>0</v>
      </c>
      <c r="AR131" s="141" t="s">
        <v>184</v>
      </c>
      <c r="AT131" s="141" t="s">
        <v>179</v>
      </c>
      <c r="AU131" s="141" t="s">
        <v>91</v>
      </c>
      <c r="AY131" s="18" t="s">
        <v>177</v>
      </c>
      <c r="BE131" s="142">
        <f t="shared" si="4"/>
        <v>0</v>
      </c>
      <c r="BF131" s="142">
        <f t="shared" si="5"/>
        <v>0</v>
      </c>
      <c r="BG131" s="142">
        <f t="shared" si="6"/>
        <v>0</v>
      </c>
      <c r="BH131" s="142">
        <f t="shared" si="7"/>
        <v>0</v>
      </c>
      <c r="BI131" s="142">
        <f t="shared" si="8"/>
        <v>0</v>
      </c>
      <c r="BJ131" s="18" t="s">
        <v>91</v>
      </c>
      <c r="BK131" s="142">
        <f t="shared" si="9"/>
        <v>0</v>
      </c>
      <c r="BL131" s="18" t="s">
        <v>184</v>
      </c>
      <c r="BM131" s="141" t="s">
        <v>601</v>
      </c>
    </row>
    <row r="132" spans="2:65" s="1" customFormat="1" ht="24.2" customHeight="1">
      <c r="B132" s="34"/>
      <c r="C132" s="130" t="s">
        <v>379</v>
      </c>
      <c r="D132" s="130" t="s">
        <v>179</v>
      </c>
      <c r="E132" s="131" t="s">
        <v>2685</v>
      </c>
      <c r="F132" s="132" t="s">
        <v>2686</v>
      </c>
      <c r="G132" s="133" t="s">
        <v>2630</v>
      </c>
      <c r="H132" s="134">
        <v>100</v>
      </c>
      <c r="I132" s="135"/>
      <c r="J132" s="136">
        <f t="shared" si="0"/>
        <v>0</v>
      </c>
      <c r="K132" s="132" t="s">
        <v>81</v>
      </c>
      <c r="L132" s="34"/>
      <c r="M132" s="137" t="s">
        <v>81</v>
      </c>
      <c r="N132" s="138" t="s">
        <v>53</v>
      </c>
      <c r="P132" s="139">
        <f t="shared" si="1"/>
        <v>0</v>
      </c>
      <c r="Q132" s="139">
        <v>0</v>
      </c>
      <c r="R132" s="139">
        <f t="shared" si="2"/>
        <v>0</v>
      </c>
      <c r="S132" s="139">
        <v>0</v>
      </c>
      <c r="T132" s="140">
        <f t="shared" si="3"/>
        <v>0</v>
      </c>
      <c r="AR132" s="141" t="s">
        <v>184</v>
      </c>
      <c r="AT132" s="141" t="s">
        <v>179</v>
      </c>
      <c r="AU132" s="141" t="s">
        <v>91</v>
      </c>
      <c r="AY132" s="18" t="s">
        <v>177</v>
      </c>
      <c r="BE132" s="142">
        <f t="shared" si="4"/>
        <v>0</v>
      </c>
      <c r="BF132" s="142">
        <f t="shared" si="5"/>
        <v>0</v>
      </c>
      <c r="BG132" s="142">
        <f t="shared" si="6"/>
        <v>0</v>
      </c>
      <c r="BH132" s="142">
        <f t="shared" si="7"/>
        <v>0</v>
      </c>
      <c r="BI132" s="142">
        <f t="shared" si="8"/>
        <v>0</v>
      </c>
      <c r="BJ132" s="18" t="s">
        <v>91</v>
      </c>
      <c r="BK132" s="142">
        <f t="shared" si="9"/>
        <v>0</v>
      </c>
      <c r="BL132" s="18" t="s">
        <v>184</v>
      </c>
      <c r="BM132" s="141" t="s">
        <v>621</v>
      </c>
    </row>
    <row r="133" spans="2:65" s="1" customFormat="1" ht="24.2" customHeight="1">
      <c r="B133" s="34"/>
      <c r="C133" s="130" t="s">
        <v>393</v>
      </c>
      <c r="D133" s="130" t="s">
        <v>179</v>
      </c>
      <c r="E133" s="131" t="s">
        <v>2687</v>
      </c>
      <c r="F133" s="132" t="s">
        <v>2688</v>
      </c>
      <c r="G133" s="133" t="s">
        <v>2630</v>
      </c>
      <c r="H133" s="134">
        <v>150</v>
      </c>
      <c r="I133" s="135"/>
      <c r="J133" s="136">
        <f t="shared" si="0"/>
        <v>0</v>
      </c>
      <c r="K133" s="132" t="s">
        <v>81</v>
      </c>
      <c r="L133" s="34"/>
      <c r="M133" s="137" t="s">
        <v>81</v>
      </c>
      <c r="N133" s="138" t="s">
        <v>53</v>
      </c>
      <c r="P133" s="139">
        <f t="shared" si="1"/>
        <v>0</v>
      </c>
      <c r="Q133" s="139">
        <v>0</v>
      </c>
      <c r="R133" s="139">
        <f t="shared" si="2"/>
        <v>0</v>
      </c>
      <c r="S133" s="139">
        <v>0</v>
      </c>
      <c r="T133" s="140">
        <f t="shared" si="3"/>
        <v>0</v>
      </c>
      <c r="AR133" s="141" t="s">
        <v>184</v>
      </c>
      <c r="AT133" s="141" t="s">
        <v>179</v>
      </c>
      <c r="AU133" s="141" t="s">
        <v>91</v>
      </c>
      <c r="AY133" s="18" t="s">
        <v>177</v>
      </c>
      <c r="BE133" s="142">
        <f t="shared" si="4"/>
        <v>0</v>
      </c>
      <c r="BF133" s="142">
        <f t="shared" si="5"/>
        <v>0</v>
      </c>
      <c r="BG133" s="142">
        <f t="shared" si="6"/>
        <v>0</v>
      </c>
      <c r="BH133" s="142">
        <f t="shared" si="7"/>
        <v>0</v>
      </c>
      <c r="BI133" s="142">
        <f t="shared" si="8"/>
        <v>0</v>
      </c>
      <c r="BJ133" s="18" t="s">
        <v>91</v>
      </c>
      <c r="BK133" s="142">
        <f t="shared" si="9"/>
        <v>0</v>
      </c>
      <c r="BL133" s="18" t="s">
        <v>184</v>
      </c>
      <c r="BM133" s="141" t="s">
        <v>637</v>
      </c>
    </row>
    <row r="134" spans="2:65" s="1" customFormat="1" ht="24.2" customHeight="1">
      <c r="B134" s="34"/>
      <c r="C134" s="130" t="s">
        <v>399</v>
      </c>
      <c r="D134" s="130" t="s">
        <v>179</v>
      </c>
      <c r="E134" s="131" t="s">
        <v>2689</v>
      </c>
      <c r="F134" s="132" t="s">
        <v>2690</v>
      </c>
      <c r="G134" s="133" t="s">
        <v>2630</v>
      </c>
      <c r="H134" s="134">
        <v>180</v>
      </c>
      <c r="I134" s="135"/>
      <c r="J134" s="136">
        <f t="shared" si="0"/>
        <v>0</v>
      </c>
      <c r="K134" s="132" t="s">
        <v>81</v>
      </c>
      <c r="L134" s="34"/>
      <c r="M134" s="137" t="s">
        <v>81</v>
      </c>
      <c r="N134" s="138" t="s">
        <v>53</v>
      </c>
      <c r="P134" s="139">
        <f t="shared" si="1"/>
        <v>0</v>
      </c>
      <c r="Q134" s="139">
        <v>0</v>
      </c>
      <c r="R134" s="139">
        <f t="shared" si="2"/>
        <v>0</v>
      </c>
      <c r="S134" s="139">
        <v>0</v>
      </c>
      <c r="T134" s="140">
        <f t="shared" si="3"/>
        <v>0</v>
      </c>
      <c r="AR134" s="141" t="s">
        <v>184</v>
      </c>
      <c r="AT134" s="141" t="s">
        <v>179</v>
      </c>
      <c r="AU134" s="141" t="s">
        <v>91</v>
      </c>
      <c r="AY134" s="18" t="s">
        <v>177</v>
      </c>
      <c r="BE134" s="142">
        <f t="shared" si="4"/>
        <v>0</v>
      </c>
      <c r="BF134" s="142">
        <f t="shared" si="5"/>
        <v>0</v>
      </c>
      <c r="BG134" s="142">
        <f t="shared" si="6"/>
        <v>0</v>
      </c>
      <c r="BH134" s="142">
        <f t="shared" si="7"/>
        <v>0</v>
      </c>
      <c r="BI134" s="142">
        <f t="shared" si="8"/>
        <v>0</v>
      </c>
      <c r="BJ134" s="18" t="s">
        <v>91</v>
      </c>
      <c r="BK134" s="142">
        <f t="shared" si="9"/>
        <v>0</v>
      </c>
      <c r="BL134" s="18" t="s">
        <v>184</v>
      </c>
      <c r="BM134" s="141" t="s">
        <v>647</v>
      </c>
    </row>
    <row r="135" spans="2:65" s="11" customFormat="1" ht="25.9" customHeight="1">
      <c r="B135" s="118"/>
      <c r="D135" s="119" t="s">
        <v>82</v>
      </c>
      <c r="E135" s="120" t="s">
        <v>2691</v>
      </c>
      <c r="F135" s="120" t="s">
        <v>2692</v>
      </c>
      <c r="I135" s="121"/>
      <c r="J135" s="122">
        <f>BK135</f>
        <v>0</v>
      </c>
      <c r="L135" s="118"/>
      <c r="M135" s="123"/>
      <c r="P135" s="124">
        <f>SUM(P136:P142)</f>
        <v>0</v>
      </c>
      <c r="R135" s="124">
        <f>SUM(R136:R142)</f>
        <v>0</v>
      </c>
      <c r="T135" s="125">
        <f>SUM(T136:T142)</f>
        <v>0</v>
      </c>
      <c r="AR135" s="119" t="s">
        <v>91</v>
      </c>
      <c r="AT135" s="126" t="s">
        <v>82</v>
      </c>
      <c r="AU135" s="126" t="s">
        <v>83</v>
      </c>
      <c r="AY135" s="119" t="s">
        <v>177</v>
      </c>
      <c r="BK135" s="127">
        <f>SUM(BK136:BK142)</f>
        <v>0</v>
      </c>
    </row>
    <row r="136" spans="2:65" s="1" customFormat="1" ht="21.75" customHeight="1">
      <c r="B136" s="34"/>
      <c r="C136" s="130" t="s">
        <v>406</v>
      </c>
      <c r="D136" s="130" t="s">
        <v>179</v>
      </c>
      <c r="E136" s="131" t="s">
        <v>2693</v>
      </c>
      <c r="F136" s="132" t="s">
        <v>2694</v>
      </c>
      <c r="G136" s="133" t="s">
        <v>2612</v>
      </c>
      <c r="H136" s="134">
        <v>5680.5</v>
      </c>
      <c r="I136" s="135"/>
      <c r="J136" s="136">
        <f>ROUND(I136*H136,2)</f>
        <v>0</v>
      </c>
      <c r="K136" s="132" t="s">
        <v>81</v>
      </c>
      <c r="L136" s="34"/>
      <c r="M136" s="137" t="s">
        <v>81</v>
      </c>
      <c r="N136" s="138" t="s">
        <v>53</v>
      </c>
      <c r="P136" s="139">
        <f>O136*H136</f>
        <v>0</v>
      </c>
      <c r="Q136" s="139">
        <v>0</v>
      </c>
      <c r="R136" s="139">
        <f>Q136*H136</f>
        <v>0</v>
      </c>
      <c r="S136" s="139">
        <v>0</v>
      </c>
      <c r="T136" s="140">
        <f>S136*H136</f>
        <v>0</v>
      </c>
      <c r="AR136" s="141" t="s">
        <v>184</v>
      </c>
      <c r="AT136" s="141" t="s">
        <v>179</v>
      </c>
      <c r="AU136" s="141" t="s">
        <v>91</v>
      </c>
      <c r="AY136" s="18" t="s">
        <v>177</v>
      </c>
      <c r="BE136" s="142">
        <f>IF(N136="základní",J136,0)</f>
        <v>0</v>
      </c>
      <c r="BF136" s="142">
        <f>IF(N136="snížená",J136,0)</f>
        <v>0</v>
      </c>
      <c r="BG136" s="142">
        <f>IF(N136="zákl. přenesená",J136,0)</f>
        <v>0</v>
      </c>
      <c r="BH136" s="142">
        <f>IF(N136="sníž. přenesená",J136,0)</f>
        <v>0</v>
      </c>
      <c r="BI136" s="142">
        <f>IF(N136="nulová",J136,0)</f>
        <v>0</v>
      </c>
      <c r="BJ136" s="18" t="s">
        <v>91</v>
      </c>
      <c r="BK136" s="142">
        <f>ROUND(I136*H136,2)</f>
        <v>0</v>
      </c>
      <c r="BL136" s="18" t="s">
        <v>184</v>
      </c>
      <c r="BM136" s="141" t="s">
        <v>668</v>
      </c>
    </row>
    <row r="137" spans="2:65" s="12" customFormat="1" ht="11.25">
      <c r="B137" s="147"/>
      <c r="D137" s="148" t="s">
        <v>188</v>
      </c>
      <c r="E137" s="149" t="s">
        <v>81</v>
      </c>
      <c r="F137" s="150" t="s">
        <v>2621</v>
      </c>
      <c r="H137" s="151">
        <v>4079.7</v>
      </c>
      <c r="I137" s="152"/>
      <c r="L137" s="147"/>
      <c r="M137" s="153"/>
      <c r="T137" s="154"/>
      <c r="AT137" s="149" t="s">
        <v>188</v>
      </c>
      <c r="AU137" s="149" t="s">
        <v>91</v>
      </c>
      <c r="AV137" s="12" t="s">
        <v>93</v>
      </c>
      <c r="AW137" s="12" t="s">
        <v>42</v>
      </c>
      <c r="AX137" s="12" t="s">
        <v>83</v>
      </c>
      <c r="AY137" s="149" t="s">
        <v>177</v>
      </c>
    </row>
    <row r="138" spans="2:65" s="12" customFormat="1" ht="11.25">
      <c r="B138" s="147"/>
      <c r="D138" s="148" t="s">
        <v>188</v>
      </c>
      <c r="E138" s="149" t="s">
        <v>81</v>
      </c>
      <c r="F138" s="150" t="s">
        <v>2622</v>
      </c>
      <c r="H138" s="151">
        <v>846.3</v>
      </c>
      <c r="I138" s="152"/>
      <c r="L138" s="147"/>
      <c r="M138" s="153"/>
      <c r="T138" s="154"/>
      <c r="AT138" s="149" t="s">
        <v>188</v>
      </c>
      <c r="AU138" s="149" t="s">
        <v>91</v>
      </c>
      <c r="AV138" s="12" t="s">
        <v>93</v>
      </c>
      <c r="AW138" s="12" t="s">
        <v>42</v>
      </c>
      <c r="AX138" s="12" t="s">
        <v>83</v>
      </c>
      <c r="AY138" s="149" t="s">
        <v>177</v>
      </c>
    </row>
    <row r="139" spans="2:65" s="12" customFormat="1" ht="11.25">
      <c r="B139" s="147"/>
      <c r="D139" s="148" t="s">
        <v>188</v>
      </c>
      <c r="E139" s="149" t="s">
        <v>81</v>
      </c>
      <c r="F139" s="150" t="s">
        <v>2623</v>
      </c>
      <c r="H139" s="151">
        <v>110.2</v>
      </c>
      <c r="I139" s="152"/>
      <c r="L139" s="147"/>
      <c r="M139" s="153"/>
      <c r="T139" s="154"/>
      <c r="AT139" s="149" t="s">
        <v>188</v>
      </c>
      <c r="AU139" s="149" t="s">
        <v>91</v>
      </c>
      <c r="AV139" s="12" t="s">
        <v>93</v>
      </c>
      <c r="AW139" s="12" t="s">
        <v>42</v>
      </c>
      <c r="AX139" s="12" t="s">
        <v>83</v>
      </c>
      <c r="AY139" s="149" t="s">
        <v>177</v>
      </c>
    </row>
    <row r="140" spans="2:65" s="12" customFormat="1" ht="11.25">
      <c r="B140" s="147"/>
      <c r="D140" s="148" t="s">
        <v>188</v>
      </c>
      <c r="E140" s="149" t="s">
        <v>81</v>
      </c>
      <c r="F140" s="150" t="s">
        <v>2624</v>
      </c>
      <c r="H140" s="151">
        <v>20.8</v>
      </c>
      <c r="I140" s="152"/>
      <c r="L140" s="147"/>
      <c r="M140" s="153"/>
      <c r="T140" s="154"/>
      <c r="AT140" s="149" t="s">
        <v>188</v>
      </c>
      <c r="AU140" s="149" t="s">
        <v>91</v>
      </c>
      <c r="AV140" s="12" t="s">
        <v>93</v>
      </c>
      <c r="AW140" s="12" t="s">
        <v>42</v>
      </c>
      <c r="AX140" s="12" t="s">
        <v>83</v>
      </c>
      <c r="AY140" s="149" t="s">
        <v>177</v>
      </c>
    </row>
    <row r="141" spans="2:65" s="12" customFormat="1" ht="11.25">
      <c r="B141" s="147"/>
      <c r="D141" s="148" t="s">
        <v>188</v>
      </c>
      <c r="E141" s="149" t="s">
        <v>81</v>
      </c>
      <c r="F141" s="150" t="s">
        <v>2625</v>
      </c>
      <c r="H141" s="151">
        <v>623.5</v>
      </c>
      <c r="I141" s="152"/>
      <c r="L141" s="147"/>
      <c r="M141" s="153"/>
      <c r="T141" s="154"/>
      <c r="AT141" s="149" t="s">
        <v>188</v>
      </c>
      <c r="AU141" s="149" t="s">
        <v>91</v>
      </c>
      <c r="AV141" s="12" t="s">
        <v>93</v>
      </c>
      <c r="AW141" s="12" t="s">
        <v>42</v>
      </c>
      <c r="AX141" s="12" t="s">
        <v>83</v>
      </c>
      <c r="AY141" s="149" t="s">
        <v>177</v>
      </c>
    </row>
    <row r="142" spans="2:65" s="13" customFormat="1" ht="11.25">
      <c r="B142" s="155"/>
      <c r="D142" s="148" t="s">
        <v>188</v>
      </c>
      <c r="E142" s="156" t="s">
        <v>81</v>
      </c>
      <c r="F142" s="157" t="s">
        <v>192</v>
      </c>
      <c r="H142" s="158">
        <v>5680.5</v>
      </c>
      <c r="I142" s="159"/>
      <c r="L142" s="155"/>
      <c r="M142" s="160"/>
      <c r="T142" s="161"/>
      <c r="AT142" s="156" t="s">
        <v>188</v>
      </c>
      <c r="AU142" s="156" t="s">
        <v>91</v>
      </c>
      <c r="AV142" s="13" t="s">
        <v>184</v>
      </c>
      <c r="AW142" s="13" t="s">
        <v>42</v>
      </c>
      <c r="AX142" s="13" t="s">
        <v>91</v>
      </c>
      <c r="AY142" s="156" t="s">
        <v>177</v>
      </c>
    </row>
    <row r="143" spans="2:65" s="11" customFormat="1" ht="25.9" customHeight="1">
      <c r="B143" s="118"/>
      <c r="D143" s="119" t="s">
        <v>82</v>
      </c>
      <c r="E143" s="120" t="s">
        <v>2695</v>
      </c>
      <c r="F143" s="120" t="s">
        <v>2696</v>
      </c>
      <c r="I143" s="121"/>
      <c r="J143" s="122">
        <f>BK143</f>
        <v>0</v>
      </c>
      <c r="L143" s="118"/>
      <c r="M143" s="123"/>
      <c r="P143" s="124">
        <f>SUM(P144:P183)</f>
        <v>0</v>
      </c>
      <c r="R143" s="124">
        <f>SUM(R144:R183)</f>
        <v>0</v>
      </c>
      <c r="T143" s="125">
        <f>SUM(T144:T183)</f>
        <v>0</v>
      </c>
      <c r="AR143" s="119" t="s">
        <v>91</v>
      </c>
      <c r="AT143" s="126" t="s">
        <v>82</v>
      </c>
      <c r="AU143" s="126" t="s">
        <v>83</v>
      </c>
      <c r="AY143" s="119" t="s">
        <v>177</v>
      </c>
      <c r="BK143" s="127">
        <f>SUM(BK144:BK183)</f>
        <v>0</v>
      </c>
    </row>
    <row r="144" spans="2:65" s="1" customFormat="1" ht="24.2" customHeight="1">
      <c r="B144" s="34"/>
      <c r="C144" s="130" t="s">
        <v>418</v>
      </c>
      <c r="D144" s="130" t="s">
        <v>179</v>
      </c>
      <c r="E144" s="131" t="s">
        <v>2697</v>
      </c>
      <c r="F144" s="132" t="s">
        <v>2698</v>
      </c>
      <c r="G144" s="133" t="s">
        <v>2612</v>
      </c>
      <c r="H144" s="134">
        <v>392</v>
      </c>
      <c r="I144" s="135"/>
      <c r="J144" s="136">
        <f>ROUND(I144*H144,2)</f>
        <v>0</v>
      </c>
      <c r="K144" s="132" t="s">
        <v>81</v>
      </c>
      <c r="L144" s="34"/>
      <c r="M144" s="137" t="s">
        <v>81</v>
      </c>
      <c r="N144" s="138" t="s">
        <v>53</v>
      </c>
      <c r="P144" s="139">
        <f>O144*H144</f>
        <v>0</v>
      </c>
      <c r="Q144" s="139">
        <v>0</v>
      </c>
      <c r="R144" s="139">
        <f>Q144*H144</f>
        <v>0</v>
      </c>
      <c r="S144" s="139">
        <v>0</v>
      </c>
      <c r="T144" s="140">
        <f>S144*H144</f>
        <v>0</v>
      </c>
      <c r="AR144" s="141" t="s">
        <v>184</v>
      </c>
      <c r="AT144" s="141" t="s">
        <v>179</v>
      </c>
      <c r="AU144" s="141" t="s">
        <v>91</v>
      </c>
      <c r="AY144" s="18" t="s">
        <v>177</v>
      </c>
      <c r="BE144" s="142">
        <f>IF(N144="základní",J144,0)</f>
        <v>0</v>
      </c>
      <c r="BF144" s="142">
        <f>IF(N144="snížená",J144,0)</f>
        <v>0</v>
      </c>
      <c r="BG144" s="142">
        <f>IF(N144="zákl. přenesená",J144,0)</f>
        <v>0</v>
      </c>
      <c r="BH144" s="142">
        <f>IF(N144="sníž. přenesená",J144,0)</f>
        <v>0</v>
      </c>
      <c r="BI144" s="142">
        <f>IF(N144="nulová",J144,0)</f>
        <v>0</v>
      </c>
      <c r="BJ144" s="18" t="s">
        <v>91</v>
      </c>
      <c r="BK144" s="142">
        <f>ROUND(I144*H144,2)</f>
        <v>0</v>
      </c>
      <c r="BL144" s="18" t="s">
        <v>184</v>
      </c>
      <c r="BM144" s="141" t="s">
        <v>679</v>
      </c>
    </row>
    <row r="145" spans="2:65" s="1" customFormat="1" ht="48.75">
      <c r="B145" s="34"/>
      <c r="D145" s="148" t="s">
        <v>2214</v>
      </c>
      <c r="F145" s="193" t="s">
        <v>2699</v>
      </c>
      <c r="I145" s="145"/>
      <c r="L145" s="34"/>
      <c r="M145" s="146"/>
      <c r="T145" s="55"/>
      <c r="AT145" s="18" t="s">
        <v>2214</v>
      </c>
      <c r="AU145" s="18" t="s">
        <v>91</v>
      </c>
    </row>
    <row r="146" spans="2:65" s="1" customFormat="1" ht="24.2" customHeight="1">
      <c r="B146" s="34"/>
      <c r="C146" s="130" t="s">
        <v>425</v>
      </c>
      <c r="D146" s="130" t="s">
        <v>179</v>
      </c>
      <c r="E146" s="131" t="s">
        <v>2700</v>
      </c>
      <c r="F146" s="132" t="s">
        <v>2701</v>
      </c>
      <c r="G146" s="133" t="s">
        <v>2612</v>
      </c>
      <c r="H146" s="134">
        <v>784</v>
      </c>
      <c r="I146" s="135"/>
      <c r="J146" s="136">
        <f>ROUND(I146*H146,2)</f>
        <v>0</v>
      </c>
      <c r="K146" s="132" t="s">
        <v>81</v>
      </c>
      <c r="L146" s="34"/>
      <c r="M146" s="137" t="s">
        <v>81</v>
      </c>
      <c r="N146" s="138" t="s">
        <v>53</v>
      </c>
      <c r="P146" s="139">
        <f>O146*H146</f>
        <v>0</v>
      </c>
      <c r="Q146" s="139">
        <v>0</v>
      </c>
      <c r="R146" s="139">
        <f>Q146*H146</f>
        <v>0</v>
      </c>
      <c r="S146" s="139">
        <v>0</v>
      </c>
      <c r="T146" s="140">
        <f>S146*H146</f>
        <v>0</v>
      </c>
      <c r="AR146" s="141" t="s">
        <v>184</v>
      </c>
      <c r="AT146" s="141" t="s">
        <v>179</v>
      </c>
      <c r="AU146" s="141" t="s">
        <v>91</v>
      </c>
      <c r="AY146" s="18" t="s">
        <v>177</v>
      </c>
      <c r="BE146" s="142">
        <f>IF(N146="základní",J146,0)</f>
        <v>0</v>
      </c>
      <c r="BF146" s="142">
        <f>IF(N146="snížená",J146,0)</f>
        <v>0</v>
      </c>
      <c r="BG146" s="142">
        <f>IF(N146="zákl. přenesená",J146,0)</f>
        <v>0</v>
      </c>
      <c r="BH146" s="142">
        <f>IF(N146="sníž. přenesená",J146,0)</f>
        <v>0</v>
      </c>
      <c r="BI146" s="142">
        <f>IF(N146="nulová",J146,0)</f>
        <v>0</v>
      </c>
      <c r="BJ146" s="18" t="s">
        <v>91</v>
      </c>
      <c r="BK146" s="142">
        <f>ROUND(I146*H146,2)</f>
        <v>0</v>
      </c>
      <c r="BL146" s="18" t="s">
        <v>184</v>
      </c>
      <c r="BM146" s="141" t="s">
        <v>690</v>
      </c>
    </row>
    <row r="147" spans="2:65" s="1" customFormat="1" ht="39">
      <c r="B147" s="34"/>
      <c r="D147" s="148" t="s">
        <v>2214</v>
      </c>
      <c r="F147" s="193" t="s">
        <v>2702</v>
      </c>
      <c r="I147" s="145"/>
      <c r="L147" s="34"/>
      <c r="M147" s="146"/>
      <c r="T147" s="55"/>
      <c r="AT147" s="18" t="s">
        <v>2214</v>
      </c>
      <c r="AU147" s="18" t="s">
        <v>91</v>
      </c>
    </row>
    <row r="148" spans="2:65" s="12" customFormat="1" ht="11.25">
      <c r="B148" s="147"/>
      <c r="D148" s="148" t="s">
        <v>188</v>
      </c>
      <c r="E148" s="149" t="s">
        <v>81</v>
      </c>
      <c r="F148" s="150" t="s">
        <v>2703</v>
      </c>
      <c r="H148" s="151">
        <v>784</v>
      </c>
      <c r="I148" s="152"/>
      <c r="L148" s="147"/>
      <c r="M148" s="153"/>
      <c r="T148" s="154"/>
      <c r="AT148" s="149" t="s">
        <v>188</v>
      </c>
      <c r="AU148" s="149" t="s">
        <v>91</v>
      </c>
      <c r="AV148" s="12" t="s">
        <v>93</v>
      </c>
      <c r="AW148" s="12" t="s">
        <v>42</v>
      </c>
      <c r="AX148" s="12" t="s">
        <v>83</v>
      </c>
      <c r="AY148" s="149" t="s">
        <v>177</v>
      </c>
    </row>
    <row r="149" spans="2:65" s="13" customFormat="1" ht="11.25">
      <c r="B149" s="155"/>
      <c r="D149" s="148" t="s">
        <v>188</v>
      </c>
      <c r="E149" s="156" t="s">
        <v>81</v>
      </c>
      <c r="F149" s="157" t="s">
        <v>192</v>
      </c>
      <c r="H149" s="158">
        <v>784</v>
      </c>
      <c r="I149" s="159"/>
      <c r="L149" s="155"/>
      <c r="M149" s="160"/>
      <c r="T149" s="161"/>
      <c r="AT149" s="156" t="s">
        <v>188</v>
      </c>
      <c r="AU149" s="156" t="s">
        <v>91</v>
      </c>
      <c r="AV149" s="13" t="s">
        <v>184</v>
      </c>
      <c r="AW149" s="13" t="s">
        <v>42</v>
      </c>
      <c r="AX149" s="13" t="s">
        <v>91</v>
      </c>
      <c r="AY149" s="156" t="s">
        <v>177</v>
      </c>
    </row>
    <row r="150" spans="2:65" s="1" customFormat="1" ht="24.2" customHeight="1">
      <c r="B150" s="34"/>
      <c r="C150" s="130" t="s">
        <v>433</v>
      </c>
      <c r="D150" s="130" t="s">
        <v>179</v>
      </c>
      <c r="E150" s="131" t="s">
        <v>2704</v>
      </c>
      <c r="F150" s="132" t="s">
        <v>2705</v>
      </c>
      <c r="G150" s="133" t="s">
        <v>2612</v>
      </c>
      <c r="H150" s="134">
        <v>392</v>
      </c>
      <c r="I150" s="135"/>
      <c r="J150" s="136">
        <f>ROUND(I150*H150,2)</f>
        <v>0</v>
      </c>
      <c r="K150" s="132" t="s">
        <v>81</v>
      </c>
      <c r="L150" s="34"/>
      <c r="M150" s="137" t="s">
        <v>81</v>
      </c>
      <c r="N150" s="138" t="s">
        <v>53</v>
      </c>
      <c r="P150" s="139">
        <f>O150*H150</f>
        <v>0</v>
      </c>
      <c r="Q150" s="139">
        <v>0</v>
      </c>
      <c r="R150" s="139">
        <f>Q150*H150</f>
        <v>0</v>
      </c>
      <c r="S150" s="139">
        <v>0</v>
      </c>
      <c r="T150" s="140">
        <f>S150*H150</f>
        <v>0</v>
      </c>
      <c r="AR150" s="141" t="s">
        <v>184</v>
      </c>
      <c r="AT150" s="141" t="s">
        <v>179</v>
      </c>
      <c r="AU150" s="141" t="s">
        <v>91</v>
      </c>
      <c r="AY150" s="18" t="s">
        <v>177</v>
      </c>
      <c r="BE150" s="142">
        <f>IF(N150="základní",J150,0)</f>
        <v>0</v>
      </c>
      <c r="BF150" s="142">
        <f>IF(N150="snížená",J150,0)</f>
        <v>0</v>
      </c>
      <c r="BG150" s="142">
        <f>IF(N150="zákl. přenesená",J150,0)</f>
        <v>0</v>
      </c>
      <c r="BH150" s="142">
        <f>IF(N150="sníž. přenesená",J150,0)</f>
        <v>0</v>
      </c>
      <c r="BI150" s="142">
        <f>IF(N150="nulová",J150,0)</f>
        <v>0</v>
      </c>
      <c r="BJ150" s="18" t="s">
        <v>91</v>
      </c>
      <c r="BK150" s="142">
        <f>ROUND(I150*H150,2)</f>
        <v>0</v>
      </c>
      <c r="BL150" s="18" t="s">
        <v>184</v>
      </c>
      <c r="BM150" s="141" t="s">
        <v>701</v>
      </c>
    </row>
    <row r="151" spans="2:65" s="1" customFormat="1" ht="29.25">
      <c r="B151" s="34"/>
      <c r="D151" s="148" t="s">
        <v>2214</v>
      </c>
      <c r="F151" s="193" t="s">
        <v>2706</v>
      </c>
      <c r="I151" s="145"/>
      <c r="L151" s="34"/>
      <c r="M151" s="146"/>
      <c r="T151" s="55"/>
      <c r="AT151" s="18" t="s">
        <v>2214</v>
      </c>
      <c r="AU151" s="18" t="s">
        <v>91</v>
      </c>
    </row>
    <row r="152" spans="2:65" s="1" customFormat="1" ht="33" customHeight="1">
      <c r="B152" s="34"/>
      <c r="C152" s="130" t="s">
        <v>443</v>
      </c>
      <c r="D152" s="130" t="s">
        <v>179</v>
      </c>
      <c r="E152" s="131" t="s">
        <v>2707</v>
      </c>
      <c r="F152" s="132" t="s">
        <v>2708</v>
      </c>
      <c r="G152" s="133" t="s">
        <v>2612</v>
      </c>
      <c r="H152" s="134">
        <v>305</v>
      </c>
      <c r="I152" s="135"/>
      <c r="J152" s="136">
        <f>ROUND(I152*H152,2)</f>
        <v>0</v>
      </c>
      <c r="K152" s="132" t="s">
        <v>81</v>
      </c>
      <c r="L152" s="34"/>
      <c r="M152" s="137" t="s">
        <v>81</v>
      </c>
      <c r="N152" s="138" t="s">
        <v>53</v>
      </c>
      <c r="P152" s="139">
        <f>O152*H152</f>
        <v>0</v>
      </c>
      <c r="Q152" s="139">
        <v>0</v>
      </c>
      <c r="R152" s="139">
        <f>Q152*H152</f>
        <v>0</v>
      </c>
      <c r="S152" s="139">
        <v>0</v>
      </c>
      <c r="T152" s="140">
        <f>S152*H152</f>
        <v>0</v>
      </c>
      <c r="AR152" s="141" t="s">
        <v>184</v>
      </c>
      <c r="AT152" s="141" t="s">
        <v>179</v>
      </c>
      <c r="AU152" s="141" t="s">
        <v>91</v>
      </c>
      <c r="AY152" s="18" t="s">
        <v>177</v>
      </c>
      <c r="BE152" s="142">
        <f>IF(N152="základní",J152,0)</f>
        <v>0</v>
      </c>
      <c r="BF152" s="142">
        <f>IF(N152="snížená",J152,0)</f>
        <v>0</v>
      </c>
      <c r="BG152" s="142">
        <f>IF(N152="zákl. přenesená",J152,0)</f>
        <v>0</v>
      </c>
      <c r="BH152" s="142">
        <f>IF(N152="sníž. přenesená",J152,0)</f>
        <v>0</v>
      </c>
      <c r="BI152" s="142">
        <f>IF(N152="nulová",J152,0)</f>
        <v>0</v>
      </c>
      <c r="BJ152" s="18" t="s">
        <v>91</v>
      </c>
      <c r="BK152" s="142">
        <f>ROUND(I152*H152,2)</f>
        <v>0</v>
      </c>
      <c r="BL152" s="18" t="s">
        <v>184</v>
      </c>
      <c r="BM152" s="141" t="s">
        <v>720</v>
      </c>
    </row>
    <row r="153" spans="2:65" s="1" customFormat="1" ht="39">
      <c r="B153" s="34"/>
      <c r="D153" s="148" t="s">
        <v>2214</v>
      </c>
      <c r="F153" s="193" t="s">
        <v>2709</v>
      </c>
      <c r="I153" s="145"/>
      <c r="L153" s="34"/>
      <c r="M153" s="146"/>
      <c r="T153" s="55"/>
      <c r="AT153" s="18" t="s">
        <v>2214</v>
      </c>
      <c r="AU153" s="18" t="s">
        <v>91</v>
      </c>
    </row>
    <row r="154" spans="2:65" s="1" customFormat="1" ht="55.5" customHeight="1">
      <c r="B154" s="34"/>
      <c r="C154" s="130" t="s">
        <v>448</v>
      </c>
      <c r="D154" s="130" t="s">
        <v>179</v>
      </c>
      <c r="E154" s="131" t="s">
        <v>2710</v>
      </c>
      <c r="F154" s="132" t="s">
        <v>2711</v>
      </c>
      <c r="G154" s="133" t="s">
        <v>1758</v>
      </c>
      <c r="H154" s="134">
        <v>329</v>
      </c>
      <c r="I154" s="135"/>
      <c r="J154" s="136">
        <f>ROUND(I154*H154,2)</f>
        <v>0</v>
      </c>
      <c r="K154" s="132" t="s">
        <v>81</v>
      </c>
      <c r="L154" s="34"/>
      <c r="M154" s="137" t="s">
        <v>81</v>
      </c>
      <c r="N154" s="138" t="s">
        <v>53</v>
      </c>
      <c r="P154" s="139">
        <f>O154*H154</f>
        <v>0</v>
      </c>
      <c r="Q154" s="139">
        <v>0</v>
      </c>
      <c r="R154" s="139">
        <f>Q154*H154</f>
        <v>0</v>
      </c>
      <c r="S154" s="139">
        <v>0</v>
      </c>
      <c r="T154" s="140">
        <f>S154*H154</f>
        <v>0</v>
      </c>
      <c r="AR154" s="141" t="s">
        <v>184</v>
      </c>
      <c r="AT154" s="141" t="s">
        <v>179</v>
      </c>
      <c r="AU154" s="141" t="s">
        <v>91</v>
      </c>
      <c r="AY154" s="18" t="s">
        <v>177</v>
      </c>
      <c r="BE154" s="142">
        <f>IF(N154="základní",J154,0)</f>
        <v>0</v>
      </c>
      <c r="BF154" s="142">
        <f>IF(N154="snížená",J154,0)</f>
        <v>0</v>
      </c>
      <c r="BG154" s="142">
        <f>IF(N154="zákl. přenesená",J154,0)</f>
        <v>0</v>
      </c>
      <c r="BH154" s="142">
        <f>IF(N154="sníž. přenesená",J154,0)</f>
        <v>0</v>
      </c>
      <c r="BI154" s="142">
        <f>IF(N154="nulová",J154,0)</f>
        <v>0</v>
      </c>
      <c r="BJ154" s="18" t="s">
        <v>91</v>
      </c>
      <c r="BK154" s="142">
        <f>ROUND(I154*H154,2)</f>
        <v>0</v>
      </c>
      <c r="BL154" s="18" t="s">
        <v>184</v>
      </c>
      <c r="BM154" s="141" t="s">
        <v>742</v>
      </c>
    </row>
    <row r="155" spans="2:65" s="1" customFormat="1" ht="68.25">
      <c r="B155" s="34"/>
      <c r="D155" s="148" t="s">
        <v>2214</v>
      </c>
      <c r="F155" s="193" t="s">
        <v>2712</v>
      </c>
      <c r="I155" s="145"/>
      <c r="L155" s="34"/>
      <c r="M155" s="146"/>
      <c r="T155" s="55"/>
      <c r="AT155" s="18" t="s">
        <v>2214</v>
      </c>
      <c r="AU155" s="18" t="s">
        <v>91</v>
      </c>
    </row>
    <row r="156" spans="2:65" s="1" customFormat="1" ht="55.5" customHeight="1">
      <c r="B156" s="34"/>
      <c r="C156" s="130" t="s">
        <v>453</v>
      </c>
      <c r="D156" s="130" t="s">
        <v>179</v>
      </c>
      <c r="E156" s="131" t="s">
        <v>2713</v>
      </c>
      <c r="F156" s="132" t="s">
        <v>2714</v>
      </c>
      <c r="G156" s="133" t="s">
        <v>1758</v>
      </c>
      <c r="H156" s="134">
        <v>14</v>
      </c>
      <c r="I156" s="135"/>
      <c r="J156" s="136">
        <f>ROUND(I156*H156,2)</f>
        <v>0</v>
      </c>
      <c r="K156" s="132" t="s">
        <v>81</v>
      </c>
      <c r="L156" s="34"/>
      <c r="M156" s="137" t="s">
        <v>81</v>
      </c>
      <c r="N156" s="138" t="s">
        <v>53</v>
      </c>
      <c r="P156" s="139">
        <f>O156*H156</f>
        <v>0</v>
      </c>
      <c r="Q156" s="139">
        <v>0</v>
      </c>
      <c r="R156" s="139">
        <f>Q156*H156</f>
        <v>0</v>
      </c>
      <c r="S156" s="139">
        <v>0</v>
      </c>
      <c r="T156" s="140">
        <f>S156*H156</f>
        <v>0</v>
      </c>
      <c r="AR156" s="141" t="s">
        <v>184</v>
      </c>
      <c r="AT156" s="141" t="s">
        <v>179</v>
      </c>
      <c r="AU156" s="141" t="s">
        <v>91</v>
      </c>
      <c r="AY156" s="18" t="s">
        <v>177</v>
      </c>
      <c r="BE156" s="142">
        <f>IF(N156="základní",J156,0)</f>
        <v>0</v>
      </c>
      <c r="BF156" s="142">
        <f>IF(N156="snížená",J156,0)</f>
        <v>0</v>
      </c>
      <c r="BG156" s="142">
        <f>IF(N156="zákl. přenesená",J156,0)</f>
        <v>0</v>
      </c>
      <c r="BH156" s="142">
        <f>IF(N156="sníž. přenesená",J156,0)</f>
        <v>0</v>
      </c>
      <c r="BI156" s="142">
        <f>IF(N156="nulová",J156,0)</f>
        <v>0</v>
      </c>
      <c r="BJ156" s="18" t="s">
        <v>91</v>
      </c>
      <c r="BK156" s="142">
        <f>ROUND(I156*H156,2)</f>
        <v>0</v>
      </c>
      <c r="BL156" s="18" t="s">
        <v>184</v>
      </c>
      <c r="BM156" s="141" t="s">
        <v>755</v>
      </c>
    </row>
    <row r="157" spans="2:65" s="1" customFormat="1" ht="68.25">
      <c r="B157" s="34"/>
      <c r="D157" s="148" t="s">
        <v>2214</v>
      </c>
      <c r="F157" s="193" t="s">
        <v>2712</v>
      </c>
      <c r="I157" s="145"/>
      <c r="L157" s="34"/>
      <c r="M157" s="146"/>
      <c r="T157" s="55"/>
      <c r="AT157" s="18" t="s">
        <v>2214</v>
      </c>
      <c r="AU157" s="18" t="s">
        <v>91</v>
      </c>
    </row>
    <row r="158" spans="2:65" s="1" customFormat="1" ht="62.65" customHeight="1">
      <c r="B158" s="34"/>
      <c r="C158" s="130" t="s">
        <v>458</v>
      </c>
      <c r="D158" s="130" t="s">
        <v>179</v>
      </c>
      <c r="E158" s="131" t="s">
        <v>2715</v>
      </c>
      <c r="F158" s="132" t="s">
        <v>2716</v>
      </c>
      <c r="G158" s="133" t="s">
        <v>1758</v>
      </c>
      <c r="H158" s="134">
        <v>1186</v>
      </c>
      <c r="I158" s="135"/>
      <c r="J158" s="136">
        <f>ROUND(I158*H158,2)</f>
        <v>0</v>
      </c>
      <c r="K158" s="132" t="s">
        <v>81</v>
      </c>
      <c r="L158" s="34"/>
      <c r="M158" s="137" t="s">
        <v>81</v>
      </c>
      <c r="N158" s="138" t="s">
        <v>53</v>
      </c>
      <c r="P158" s="139">
        <f>O158*H158</f>
        <v>0</v>
      </c>
      <c r="Q158" s="139">
        <v>0</v>
      </c>
      <c r="R158" s="139">
        <f>Q158*H158</f>
        <v>0</v>
      </c>
      <c r="S158" s="139">
        <v>0</v>
      </c>
      <c r="T158" s="140">
        <f>S158*H158</f>
        <v>0</v>
      </c>
      <c r="AR158" s="141" t="s">
        <v>184</v>
      </c>
      <c r="AT158" s="141" t="s">
        <v>179</v>
      </c>
      <c r="AU158" s="141" t="s">
        <v>91</v>
      </c>
      <c r="AY158" s="18" t="s">
        <v>177</v>
      </c>
      <c r="BE158" s="142">
        <f>IF(N158="základní",J158,0)</f>
        <v>0</v>
      </c>
      <c r="BF158" s="142">
        <f>IF(N158="snížená",J158,0)</f>
        <v>0</v>
      </c>
      <c r="BG158" s="142">
        <f>IF(N158="zákl. přenesená",J158,0)</f>
        <v>0</v>
      </c>
      <c r="BH158" s="142">
        <f>IF(N158="sníž. přenesená",J158,0)</f>
        <v>0</v>
      </c>
      <c r="BI158" s="142">
        <f>IF(N158="nulová",J158,0)</f>
        <v>0</v>
      </c>
      <c r="BJ158" s="18" t="s">
        <v>91</v>
      </c>
      <c r="BK158" s="142">
        <f>ROUND(I158*H158,2)</f>
        <v>0</v>
      </c>
      <c r="BL158" s="18" t="s">
        <v>184</v>
      </c>
      <c r="BM158" s="141" t="s">
        <v>772</v>
      </c>
    </row>
    <row r="159" spans="2:65" s="1" customFormat="1" ht="68.25">
      <c r="B159" s="34"/>
      <c r="D159" s="148" t="s">
        <v>2214</v>
      </c>
      <c r="F159" s="193" t="s">
        <v>2717</v>
      </c>
      <c r="I159" s="145"/>
      <c r="L159" s="34"/>
      <c r="M159" s="146"/>
      <c r="T159" s="55"/>
      <c r="AT159" s="18" t="s">
        <v>2214</v>
      </c>
      <c r="AU159" s="18" t="s">
        <v>91</v>
      </c>
    </row>
    <row r="160" spans="2:65" s="1" customFormat="1" ht="49.15" customHeight="1">
      <c r="B160" s="34"/>
      <c r="C160" s="130" t="s">
        <v>475</v>
      </c>
      <c r="D160" s="130" t="s">
        <v>179</v>
      </c>
      <c r="E160" s="131" t="s">
        <v>2718</v>
      </c>
      <c r="F160" s="132" t="s">
        <v>2719</v>
      </c>
      <c r="G160" s="133" t="s">
        <v>1758</v>
      </c>
      <c r="H160" s="134">
        <v>179</v>
      </c>
      <c r="I160" s="135"/>
      <c r="J160" s="136">
        <f>ROUND(I160*H160,2)</f>
        <v>0</v>
      </c>
      <c r="K160" s="132" t="s">
        <v>81</v>
      </c>
      <c r="L160" s="34"/>
      <c r="M160" s="137" t="s">
        <v>81</v>
      </c>
      <c r="N160" s="138" t="s">
        <v>53</v>
      </c>
      <c r="P160" s="139">
        <f>O160*H160</f>
        <v>0</v>
      </c>
      <c r="Q160" s="139">
        <v>0</v>
      </c>
      <c r="R160" s="139">
        <f>Q160*H160</f>
        <v>0</v>
      </c>
      <c r="S160" s="139">
        <v>0</v>
      </c>
      <c r="T160" s="140">
        <f>S160*H160</f>
        <v>0</v>
      </c>
      <c r="AR160" s="141" t="s">
        <v>184</v>
      </c>
      <c r="AT160" s="141" t="s">
        <v>179</v>
      </c>
      <c r="AU160" s="141" t="s">
        <v>91</v>
      </c>
      <c r="AY160" s="18" t="s">
        <v>177</v>
      </c>
      <c r="BE160" s="142">
        <f>IF(N160="základní",J160,0)</f>
        <v>0</v>
      </c>
      <c r="BF160" s="142">
        <f>IF(N160="snížená",J160,0)</f>
        <v>0</v>
      </c>
      <c r="BG160" s="142">
        <f>IF(N160="zákl. přenesená",J160,0)</f>
        <v>0</v>
      </c>
      <c r="BH160" s="142">
        <f>IF(N160="sníž. přenesená",J160,0)</f>
        <v>0</v>
      </c>
      <c r="BI160" s="142">
        <f>IF(N160="nulová",J160,0)</f>
        <v>0</v>
      </c>
      <c r="BJ160" s="18" t="s">
        <v>91</v>
      </c>
      <c r="BK160" s="142">
        <f>ROUND(I160*H160,2)</f>
        <v>0</v>
      </c>
      <c r="BL160" s="18" t="s">
        <v>184</v>
      </c>
      <c r="BM160" s="141" t="s">
        <v>783</v>
      </c>
    </row>
    <row r="161" spans="2:65" s="1" customFormat="1" ht="68.25">
      <c r="B161" s="34"/>
      <c r="D161" s="148" t="s">
        <v>2214</v>
      </c>
      <c r="F161" s="193" t="s">
        <v>2720</v>
      </c>
      <c r="I161" s="145"/>
      <c r="L161" s="34"/>
      <c r="M161" s="146"/>
      <c r="T161" s="55"/>
      <c r="AT161" s="18" t="s">
        <v>2214</v>
      </c>
      <c r="AU161" s="18" t="s">
        <v>91</v>
      </c>
    </row>
    <row r="162" spans="2:65" s="1" customFormat="1" ht="90" customHeight="1">
      <c r="B162" s="34"/>
      <c r="C162" s="130" t="s">
        <v>488</v>
      </c>
      <c r="D162" s="130" t="s">
        <v>179</v>
      </c>
      <c r="E162" s="131" t="s">
        <v>2721</v>
      </c>
      <c r="F162" s="132" t="s">
        <v>2722</v>
      </c>
      <c r="G162" s="133" t="s">
        <v>1758</v>
      </c>
      <c r="H162" s="134">
        <v>4</v>
      </c>
      <c r="I162" s="135"/>
      <c r="J162" s="136">
        <f>ROUND(I162*H162,2)</f>
        <v>0</v>
      </c>
      <c r="K162" s="132" t="s">
        <v>81</v>
      </c>
      <c r="L162" s="34"/>
      <c r="M162" s="137" t="s">
        <v>81</v>
      </c>
      <c r="N162" s="138" t="s">
        <v>53</v>
      </c>
      <c r="P162" s="139">
        <f>O162*H162</f>
        <v>0</v>
      </c>
      <c r="Q162" s="139">
        <v>0</v>
      </c>
      <c r="R162" s="139">
        <f>Q162*H162</f>
        <v>0</v>
      </c>
      <c r="S162" s="139">
        <v>0</v>
      </c>
      <c r="T162" s="140">
        <f>S162*H162</f>
        <v>0</v>
      </c>
      <c r="AR162" s="141" t="s">
        <v>184</v>
      </c>
      <c r="AT162" s="141" t="s">
        <v>179</v>
      </c>
      <c r="AU162" s="141" t="s">
        <v>91</v>
      </c>
      <c r="AY162" s="18" t="s">
        <v>177</v>
      </c>
      <c r="BE162" s="142">
        <f>IF(N162="základní",J162,0)</f>
        <v>0</v>
      </c>
      <c r="BF162" s="142">
        <f>IF(N162="snížená",J162,0)</f>
        <v>0</v>
      </c>
      <c r="BG162" s="142">
        <f>IF(N162="zákl. přenesená",J162,0)</f>
        <v>0</v>
      </c>
      <c r="BH162" s="142">
        <f>IF(N162="sníž. přenesená",J162,0)</f>
        <v>0</v>
      </c>
      <c r="BI162" s="142">
        <f>IF(N162="nulová",J162,0)</f>
        <v>0</v>
      </c>
      <c r="BJ162" s="18" t="s">
        <v>91</v>
      </c>
      <c r="BK162" s="142">
        <f>ROUND(I162*H162,2)</f>
        <v>0</v>
      </c>
      <c r="BL162" s="18" t="s">
        <v>184</v>
      </c>
      <c r="BM162" s="141" t="s">
        <v>794</v>
      </c>
    </row>
    <row r="163" spans="2:65" s="1" customFormat="1" ht="87.75">
      <c r="B163" s="34"/>
      <c r="D163" s="148" t="s">
        <v>2214</v>
      </c>
      <c r="F163" s="193" t="s">
        <v>2723</v>
      </c>
      <c r="I163" s="145"/>
      <c r="L163" s="34"/>
      <c r="M163" s="146"/>
      <c r="T163" s="55"/>
      <c r="AT163" s="18" t="s">
        <v>2214</v>
      </c>
      <c r="AU163" s="18" t="s">
        <v>91</v>
      </c>
    </row>
    <row r="164" spans="2:65" s="1" customFormat="1" ht="66.75" customHeight="1">
      <c r="B164" s="34"/>
      <c r="C164" s="130" t="s">
        <v>495</v>
      </c>
      <c r="D164" s="130" t="s">
        <v>179</v>
      </c>
      <c r="E164" s="131" t="s">
        <v>2724</v>
      </c>
      <c r="F164" s="132" t="s">
        <v>2725</v>
      </c>
      <c r="G164" s="133" t="s">
        <v>1758</v>
      </c>
      <c r="H164" s="134">
        <v>5</v>
      </c>
      <c r="I164" s="135"/>
      <c r="J164" s="136">
        <f>ROUND(I164*H164,2)</f>
        <v>0</v>
      </c>
      <c r="K164" s="132" t="s">
        <v>81</v>
      </c>
      <c r="L164" s="34"/>
      <c r="M164" s="137" t="s">
        <v>81</v>
      </c>
      <c r="N164" s="138" t="s">
        <v>53</v>
      </c>
      <c r="P164" s="139">
        <f>O164*H164</f>
        <v>0</v>
      </c>
      <c r="Q164" s="139">
        <v>0</v>
      </c>
      <c r="R164" s="139">
        <f>Q164*H164</f>
        <v>0</v>
      </c>
      <c r="S164" s="139">
        <v>0</v>
      </c>
      <c r="T164" s="140">
        <f>S164*H164</f>
        <v>0</v>
      </c>
      <c r="AR164" s="141" t="s">
        <v>184</v>
      </c>
      <c r="AT164" s="141" t="s">
        <v>179</v>
      </c>
      <c r="AU164" s="141" t="s">
        <v>91</v>
      </c>
      <c r="AY164" s="18" t="s">
        <v>177</v>
      </c>
      <c r="BE164" s="142">
        <f>IF(N164="základní",J164,0)</f>
        <v>0</v>
      </c>
      <c r="BF164" s="142">
        <f>IF(N164="snížená",J164,0)</f>
        <v>0</v>
      </c>
      <c r="BG164" s="142">
        <f>IF(N164="zákl. přenesená",J164,0)</f>
        <v>0</v>
      </c>
      <c r="BH164" s="142">
        <f>IF(N164="sníž. přenesená",J164,0)</f>
        <v>0</v>
      </c>
      <c r="BI164" s="142">
        <f>IF(N164="nulová",J164,0)</f>
        <v>0</v>
      </c>
      <c r="BJ164" s="18" t="s">
        <v>91</v>
      </c>
      <c r="BK164" s="142">
        <f>ROUND(I164*H164,2)</f>
        <v>0</v>
      </c>
      <c r="BL164" s="18" t="s">
        <v>184</v>
      </c>
      <c r="BM164" s="141" t="s">
        <v>805</v>
      </c>
    </row>
    <row r="165" spans="2:65" s="1" customFormat="1" ht="78">
      <c r="B165" s="34"/>
      <c r="D165" s="148" t="s">
        <v>2214</v>
      </c>
      <c r="F165" s="193" t="s">
        <v>2726</v>
      </c>
      <c r="I165" s="145"/>
      <c r="L165" s="34"/>
      <c r="M165" s="146"/>
      <c r="T165" s="55"/>
      <c r="AT165" s="18" t="s">
        <v>2214</v>
      </c>
      <c r="AU165" s="18" t="s">
        <v>91</v>
      </c>
    </row>
    <row r="166" spans="2:65" s="1" customFormat="1" ht="66.75" customHeight="1">
      <c r="B166" s="34"/>
      <c r="C166" s="130" t="s">
        <v>500</v>
      </c>
      <c r="D166" s="130" t="s">
        <v>179</v>
      </c>
      <c r="E166" s="131" t="s">
        <v>2727</v>
      </c>
      <c r="F166" s="132" t="s">
        <v>2728</v>
      </c>
      <c r="G166" s="133" t="s">
        <v>2612</v>
      </c>
      <c r="H166" s="134">
        <v>383</v>
      </c>
      <c r="I166" s="135"/>
      <c r="J166" s="136">
        <f>ROUND(I166*H166,2)</f>
        <v>0</v>
      </c>
      <c r="K166" s="132" t="s">
        <v>81</v>
      </c>
      <c r="L166" s="34"/>
      <c r="M166" s="137" t="s">
        <v>81</v>
      </c>
      <c r="N166" s="138" t="s">
        <v>53</v>
      </c>
      <c r="P166" s="139">
        <f>O166*H166</f>
        <v>0</v>
      </c>
      <c r="Q166" s="139">
        <v>0</v>
      </c>
      <c r="R166" s="139">
        <f>Q166*H166</f>
        <v>0</v>
      </c>
      <c r="S166" s="139">
        <v>0</v>
      </c>
      <c r="T166" s="140">
        <f>S166*H166</f>
        <v>0</v>
      </c>
      <c r="AR166" s="141" t="s">
        <v>184</v>
      </c>
      <c r="AT166" s="141" t="s">
        <v>179</v>
      </c>
      <c r="AU166" s="141" t="s">
        <v>91</v>
      </c>
      <c r="AY166" s="18" t="s">
        <v>177</v>
      </c>
      <c r="BE166" s="142">
        <f>IF(N166="základní",J166,0)</f>
        <v>0</v>
      </c>
      <c r="BF166" s="142">
        <f>IF(N166="snížená",J166,0)</f>
        <v>0</v>
      </c>
      <c r="BG166" s="142">
        <f>IF(N166="zákl. přenesená",J166,0)</f>
        <v>0</v>
      </c>
      <c r="BH166" s="142">
        <f>IF(N166="sníž. přenesená",J166,0)</f>
        <v>0</v>
      </c>
      <c r="BI166" s="142">
        <f>IF(N166="nulová",J166,0)</f>
        <v>0</v>
      </c>
      <c r="BJ166" s="18" t="s">
        <v>91</v>
      </c>
      <c r="BK166" s="142">
        <f>ROUND(I166*H166,2)</f>
        <v>0</v>
      </c>
      <c r="BL166" s="18" t="s">
        <v>184</v>
      </c>
      <c r="BM166" s="141" t="s">
        <v>816</v>
      </c>
    </row>
    <row r="167" spans="2:65" s="1" customFormat="1" ht="44.25" customHeight="1">
      <c r="B167" s="34"/>
      <c r="C167" s="130" t="s">
        <v>505</v>
      </c>
      <c r="D167" s="130" t="s">
        <v>179</v>
      </c>
      <c r="E167" s="131" t="s">
        <v>2729</v>
      </c>
      <c r="F167" s="132" t="s">
        <v>2730</v>
      </c>
      <c r="G167" s="133" t="s">
        <v>2731</v>
      </c>
      <c r="H167" s="134">
        <v>218.74</v>
      </c>
      <c r="I167" s="135"/>
      <c r="J167" s="136">
        <f>ROUND(I167*H167,2)</f>
        <v>0</v>
      </c>
      <c r="K167" s="132" t="s">
        <v>81</v>
      </c>
      <c r="L167" s="34"/>
      <c r="M167" s="137" t="s">
        <v>81</v>
      </c>
      <c r="N167" s="138" t="s">
        <v>53</v>
      </c>
      <c r="P167" s="139">
        <f>O167*H167</f>
        <v>0</v>
      </c>
      <c r="Q167" s="139">
        <v>0</v>
      </c>
      <c r="R167" s="139">
        <f>Q167*H167</f>
        <v>0</v>
      </c>
      <c r="S167" s="139">
        <v>0</v>
      </c>
      <c r="T167" s="140">
        <f>S167*H167</f>
        <v>0</v>
      </c>
      <c r="AR167" s="141" t="s">
        <v>184</v>
      </c>
      <c r="AT167" s="141" t="s">
        <v>179</v>
      </c>
      <c r="AU167" s="141" t="s">
        <v>91</v>
      </c>
      <c r="AY167" s="18" t="s">
        <v>177</v>
      </c>
      <c r="BE167" s="142">
        <f>IF(N167="základní",J167,0)</f>
        <v>0</v>
      </c>
      <c r="BF167" s="142">
        <f>IF(N167="snížená",J167,0)</f>
        <v>0</v>
      </c>
      <c r="BG167" s="142">
        <f>IF(N167="zákl. přenesená",J167,0)</f>
        <v>0</v>
      </c>
      <c r="BH167" s="142">
        <f>IF(N167="sníž. přenesená",J167,0)</f>
        <v>0</v>
      </c>
      <c r="BI167" s="142">
        <f>IF(N167="nulová",J167,0)</f>
        <v>0</v>
      </c>
      <c r="BJ167" s="18" t="s">
        <v>91</v>
      </c>
      <c r="BK167" s="142">
        <f>ROUND(I167*H167,2)</f>
        <v>0</v>
      </c>
      <c r="BL167" s="18" t="s">
        <v>184</v>
      </c>
      <c r="BM167" s="141" t="s">
        <v>826</v>
      </c>
    </row>
    <row r="168" spans="2:65" s="15" customFormat="1" ht="11.25">
      <c r="B168" s="179"/>
      <c r="D168" s="148" t="s">
        <v>188</v>
      </c>
      <c r="E168" s="180" t="s">
        <v>81</v>
      </c>
      <c r="F168" s="181" t="s">
        <v>2732</v>
      </c>
      <c r="H168" s="180" t="s">
        <v>81</v>
      </c>
      <c r="I168" s="182"/>
      <c r="L168" s="179"/>
      <c r="M168" s="183"/>
      <c r="T168" s="184"/>
      <c r="AT168" s="180" t="s">
        <v>188</v>
      </c>
      <c r="AU168" s="180" t="s">
        <v>91</v>
      </c>
      <c r="AV168" s="15" t="s">
        <v>91</v>
      </c>
      <c r="AW168" s="15" t="s">
        <v>42</v>
      </c>
      <c r="AX168" s="15" t="s">
        <v>83</v>
      </c>
      <c r="AY168" s="180" t="s">
        <v>177</v>
      </c>
    </row>
    <row r="169" spans="2:65" s="12" customFormat="1" ht="11.25">
      <c r="B169" s="147"/>
      <c r="D169" s="148" t="s">
        <v>188</v>
      </c>
      <c r="E169" s="149" t="s">
        <v>81</v>
      </c>
      <c r="F169" s="150" t="s">
        <v>2733</v>
      </c>
      <c r="H169" s="151">
        <v>22</v>
      </c>
      <c r="I169" s="152"/>
      <c r="L169" s="147"/>
      <c r="M169" s="153"/>
      <c r="T169" s="154"/>
      <c r="AT169" s="149" t="s">
        <v>188</v>
      </c>
      <c r="AU169" s="149" t="s">
        <v>91</v>
      </c>
      <c r="AV169" s="12" t="s">
        <v>93</v>
      </c>
      <c r="AW169" s="12" t="s">
        <v>42</v>
      </c>
      <c r="AX169" s="12" t="s">
        <v>83</v>
      </c>
      <c r="AY169" s="149" t="s">
        <v>177</v>
      </c>
    </row>
    <row r="170" spans="2:65" s="12" customFormat="1" ht="11.25">
      <c r="B170" s="147"/>
      <c r="D170" s="148" t="s">
        <v>188</v>
      </c>
      <c r="E170" s="149" t="s">
        <v>81</v>
      </c>
      <c r="F170" s="150" t="s">
        <v>2734</v>
      </c>
      <c r="H170" s="151">
        <v>32</v>
      </c>
      <c r="I170" s="152"/>
      <c r="L170" s="147"/>
      <c r="M170" s="153"/>
      <c r="T170" s="154"/>
      <c r="AT170" s="149" t="s">
        <v>188</v>
      </c>
      <c r="AU170" s="149" t="s">
        <v>91</v>
      </c>
      <c r="AV170" s="12" t="s">
        <v>93</v>
      </c>
      <c r="AW170" s="12" t="s">
        <v>42</v>
      </c>
      <c r="AX170" s="12" t="s">
        <v>83</v>
      </c>
      <c r="AY170" s="149" t="s">
        <v>177</v>
      </c>
    </row>
    <row r="171" spans="2:65" s="12" customFormat="1" ht="11.25">
      <c r="B171" s="147"/>
      <c r="D171" s="148" t="s">
        <v>188</v>
      </c>
      <c r="E171" s="149" t="s">
        <v>81</v>
      </c>
      <c r="F171" s="150" t="s">
        <v>2735</v>
      </c>
      <c r="H171" s="151">
        <v>33.92</v>
      </c>
      <c r="I171" s="152"/>
      <c r="L171" s="147"/>
      <c r="M171" s="153"/>
      <c r="T171" s="154"/>
      <c r="AT171" s="149" t="s">
        <v>188</v>
      </c>
      <c r="AU171" s="149" t="s">
        <v>91</v>
      </c>
      <c r="AV171" s="12" t="s">
        <v>93</v>
      </c>
      <c r="AW171" s="12" t="s">
        <v>42</v>
      </c>
      <c r="AX171" s="12" t="s">
        <v>83</v>
      </c>
      <c r="AY171" s="149" t="s">
        <v>177</v>
      </c>
    </row>
    <row r="172" spans="2:65" s="12" customFormat="1" ht="11.25">
      <c r="B172" s="147"/>
      <c r="D172" s="148" t="s">
        <v>188</v>
      </c>
      <c r="E172" s="149" t="s">
        <v>81</v>
      </c>
      <c r="F172" s="150" t="s">
        <v>2736</v>
      </c>
      <c r="H172" s="151">
        <v>16</v>
      </c>
      <c r="I172" s="152"/>
      <c r="L172" s="147"/>
      <c r="M172" s="153"/>
      <c r="T172" s="154"/>
      <c r="AT172" s="149" t="s">
        <v>188</v>
      </c>
      <c r="AU172" s="149" t="s">
        <v>91</v>
      </c>
      <c r="AV172" s="12" t="s">
        <v>93</v>
      </c>
      <c r="AW172" s="12" t="s">
        <v>42</v>
      </c>
      <c r="AX172" s="12" t="s">
        <v>83</v>
      </c>
      <c r="AY172" s="149" t="s">
        <v>177</v>
      </c>
    </row>
    <row r="173" spans="2:65" s="12" customFormat="1" ht="11.25">
      <c r="B173" s="147"/>
      <c r="D173" s="148" t="s">
        <v>188</v>
      </c>
      <c r="E173" s="149" t="s">
        <v>81</v>
      </c>
      <c r="F173" s="150" t="s">
        <v>2737</v>
      </c>
      <c r="H173" s="151">
        <v>16.100000000000001</v>
      </c>
      <c r="I173" s="152"/>
      <c r="L173" s="147"/>
      <c r="M173" s="153"/>
      <c r="T173" s="154"/>
      <c r="AT173" s="149" t="s">
        <v>188</v>
      </c>
      <c r="AU173" s="149" t="s">
        <v>91</v>
      </c>
      <c r="AV173" s="12" t="s">
        <v>93</v>
      </c>
      <c r="AW173" s="12" t="s">
        <v>42</v>
      </c>
      <c r="AX173" s="12" t="s">
        <v>83</v>
      </c>
      <c r="AY173" s="149" t="s">
        <v>177</v>
      </c>
    </row>
    <row r="174" spans="2:65" s="12" customFormat="1" ht="11.25">
      <c r="B174" s="147"/>
      <c r="D174" s="148" t="s">
        <v>188</v>
      </c>
      <c r="E174" s="149" t="s">
        <v>81</v>
      </c>
      <c r="F174" s="150" t="s">
        <v>2738</v>
      </c>
      <c r="H174" s="151">
        <v>45.6</v>
      </c>
      <c r="I174" s="152"/>
      <c r="L174" s="147"/>
      <c r="M174" s="153"/>
      <c r="T174" s="154"/>
      <c r="AT174" s="149" t="s">
        <v>188</v>
      </c>
      <c r="AU174" s="149" t="s">
        <v>91</v>
      </c>
      <c r="AV174" s="12" t="s">
        <v>93</v>
      </c>
      <c r="AW174" s="12" t="s">
        <v>42</v>
      </c>
      <c r="AX174" s="12" t="s">
        <v>83</v>
      </c>
      <c r="AY174" s="149" t="s">
        <v>177</v>
      </c>
    </row>
    <row r="175" spans="2:65" s="12" customFormat="1" ht="11.25">
      <c r="B175" s="147"/>
      <c r="D175" s="148" t="s">
        <v>188</v>
      </c>
      <c r="E175" s="149" t="s">
        <v>81</v>
      </c>
      <c r="F175" s="150" t="s">
        <v>2739</v>
      </c>
      <c r="H175" s="151">
        <v>15.41</v>
      </c>
      <c r="I175" s="152"/>
      <c r="L175" s="147"/>
      <c r="M175" s="153"/>
      <c r="T175" s="154"/>
      <c r="AT175" s="149" t="s">
        <v>188</v>
      </c>
      <c r="AU175" s="149" t="s">
        <v>91</v>
      </c>
      <c r="AV175" s="12" t="s">
        <v>93</v>
      </c>
      <c r="AW175" s="12" t="s">
        <v>42</v>
      </c>
      <c r="AX175" s="12" t="s">
        <v>83</v>
      </c>
      <c r="AY175" s="149" t="s">
        <v>177</v>
      </c>
    </row>
    <row r="176" spans="2:65" s="12" customFormat="1" ht="11.25">
      <c r="B176" s="147"/>
      <c r="D176" s="148" t="s">
        <v>188</v>
      </c>
      <c r="E176" s="149" t="s">
        <v>81</v>
      </c>
      <c r="F176" s="150" t="s">
        <v>2740</v>
      </c>
      <c r="H176" s="151">
        <v>37.71</v>
      </c>
      <c r="I176" s="152"/>
      <c r="L176" s="147"/>
      <c r="M176" s="153"/>
      <c r="T176" s="154"/>
      <c r="AT176" s="149" t="s">
        <v>188</v>
      </c>
      <c r="AU176" s="149" t="s">
        <v>91</v>
      </c>
      <c r="AV176" s="12" t="s">
        <v>93</v>
      </c>
      <c r="AW176" s="12" t="s">
        <v>42</v>
      </c>
      <c r="AX176" s="12" t="s">
        <v>83</v>
      </c>
      <c r="AY176" s="149" t="s">
        <v>177</v>
      </c>
    </row>
    <row r="177" spans="2:65" s="13" customFormat="1" ht="11.25">
      <c r="B177" s="155"/>
      <c r="D177" s="148" t="s">
        <v>188</v>
      </c>
      <c r="E177" s="156" t="s">
        <v>81</v>
      </c>
      <c r="F177" s="157" t="s">
        <v>192</v>
      </c>
      <c r="H177" s="158">
        <v>218.74</v>
      </c>
      <c r="I177" s="159"/>
      <c r="L177" s="155"/>
      <c r="M177" s="160"/>
      <c r="T177" s="161"/>
      <c r="AT177" s="156" t="s">
        <v>188</v>
      </c>
      <c r="AU177" s="156" t="s">
        <v>91</v>
      </c>
      <c r="AV177" s="13" t="s">
        <v>184</v>
      </c>
      <c r="AW177" s="13" t="s">
        <v>42</v>
      </c>
      <c r="AX177" s="13" t="s">
        <v>91</v>
      </c>
      <c r="AY177" s="156" t="s">
        <v>177</v>
      </c>
    </row>
    <row r="178" spans="2:65" s="1" customFormat="1" ht="62.65" customHeight="1">
      <c r="B178" s="34"/>
      <c r="C178" s="130" t="s">
        <v>510</v>
      </c>
      <c r="D178" s="130" t="s">
        <v>179</v>
      </c>
      <c r="E178" s="131" t="s">
        <v>2741</v>
      </c>
      <c r="F178" s="132" t="s">
        <v>2742</v>
      </c>
      <c r="G178" s="133" t="s">
        <v>2612</v>
      </c>
      <c r="H178" s="134">
        <v>799</v>
      </c>
      <c r="I178" s="135"/>
      <c r="J178" s="136">
        <f>ROUND(I178*H178,2)</f>
        <v>0</v>
      </c>
      <c r="K178" s="132" t="s">
        <v>81</v>
      </c>
      <c r="L178" s="34"/>
      <c r="M178" s="137" t="s">
        <v>81</v>
      </c>
      <c r="N178" s="138" t="s">
        <v>53</v>
      </c>
      <c r="P178" s="139">
        <f>O178*H178</f>
        <v>0</v>
      </c>
      <c r="Q178" s="139">
        <v>0</v>
      </c>
      <c r="R178" s="139">
        <f>Q178*H178</f>
        <v>0</v>
      </c>
      <c r="S178" s="139">
        <v>0</v>
      </c>
      <c r="T178" s="140">
        <f>S178*H178</f>
        <v>0</v>
      </c>
      <c r="AR178" s="141" t="s">
        <v>184</v>
      </c>
      <c r="AT178" s="141" t="s">
        <v>179</v>
      </c>
      <c r="AU178" s="141" t="s">
        <v>91</v>
      </c>
      <c r="AY178" s="18" t="s">
        <v>177</v>
      </c>
      <c r="BE178" s="142">
        <f>IF(N178="základní",J178,0)</f>
        <v>0</v>
      </c>
      <c r="BF178" s="142">
        <f>IF(N178="snížená",J178,0)</f>
        <v>0</v>
      </c>
      <c r="BG178" s="142">
        <f>IF(N178="zákl. přenesená",J178,0)</f>
        <v>0</v>
      </c>
      <c r="BH178" s="142">
        <f>IF(N178="sníž. přenesená",J178,0)</f>
        <v>0</v>
      </c>
      <c r="BI178" s="142">
        <f>IF(N178="nulová",J178,0)</f>
        <v>0</v>
      </c>
      <c r="BJ178" s="18" t="s">
        <v>91</v>
      </c>
      <c r="BK178" s="142">
        <f>ROUND(I178*H178,2)</f>
        <v>0</v>
      </c>
      <c r="BL178" s="18" t="s">
        <v>184</v>
      </c>
      <c r="BM178" s="141" t="s">
        <v>837</v>
      </c>
    </row>
    <row r="179" spans="2:65" s="1" customFormat="1" ht="55.5" customHeight="1">
      <c r="B179" s="34"/>
      <c r="C179" s="130" t="s">
        <v>516</v>
      </c>
      <c r="D179" s="130" t="s">
        <v>179</v>
      </c>
      <c r="E179" s="131" t="s">
        <v>2743</v>
      </c>
      <c r="F179" s="132" t="s">
        <v>2744</v>
      </c>
      <c r="G179" s="133" t="s">
        <v>2612</v>
      </c>
      <c r="H179" s="134">
        <v>799</v>
      </c>
      <c r="I179" s="135"/>
      <c r="J179" s="136">
        <f>ROUND(I179*H179,2)</f>
        <v>0</v>
      </c>
      <c r="K179" s="132" t="s">
        <v>81</v>
      </c>
      <c r="L179" s="34"/>
      <c r="M179" s="137" t="s">
        <v>81</v>
      </c>
      <c r="N179" s="138" t="s">
        <v>53</v>
      </c>
      <c r="P179" s="139">
        <f>O179*H179</f>
        <v>0</v>
      </c>
      <c r="Q179" s="139">
        <v>0</v>
      </c>
      <c r="R179" s="139">
        <f>Q179*H179</f>
        <v>0</v>
      </c>
      <c r="S179" s="139">
        <v>0</v>
      </c>
      <c r="T179" s="140">
        <f>S179*H179</f>
        <v>0</v>
      </c>
      <c r="AR179" s="141" t="s">
        <v>184</v>
      </c>
      <c r="AT179" s="141" t="s">
        <v>179</v>
      </c>
      <c r="AU179" s="141" t="s">
        <v>91</v>
      </c>
      <c r="AY179" s="18" t="s">
        <v>177</v>
      </c>
      <c r="BE179" s="142">
        <f>IF(N179="základní",J179,0)</f>
        <v>0</v>
      </c>
      <c r="BF179" s="142">
        <f>IF(N179="snížená",J179,0)</f>
        <v>0</v>
      </c>
      <c r="BG179" s="142">
        <f>IF(N179="zákl. přenesená",J179,0)</f>
        <v>0</v>
      </c>
      <c r="BH179" s="142">
        <f>IF(N179="sníž. přenesená",J179,0)</f>
        <v>0</v>
      </c>
      <c r="BI179" s="142">
        <f>IF(N179="nulová",J179,0)</f>
        <v>0</v>
      </c>
      <c r="BJ179" s="18" t="s">
        <v>91</v>
      </c>
      <c r="BK179" s="142">
        <f>ROUND(I179*H179,2)</f>
        <v>0</v>
      </c>
      <c r="BL179" s="18" t="s">
        <v>184</v>
      </c>
      <c r="BM179" s="141" t="s">
        <v>850</v>
      </c>
    </row>
    <row r="180" spans="2:65" s="1" customFormat="1" ht="49.15" customHeight="1">
      <c r="B180" s="34"/>
      <c r="C180" s="130" t="s">
        <v>522</v>
      </c>
      <c r="D180" s="130" t="s">
        <v>179</v>
      </c>
      <c r="E180" s="131" t="s">
        <v>2745</v>
      </c>
      <c r="F180" s="132" t="s">
        <v>2746</v>
      </c>
      <c r="G180" s="133" t="s">
        <v>2612</v>
      </c>
      <c r="H180" s="134">
        <v>87</v>
      </c>
      <c r="I180" s="135"/>
      <c r="J180" s="136">
        <f>ROUND(I180*H180,2)</f>
        <v>0</v>
      </c>
      <c r="K180" s="132" t="s">
        <v>81</v>
      </c>
      <c r="L180" s="34"/>
      <c r="M180" s="137" t="s">
        <v>81</v>
      </c>
      <c r="N180" s="138" t="s">
        <v>53</v>
      </c>
      <c r="P180" s="139">
        <f>O180*H180</f>
        <v>0</v>
      </c>
      <c r="Q180" s="139">
        <v>0</v>
      </c>
      <c r="R180" s="139">
        <f>Q180*H180</f>
        <v>0</v>
      </c>
      <c r="S180" s="139">
        <v>0</v>
      </c>
      <c r="T180" s="140">
        <f>S180*H180</f>
        <v>0</v>
      </c>
      <c r="AR180" s="141" t="s">
        <v>184</v>
      </c>
      <c r="AT180" s="141" t="s">
        <v>179</v>
      </c>
      <c r="AU180" s="141" t="s">
        <v>91</v>
      </c>
      <c r="AY180" s="18" t="s">
        <v>177</v>
      </c>
      <c r="BE180" s="142">
        <f>IF(N180="základní",J180,0)</f>
        <v>0</v>
      </c>
      <c r="BF180" s="142">
        <f>IF(N180="snížená",J180,0)</f>
        <v>0</v>
      </c>
      <c r="BG180" s="142">
        <f>IF(N180="zákl. přenesená",J180,0)</f>
        <v>0</v>
      </c>
      <c r="BH180" s="142">
        <f>IF(N180="sníž. přenesená",J180,0)</f>
        <v>0</v>
      </c>
      <c r="BI180" s="142">
        <f>IF(N180="nulová",J180,0)</f>
        <v>0</v>
      </c>
      <c r="BJ180" s="18" t="s">
        <v>91</v>
      </c>
      <c r="BK180" s="142">
        <f>ROUND(I180*H180,2)</f>
        <v>0</v>
      </c>
      <c r="BL180" s="18" t="s">
        <v>184</v>
      </c>
      <c r="BM180" s="141" t="s">
        <v>860</v>
      </c>
    </row>
    <row r="181" spans="2:65" s="1" customFormat="1" ht="66.75" customHeight="1">
      <c r="B181" s="34"/>
      <c r="C181" s="130" t="s">
        <v>527</v>
      </c>
      <c r="D181" s="130" t="s">
        <v>179</v>
      </c>
      <c r="E181" s="131" t="s">
        <v>2747</v>
      </c>
      <c r="F181" s="132" t="s">
        <v>2748</v>
      </c>
      <c r="G181" s="133" t="s">
        <v>2731</v>
      </c>
      <c r="H181" s="134">
        <v>86.16</v>
      </c>
      <c r="I181" s="135"/>
      <c r="J181" s="136">
        <f>ROUND(I181*H181,2)</f>
        <v>0</v>
      </c>
      <c r="K181" s="132" t="s">
        <v>81</v>
      </c>
      <c r="L181" s="34"/>
      <c r="M181" s="137" t="s">
        <v>81</v>
      </c>
      <c r="N181" s="138" t="s">
        <v>53</v>
      </c>
      <c r="P181" s="139">
        <f>O181*H181</f>
        <v>0</v>
      </c>
      <c r="Q181" s="139">
        <v>0</v>
      </c>
      <c r="R181" s="139">
        <f>Q181*H181</f>
        <v>0</v>
      </c>
      <c r="S181" s="139">
        <v>0</v>
      </c>
      <c r="T181" s="140">
        <f>S181*H181</f>
        <v>0</v>
      </c>
      <c r="AR181" s="141" t="s">
        <v>184</v>
      </c>
      <c r="AT181" s="141" t="s">
        <v>179</v>
      </c>
      <c r="AU181" s="141" t="s">
        <v>91</v>
      </c>
      <c r="AY181" s="18" t="s">
        <v>177</v>
      </c>
      <c r="BE181" s="142">
        <f>IF(N181="základní",J181,0)</f>
        <v>0</v>
      </c>
      <c r="BF181" s="142">
        <f>IF(N181="snížená",J181,0)</f>
        <v>0</v>
      </c>
      <c r="BG181" s="142">
        <f>IF(N181="zákl. přenesená",J181,0)</f>
        <v>0</v>
      </c>
      <c r="BH181" s="142">
        <f>IF(N181="sníž. přenesená",J181,0)</f>
        <v>0</v>
      </c>
      <c r="BI181" s="142">
        <f>IF(N181="nulová",J181,0)</f>
        <v>0</v>
      </c>
      <c r="BJ181" s="18" t="s">
        <v>91</v>
      </c>
      <c r="BK181" s="142">
        <f>ROUND(I181*H181,2)</f>
        <v>0</v>
      </c>
      <c r="BL181" s="18" t="s">
        <v>184</v>
      </c>
      <c r="BM181" s="141" t="s">
        <v>870</v>
      </c>
    </row>
    <row r="182" spans="2:65" s="12" customFormat="1" ht="11.25">
      <c r="B182" s="147"/>
      <c r="D182" s="148" t="s">
        <v>188</v>
      </c>
      <c r="E182" s="149" t="s">
        <v>81</v>
      </c>
      <c r="F182" s="150" t="s">
        <v>2749</v>
      </c>
      <c r="H182" s="151">
        <v>86.16</v>
      </c>
      <c r="I182" s="152"/>
      <c r="L182" s="147"/>
      <c r="M182" s="153"/>
      <c r="T182" s="154"/>
      <c r="AT182" s="149" t="s">
        <v>188</v>
      </c>
      <c r="AU182" s="149" t="s">
        <v>91</v>
      </c>
      <c r="AV182" s="12" t="s">
        <v>93</v>
      </c>
      <c r="AW182" s="12" t="s">
        <v>42</v>
      </c>
      <c r="AX182" s="12" t="s">
        <v>83</v>
      </c>
      <c r="AY182" s="149" t="s">
        <v>177</v>
      </c>
    </row>
    <row r="183" spans="2:65" s="13" customFormat="1" ht="11.25">
      <c r="B183" s="155"/>
      <c r="D183" s="148" t="s">
        <v>188</v>
      </c>
      <c r="E183" s="156" t="s">
        <v>81</v>
      </c>
      <c r="F183" s="157" t="s">
        <v>192</v>
      </c>
      <c r="H183" s="158">
        <v>86.16</v>
      </c>
      <c r="I183" s="159"/>
      <c r="L183" s="155"/>
      <c r="M183" s="160"/>
      <c r="T183" s="161"/>
      <c r="AT183" s="156" t="s">
        <v>188</v>
      </c>
      <c r="AU183" s="156" t="s">
        <v>91</v>
      </c>
      <c r="AV183" s="13" t="s">
        <v>184</v>
      </c>
      <c r="AW183" s="13" t="s">
        <v>42</v>
      </c>
      <c r="AX183" s="13" t="s">
        <v>91</v>
      </c>
      <c r="AY183" s="156" t="s">
        <v>177</v>
      </c>
    </row>
    <row r="184" spans="2:65" s="11" customFormat="1" ht="25.9" customHeight="1">
      <c r="B184" s="118"/>
      <c r="D184" s="119" t="s">
        <v>82</v>
      </c>
      <c r="E184" s="120" t="s">
        <v>2750</v>
      </c>
      <c r="F184" s="120" t="s">
        <v>2751</v>
      </c>
      <c r="I184" s="121"/>
      <c r="J184" s="122">
        <f>BK184</f>
        <v>0</v>
      </c>
      <c r="L184" s="118"/>
      <c r="M184" s="123"/>
      <c r="P184" s="124">
        <f>P185</f>
        <v>0</v>
      </c>
      <c r="R184" s="124">
        <f>R185</f>
        <v>0</v>
      </c>
      <c r="T184" s="125">
        <f>T185</f>
        <v>0</v>
      </c>
      <c r="AR184" s="119" t="s">
        <v>91</v>
      </c>
      <c r="AT184" s="126" t="s">
        <v>82</v>
      </c>
      <c r="AU184" s="126" t="s">
        <v>83</v>
      </c>
      <c r="AY184" s="119" t="s">
        <v>177</v>
      </c>
      <c r="BK184" s="127">
        <f>BK185</f>
        <v>0</v>
      </c>
    </row>
    <row r="185" spans="2:65" s="1" customFormat="1" ht="16.5" customHeight="1">
      <c r="B185" s="34"/>
      <c r="C185" s="130" t="s">
        <v>534</v>
      </c>
      <c r="D185" s="130" t="s">
        <v>179</v>
      </c>
      <c r="E185" s="131" t="s">
        <v>2752</v>
      </c>
      <c r="F185" s="132" t="s">
        <v>2753</v>
      </c>
      <c r="G185" s="133" t="s">
        <v>1320</v>
      </c>
      <c r="H185" s="134">
        <v>1</v>
      </c>
      <c r="I185" s="135"/>
      <c r="J185" s="136">
        <f>ROUND(I185*H185,2)</f>
        <v>0</v>
      </c>
      <c r="K185" s="132" t="s">
        <v>81</v>
      </c>
      <c r="L185" s="34"/>
      <c r="M185" s="137" t="s">
        <v>81</v>
      </c>
      <c r="N185" s="138" t="s">
        <v>53</v>
      </c>
      <c r="P185" s="139">
        <f>O185*H185</f>
        <v>0</v>
      </c>
      <c r="Q185" s="139">
        <v>0</v>
      </c>
      <c r="R185" s="139">
        <f>Q185*H185</f>
        <v>0</v>
      </c>
      <c r="S185" s="139">
        <v>0</v>
      </c>
      <c r="T185" s="140">
        <f>S185*H185</f>
        <v>0</v>
      </c>
      <c r="AR185" s="141" t="s">
        <v>184</v>
      </c>
      <c r="AT185" s="141" t="s">
        <v>179</v>
      </c>
      <c r="AU185" s="141" t="s">
        <v>91</v>
      </c>
      <c r="AY185" s="18" t="s">
        <v>177</v>
      </c>
      <c r="BE185" s="142">
        <f>IF(N185="základní",J185,0)</f>
        <v>0</v>
      </c>
      <c r="BF185" s="142">
        <f>IF(N185="snížená",J185,0)</f>
        <v>0</v>
      </c>
      <c r="BG185" s="142">
        <f>IF(N185="zákl. přenesená",J185,0)</f>
        <v>0</v>
      </c>
      <c r="BH185" s="142">
        <f>IF(N185="sníž. přenesená",J185,0)</f>
        <v>0</v>
      </c>
      <c r="BI185" s="142">
        <f>IF(N185="nulová",J185,0)</f>
        <v>0</v>
      </c>
      <c r="BJ185" s="18" t="s">
        <v>91</v>
      </c>
      <c r="BK185" s="142">
        <f>ROUND(I185*H185,2)</f>
        <v>0</v>
      </c>
      <c r="BL185" s="18" t="s">
        <v>184</v>
      </c>
      <c r="BM185" s="141" t="s">
        <v>882</v>
      </c>
    </row>
    <row r="186" spans="2:65" s="11" customFormat="1" ht="25.9" customHeight="1">
      <c r="B186" s="118"/>
      <c r="D186" s="119" t="s">
        <v>82</v>
      </c>
      <c r="E186" s="120" t="s">
        <v>2754</v>
      </c>
      <c r="F186" s="120" t="s">
        <v>2755</v>
      </c>
      <c r="I186" s="121"/>
      <c r="J186" s="122">
        <f>BK186</f>
        <v>0</v>
      </c>
      <c r="L186" s="118"/>
      <c r="M186" s="123"/>
      <c r="P186" s="124">
        <f>SUM(P187:P196)</f>
        <v>0</v>
      </c>
      <c r="R186" s="124">
        <f>SUM(R187:R196)</f>
        <v>0</v>
      </c>
      <c r="T186" s="125">
        <f>SUM(T187:T196)</f>
        <v>0</v>
      </c>
      <c r="AR186" s="119" t="s">
        <v>91</v>
      </c>
      <c r="AT186" s="126" t="s">
        <v>82</v>
      </c>
      <c r="AU186" s="126" t="s">
        <v>83</v>
      </c>
      <c r="AY186" s="119" t="s">
        <v>177</v>
      </c>
      <c r="BK186" s="127">
        <f>SUM(BK187:BK196)</f>
        <v>0</v>
      </c>
    </row>
    <row r="187" spans="2:65" s="1" customFormat="1" ht="33" customHeight="1">
      <c r="B187" s="34"/>
      <c r="C187" s="130" t="s">
        <v>541</v>
      </c>
      <c r="D187" s="130" t="s">
        <v>179</v>
      </c>
      <c r="E187" s="131" t="s">
        <v>2756</v>
      </c>
      <c r="F187" s="132" t="s">
        <v>2757</v>
      </c>
      <c r="G187" s="133" t="s">
        <v>2612</v>
      </c>
      <c r="H187" s="134">
        <v>121</v>
      </c>
      <c r="I187" s="135"/>
      <c r="J187" s="136">
        <f>ROUND(I187*H187,2)</f>
        <v>0</v>
      </c>
      <c r="K187" s="132" t="s">
        <v>81</v>
      </c>
      <c r="L187" s="34"/>
      <c r="M187" s="137" t="s">
        <v>81</v>
      </c>
      <c r="N187" s="138" t="s">
        <v>53</v>
      </c>
      <c r="P187" s="139">
        <f>O187*H187</f>
        <v>0</v>
      </c>
      <c r="Q187" s="139">
        <v>0</v>
      </c>
      <c r="R187" s="139">
        <f>Q187*H187</f>
        <v>0</v>
      </c>
      <c r="S187" s="139">
        <v>0</v>
      </c>
      <c r="T187" s="140">
        <f>S187*H187</f>
        <v>0</v>
      </c>
      <c r="AR187" s="141" t="s">
        <v>184</v>
      </c>
      <c r="AT187" s="141" t="s">
        <v>179</v>
      </c>
      <c r="AU187" s="141" t="s">
        <v>91</v>
      </c>
      <c r="AY187" s="18" t="s">
        <v>177</v>
      </c>
      <c r="BE187" s="142">
        <f>IF(N187="základní",J187,0)</f>
        <v>0</v>
      </c>
      <c r="BF187" s="142">
        <f>IF(N187="snížená",J187,0)</f>
        <v>0</v>
      </c>
      <c r="BG187" s="142">
        <f>IF(N187="zákl. přenesená",J187,0)</f>
        <v>0</v>
      </c>
      <c r="BH187" s="142">
        <f>IF(N187="sníž. přenesená",J187,0)</f>
        <v>0</v>
      </c>
      <c r="BI187" s="142">
        <f>IF(N187="nulová",J187,0)</f>
        <v>0</v>
      </c>
      <c r="BJ187" s="18" t="s">
        <v>91</v>
      </c>
      <c r="BK187" s="142">
        <f>ROUND(I187*H187,2)</f>
        <v>0</v>
      </c>
      <c r="BL187" s="18" t="s">
        <v>184</v>
      </c>
      <c r="BM187" s="141" t="s">
        <v>891</v>
      </c>
    </row>
    <row r="188" spans="2:65" s="1" customFormat="1" ht="19.5">
      <c r="B188" s="34"/>
      <c r="D188" s="148" t="s">
        <v>2214</v>
      </c>
      <c r="F188" s="193" t="s">
        <v>2758</v>
      </c>
      <c r="I188" s="145"/>
      <c r="L188" s="34"/>
      <c r="M188" s="146"/>
      <c r="T188" s="55"/>
      <c r="AT188" s="18" t="s">
        <v>2214</v>
      </c>
      <c r="AU188" s="18" t="s">
        <v>91</v>
      </c>
    </row>
    <row r="189" spans="2:65" s="1" customFormat="1" ht="37.9" customHeight="1">
      <c r="B189" s="34"/>
      <c r="C189" s="130" t="s">
        <v>546</v>
      </c>
      <c r="D189" s="130" t="s">
        <v>179</v>
      </c>
      <c r="E189" s="131" t="s">
        <v>2759</v>
      </c>
      <c r="F189" s="132" t="s">
        <v>2760</v>
      </c>
      <c r="G189" s="133" t="s">
        <v>1758</v>
      </c>
      <c r="H189" s="134">
        <v>9</v>
      </c>
      <c r="I189" s="135"/>
      <c r="J189" s="136">
        <f>ROUND(I189*H189,2)</f>
        <v>0</v>
      </c>
      <c r="K189" s="132" t="s">
        <v>81</v>
      </c>
      <c r="L189" s="34"/>
      <c r="M189" s="137" t="s">
        <v>81</v>
      </c>
      <c r="N189" s="138" t="s">
        <v>53</v>
      </c>
      <c r="P189" s="139">
        <f>O189*H189</f>
        <v>0</v>
      </c>
      <c r="Q189" s="139">
        <v>0</v>
      </c>
      <c r="R189" s="139">
        <f>Q189*H189</f>
        <v>0</v>
      </c>
      <c r="S189" s="139">
        <v>0</v>
      </c>
      <c r="T189" s="140">
        <f>S189*H189</f>
        <v>0</v>
      </c>
      <c r="AR189" s="141" t="s">
        <v>184</v>
      </c>
      <c r="AT189" s="141" t="s">
        <v>179</v>
      </c>
      <c r="AU189" s="141" t="s">
        <v>91</v>
      </c>
      <c r="AY189" s="18" t="s">
        <v>177</v>
      </c>
      <c r="BE189" s="142">
        <f>IF(N189="základní",J189,0)</f>
        <v>0</v>
      </c>
      <c r="BF189" s="142">
        <f>IF(N189="snížená",J189,0)</f>
        <v>0</v>
      </c>
      <c r="BG189" s="142">
        <f>IF(N189="zákl. přenesená",J189,0)</f>
        <v>0</v>
      </c>
      <c r="BH189" s="142">
        <f>IF(N189="sníž. přenesená",J189,0)</f>
        <v>0</v>
      </c>
      <c r="BI189" s="142">
        <f>IF(N189="nulová",J189,0)</f>
        <v>0</v>
      </c>
      <c r="BJ189" s="18" t="s">
        <v>91</v>
      </c>
      <c r="BK189" s="142">
        <f>ROUND(I189*H189,2)</f>
        <v>0</v>
      </c>
      <c r="BL189" s="18" t="s">
        <v>184</v>
      </c>
      <c r="BM189" s="141" t="s">
        <v>900</v>
      </c>
    </row>
    <row r="190" spans="2:65" s="1" customFormat="1" ht="19.5">
      <c r="B190" s="34"/>
      <c r="D190" s="148" t="s">
        <v>2214</v>
      </c>
      <c r="F190" s="193" t="s">
        <v>2758</v>
      </c>
      <c r="I190" s="145"/>
      <c r="L190" s="34"/>
      <c r="M190" s="146"/>
      <c r="T190" s="55"/>
      <c r="AT190" s="18" t="s">
        <v>2214</v>
      </c>
      <c r="AU190" s="18" t="s">
        <v>91</v>
      </c>
    </row>
    <row r="191" spans="2:65" s="1" customFormat="1" ht="37.9" customHeight="1">
      <c r="B191" s="34"/>
      <c r="C191" s="130" t="s">
        <v>551</v>
      </c>
      <c r="D191" s="130" t="s">
        <v>179</v>
      </c>
      <c r="E191" s="131" t="s">
        <v>2761</v>
      </c>
      <c r="F191" s="132" t="s">
        <v>2762</v>
      </c>
      <c r="G191" s="133" t="s">
        <v>2612</v>
      </c>
      <c r="H191" s="134">
        <v>262</v>
      </c>
      <c r="I191" s="135"/>
      <c r="J191" s="136">
        <f>ROUND(I191*H191,2)</f>
        <v>0</v>
      </c>
      <c r="K191" s="132" t="s">
        <v>81</v>
      </c>
      <c r="L191" s="34"/>
      <c r="M191" s="137" t="s">
        <v>81</v>
      </c>
      <c r="N191" s="138" t="s">
        <v>53</v>
      </c>
      <c r="P191" s="139">
        <f>O191*H191</f>
        <v>0</v>
      </c>
      <c r="Q191" s="139">
        <v>0</v>
      </c>
      <c r="R191" s="139">
        <f>Q191*H191</f>
        <v>0</v>
      </c>
      <c r="S191" s="139">
        <v>0</v>
      </c>
      <c r="T191" s="140">
        <f>S191*H191</f>
        <v>0</v>
      </c>
      <c r="AR191" s="141" t="s">
        <v>184</v>
      </c>
      <c r="AT191" s="141" t="s">
        <v>179</v>
      </c>
      <c r="AU191" s="141" t="s">
        <v>91</v>
      </c>
      <c r="AY191" s="18" t="s">
        <v>177</v>
      </c>
      <c r="BE191" s="142">
        <f>IF(N191="základní",J191,0)</f>
        <v>0</v>
      </c>
      <c r="BF191" s="142">
        <f>IF(N191="snížená",J191,0)</f>
        <v>0</v>
      </c>
      <c r="BG191" s="142">
        <f>IF(N191="zákl. přenesená",J191,0)</f>
        <v>0</v>
      </c>
      <c r="BH191" s="142">
        <f>IF(N191="sníž. přenesená",J191,0)</f>
        <v>0</v>
      </c>
      <c r="BI191" s="142">
        <f>IF(N191="nulová",J191,0)</f>
        <v>0</v>
      </c>
      <c r="BJ191" s="18" t="s">
        <v>91</v>
      </c>
      <c r="BK191" s="142">
        <f>ROUND(I191*H191,2)</f>
        <v>0</v>
      </c>
      <c r="BL191" s="18" t="s">
        <v>184</v>
      </c>
      <c r="BM191" s="141" t="s">
        <v>919</v>
      </c>
    </row>
    <row r="192" spans="2:65" s="1" customFormat="1" ht="19.5">
      <c r="B192" s="34"/>
      <c r="D192" s="148" t="s">
        <v>2214</v>
      </c>
      <c r="F192" s="193" t="s">
        <v>2758</v>
      </c>
      <c r="I192" s="145"/>
      <c r="L192" s="34"/>
      <c r="M192" s="146"/>
      <c r="T192" s="55"/>
      <c r="AT192" s="18" t="s">
        <v>2214</v>
      </c>
      <c r="AU192" s="18" t="s">
        <v>91</v>
      </c>
    </row>
    <row r="193" spans="2:65" s="1" customFormat="1" ht="33" customHeight="1">
      <c r="B193" s="34"/>
      <c r="C193" s="130" t="s">
        <v>556</v>
      </c>
      <c r="D193" s="130" t="s">
        <v>179</v>
      </c>
      <c r="E193" s="131" t="s">
        <v>2763</v>
      </c>
      <c r="F193" s="132" t="s">
        <v>2764</v>
      </c>
      <c r="G193" s="133" t="s">
        <v>2612</v>
      </c>
      <c r="H193" s="134">
        <v>5680.5</v>
      </c>
      <c r="I193" s="135"/>
      <c r="J193" s="136">
        <f>ROUND(I193*H193,2)</f>
        <v>0</v>
      </c>
      <c r="K193" s="132" t="s">
        <v>81</v>
      </c>
      <c r="L193" s="34"/>
      <c r="M193" s="137" t="s">
        <v>81</v>
      </c>
      <c r="N193" s="138" t="s">
        <v>53</v>
      </c>
      <c r="P193" s="139">
        <f>O193*H193</f>
        <v>0</v>
      </c>
      <c r="Q193" s="139">
        <v>0</v>
      </c>
      <c r="R193" s="139">
        <f>Q193*H193</f>
        <v>0</v>
      </c>
      <c r="S193" s="139">
        <v>0</v>
      </c>
      <c r="T193" s="140">
        <f>S193*H193</f>
        <v>0</v>
      </c>
      <c r="AR193" s="141" t="s">
        <v>184</v>
      </c>
      <c r="AT193" s="141" t="s">
        <v>179</v>
      </c>
      <c r="AU193" s="141" t="s">
        <v>91</v>
      </c>
      <c r="AY193" s="18" t="s">
        <v>177</v>
      </c>
      <c r="BE193" s="142">
        <f>IF(N193="základní",J193,0)</f>
        <v>0</v>
      </c>
      <c r="BF193" s="142">
        <f>IF(N193="snížená",J193,0)</f>
        <v>0</v>
      </c>
      <c r="BG193" s="142">
        <f>IF(N193="zákl. přenesená",J193,0)</f>
        <v>0</v>
      </c>
      <c r="BH193" s="142">
        <f>IF(N193="sníž. přenesená",J193,0)</f>
        <v>0</v>
      </c>
      <c r="BI193" s="142">
        <f>IF(N193="nulová",J193,0)</f>
        <v>0</v>
      </c>
      <c r="BJ193" s="18" t="s">
        <v>91</v>
      </c>
      <c r="BK193" s="142">
        <f>ROUND(I193*H193,2)</f>
        <v>0</v>
      </c>
      <c r="BL193" s="18" t="s">
        <v>184</v>
      </c>
      <c r="BM193" s="141" t="s">
        <v>935</v>
      </c>
    </row>
    <row r="194" spans="2:65" s="1" customFormat="1" ht="19.5">
      <c r="B194" s="34"/>
      <c r="D194" s="148" t="s">
        <v>2214</v>
      </c>
      <c r="F194" s="193" t="s">
        <v>2758</v>
      </c>
      <c r="I194" s="145"/>
      <c r="L194" s="34"/>
      <c r="M194" s="146"/>
      <c r="T194" s="55"/>
      <c r="AT194" s="18" t="s">
        <v>2214</v>
      </c>
      <c r="AU194" s="18" t="s">
        <v>91</v>
      </c>
    </row>
    <row r="195" spans="2:65" s="12" customFormat="1" ht="11.25">
      <c r="B195" s="147"/>
      <c r="D195" s="148" t="s">
        <v>188</v>
      </c>
      <c r="E195" s="149" t="s">
        <v>81</v>
      </c>
      <c r="F195" s="150" t="s">
        <v>2765</v>
      </c>
      <c r="H195" s="151">
        <v>5680.5</v>
      </c>
      <c r="I195" s="152"/>
      <c r="L195" s="147"/>
      <c r="M195" s="153"/>
      <c r="T195" s="154"/>
      <c r="AT195" s="149" t="s">
        <v>188</v>
      </c>
      <c r="AU195" s="149" t="s">
        <v>91</v>
      </c>
      <c r="AV195" s="12" t="s">
        <v>93</v>
      </c>
      <c r="AW195" s="12" t="s">
        <v>42</v>
      </c>
      <c r="AX195" s="12" t="s">
        <v>83</v>
      </c>
      <c r="AY195" s="149" t="s">
        <v>177</v>
      </c>
    </row>
    <row r="196" spans="2:65" s="13" customFormat="1" ht="11.25">
      <c r="B196" s="155"/>
      <c r="D196" s="148" t="s">
        <v>188</v>
      </c>
      <c r="E196" s="156" t="s">
        <v>81</v>
      </c>
      <c r="F196" s="157" t="s">
        <v>192</v>
      </c>
      <c r="H196" s="158">
        <v>5680.5</v>
      </c>
      <c r="I196" s="159"/>
      <c r="L196" s="155"/>
      <c r="M196" s="160"/>
      <c r="T196" s="161"/>
      <c r="AT196" s="156" t="s">
        <v>188</v>
      </c>
      <c r="AU196" s="156" t="s">
        <v>91</v>
      </c>
      <c r="AV196" s="13" t="s">
        <v>184</v>
      </c>
      <c r="AW196" s="13" t="s">
        <v>42</v>
      </c>
      <c r="AX196" s="13" t="s">
        <v>91</v>
      </c>
      <c r="AY196" s="156" t="s">
        <v>177</v>
      </c>
    </row>
    <row r="197" spans="2:65" s="11" customFormat="1" ht="25.9" customHeight="1">
      <c r="B197" s="118"/>
      <c r="D197" s="119" t="s">
        <v>82</v>
      </c>
      <c r="E197" s="120" t="s">
        <v>1753</v>
      </c>
      <c r="F197" s="120" t="s">
        <v>2766</v>
      </c>
      <c r="I197" s="121"/>
      <c r="J197" s="122">
        <f>BK197</f>
        <v>0</v>
      </c>
      <c r="L197" s="118"/>
      <c r="M197" s="123"/>
      <c r="P197" s="124">
        <f>SUM(P198:P199)</f>
        <v>0</v>
      </c>
      <c r="R197" s="124">
        <f>SUM(R198:R199)</f>
        <v>0</v>
      </c>
      <c r="T197" s="125">
        <f>SUM(T198:T199)</f>
        <v>0</v>
      </c>
      <c r="AR197" s="119" t="s">
        <v>184</v>
      </c>
      <c r="AT197" s="126" t="s">
        <v>82</v>
      </c>
      <c r="AU197" s="126" t="s">
        <v>83</v>
      </c>
      <c r="AY197" s="119" t="s">
        <v>177</v>
      </c>
      <c r="BK197" s="127">
        <f>SUM(BK198:BK199)</f>
        <v>0</v>
      </c>
    </row>
    <row r="198" spans="2:65" s="1" customFormat="1" ht="55.5" customHeight="1">
      <c r="B198" s="34"/>
      <c r="C198" s="130" t="s">
        <v>563</v>
      </c>
      <c r="D198" s="130" t="s">
        <v>179</v>
      </c>
      <c r="E198" s="131" t="s">
        <v>1756</v>
      </c>
      <c r="F198" s="132" t="s">
        <v>2580</v>
      </c>
      <c r="G198" s="133" t="s">
        <v>1758</v>
      </c>
      <c r="H198" s="134">
        <v>1</v>
      </c>
      <c r="I198" s="135"/>
      <c r="J198" s="136">
        <f>ROUND(I198*H198,2)</f>
        <v>0</v>
      </c>
      <c r="K198" s="132" t="s">
        <v>81</v>
      </c>
      <c r="L198" s="34"/>
      <c r="M198" s="137" t="s">
        <v>81</v>
      </c>
      <c r="N198" s="138" t="s">
        <v>53</v>
      </c>
      <c r="P198" s="139">
        <f>O198*H198</f>
        <v>0</v>
      </c>
      <c r="Q198" s="139">
        <v>0</v>
      </c>
      <c r="R198" s="139">
        <f>Q198*H198</f>
        <v>0</v>
      </c>
      <c r="S198" s="139">
        <v>0</v>
      </c>
      <c r="T198" s="140">
        <f>S198*H198</f>
        <v>0</v>
      </c>
      <c r="AR198" s="141" t="s">
        <v>1759</v>
      </c>
      <c r="AT198" s="141" t="s">
        <v>179</v>
      </c>
      <c r="AU198" s="141" t="s">
        <v>91</v>
      </c>
      <c r="AY198" s="18" t="s">
        <v>177</v>
      </c>
      <c r="BE198" s="142">
        <f>IF(N198="základní",J198,0)</f>
        <v>0</v>
      </c>
      <c r="BF198" s="142">
        <f>IF(N198="snížená",J198,0)</f>
        <v>0</v>
      </c>
      <c r="BG198" s="142">
        <f>IF(N198="zákl. přenesená",J198,0)</f>
        <v>0</v>
      </c>
      <c r="BH198" s="142">
        <f>IF(N198="sníž. přenesená",J198,0)</f>
        <v>0</v>
      </c>
      <c r="BI198" s="142">
        <f>IF(N198="nulová",J198,0)</f>
        <v>0</v>
      </c>
      <c r="BJ198" s="18" t="s">
        <v>91</v>
      </c>
      <c r="BK198" s="142">
        <f>ROUND(I198*H198,2)</f>
        <v>0</v>
      </c>
      <c r="BL198" s="18" t="s">
        <v>1759</v>
      </c>
      <c r="BM198" s="141" t="s">
        <v>2767</v>
      </c>
    </row>
    <row r="199" spans="2:65" s="1" customFormat="1" ht="24.2" customHeight="1">
      <c r="B199" s="34"/>
      <c r="C199" s="130" t="s">
        <v>568</v>
      </c>
      <c r="D199" s="130" t="s">
        <v>179</v>
      </c>
      <c r="E199" s="131" t="s">
        <v>2588</v>
      </c>
      <c r="F199" s="132" t="s">
        <v>2589</v>
      </c>
      <c r="G199" s="133" t="s">
        <v>1320</v>
      </c>
      <c r="H199" s="134">
        <v>1</v>
      </c>
      <c r="I199" s="135"/>
      <c r="J199" s="136">
        <f>ROUND(I199*H199,2)</f>
        <v>0</v>
      </c>
      <c r="K199" s="132" t="s">
        <v>81</v>
      </c>
      <c r="L199" s="34"/>
      <c r="M199" s="188" t="s">
        <v>81</v>
      </c>
      <c r="N199" s="189" t="s">
        <v>53</v>
      </c>
      <c r="O199" s="190"/>
      <c r="P199" s="191">
        <f>O199*H199</f>
        <v>0</v>
      </c>
      <c r="Q199" s="191">
        <v>0</v>
      </c>
      <c r="R199" s="191">
        <f>Q199*H199</f>
        <v>0</v>
      </c>
      <c r="S199" s="191">
        <v>0</v>
      </c>
      <c r="T199" s="192">
        <f>S199*H199</f>
        <v>0</v>
      </c>
      <c r="AR199" s="141" t="s">
        <v>1759</v>
      </c>
      <c r="AT199" s="141" t="s">
        <v>179</v>
      </c>
      <c r="AU199" s="141" t="s">
        <v>91</v>
      </c>
      <c r="AY199" s="18" t="s">
        <v>177</v>
      </c>
      <c r="BE199" s="142">
        <f>IF(N199="základní",J199,0)</f>
        <v>0</v>
      </c>
      <c r="BF199" s="142">
        <f>IF(N199="snížená",J199,0)</f>
        <v>0</v>
      </c>
      <c r="BG199" s="142">
        <f>IF(N199="zákl. přenesená",J199,0)</f>
        <v>0</v>
      </c>
      <c r="BH199" s="142">
        <f>IF(N199="sníž. přenesená",J199,0)</f>
        <v>0</v>
      </c>
      <c r="BI199" s="142">
        <f>IF(N199="nulová",J199,0)</f>
        <v>0</v>
      </c>
      <c r="BJ199" s="18" t="s">
        <v>91</v>
      </c>
      <c r="BK199" s="142">
        <f>ROUND(I199*H199,2)</f>
        <v>0</v>
      </c>
      <c r="BL199" s="18" t="s">
        <v>1759</v>
      </c>
      <c r="BM199" s="141" t="s">
        <v>2768</v>
      </c>
    </row>
    <row r="200" spans="2:65" s="1" customFormat="1" ht="6.95" customHeight="1">
      <c r="B200" s="43"/>
      <c r="C200" s="44"/>
      <c r="D200" s="44"/>
      <c r="E200" s="44"/>
      <c r="F200" s="44"/>
      <c r="G200" s="44"/>
      <c r="H200" s="44"/>
      <c r="I200" s="44"/>
      <c r="J200" s="44"/>
      <c r="K200" s="44"/>
      <c r="L200" s="34"/>
    </row>
  </sheetData>
  <sheetProtection algorithmName="SHA-512" hashValue="wP+C11iQhc/kM5FA197y66AKqp+eA4cO6677zJPR+kxVRpTbuO0+5CQZDY2qMhAHipBIhIJuaX0ozmC068wkew==" saltValue="htAM00ryihnLNg9dx2UIql8WPy4/nqKGrllfGxnm+99Mp0JGtKAi5NbVh5g01Rye8mnbzzRgtROnIvQEePbZBg==" spinCount="100000" sheet="1" objects="1" scenarios="1" formatColumns="0" formatRows="0" autoFilter="0"/>
  <autoFilter ref="C85:K199" xr:uid="{00000000-0009-0000-0000-000007000000}"/>
  <mergeCells count="9">
    <mergeCell ref="E50:H50"/>
    <mergeCell ref="E76:H76"/>
    <mergeCell ref="E78:H78"/>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35"/>
  <sheetViews>
    <sheetView showGridLines="0"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c r="M2" s="309"/>
      <c r="N2" s="309"/>
      <c r="O2" s="309"/>
      <c r="P2" s="309"/>
      <c r="Q2" s="309"/>
      <c r="R2" s="309"/>
      <c r="S2" s="309"/>
      <c r="T2" s="309"/>
      <c r="U2" s="309"/>
      <c r="V2" s="309"/>
      <c r="AT2" s="18" t="s">
        <v>114</v>
      </c>
    </row>
    <row r="3" spans="2:46" ht="6.95" customHeight="1">
      <c r="B3" s="19"/>
      <c r="C3" s="20"/>
      <c r="D3" s="20"/>
      <c r="E3" s="20"/>
      <c r="F3" s="20"/>
      <c r="G3" s="20"/>
      <c r="H3" s="20"/>
      <c r="I3" s="20"/>
      <c r="J3" s="20"/>
      <c r="K3" s="20"/>
      <c r="L3" s="21"/>
      <c r="AT3" s="18" t="s">
        <v>93</v>
      </c>
    </row>
    <row r="4" spans="2:46" ht="24.95" customHeight="1">
      <c r="B4" s="21"/>
      <c r="D4" s="22" t="s">
        <v>124</v>
      </c>
      <c r="L4" s="21"/>
      <c r="M4" s="88" t="s">
        <v>10</v>
      </c>
      <c r="AT4" s="18" t="s">
        <v>4</v>
      </c>
    </row>
    <row r="5" spans="2:46" ht="6.95" customHeight="1">
      <c r="B5" s="21"/>
      <c r="L5" s="21"/>
    </row>
    <row r="6" spans="2:46" ht="12" customHeight="1">
      <c r="B6" s="21"/>
      <c r="D6" s="28" t="s">
        <v>16</v>
      </c>
      <c r="L6" s="21"/>
    </row>
    <row r="7" spans="2:46" ht="26.25" customHeight="1">
      <c r="B7" s="21"/>
      <c r="E7" s="324" t="str">
        <f>'Rekapitulace stavby'!K6</f>
        <v>Modernizace přístupu do Polikliniky / Část III. - nový přístup do Polikliniky</v>
      </c>
      <c r="F7" s="325"/>
      <c r="G7" s="325"/>
      <c r="H7" s="325"/>
      <c r="L7" s="21"/>
    </row>
    <row r="8" spans="2:46" s="1" customFormat="1" ht="12" customHeight="1">
      <c r="B8" s="34"/>
      <c r="D8" s="28" t="s">
        <v>125</v>
      </c>
      <c r="L8" s="34"/>
    </row>
    <row r="9" spans="2:46" s="1" customFormat="1" ht="16.5" customHeight="1">
      <c r="B9" s="34"/>
      <c r="E9" s="287" t="s">
        <v>2769</v>
      </c>
      <c r="F9" s="326"/>
      <c r="G9" s="326"/>
      <c r="H9" s="326"/>
      <c r="L9" s="34"/>
    </row>
    <row r="10" spans="2:46" s="1" customFormat="1" ht="11.25">
      <c r="B10" s="34"/>
      <c r="L10" s="34"/>
    </row>
    <row r="11" spans="2:46" s="1" customFormat="1" ht="12" customHeight="1">
      <c r="B11" s="34"/>
      <c r="D11" s="28" t="s">
        <v>18</v>
      </c>
      <c r="F11" s="26" t="s">
        <v>81</v>
      </c>
      <c r="I11" s="28" t="s">
        <v>20</v>
      </c>
      <c r="J11" s="26" t="s">
        <v>81</v>
      </c>
      <c r="L11" s="34"/>
    </row>
    <row r="12" spans="2:46" s="1" customFormat="1" ht="12" customHeight="1">
      <c r="B12" s="34"/>
      <c r="D12" s="28" t="s">
        <v>22</v>
      </c>
      <c r="F12" s="26" t="s">
        <v>23</v>
      </c>
      <c r="I12" s="28" t="s">
        <v>24</v>
      </c>
      <c r="J12" s="51" t="str">
        <f>'Rekapitulace stavby'!AN8</f>
        <v>31. 5. 2024</v>
      </c>
      <c r="L12" s="34"/>
    </row>
    <row r="13" spans="2:46" s="1" customFormat="1" ht="10.9" customHeight="1">
      <c r="B13" s="34"/>
      <c r="L13" s="34"/>
    </row>
    <row r="14" spans="2:46" s="1" customFormat="1" ht="12" customHeight="1">
      <c r="B14" s="34"/>
      <c r="D14" s="28" t="s">
        <v>30</v>
      </c>
      <c r="I14" s="28" t="s">
        <v>31</v>
      </c>
      <c r="J14" s="26" t="s">
        <v>32</v>
      </c>
      <c r="L14" s="34"/>
    </row>
    <row r="15" spans="2:46" s="1" customFormat="1" ht="18" customHeight="1">
      <c r="B15" s="34"/>
      <c r="E15" s="26" t="s">
        <v>33</v>
      </c>
      <c r="I15" s="28" t="s">
        <v>34</v>
      </c>
      <c r="J15" s="26" t="s">
        <v>35</v>
      </c>
      <c r="L15" s="34"/>
    </row>
    <row r="16" spans="2:46" s="1" customFormat="1" ht="6.95" customHeight="1">
      <c r="B16" s="34"/>
      <c r="L16" s="34"/>
    </row>
    <row r="17" spans="2:12" s="1" customFormat="1" ht="12" customHeight="1">
      <c r="B17" s="34"/>
      <c r="D17" s="28" t="s">
        <v>36</v>
      </c>
      <c r="I17" s="28" t="s">
        <v>31</v>
      </c>
      <c r="J17" s="29" t="str">
        <f>'Rekapitulace stavby'!AN13</f>
        <v>Vyplň údaj</v>
      </c>
      <c r="L17" s="34"/>
    </row>
    <row r="18" spans="2:12" s="1" customFormat="1" ht="18" customHeight="1">
      <c r="B18" s="34"/>
      <c r="E18" s="327" t="str">
        <f>'Rekapitulace stavby'!E14</f>
        <v>Vyplň údaj</v>
      </c>
      <c r="F18" s="308"/>
      <c r="G18" s="308"/>
      <c r="H18" s="308"/>
      <c r="I18" s="28" t="s">
        <v>34</v>
      </c>
      <c r="J18" s="29" t="str">
        <f>'Rekapitulace stavby'!AN14</f>
        <v>Vyplň údaj</v>
      </c>
      <c r="L18" s="34"/>
    </row>
    <row r="19" spans="2:12" s="1" customFormat="1" ht="6.95" customHeight="1">
      <c r="B19" s="34"/>
      <c r="L19" s="34"/>
    </row>
    <row r="20" spans="2:12" s="1" customFormat="1" ht="12" customHeight="1">
      <c r="B20" s="34"/>
      <c r="D20" s="28" t="s">
        <v>38</v>
      </c>
      <c r="I20" s="28" t="s">
        <v>31</v>
      </c>
      <c r="J20" s="26" t="s">
        <v>39</v>
      </c>
      <c r="L20" s="34"/>
    </row>
    <row r="21" spans="2:12" s="1" customFormat="1" ht="18" customHeight="1">
      <c r="B21" s="34"/>
      <c r="E21" s="26" t="s">
        <v>40</v>
      </c>
      <c r="I21" s="28" t="s">
        <v>34</v>
      </c>
      <c r="J21" s="26" t="s">
        <v>41</v>
      </c>
      <c r="L21" s="34"/>
    </row>
    <row r="22" spans="2:12" s="1" customFormat="1" ht="6.95" customHeight="1">
      <c r="B22" s="34"/>
      <c r="L22" s="34"/>
    </row>
    <row r="23" spans="2:12" s="1" customFormat="1" ht="12" customHeight="1">
      <c r="B23" s="34"/>
      <c r="D23" s="28" t="s">
        <v>43</v>
      </c>
      <c r="I23" s="28" t="s">
        <v>31</v>
      </c>
      <c r="J23" s="26" t="s">
        <v>44</v>
      </c>
      <c r="L23" s="34"/>
    </row>
    <row r="24" spans="2:12" s="1" customFormat="1" ht="18" customHeight="1">
      <c r="B24" s="34"/>
      <c r="E24" s="26" t="s">
        <v>45</v>
      </c>
      <c r="I24" s="28" t="s">
        <v>34</v>
      </c>
      <c r="J24" s="26" t="s">
        <v>41</v>
      </c>
      <c r="L24" s="34"/>
    </row>
    <row r="25" spans="2:12" s="1" customFormat="1" ht="6.95" customHeight="1">
      <c r="B25" s="34"/>
      <c r="L25" s="34"/>
    </row>
    <row r="26" spans="2:12" s="1" customFormat="1" ht="12" customHeight="1">
      <c r="B26" s="34"/>
      <c r="D26" s="28" t="s">
        <v>46</v>
      </c>
      <c r="L26" s="34"/>
    </row>
    <row r="27" spans="2:12" s="7" customFormat="1" ht="16.5" customHeight="1">
      <c r="B27" s="89"/>
      <c r="E27" s="313" t="s">
        <v>81</v>
      </c>
      <c r="F27" s="313"/>
      <c r="G27" s="313"/>
      <c r="H27" s="313"/>
      <c r="L27" s="89"/>
    </row>
    <row r="28" spans="2:12" s="1" customFormat="1" ht="6.95" customHeight="1">
      <c r="B28" s="34"/>
      <c r="L28" s="34"/>
    </row>
    <row r="29" spans="2:12" s="1" customFormat="1" ht="6.95" customHeight="1">
      <c r="B29" s="34"/>
      <c r="D29" s="52"/>
      <c r="E29" s="52"/>
      <c r="F29" s="52"/>
      <c r="G29" s="52"/>
      <c r="H29" s="52"/>
      <c r="I29" s="52"/>
      <c r="J29" s="52"/>
      <c r="K29" s="52"/>
      <c r="L29" s="34"/>
    </row>
    <row r="30" spans="2:12" s="1" customFormat="1" ht="25.35" customHeight="1">
      <c r="B30" s="34"/>
      <c r="D30" s="90" t="s">
        <v>48</v>
      </c>
      <c r="J30" s="65">
        <f>ROUND(J81, 2)</f>
        <v>0</v>
      </c>
      <c r="L30" s="34"/>
    </row>
    <row r="31" spans="2:12" s="1" customFormat="1" ht="6.95" customHeight="1">
      <c r="B31" s="34"/>
      <c r="D31" s="52"/>
      <c r="E31" s="52"/>
      <c r="F31" s="52"/>
      <c r="G31" s="52"/>
      <c r="H31" s="52"/>
      <c r="I31" s="52"/>
      <c r="J31" s="52"/>
      <c r="K31" s="52"/>
      <c r="L31" s="34"/>
    </row>
    <row r="32" spans="2:12" s="1" customFormat="1" ht="14.45" customHeight="1">
      <c r="B32" s="34"/>
      <c r="F32" s="37" t="s">
        <v>50</v>
      </c>
      <c r="I32" s="37" t="s">
        <v>49</v>
      </c>
      <c r="J32" s="37" t="s">
        <v>51</v>
      </c>
      <c r="L32" s="34"/>
    </row>
    <row r="33" spans="2:12" s="1" customFormat="1" ht="14.45" customHeight="1">
      <c r="B33" s="34"/>
      <c r="D33" s="54" t="s">
        <v>52</v>
      </c>
      <c r="E33" s="28" t="s">
        <v>53</v>
      </c>
      <c r="F33" s="91">
        <f>ROUND((SUM(BE81:BE134)),  2)</f>
        <v>0</v>
      </c>
      <c r="I33" s="92">
        <v>0.21</v>
      </c>
      <c r="J33" s="91">
        <f>ROUND(((SUM(BE81:BE134))*I33),  2)</f>
        <v>0</v>
      </c>
      <c r="L33" s="34"/>
    </row>
    <row r="34" spans="2:12" s="1" customFormat="1" ht="14.45" customHeight="1">
      <c r="B34" s="34"/>
      <c r="E34" s="28" t="s">
        <v>54</v>
      </c>
      <c r="F34" s="91">
        <f>ROUND((SUM(BF81:BF134)),  2)</f>
        <v>0</v>
      </c>
      <c r="I34" s="92">
        <v>0.12</v>
      </c>
      <c r="J34" s="91">
        <f>ROUND(((SUM(BF81:BF134))*I34),  2)</f>
        <v>0</v>
      </c>
      <c r="L34" s="34"/>
    </row>
    <row r="35" spans="2:12" s="1" customFormat="1" ht="14.45" hidden="1" customHeight="1">
      <c r="B35" s="34"/>
      <c r="E35" s="28" t="s">
        <v>55</v>
      </c>
      <c r="F35" s="91">
        <f>ROUND((SUM(BG81:BG134)),  2)</f>
        <v>0</v>
      </c>
      <c r="I35" s="92">
        <v>0.21</v>
      </c>
      <c r="J35" s="91">
        <f>0</f>
        <v>0</v>
      </c>
      <c r="L35" s="34"/>
    </row>
    <row r="36" spans="2:12" s="1" customFormat="1" ht="14.45" hidden="1" customHeight="1">
      <c r="B36" s="34"/>
      <c r="E36" s="28" t="s">
        <v>56</v>
      </c>
      <c r="F36" s="91">
        <f>ROUND((SUM(BH81:BH134)),  2)</f>
        <v>0</v>
      </c>
      <c r="I36" s="92">
        <v>0.12</v>
      </c>
      <c r="J36" s="91">
        <f>0</f>
        <v>0</v>
      </c>
      <c r="L36" s="34"/>
    </row>
    <row r="37" spans="2:12" s="1" customFormat="1" ht="14.45" hidden="1" customHeight="1">
      <c r="B37" s="34"/>
      <c r="E37" s="28" t="s">
        <v>57</v>
      </c>
      <c r="F37" s="91">
        <f>ROUND((SUM(BI81:BI134)),  2)</f>
        <v>0</v>
      </c>
      <c r="I37" s="92">
        <v>0</v>
      </c>
      <c r="J37" s="91">
        <f>0</f>
        <v>0</v>
      </c>
      <c r="L37" s="34"/>
    </row>
    <row r="38" spans="2:12" s="1" customFormat="1" ht="6.95" customHeight="1">
      <c r="B38" s="34"/>
      <c r="L38" s="34"/>
    </row>
    <row r="39" spans="2:12" s="1" customFormat="1" ht="25.35" customHeight="1">
      <c r="B39" s="34"/>
      <c r="C39" s="93"/>
      <c r="D39" s="94" t="s">
        <v>58</v>
      </c>
      <c r="E39" s="56"/>
      <c r="F39" s="56"/>
      <c r="G39" s="95" t="s">
        <v>59</v>
      </c>
      <c r="H39" s="96" t="s">
        <v>60</v>
      </c>
      <c r="I39" s="56"/>
      <c r="J39" s="97">
        <f>SUM(J30:J37)</f>
        <v>0</v>
      </c>
      <c r="K39" s="98"/>
      <c r="L39" s="34"/>
    </row>
    <row r="40" spans="2:12" s="1" customFormat="1" ht="14.45" customHeight="1">
      <c r="B40" s="43"/>
      <c r="C40" s="44"/>
      <c r="D40" s="44"/>
      <c r="E40" s="44"/>
      <c r="F40" s="44"/>
      <c r="G40" s="44"/>
      <c r="H40" s="44"/>
      <c r="I40" s="44"/>
      <c r="J40" s="44"/>
      <c r="K40" s="44"/>
      <c r="L40" s="34"/>
    </row>
    <row r="44" spans="2:12" s="1" customFormat="1" ht="6.95" customHeight="1">
      <c r="B44" s="45"/>
      <c r="C44" s="46"/>
      <c r="D44" s="46"/>
      <c r="E44" s="46"/>
      <c r="F44" s="46"/>
      <c r="G44" s="46"/>
      <c r="H44" s="46"/>
      <c r="I44" s="46"/>
      <c r="J44" s="46"/>
      <c r="K44" s="46"/>
      <c r="L44" s="34"/>
    </row>
    <row r="45" spans="2:12" s="1" customFormat="1" ht="24.95" customHeight="1">
      <c r="B45" s="34"/>
      <c r="C45" s="22" t="s">
        <v>127</v>
      </c>
      <c r="L45" s="34"/>
    </row>
    <row r="46" spans="2:12" s="1" customFormat="1" ht="6.95" customHeight="1">
      <c r="B46" s="34"/>
      <c r="L46" s="34"/>
    </row>
    <row r="47" spans="2:12" s="1" customFormat="1" ht="12" customHeight="1">
      <c r="B47" s="34"/>
      <c r="C47" s="28" t="s">
        <v>16</v>
      </c>
      <c r="L47" s="34"/>
    </row>
    <row r="48" spans="2:12" s="1" customFormat="1" ht="26.25" customHeight="1">
      <c r="B48" s="34"/>
      <c r="E48" s="324" t="str">
        <f>E7</f>
        <v>Modernizace přístupu do Polikliniky / Část III. - nový přístup do Polikliniky</v>
      </c>
      <c r="F48" s="325"/>
      <c r="G48" s="325"/>
      <c r="H48" s="325"/>
      <c r="L48" s="34"/>
    </row>
    <row r="49" spans="2:47" s="1" customFormat="1" ht="12" customHeight="1">
      <c r="B49" s="34"/>
      <c r="C49" s="28" t="s">
        <v>125</v>
      </c>
      <c r="L49" s="34"/>
    </row>
    <row r="50" spans="2:47" s="1" customFormat="1" ht="16.5" customHeight="1">
      <c r="B50" s="34"/>
      <c r="E50" s="287" t="str">
        <f>E9</f>
        <v>D2.01.500 - Veřejné osvětlení</v>
      </c>
      <c r="F50" s="326"/>
      <c r="G50" s="326"/>
      <c r="H50" s="326"/>
      <c r="L50" s="34"/>
    </row>
    <row r="51" spans="2:47" s="1" customFormat="1" ht="6.95" customHeight="1">
      <c r="B51" s="34"/>
      <c r="L51" s="34"/>
    </row>
    <row r="52" spans="2:47" s="1" customFormat="1" ht="12" customHeight="1">
      <c r="B52" s="34"/>
      <c r="C52" s="28" t="s">
        <v>22</v>
      </c>
      <c r="F52" s="26" t="str">
        <f>F12</f>
        <v>Nemocnice Česká Lípa</v>
      </c>
      <c r="I52" s="28" t="s">
        <v>24</v>
      </c>
      <c r="J52" s="51" t="str">
        <f>IF(J12="","",J12)</f>
        <v>31. 5. 2024</v>
      </c>
      <c r="L52" s="34"/>
    </row>
    <row r="53" spans="2:47" s="1" customFormat="1" ht="6.95" customHeight="1">
      <c r="B53" s="34"/>
      <c r="L53" s="34"/>
    </row>
    <row r="54" spans="2:47" s="1" customFormat="1" ht="15.2" customHeight="1">
      <c r="B54" s="34"/>
      <c r="C54" s="28" t="s">
        <v>30</v>
      </c>
      <c r="F54" s="26" t="str">
        <f>E15</f>
        <v xml:space="preserve">Nemocnice s poliklinikou Česká Lípa, a.s. </v>
      </c>
      <c r="I54" s="28" t="s">
        <v>38</v>
      </c>
      <c r="J54" s="32" t="str">
        <f>E21</f>
        <v>STORING spol. s r.o.</v>
      </c>
      <c r="L54" s="34"/>
    </row>
    <row r="55" spans="2:47" s="1" customFormat="1" ht="15.2" customHeight="1">
      <c r="B55" s="34"/>
      <c r="C55" s="28" t="s">
        <v>36</v>
      </c>
      <c r="F55" s="26" t="str">
        <f>IF(E18="","",E18)</f>
        <v>Vyplň údaj</v>
      </c>
      <c r="I55" s="28" t="s">
        <v>43</v>
      </c>
      <c r="J55" s="32" t="str">
        <f>E24</f>
        <v xml:space="preserve">STORING spol. s ro. </v>
      </c>
      <c r="L55" s="34"/>
    </row>
    <row r="56" spans="2:47" s="1" customFormat="1" ht="10.35" customHeight="1">
      <c r="B56" s="34"/>
      <c r="L56" s="34"/>
    </row>
    <row r="57" spans="2:47" s="1" customFormat="1" ht="29.25" customHeight="1">
      <c r="B57" s="34"/>
      <c r="C57" s="99" t="s">
        <v>128</v>
      </c>
      <c r="D57" s="93"/>
      <c r="E57" s="93"/>
      <c r="F57" s="93"/>
      <c r="G57" s="93"/>
      <c r="H57" s="93"/>
      <c r="I57" s="93"/>
      <c r="J57" s="100" t="s">
        <v>129</v>
      </c>
      <c r="K57" s="93"/>
      <c r="L57" s="34"/>
    </row>
    <row r="58" spans="2:47" s="1" customFormat="1" ht="10.35" customHeight="1">
      <c r="B58" s="34"/>
      <c r="L58" s="34"/>
    </row>
    <row r="59" spans="2:47" s="1" customFormat="1" ht="22.9" customHeight="1">
      <c r="B59" s="34"/>
      <c r="C59" s="101" t="s">
        <v>80</v>
      </c>
      <c r="J59" s="65">
        <f>J81</f>
        <v>0</v>
      </c>
      <c r="L59" s="34"/>
      <c r="AU59" s="18" t="s">
        <v>130</v>
      </c>
    </row>
    <row r="60" spans="2:47" s="8" customFormat="1" ht="24.95" customHeight="1">
      <c r="B60" s="102"/>
      <c r="D60" s="103" t="s">
        <v>2770</v>
      </c>
      <c r="E60" s="104"/>
      <c r="F60" s="104"/>
      <c r="G60" s="104"/>
      <c r="H60" s="104"/>
      <c r="I60" s="104"/>
      <c r="J60" s="105">
        <f>J82</f>
        <v>0</v>
      </c>
      <c r="L60" s="102"/>
    </row>
    <row r="61" spans="2:47" s="8" customFormat="1" ht="24.95" customHeight="1">
      <c r="B61" s="102"/>
      <c r="D61" s="103" t="s">
        <v>2771</v>
      </c>
      <c r="E61" s="104"/>
      <c r="F61" s="104"/>
      <c r="G61" s="104"/>
      <c r="H61" s="104"/>
      <c r="I61" s="104"/>
      <c r="J61" s="105">
        <f>J128</f>
        <v>0</v>
      </c>
      <c r="L61" s="102"/>
    </row>
    <row r="62" spans="2:47" s="1" customFormat="1" ht="21.75" customHeight="1">
      <c r="B62" s="34"/>
      <c r="L62" s="34"/>
    </row>
    <row r="63" spans="2:47" s="1" customFormat="1" ht="6.95" customHeight="1">
      <c r="B63" s="43"/>
      <c r="C63" s="44"/>
      <c r="D63" s="44"/>
      <c r="E63" s="44"/>
      <c r="F63" s="44"/>
      <c r="G63" s="44"/>
      <c r="H63" s="44"/>
      <c r="I63" s="44"/>
      <c r="J63" s="44"/>
      <c r="K63" s="44"/>
      <c r="L63" s="34"/>
    </row>
    <row r="67" spans="2:20" s="1" customFormat="1" ht="6.95" customHeight="1">
      <c r="B67" s="45"/>
      <c r="C67" s="46"/>
      <c r="D67" s="46"/>
      <c r="E67" s="46"/>
      <c r="F67" s="46"/>
      <c r="G67" s="46"/>
      <c r="H67" s="46"/>
      <c r="I67" s="46"/>
      <c r="J67" s="46"/>
      <c r="K67" s="46"/>
      <c r="L67" s="34"/>
    </row>
    <row r="68" spans="2:20" s="1" customFormat="1" ht="24.95" customHeight="1">
      <c r="B68" s="34"/>
      <c r="C68" s="22" t="s">
        <v>162</v>
      </c>
      <c r="L68" s="34"/>
    </row>
    <row r="69" spans="2:20" s="1" customFormat="1" ht="6.95" customHeight="1">
      <c r="B69" s="34"/>
      <c r="L69" s="34"/>
    </row>
    <row r="70" spans="2:20" s="1" customFormat="1" ht="12" customHeight="1">
      <c r="B70" s="34"/>
      <c r="C70" s="28" t="s">
        <v>16</v>
      </c>
      <c r="L70" s="34"/>
    </row>
    <row r="71" spans="2:20" s="1" customFormat="1" ht="26.25" customHeight="1">
      <c r="B71" s="34"/>
      <c r="E71" s="324" t="str">
        <f>E7</f>
        <v>Modernizace přístupu do Polikliniky / Část III. - nový přístup do Polikliniky</v>
      </c>
      <c r="F71" s="325"/>
      <c r="G71" s="325"/>
      <c r="H71" s="325"/>
      <c r="L71" s="34"/>
    </row>
    <row r="72" spans="2:20" s="1" customFormat="1" ht="12" customHeight="1">
      <c r="B72" s="34"/>
      <c r="C72" s="28" t="s">
        <v>125</v>
      </c>
      <c r="L72" s="34"/>
    </row>
    <row r="73" spans="2:20" s="1" customFormat="1" ht="16.5" customHeight="1">
      <c r="B73" s="34"/>
      <c r="E73" s="287" t="str">
        <f>E9</f>
        <v>D2.01.500 - Veřejné osvětlení</v>
      </c>
      <c r="F73" s="326"/>
      <c r="G73" s="326"/>
      <c r="H73" s="326"/>
      <c r="L73" s="34"/>
    </row>
    <row r="74" spans="2:20" s="1" customFormat="1" ht="6.95" customHeight="1">
      <c r="B74" s="34"/>
      <c r="L74" s="34"/>
    </row>
    <row r="75" spans="2:20" s="1" customFormat="1" ht="12" customHeight="1">
      <c r="B75" s="34"/>
      <c r="C75" s="28" t="s">
        <v>22</v>
      </c>
      <c r="F75" s="26" t="str">
        <f>F12</f>
        <v>Nemocnice Česká Lípa</v>
      </c>
      <c r="I75" s="28" t="s">
        <v>24</v>
      </c>
      <c r="J75" s="51" t="str">
        <f>IF(J12="","",J12)</f>
        <v>31. 5. 2024</v>
      </c>
      <c r="L75" s="34"/>
    </row>
    <row r="76" spans="2:20" s="1" customFormat="1" ht="6.95" customHeight="1">
      <c r="B76" s="34"/>
      <c r="L76" s="34"/>
    </row>
    <row r="77" spans="2:20" s="1" customFormat="1" ht="15.2" customHeight="1">
      <c r="B77" s="34"/>
      <c r="C77" s="28" t="s">
        <v>30</v>
      </c>
      <c r="F77" s="26" t="str">
        <f>E15</f>
        <v xml:space="preserve">Nemocnice s poliklinikou Česká Lípa, a.s. </v>
      </c>
      <c r="I77" s="28" t="s">
        <v>38</v>
      </c>
      <c r="J77" s="32" t="str">
        <f>E21</f>
        <v>STORING spol. s r.o.</v>
      </c>
      <c r="L77" s="34"/>
    </row>
    <row r="78" spans="2:20" s="1" customFormat="1" ht="15.2" customHeight="1">
      <c r="B78" s="34"/>
      <c r="C78" s="28" t="s">
        <v>36</v>
      </c>
      <c r="F78" s="26" t="str">
        <f>IF(E18="","",E18)</f>
        <v>Vyplň údaj</v>
      </c>
      <c r="I78" s="28" t="s">
        <v>43</v>
      </c>
      <c r="J78" s="32" t="str">
        <f>E24</f>
        <v xml:space="preserve">STORING spol. s ro. </v>
      </c>
      <c r="L78" s="34"/>
    </row>
    <row r="79" spans="2:20" s="1" customFormat="1" ht="10.35" customHeight="1">
      <c r="B79" s="34"/>
      <c r="L79" s="34"/>
    </row>
    <row r="80" spans="2:20" s="10" customFormat="1" ht="29.25" customHeight="1">
      <c r="B80" s="110"/>
      <c r="C80" s="111" t="s">
        <v>163</v>
      </c>
      <c r="D80" s="112" t="s">
        <v>67</v>
      </c>
      <c r="E80" s="112" t="s">
        <v>63</v>
      </c>
      <c r="F80" s="112" t="s">
        <v>64</v>
      </c>
      <c r="G80" s="112" t="s">
        <v>164</v>
      </c>
      <c r="H80" s="112" t="s">
        <v>165</v>
      </c>
      <c r="I80" s="112" t="s">
        <v>166</v>
      </c>
      <c r="J80" s="112" t="s">
        <v>129</v>
      </c>
      <c r="K80" s="113" t="s">
        <v>167</v>
      </c>
      <c r="L80" s="110"/>
      <c r="M80" s="58" t="s">
        <v>81</v>
      </c>
      <c r="N80" s="59" t="s">
        <v>52</v>
      </c>
      <c r="O80" s="59" t="s">
        <v>168</v>
      </c>
      <c r="P80" s="59" t="s">
        <v>169</v>
      </c>
      <c r="Q80" s="59" t="s">
        <v>170</v>
      </c>
      <c r="R80" s="59" t="s">
        <v>171</v>
      </c>
      <c r="S80" s="59" t="s">
        <v>172</v>
      </c>
      <c r="T80" s="60" t="s">
        <v>173</v>
      </c>
    </row>
    <row r="81" spans="2:65" s="1" customFormat="1" ht="22.9" customHeight="1">
      <c r="B81" s="34"/>
      <c r="C81" s="63" t="s">
        <v>174</v>
      </c>
      <c r="J81" s="114">
        <f>BK81</f>
        <v>0</v>
      </c>
      <c r="L81" s="34"/>
      <c r="M81" s="61"/>
      <c r="N81" s="52"/>
      <c r="O81" s="52"/>
      <c r="P81" s="115">
        <f>P82+P128</f>
        <v>0</v>
      </c>
      <c r="Q81" s="52"/>
      <c r="R81" s="115">
        <f>R82+R128</f>
        <v>0</v>
      </c>
      <c r="S81" s="52"/>
      <c r="T81" s="116">
        <f>T82+T128</f>
        <v>0</v>
      </c>
      <c r="AT81" s="18" t="s">
        <v>82</v>
      </c>
      <c r="AU81" s="18" t="s">
        <v>130</v>
      </c>
      <c r="BK81" s="117">
        <f>BK82+BK128</f>
        <v>0</v>
      </c>
    </row>
    <row r="82" spans="2:65" s="11" customFormat="1" ht="25.9" customHeight="1">
      <c r="B82" s="118"/>
      <c r="D82" s="119" t="s">
        <v>82</v>
      </c>
      <c r="E82" s="120" t="s">
        <v>2772</v>
      </c>
      <c r="F82" s="120" t="s">
        <v>113</v>
      </c>
      <c r="I82" s="121"/>
      <c r="J82" s="122">
        <f>BK82</f>
        <v>0</v>
      </c>
      <c r="L82" s="118"/>
      <c r="M82" s="123"/>
      <c r="P82" s="124">
        <f>SUM(P83:P127)</f>
        <v>0</v>
      </c>
      <c r="R82" s="124">
        <f>SUM(R83:R127)</f>
        <v>0</v>
      </c>
      <c r="T82" s="125">
        <f>SUM(T83:T127)</f>
        <v>0</v>
      </c>
      <c r="AR82" s="119" t="s">
        <v>197</v>
      </c>
      <c r="AT82" s="126" t="s">
        <v>82</v>
      </c>
      <c r="AU82" s="126" t="s">
        <v>83</v>
      </c>
      <c r="AY82" s="119" t="s">
        <v>177</v>
      </c>
      <c r="BK82" s="127">
        <f>SUM(BK83:BK127)</f>
        <v>0</v>
      </c>
    </row>
    <row r="83" spans="2:65" s="1" customFormat="1" ht="76.349999999999994" customHeight="1">
      <c r="B83" s="34"/>
      <c r="C83" s="130" t="s">
        <v>91</v>
      </c>
      <c r="D83" s="130" t="s">
        <v>179</v>
      </c>
      <c r="E83" s="131" t="s">
        <v>2773</v>
      </c>
      <c r="F83" s="132" t="s">
        <v>2774</v>
      </c>
      <c r="G83" s="133" t="s">
        <v>1758</v>
      </c>
      <c r="H83" s="134">
        <v>14</v>
      </c>
      <c r="I83" s="135"/>
      <c r="J83" s="136">
        <f t="shared" ref="J83:J127" si="0">ROUND(I83*H83,2)</f>
        <v>0</v>
      </c>
      <c r="K83" s="132" t="s">
        <v>81</v>
      </c>
      <c r="L83" s="34"/>
      <c r="M83" s="137" t="s">
        <v>81</v>
      </c>
      <c r="N83" s="138" t="s">
        <v>53</v>
      </c>
      <c r="P83" s="139">
        <f t="shared" ref="P83:P127" si="1">O83*H83</f>
        <v>0</v>
      </c>
      <c r="Q83" s="139">
        <v>0</v>
      </c>
      <c r="R83" s="139">
        <f t="shared" ref="R83:R127" si="2">Q83*H83</f>
        <v>0</v>
      </c>
      <c r="S83" s="139">
        <v>0</v>
      </c>
      <c r="T83" s="140">
        <f t="shared" ref="T83:T127" si="3">S83*H83</f>
        <v>0</v>
      </c>
      <c r="AR83" s="141" t="s">
        <v>637</v>
      </c>
      <c r="AT83" s="141" t="s">
        <v>179</v>
      </c>
      <c r="AU83" s="141" t="s">
        <v>91</v>
      </c>
      <c r="AY83" s="18" t="s">
        <v>177</v>
      </c>
      <c r="BE83" s="142">
        <f t="shared" ref="BE83:BE127" si="4">IF(N83="základní",J83,0)</f>
        <v>0</v>
      </c>
      <c r="BF83" s="142">
        <f t="shared" ref="BF83:BF127" si="5">IF(N83="snížená",J83,0)</f>
        <v>0</v>
      </c>
      <c r="BG83" s="142">
        <f t="shared" ref="BG83:BG127" si="6">IF(N83="zákl. přenesená",J83,0)</f>
        <v>0</v>
      </c>
      <c r="BH83" s="142">
        <f t="shared" ref="BH83:BH127" si="7">IF(N83="sníž. přenesená",J83,0)</f>
        <v>0</v>
      </c>
      <c r="BI83" s="142">
        <f t="shared" ref="BI83:BI127" si="8">IF(N83="nulová",J83,0)</f>
        <v>0</v>
      </c>
      <c r="BJ83" s="18" t="s">
        <v>91</v>
      </c>
      <c r="BK83" s="142">
        <f t="shared" ref="BK83:BK127" si="9">ROUND(I83*H83,2)</f>
        <v>0</v>
      </c>
      <c r="BL83" s="18" t="s">
        <v>637</v>
      </c>
      <c r="BM83" s="141" t="s">
        <v>93</v>
      </c>
    </row>
    <row r="84" spans="2:65" s="1" customFormat="1" ht="16.5" customHeight="1">
      <c r="B84" s="34"/>
      <c r="C84" s="130" t="s">
        <v>93</v>
      </c>
      <c r="D84" s="130" t="s">
        <v>179</v>
      </c>
      <c r="E84" s="131" t="s">
        <v>2775</v>
      </c>
      <c r="F84" s="132" t="s">
        <v>2776</v>
      </c>
      <c r="G84" s="133" t="s">
        <v>1758</v>
      </c>
      <c r="H84" s="134">
        <v>14</v>
      </c>
      <c r="I84" s="135"/>
      <c r="J84" s="136">
        <f t="shared" si="0"/>
        <v>0</v>
      </c>
      <c r="K84" s="132" t="s">
        <v>81</v>
      </c>
      <c r="L84" s="34"/>
      <c r="M84" s="137" t="s">
        <v>81</v>
      </c>
      <c r="N84" s="138" t="s">
        <v>53</v>
      </c>
      <c r="P84" s="139">
        <f t="shared" si="1"/>
        <v>0</v>
      </c>
      <c r="Q84" s="139">
        <v>0</v>
      </c>
      <c r="R84" s="139">
        <f t="shared" si="2"/>
        <v>0</v>
      </c>
      <c r="S84" s="139">
        <v>0</v>
      </c>
      <c r="T84" s="140">
        <f t="shared" si="3"/>
        <v>0</v>
      </c>
      <c r="AR84" s="141" t="s">
        <v>637</v>
      </c>
      <c r="AT84" s="141" t="s">
        <v>179</v>
      </c>
      <c r="AU84" s="141" t="s">
        <v>91</v>
      </c>
      <c r="AY84" s="18" t="s">
        <v>177</v>
      </c>
      <c r="BE84" s="142">
        <f t="shared" si="4"/>
        <v>0</v>
      </c>
      <c r="BF84" s="142">
        <f t="shared" si="5"/>
        <v>0</v>
      </c>
      <c r="BG84" s="142">
        <f t="shared" si="6"/>
        <v>0</v>
      </c>
      <c r="BH84" s="142">
        <f t="shared" si="7"/>
        <v>0</v>
      </c>
      <c r="BI84" s="142">
        <f t="shared" si="8"/>
        <v>0</v>
      </c>
      <c r="BJ84" s="18" t="s">
        <v>91</v>
      </c>
      <c r="BK84" s="142">
        <f t="shared" si="9"/>
        <v>0</v>
      </c>
      <c r="BL84" s="18" t="s">
        <v>637</v>
      </c>
      <c r="BM84" s="141" t="s">
        <v>184</v>
      </c>
    </row>
    <row r="85" spans="2:65" s="1" customFormat="1" ht="37.9" customHeight="1">
      <c r="B85" s="34"/>
      <c r="C85" s="130" t="s">
        <v>197</v>
      </c>
      <c r="D85" s="130" t="s">
        <v>179</v>
      </c>
      <c r="E85" s="131" t="s">
        <v>2777</v>
      </c>
      <c r="F85" s="132" t="s">
        <v>2778</v>
      </c>
      <c r="G85" s="133" t="s">
        <v>1758</v>
      </c>
      <c r="H85" s="134">
        <v>8</v>
      </c>
      <c r="I85" s="135"/>
      <c r="J85" s="136">
        <f t="shared" si="0"/>
        <v>0</v>
      </c>
      <c r="K85" s="132" t="s">
        <v>81</v>
      </c>
      <c r="L85" s="34"/>
      <c r="M85" s="137" t="s">
        <v>81</v>
      </c>
      <c r="N85" s="138" t="s">
        <v>53</v>
      </c>
      <c r="P85" s="139">
        <f t="shared" si="1"/>
        <v>0</v>
      </c>
      <c r="Q85" s="139">
        <v>0</v>
      </c>
      <c r="R85" s="139">
        <f t="shared" si="2"/>
        <v>0</v>
      </c>
      <c r="S85" s="139">
        <v>0</v>
      </c>
      <c r="T85" s="140">
        <f t="shared" si="3"/>
        <v>0</v>
      </c>
      <c r="AR85" s="141" t="s">
        <v>637</v>
      </c>
      <c r="AT85" s="141" t="s">
        <v>179</v>
      </c>
      <c r="AU85" s="141" t="s">
        <v>91</v>
      </c>
      <c r="AY85" s="18" t="s">
        <v>177</v>
      </c>
      <c r="BE85" s="142">
        <f t="shared" si="4"/>
        <v>0</v>
      </c>
      <c r="BF85" s="142">
        <f t="shared" si="5"/>
        <v>0</v>
      </c>
      <c r="BG85" s="142">
        <f t="shared" si="6"/>
        <v>0</v>
      </c>
      <c r="BH85" s="142">
        <f t="shared" si="7"/>
        <v>0</v>
      </c>
      <c r="BI85" s="142">
        <f t="shared" si="8"/>
        <v>0</v>
      </c>
      <c r="BJ85" s="18" t="s">
        <v>91</v>
      </c>
      <c r="BK85" s="142">
        <f t="shared" si="9"/>
        <v>0</v>
      </c>
      <c r="BL85" s="18" t="s">
        <v>637</v>
      </c>
      <c r="BM85" s="141" t="s">
        <v>216</v>
      </c>
    </row>
    <row r="86" spans="2:65" s="1" customFormat="1" ht="37.9" customHeight="1">
      <c r="B86" s="34"/>
      <c r="C86" s="130" t="s">
        <v>184</v>
      </c>
      <c r="D86" s="130" t="s">
        <v>179</v>
      </c>
      <c r="E86" s="131" t="s">
        <v>2779</v>
      </c>
      <c r="F86" s="132" t="s">
        <v>2780</v>
      </c>
      <c r="G86" s="133" t="s">
        <v>1758</v>
      </c>
      <c r="H86" s="134">
        <v>3</v>
      </c>
      <c r="I86" s="135"/>
      <c r="J86" s="136">
        <f t="shared" si="0"/>
        <v>0</v>
      </c>
      <c r="K86" s="132" t="s">
        <v>81</v>
      </c>
      <c r="L86" s="34"/>
      <c r="M86" s="137" t="s">
        <v>81</v>
      </c>
      <c r="N86" s="138" t="s">
        <v>53</v>
      </c>
      <c r="P86" s="139">
        <f t="shared" si="1"/>
        <v>0</v>
      </c>
      <c r="Q86" s="139">
        <v>0</v>
      </c>
      <c r="R86" s="139">
        <f t="shared" si="2"/>
        <v>0</v>
      </c>
      <c r="S86" s="139">
        <v>0</v>
      </c>
      <c r="T86" s="140">
        <f t="shared" si="3"/>
        <v>0</v>
      </c>
      <c r="AR86" s="141" t="s">
        <v>637</v>
      </c>
      <c r="AT86" s="141" t="s">
        <v>179</v>
      </c>
      <c r="AU86" s="141" t="s">
        <v>91</v>
      </c>
      <c r="AY86" s="18" t="s">
        <v>177</v>
      </c>
      <c r="BE86" s="142">
        <f t="shared" si="4"/>
        <v>0</v>
      </c>
      <c r="BF86" s="142">
        <f t="shared" si="5"/>
        <v>0</v>
      </c>
      <c r="BG86" s="142">
        <f t="shared" si="6"/>
        <v>0</v>
      </c>
      <c r="BH86" s="142">
        <f t="shared" si="7"/>
        <v>0</v>
      </c>
      <c r="BI86" s="142">
        <f t="shared" si="8"/>
        <v>0</v>
      </c>
      <c r="BJ86" s="18" t="s">
        <v>91</v>
      </c>
      <c r="BK86" s="142">
        <f t="shared" si="9"/>
        <v>0</v>
      </c>
      <c r="BL86" s="18" t="s">
        <v>637</v>
      </c>
      <c r="BM86" s="141" t="s">
        <v>227</v>
      </c>
    </row>
    <row r="87" spans="2:65" s="1" customFormat="1" ht="16.5" customHeight="1">
      <c r="B87" s="34"/>
      <c r="C87" s="130" t="s">
        <v>210</v>
      </c>
      <c r="D87" s="130" t="s">
        <v>179</v>
      </c>
      <c r="E87" s="131" t="s">
        <v>2781</v>
      </c>
      <c r="F87" s="132" t="s">
        <v>2782</v>
      </c>
      <c r="G87" s="133" t="s">
        <v>1758</v>
      </c>
      <c r="H87" s="134">
        <v>11</v>
      </c>
      <c r="I87" s="135"/>
      <c r="J87" s="136">
        <f t="shared" si="0"/>
        <v>0</v>
      </c>
      <c r="K87" s="132" t="s">
        <v>81</v>
      </c>
      <c r="L87" s="34"/>
      <c r="M87" s="137" t="s">
        <v>81</v>
      </c>
      <c r="N87" s="138" t="s">
        <v>53</v>
      </c>
      <c r="P87" s="139">
        <f t="shared" si="1"/>
        <v>0</v>
      </c>
      <c r="Q87" s="139">
        <v>0</v>
      </c>
      <c r="R87" s="139">
        <f t="shared" si="2"/>
        <v>0</v>
      </c>
      <c r="S87" s="139">
        <v>0</v>
      </c>
      <c r="T87" s="140">
        <f t="shared" si="3"/>
        <v>0</v>
      </c>
      <c r="AR87" s="141" t="s">
        <v>637</v>
      </c>
      <c r="AT87" s="141" t="s">
        <v>179</v>
      </c>
      <c r="AU87" s="141" t="s">
        <v>91</v>
      </c>
      <c r="AY87" s="18" t="s">
        <v>177</v>
      </c>
      <c r="BE87" s="142">
        <f t="shared" si="4"/>
        <v>0</v>
      </c>
      <c r="BF87" s="142">
        <f t="shared" si="5"/>
        <v>0</v>
      </c>
      <c r="BG87" s="142">
        <f t="shared" si="6"/>
        <v>0</v>
      </c>
      <c r="BH87" s="142">
        <f t="shared" si="7"/>
        <v>0</v>
      </c>
      <c r="BI87" s="142">
        <f t="shared" si="8"/>
        <v>0</v>
      </c>
      <c r="BJ87" s="18" t="s">
        <v>91</v>
      </c>
      <c r="BK87" s="142">
        <f t="shared" si="9"/>
        <v>0</v>
      </c>
      <c r="BL87" s="18" t="s">
        <v>637</v>
      </c>
      <c r="BM87" s="141" t="s">
        <v>238</v>
      </c>
    </row>
    <row r="88" spans="2:65" s="1" customFormat="1" ht="24.2" customHeight="1">
      <c r="B88" s="34"/>
      <c r="C88" s="130" t="s">
        <v>216</v>
      </c>
      <c r="D88" s="130" t="s">
        <v>179</v>
      </c>
      <c r="E88" s="131" t="s">
        <v>2783</v>
      </c>
      <c r="F88" s="132" t="s">
        <v>2784</v>
      </c>
      <c r="G88" s="133" t="s">
        <v>1758</v>
      </c>
      <c r="H88" s="134">
        <v>11</v>
      </c>
      <c r="I88" s="135"/>
      <c r="J88" s="136">
        <f t="shared" si="0"/>
        <v>0</v>
      </c>
      <c r="K88" s="132" t="s">
        <v>81</v>
      </c>
      <c r="L88" s="34"/>
      <c r="M88" s="137" t="s">
        <v>81</v>
      </c>
      <c r="N88" s="138" t="s">
        <v>53</v>
      </c>
      <c r="P88" s="139">
        <f t="shared" si="1"/>
        <v>0</v>
      </c>
      <c r="Q88" s="139">
        <v>0</v>
      </c>
      <c r="R88" s="139">
        <f t="shared" si="2"/>
        <v>0</v>
      </c>
      <c r="S88" s="139">
        <v>0</v>
      </c>
      <c r="T88" s="140">
        <f t="shared" si="3"/>
        <v>0</v>
      </c>
      <c r="AR88" s="141" t="s">
        <v>637</v>
      </c>
      <c r="AT88" s="141" t="s">
        <v>179</v>
      </c>
      <c r="AU88" s="141" t="s">
        <v>91</v>
      </c>
      <c r="AY88" s="18" t="s">
        <v>177</v>
      </c>
      <c r="BE88" s="142">
        <f t="shared" si="4"/>
        <v>0</v>
      </c>
      <c r="BF88" s="142">
        <f t="shared" si="5"/>
        <v>0</v>
      </c>
      <c r="BG88" s="142">
        <f t="shared" si="6"/>
        <v>0</v>
      </c>
      <c r="BH88" s="142">
        <f t="shared" si="7"/>
        <v>0</v>
      </c>
      <c r="BI88" s="142">
        <f t="shared" si="8"/>
        <v>0</v>
      </c>
      <c r="BJ88" s="18" t="s">
        <v>91</v>
      </c>
      <c r="BK88" s="142">
        <f t="shared" si="9"/>
        <v>0</v>
      </c>
      <c r="BL88" s="18" t="s">
        <v>637</v>
      </c>
      <c r="BM88" s="141" t="s">
        <v>8</v>
      </c>
    </row>
    <row r="89" spans="2:65" s="1" customFormat="1" ht="24.2" customHeight="1">
      <c r="B89" s="34"/>
      <c r="C89" s="130" t="s">
        <v>222</v>
      </c>
      <c r="D89" s="130" t="s">
        <v>179</v>
      </c>
      <c r="E89" s="131" t="s">
        <v>2785</v>
      </c>
      <c r="F89" s="132" t="s">
        <v>2786</v>
      </c>
      <c r="G89" s="133" t="s">
        <v>1758</v>
      </c>
      <c r="H89" s="134">
        <v>11</v>
      </c>
      <c r="I89" s="135"/>
      <c r="J89" s="136">
        <f t="shared" si="0"/>
        <v>0</v>
      </c>
      <c r="K89" s="132" t="s">
        <v>81</v>
      </c>
      <c r="L89" s="34"/>
      <c r="M89" s="137" t="s">
        <v>81</v>
      </c>
      <c r="N89" s="138" t="s">
        <v>53</v>
      </c>
      <c r="P89" s="139">
        <f t="shared" si="1"/>
        <v>0</v>
      </c>
      <c r="Q89" s="139">
        <v>0</v>
      </c>
      <c r="R89" s="139">
        <f t="shared" si="2"/>
        <v>0</v>
      </c>
      <c r="S89" s="139">
        <v>0</v>
      </c>
      <c r="T89" s="140">
        <f t="shared" si="3"/>
        <v>0</v>
      </c>
      <c r="AR89" s="141" t="s">
        <v>637</v>
      </c>
      <c r="AT89" s="141" t="s">
        <v>179</v>
      </c>
      <c r="AU89" s="141" t="s">
        <v>91</v>
      </c>
      <c r="AY89" s="18" t="s">
        <v>177</v>
      </c>
      <c r="BE89" s="142">
        <f t="shared" si="4"/>
        <v>0</v>
      </c>
      <c r="BF89" s="142">
        <f t="shared" si="5"/>
        <v>0</v>
      </c>
      <c r="BG89" s="142">
        <f t="shared" si="6"/>
        <v>0</v>
      </c>
      <c r="BH89" s="142">
        <f t="shared" si="7"/>
        <v>0</v>
      </c>
      <c r="BI89" s="142">
        <f t="shared" si="8"/>
        <v>0</v>
      </c>
      <c r="BJ89" s="18" t="s">
        <v>91</v>
      </c>
      <c r="BK89" s="142">
        <f t="shared" si="9"/>
        <v>0</v>
      </c>
      <c r="BL89" s="18" t="s">
        <v>637</v>
      </c>
      <c r="BM89" s="141" t="s">
        <v>261</v>
      </c>
    </row>
    <row r="90" spans="2:65" s="1" customFormat="1" ht="16.5" customHeight="1">
      <c r="B90" s="34"/>
      <c r="C90" s="130" t="s">
        <v>227</v>
      </c>
      <c r="D90" s="130" t="s">
        <v>179</v>
      </c>
      <c r="E90" s="131" t="s">
        <v>2787</v>
      </c>
      <c r="F90" s="132" t="s">
        <v>2788</v>
      </c>
      <c r="G90" s="133" t="s">
        <v>1758</v>
      </c>
      <c r="H90" s="134">
        <v>11</v>
      </c>
      <c r="I90" s="135"/>
      <c r="J90" s="136">
        <f t="shared" si="0"/>
        <v>0</v>
      </c>
      <c r="K90" s="132" t="s">
        <v>81</v>
      </c>
      <c r="L90" s="34"/>
      <c r="M90" s="137" t="s">
        <v>81</v>
      </c>
      <c r="N90" s="138" t="s">
        <v>53</v>
      </c>
      <c r="P90" s="139">
        <f t="shared" si="1"/>
        <v>0</v>
      </c>
      <c r="Q90" s="139">
        <v>0</v>
      </c>
      <c r="R90" s="139">
        <f t="shared" si="2"/>
        <v>0</v>
      </c>
      <c r="S90" s="139">
        <v>0</v>
      </c>
      <c r="T90" s="140">
        <f t="shared" si="3"/>
        <v>0</v>
      </c>
      <c r="AR90" s="141" t="s">
        <v>637</v>
      </c>
      <c r="AT90" s="141" t="s">
        <v>179</v>
      </c>
      <c r="AU90" s="141" t="s">
        <v>91</v>
      </c>
      <c r="AY90" s="18" t="s">
        <v>177</v>
      </c>
      <c r="BE90" s="142">
        <f t="shared" si="4"/>
        <v>0</v>
      </c>
      <c r="BF90" s="142">
        <f t="shared" si="5"/>
        <v>0</v>
      </c>
      <c r="BG90" s="142">
        <f t="shared" si="6"/>
        <v>0</v>
      </c>
      <c r="BH90" s="142">
        <f t="shared" si="7"/>
        <v>0</v>
      </c>
      <c r="BI90" s="142">
        <f t="shared" si="8"/>
        <v>0</v>
      </c>
      <c r="BJ90" s="18" t="s">
        <v>91</v>
      </c>
      <c r="BK90" s="142">
        <f t="shared" si="9"/>
        <v>0</v>
      </c>
      <c r="BL90" s="18" t="s">
        <v>637</v>
      </c>
      <c r="BM90" s="141" t="s">
        <v>277</v>
      </c>
    </row>
    <row r="91" spans="2:65" s="1" customFormat="1" ht="16.5" customHeight="1">
      <c r="B91" s="34"/>
      <c r="C91" s="130" t="s">
        <v>232</v>
      </c>
      <c r="D91" s="130" t="s">
        <v>179</v>
      </c>
      <c r="E91" s="131" t="s">
        <v>2789</v>
      </c>
      <c r="F91" s="132" t="s">
        <v>2790</v>
      </c>
      <c r="G91" s="133" t="s">
        <v>1758</v>
      </c>
      <c r="H91" s="134">
        <v>11</v>
      </c>
      <c r="I91" s="135"/>
      <c r="J91" s="136">
        <f t="shared" si="0"/>
        <v>0</v>
      </c>
      <c r="K91" s="132" t="s">
        <v>81</v>
      </c>
      <c r="L91" s="34"/>
      <c r="M91" s="137" t="s">
        <v>81</v>
      </c>
      <c r="N91" s="138" t="s">
        <v>53</v>
      </c>
      <c r="P91" s="139">
        <f t="shared" si="1"/>
        <v>0</v>
      </c>
      <c r="Q91" s="139">
        <v>0</v>
      </c>
      <c r="R91" s="139">
        <f t="shared" si="2"/>
        <v>0</v>
      </c>
      <c r="S91" s="139">
        <v>0</v>
      </c>
      <c r="T91" s="140">
        <f t="shared" si="3"/>
        <v>0</v>
      </c>
      <c r="AR91" s="141" t="s">
        <v>637</v>
      </c>
      <c r="AT91" s="141" t="s">
        <v>179</v>
      </c>
      <c r="AU91" s="141" t="s">
        <v>91</v>
      </c>
      <c r="AY91" s="18" t="s">
        <v>177</v>
      </c>
      <c r="BE91" s="142">
        <f t="shared" si="4"/>
        <v>0</v>
      </c>
      <c r="BF91" s="142">
        <f t="shared" si="5"/>
        <v>0</v>
      </c>
      <c r="BG91" s="142">
        <f t="shared" si="6"/>
        <v>0</v>
      </c>
      <c r="BH91" s="142">
        <f t="shared" si="7"/>
        <v>0</v>
      </c>
      <c r="BI91" s="142">
        <f t="shared" si="8"/>
        <v>0</v>
      </c>
      <c r="BJ91" s="18" t="s">
        <v>91</v>
      </c>
      <c r="BK91" s="142">
        <f t="shared" si="9"/>
        <v>0</v>
      </c>
      <c r="BL91" s="18" t="s">
        <v>637</v>
      </c>
      <c r="BM91" s="141" t="s">
        <v>291</v>
      </c>
    </row>
    <row r="92" spans="2:65" s="1" customFormat="1" ht="62.65" customHeight="1">
      <c r="B92" s="34"/>
      <c r="C92" s="130" t="s">
        <v>238</v>
      </c>
      <c r="D92" s="130" t="s">
        <v>179</v>
      </c>
      <c r="E92" s="131" t="s">
        <v>2791</v>
      </c>
      <c r="F92" s="132" t="s">
        <v>2792</v>
      </c>
      <c r="G92" s="133" t="s">
        <v>1758</v>
      </c>
      <c r="H92" s="134">
        <v>2</v>
      </c>
      <c r="I92" s="135"/>
      <c r="J92" s="136">
        <f t="shared" si="0"/>
        <v>0</v>
      </c>
      <c r="K92" s="132" t="s">
        <v>81</v>
      </c>
      <c r="L92" s="34"/>
      <c r="M92" s="137" t="s">
        <v>81</v>
      </c>
      <c r="N92" s="138" t="s">
        <v>53</v>
      </c>
      <c r="P92" s="139">
        <f t="shared" si="1"/>
        <v>0</v>
      </c>
      <c r="Q92" s="139">
        <v>0</v>
      </c>
      <c r="R92" s="139">
        <f t="shared" si="2"/>
        <v>0</v>
      </c>
      <c r="S92" s="139">
        <v>0</v>
      </c>
      <c r="T92" s="140">
        <f t="shared" si="3"/>
        <v>0</v>
      </c>
      <c r="AR92" s="141" t="s">
        <v>637</v>
      </c>
      <c r="AT92" s="141" t="s">
        <v>179</v>
      </c>
      <c r="AU92" s="141" t="s">
        <v>91</v>
      </c>
      <c r="AY92" s="18" t="s">
        <v>177</v>
      </c>
      <c r="BE92" s="142">
        <f t="shared" si="4"/>
        <v>0</v>
      </c>
      <c r="BF92" s="142">
        <f t="shared" si="5"/>
        <v>0</v>
      </c>
      <c r="BG92" s="142">
        <f t="shared" si="6"/>
        <v>0</v>
      </c>
      <c r="BH92" s="142">
        <f t="shared" si="7"/>
        <v>0</v>
      </c>
      <c r="BI92" s="142">
        <f t="shared" si="8"/>
        <v>0</v>
      </c>
      <c r="BJ92" s="18" t="s">
        <v>91</v>
      </c>
      <c r="BK92" s="142">
        <f t="shared" si="9"/>
        <v>0</v>
      </c>
      <c r="BL92" s="18" t="s">
        <v>637</v>
      </c>
      <c r="BM92" s="141" t="s">
        <v>305</v>
      </c>
    </row>
    <row r="93" spans="2:65" s="1" customFormat="1" ht="16.5" customHeight="1">
      <c r="B93" s="34"/>
      <c r="C93" s="130" t="s">
        <v>245</v>
      </c>
      <c r="D93" s="130" t="s">
        <v>179</v>
      </c>
      <c r="E93" s="131" t="s">
        <v>2793</v>
      </c>
      <c r="F93" s="132" t="s">
        <v>2794</v>
      </c>
      <c r="G93" s="133" t="s">
        <v>1758</v>
      </c>
      <c r="H93" s="134">
        <v>2</v>
      </c>
      <c r="I93" s="135"/>
      <c r="J93" s="136">
        <f t="shared" si="0"/>
        <v>0</v>
      </c>
      <c r="K93" s="132" t="s">
        <v>81</v>
      </c>
      <c r="L93" s="34"/>
      <c r="M93" s="137" t="s">
        <v>81</v>
      </c>
      <c r="N93" s="138" t="s">
        <v>53</v>
      </c>
      <c r="P93" s="139">
        <f t="shared" si="1"/>
        <v>0</v>
      </c>
      <c r="Q93" s="139">
        <v>0</v>
      </c>
      <c r="R93" s="139">
        <f t="shared" si="2"/>
        <v>0</v>
      </c>
      <c r="S93" s="139">
        <v>0</v>
      </c>
      <c r="T93" s="140">
        <f t="shared" si="3"/>
        <v>0</v>
      </c>
      <c r="AR93" s="141" t="s">
        <v>637</v>
      </c>
      <c r="AT93" s="141" t="s">
        <v>179</v>
      </c>
      <c r="AU93" s="141" t="s">
        <v>91</v>
      </c>
      <c r="AY93" s="18" t="s">
        <v>177</v>
      </c>
      <c r="BE93" s="142">
        <f t="shared" si="4"/>
        <v>0</v>
      </c>
      <c r="BF93" s="142">
        <f t="shared" si="5"/>
        <v>0</v>
      </c>
      <c r="BG93" s="142">
        <f t="shared" si="6"/>
        <v>0</v>
      </c>
      <c r="BH93" s="142">
        <f t="shared" si="7"/>
        <v>0</v>
      </c>
      <c r="BI93" s="142">
        <f t="shared" si="8"/>
        <v>0</v>
      </c>
      <c r="BJ93" s="18" t="s">
        <v>91</v>
      </c>
      <c r="BK93" s="142">
        <f t="shared" si="9"/>
        <v>0</v>
      </c>
      <c r="BL93" s="18" t="s">
        <v>637</v>
      </c>
      <c r="BM93" s="141" t="s">
        <v>318</v>
      </c>
    </row>
    <row r="94" spans="2:65" s="1" customFormat="1" ht="16.5" customHeight="1">
      <c r="B94" s="34"/>
      <c r="C94" s="130" t="s">
        <v>8</v>
      </c>
      <c r="D94" s="130" t="s">
        <v>179</v>
      </c>
      <c r="E94" s="131" t="s">
        <v>2795</v>
      </c>
      <c r="F94" s="132" t="s">
        <v>2796</v>
      </c>
      <c r="G94" s="133" t="s">
        <v>1758</v>
      </c>
      <c r="H94" s="134">
        <v>1</v>
      </c>
      <c r="I94" s="135"/>
      <c r="J94" s="136">
        <f t="shared" si="0"/>
        <v>0</v>
      </c>
      <c r="K94" s="132" t="s">
        <v>81</v>
      </c>
      <c r="L94" s="34"/>
      <c r="M94" s="137" t="s">
        <v>81</v>
      </c>
      <c r="N94" s="138" t="s">
        <v>53</v>
      </c>
      <c r="P94" s="139">
        <f t="shared" si="1"/>
        <v>0</v>
      </c>
      <c r="Q94" s="139">
        <v>0</v>
      </c>
      <c r="R94" s="139">
        <f t="shared" si="2"/>
        <v>0</v>
      </c>
      <c r="S94" s="139">
        <v>0</v>
      </c>
      <c r="T94" s="140">
        <f t="shared" si="3"/>
        <v>0</v>
      </c>
      <c r="AR94" s="141" t="s">
        <v>637</v>
      </c>
      <c r="AT94" s="141" t="s">
        <v>179</v>
      </c>
      <c r="AU94" s="141" t="s">
        <v>91</v>
      </c>
      <c r="AY94" s="18" t="s">
        <v>177</v>
      </c>
      <c r="BE94" s="142">
        <f t="shared" si="4"/>
        <v>0</v>
      </c>
      <c r="BF94" s="142">
        <f t="shared" si="5"/>
        <v>0</v>
      </c>
      <c r="BG94" s="142">
        <f t="shared" si="6"/>
        <v>0</v>
      </c>
      <c r="BH94" s="142">
        <f t="shared" si="7"/>
        <v>0</v>
      </c>
      <c r="BI94" s="142">
        <f t="shared" si="8"/>
        <v>0</v>
      </c>
      <c r="BJ94" s="18" t="s">
        <v>91</v>
      </c>
      <c r="BK94" s="142">
        <f t="shared" si="9"/>
        <v>0</v>
      </c>
      <c r="BL94" s="18" t="s">
        <v>637</v>
      </c>
      <c r="BM94" s="141" t="s">
        <v>330</v>
      </c>
    </row>
    <row r="95" spans="2:65" s="1" customFormat="1" ht="21.75" customHeight="1">
      <c r="B95" s="34"/>
      <c r="C95" s="130" t="s">
        <v>255</v>
      </c>
      <c r="D95" s="130" t="s">
        <v>179</v>
      </c>
      <c r="E95" s="131" t="s">
        <v>2797</v>
      </c>
      <c r="F95" s="132" t="s">
        <v>2798</v>
      </c>
      <c r="G95" s="133" t="s">
        <v>1758</v>
      </c>
      <c r="H95" s="134">
        <v>1</v>
      </c>
      <c r="I95" s="135"/>
      <c r="J95" s="136">
        <f t="shared" si="0"/>
        <v>0</v>
      </c>
      <c r="K95" s="132" t="s">
        <v>81</v>
      </c>
      <c r="L95" s="34"/>
      <c r="M95" s="137" t="s">
        <v>81</v>
      </c>
      <c r="N95" s="138" t="s">
        <v>53</v>
      </c>
      <c r="P95" s="139">
        <f t="shared" si="1"/>
        <v>0</v>
      </c>
      <c r="Q95" s="139">
        <v>0</v>
      </c>
      <c r="R95" s="139">
        <f t="shared" si="2"/>
        <v>0</v>
      </c>
      <c r="S95" s="139">
        <v>0</v>
      </c>
      <c r="T95" s="140">
        <f t="shared" si="3"/>
        <v>0</v>
      </c>
      <c r="AR95" s="141" t="s">
        <v>637</v>
      </c>
      <c r="AT95" s="141" t="s">
        <v>179</v>
      </c>
      <c r="AU95" s="141" t="s">
        <v>91</v>
      </c>
      <c r="AY95" s="18" t="s">
        <v>177</v>
      </c>
      <c r="BE95" s="142">
        <f t="shared" si="4"/>
        <v>0</v>
      </c>
      <c r="BF95" s="142">
        <f t="shared" si="5"/>
        <v>0</v>
      </c>
      <c r="BG95" s="142">
        <f t="shared" si="6"/>
        <v>0</v>
      </c>
      <c r="BH95" s="142">
        <f t="shared" si="7"/>
        <v>0</v>
      </c>
      <c r="BI95" s="142">
        <f t="shared" si="8"/>
        <v>0</v>
      </c>
      <c r="BJ95" s="18" t="s">
        <v>91</v>
      </c>
      <c r="BK95" s="142">
        <f t="shared" si="9"/>
        <v>0</v>
      </c>
      <c r="BL95" s="18" t="s">
        <v>637</v>
      </c>
      <c r="BM95" s="141" t="s">
        <v>344</v>
      </c>
    </row>
    <row r="96" spans="2:65" s="1" customFormat="1" ht="16.5" customHeight="1">
      <c r="B96" s="34"/>
      <c r="C96" s="130" t="s">
        <v>261</v>
      </c>
      <c r="D96" s="130" t="s">
        <v>179</v>
      </c>
      <c r="E96" s="131" t="s">
        <v>2799</v>
      </c>
      <c r="F96" s="132" t="s">
        <v>2800</v>
      </c>
      <c r="G96" s="133" t="s">
        <v>182</v>
      </c>
      <c r="H96" s="134">
        <v>155</v>
      </c>
      <c r="I96" s="135"/>
      <c r="J96" s="136">
        <f t="shared" si="0"/>
        <v>0</v>
      </c>
      <c r="K96" s="132" t="s">
        <v>81</v>
      </c>
      <c r="L96" s="34"/>
      <c r="M96" s="137" t="s">
        <v>81</v>
      </c>
      <c r="N96" s="138" t="s">
        <v>53</v>
      </c>
      <c r="P96" s="139">
        <f t="shared" si="1"/>
        <v>0</v>
      </c>
      <c r="Q96" s="139">
        <v>0</v>
      </c>
      <c r="R96" s="139">
        <f t="shared" si="2"/>
        <v>0</v>
      </c>
      <c r="S96" s="139">
        <v>0</v>
      </c>
      <c r="T96" s="140">
        <f t="shared" si="3"/>
        <v>0</v>
      </c>
      <c r="AR96" s="141" t="s">
        <v>637</v>
      </c>
      <c r="AT96" s="141" t="s">
        <v>179</v>
      </c>
      <c r="AU96" s="141" t="s">
        <v>91</v>
      </c>
      <c r="AY96" s="18" t="s">
        <v>177</v>
      </c>
      <c r="BE96" s="142">
        <f t="shared" si="4"/>
        <v>0</v>
      </c>
      <c r="BF96" s="142">
        <f t="shared" si="5"/>
        <v>0</v>
      </c>
      <c r="BG96" s="142">
        <f t="shared" si="6"/>
        <v>0</v>
      </c>
      <c r="BH96" s="142">
        <f t="shared" si="7"/>
        <v>0</v>
      </c>
      <c r="BI96" s="142">
        <f t="shared" si="8"/>
        <v>0</v>
      </c>
      <c r="BJ96" s="18" t="s">
        <v>91</v>
      </c>
      <c r="BK96" s="142">
        <f t="shared" si="9"/>
        <v>0</v>
      </c>
      <c r="BL96" s="18" t="s">
        <v>637</v>
      </c>
      <c r="BM96" s="141" t="s">
        <v>358</v>
      </c>
    </row>
    <row r="97" spans="2:65" s="1" customFormat="1" ht="16.5" customHeight="1">
      <c r="B97" s="34"/>
      <c r="C97" s="130" t="s">
        <v>271</v>
      </c>
      <c r="D97" s="130" t="s">
        <v>179</v>
      </c>
      <c r="E97" s="131" t="s">
        <v>2801</v>
      </c>
      <c r="F97" s="132" t="s">
        <v>2802</v>
      </c>
      <c r="G97" s="133" t="s">
        <v>182</v>
      </c>
      <c r="H97" s="134">
        <v>40</v>
      </c>
      <c r="I97" s="135"/>
      <c r="J97" s="136">
        <f t="shared" si="0"/>
        <v>0</v>
      </c>
      <c r="K97" s="132" t="s">
        <v>81</v>
      </c>
      <c r="L97" s="34"/>
      <c r="M97" s="137" t="s">
        <v>81</v>
      </c>
      <c r="N97" s="138" t="s">
        <v>53</v>
      </c>
      <c r="P97" s="139">
        <f t="shared" si="1"/>
        <v>0</v>
      </c>
      <c r="Q97" s="139">
        <v>0</v>
      </c>
      <c r="R97" s="139">
        <f t="shared" si="2"/>
        <v>0</v>
      </c>
      <c r="S97" s="139">
        <v>0</v>
      </c>
      <c r="T97" s="140">
        <f t="shared" si="3"/>
        <v>0</v>
      </c>
      <c r="AR97" s="141" t="s">
        <v>637</v>
      </c>
      <c r="AT97" s="141" t="s">
        <v>179</v>
      </c>
      <c r="AU97" s="141" t="s">
        <v>91</v>
      </c>
      <c r="AY97" s="18" t="s">
        <v>177</v>
      </c>
      <c r="BE97" s="142">
        <f t="shared" si="4"/>
        <v>0</v>
      </c>
      <c r="BF97" s="142">
        <f t="shared" si="5"/>
        <v>0</v>
      </c>
      <c r="BG97" s="142">
        <f t="shared" si="6"/>
        <v>0</v>
      </c>
      <c r="BH97" s="142">
        <f t="shared" si="7"/>
        <v>0</v>
      </c>
      <c r="BI97" s="142">
        <f t="shared" si="8"/>
        <v>0</v>
      </c>
      <c r="BJ97" s="18" t="s">
        <v>91</v>
      </c>
      <c r="BK97" s="142">
        <f t="shared" si="9"/>
        <v>0</v>
      </c>
      <c r="BL97" s="18" t="s">
        <v>637</v>
      </c>
      <c r="BM97" s="141" t="s">
        <v>372</v>
      </c>
    </row>
    <row r="98" spans="2:65" s="1" customFormat="1" ht="16.5" customHeight="1">
      <c r="B98" s="34"/>
      <c r="C98" s="130" t="s">
        <v>277</v>
      </c>
      <c r="D98" s="130" t="s">
        <v>179</v>
      </c>
      <c r="E98" s="131" t="s">
        <v>2803</v>
      </c>
      <c r="F98" s="132" t="s">
        <v>2804</v>
      </c>
      <c r="G98" s="133" t="s">
        <v>1758</v>
      </c>
      <c r="H98" s="134">
        <v>195</v>
      </c>
      <c r="I98" s="135"/>
      <c r="J98" s="136">
        <f t="shared" si="0"/>
        <v>0</v>
      </c>
      <c r="K98" s="132" t="s">
        <v>81</v>
      </c>
      <c r="L98" s="34"/>
      <c r="M98" s="137" t="s">
        <v>81</v>
      </c>
      <c r="N98" s="138" t="s">
        <v>53</v>
      </c>
      <c r="P98" s="139">
        <f t="shared" si="1"/>
        <v>0</v>
      </c>
      <c r="Q98" s="139">
        <v>0</v>
      </c>
      <c r="R98" s="139">
        <f t="shared" si="2"/>
        <v>0</v>
      </c>
      <c r="S98" s="139">
        <v>0</v>
      </c>
      <c r="T98" s="140">
        <f t="shared" si="3"/>
        <v>0</v>
      </c>
      <c r="AR98" s="141" t="s">
        <v>637</v>
      </c>
      <c r="AT98" s="141" t="s">
        <v>179</v>
      </c>
      <c r="AU98" s="141" t="s">
        <v>91</v>
      </c>
      <c r="AY98" s="18" t="s">
        <v>177</v>
      </c>
      <c r="BE98" s="142">
        <f t="shared" si="4"/>
        <v>0</v>
      </c>
      <c r="BF98" s="142">
        <f t="shared" si="5"/>
        <v>0</v>
      </c>
      <c r="BG98" s="142">
        <f t="shared" si="6"/>
        <v>0</v>
      </c>
      <c r="BH98" s="142">
        <f t="shared" si="7"/>
        <v>0</v>
      </c>
      <c r="BI98" s="142">
        <f t="shared" si="8"/>
        <v>0</v>
      </c>
      <c r="BJ98" s="18" t="s">
        <v>91</v>
      </c>
      <c r="BK98" s="142">
        <f t="shared" si="9"/>
        <v>0</v>
      </c>
      <c r="BL98" s="18" t="s">
        <v>637</v>
      </c>
      <c r="BM98" s="141" t="s">
        <v>393</v>
      </c>
    </row>
    <row r="99" spans="2:65" s="1" customFormat="1" ht="16.5" customHeight="1">
      <c r="B99" s="34"/>
      <c r="C99" s="130" t="s">
        <v>283</v>
      </c>
      <c r="D99" s="130" t="s">
        <v>179</v>
      </c>
      <c r="E99" s="131" t="s">
        <v>2805</v>
      </c>
      <c r="F99" s="132" t="s">
        <v>2806</v>
      </c>
      <c r="G99" s="133" t="s">
        <v>182</v>
      </c>
      <c r="H99" s="134">
        <v>350</v>
      </c>
      <c r="I99" s="135"/>
      <c r="J99" s="136">
        <f t="shared" si="0"/>
        <v>0</v>
      </c>
      <c r="K99" s="132" t="s">
        <v>81</v>
      </c>
      <c r="L99" s="34"/>
      <c r="M99" s="137" t="s">
        <v>81</v>
      </c>
      <c r="N99" s="138" t="s">
        <v>53</v>
      </c>
      <c r="P99" s="139">
        <f t="shared" si="1"/>
        <v>0</v>
      </c>
      <c r="Q99" s="139">
        <v>0</v>
      </c>
      <c r="R99" s="139">
        <f t="shared" si="2"/>
        <v>0</v>
      </c>
      <c r="S99" s="139">
        <v>0</v>
      </c>
      <c r="T99" s="140">
        <f t="shared" si="3"/>
        <v>0</v>
      </c>
      <c r="AR99" s="141" t="s">
        <v>637</v>
      </c>
      <c r="AT99" s="141" t="s">
        <v>179</v>
      </c>
      <c r="AU99" s="141" t="s">
        <v>91</v>
      </c>
      <c r="AY99" s="18" t="s">
        <v>177</v>
      </c>
      <c r="BE99" s="142">
        <f t="shared" si="4"/>
        <v>0</v>
      </c>
      <c r="BF99" s="142">
        <f t="shared" si="5"/>
        <v>0</v>
      </c>
      <c r="BG99" s="142">
        <f t="shared" si="6"/>
        <v>0</v>
      </c>
      <c r="BH99" s="142">
        <f t="shared" si="7"/>
        <v>0</v>
      </c>
      <c r="BI99" s="142">
        <f t="shared" si="8"/>
        <v>0</v>
      </c>
      <c r="BJ99" s="18" t="s">
        <v>91</v>
      </c>
      <c r="BK99" s="142">
        <f t="shared" si="9"/>
        <v>0</v>
      </c>
      <c r="BL99" s="18" t="s">
        <v>637</v>
      </c>
      <c r="BM99" s="141" t="s">
        <v>406</v>
      </c>
    </row>
    <row r="100" spans="2:65" s="1" customFormat="1" ht="16.5" customHeight="1">
      <c r="B100" s="34"/>
      <c r="C100" s="130" t="s">
        <v>291</v>
      </c>
      <c r="D100" s="130" t="s">
        <v>179</v>
      </c>
      <c r="E100" s="131" t="s">
        <v>2807</v>
      </c>
      <c r="F100" s="132" t="s">
        <v>2808</v>
      </c>
      <c r="G100" s="133" t="s">
        <v>1758</v>
      </c>
      <c r="H100" s="134">
        <v>350</v>
      </c>
      <c r="I100" s="135"/>
      <c r="J100" s="136">
        <f t="shared" si="0"/>
        <v>0</v>
      </c>
      <c r="K100" s="132" t="s">
        <v>81</v>
      </c>
      <c r="L100" s="34"/>
      <c r="M100" s="137" t="s">
        <v>81</v>
      </c>
      <c r="N100" s="138" t="s">
        <v>53</v>
      </c>
      <c r="P100" s="139">
        <f t="shared" si="1"/>
        <v>0</v>
      </c>
      <c r="Q100" s="139">
        <v>0</v>
      </c>
      <c r="R100" s="139">
        <f t="shared" si="2"/>
        <v>0</v>
      </c>
      <c r="S100" s="139">
        <v>0</v>
      </c>
      <c r="T100" s="140">
        <f t="shared" si="3"/>
        <v>0</v>
      </c>
      <c r="AR100" s="141" t="s">
        <v>637</v>
      </c>
      <c r="AT100" s="141" t="s">
        <v>179</v>
      </c>
      <c r="AU100" s="141" t="s">
        <v>91</v>
      </c>
      <c r="AY100" s="18" t="s">
        <v>177</v>
      </c>
      <c r="BE100" s="142">
        <f t="shared" si="4"/>
        <v>0</v>
      </c>
      <c r="BF100" s="142">
        <f t="shared" si="5"/>
        <v>0</v>
      </c>
      <c r="BG100" s="142">
        <f t="shared" si="6"/>
        <v>0</v>
      </c>
      <c r="BH100" s="142">
        <f t="shared" si="7"/>
        <v>0</v>
      </c>
      <c r="BI100" s="142">
        <f t="shared" si="8"/>
        <v>0</v>
      </c>
      <c r="BJ100" s="18" t="s">
        <v>91</v>
      </c>
      <c r="BK100" s="142">
        <f t="shared" si="9"/>
        <v>0</v>
      </c>
      <c r="BL100" s="18" t="s">
        <v>637</v>
      </c>
      <c r="BM100" s="141" t="s">
        <v>425</v>
      </c>
    </row>
    <row r="101" spans="2:65" s="1" customFormat="1" ht="21.75" customHeight="1">
      <c r="B101" s="34"/>
      <c r="C101" s="130" t="s">
        <v>297</v>
      </c>
      <c r="D101" s="130" t="s">
        <v>179</v>
      </c>
      <c r="E101" s="131" t="s">
        <v>2809</v>
      </c>
      <c r="F101" s="132" t="s">
        <v>2546</v>
      </c>
      <c r="G101" s="133" t="s">
        <v>182</v>
      </c>
      <c r="H101" s="134">
        <v>280</v>
      </c>
      <c r="I101" s="135"/>
      <c r="J101" s="136">
        <f t="shared" si="0"/>
        <v>0</v>
      </c>
      <c r="K101" s="132" t="s">
        <v>81</v>
      </c>
      <c r="L101" s="34"/>
      <c r="M101" s="137" t="s">
        <v>81</v>
      </c>
      <c r="N101" s="138" t="s">
        <v>53</v>
      </c>
      <c r="P101" s="139">
        <f t="shared" si="1"/>
        <v>0</v>
      </c>
      <c r="Q101" s="139">
        <v>0</v>
      </c>
      <c r="R101" s="139">
        <f t="shared" si="2"/>
        <v>0</v>
      </c>
      <c r="S101" s="139">
        <v>0</v>
      </c>
      <c r="T101" s="140">
        <f t="shared" si="3"/>
        <v>0</v>
      </c>
      <c r="AR101" s="141" t="s">
        <v>637</v>
      </c>
      <c r="AT101" s="141" t="s">
        <v>179</v>
      </c>
      <c r="AU101" s="141" t="s">
        <v>91</v>
      </c>
      <c r="AY101" s="18" t="s">
        <v>177</v>
      </c>
      <c r="BE101" s="142">
        <f t="shared" si="4"/>
        <v>0</v>
      </c>
      <c r="BF101" s="142">
        <f t="shared" si="5"/>
        <v>0</v>
      </c>
      <c r="BG101" s="142">
        <f t="shared" si="6"/>
        <v>0</v>
      </c>
      <c r="BH101" s="142">
        <f t="shared" si="7"/>
        <v>0</v>
      </c>
      <c r="BI101" s="142">
        <f t="shared" si="8"/>
        <v>0</v>
      </c>
      <c r="BJ101" s="18" t="s">
        <v>91</v>
      </c>
      <c r="BK101" s="142">
        <f t="shared" si="9"/>
        <v>0</v>
      </c>
      <c r="BL101" s="18" t="s">
        <v>637</v>
      </c>
      <c r="BM101" s="141" t="s">
        <v>443</v>
      </c>
    </row>
    <row r="102" spans="2:65" s="1" customFormat="1" ht="24.2" customHeight="1">
      <c r="B102" s="34"/>
      <c r="C102" s="130" t="s">
        <v>305</v>
      </c>
      <c r="D102" s="130" t="s">
        <v>179</v>
      </c>
      <c r="E102" s="131" t="s">
        <v>2810</v>
      </c>
      <c r="F102" s="132" t="s">
        <v>2548</v>
      </c>
      <c r="G102" s="133" t="s">
        <v>182</v>
      </c>
      <c r="H102" s="134">
        <v>280</v>
      </c>
      <c r="I102" s="135"/>
      <c r="J102" s="136">
        <f t="shared" si="0"/>
        <v>0</v>
      </c>
      <c r="K102" s="132" t="s">
        <v>81</v>
      </c>
      <c r="L102" s="34"/>
      <c r="M102" s="137" t="s">
        <v>81</v>
      </c>
      <c r="N102" s="138" t="s">
        <v>53</v>
      </c>
      <c r="P102" s="139">
        <f t="shared" si="1"/>
        <v>0</v>
      </c>
      <c r="Q102" s="139">
        <v>0</v>
      </c>
      <c r="R102" s="139">
        <f t="shared" si="2"/>
        <v>0</v>
      </c>
      <c r="S102" s="139">
        <v>0</v>
      </c>
      <c r="T102" s="140">
        <f t="shared" si="3"/>
        <v>0</v>
      </c>
      <c r="AR102" s="141" t="s">
        <v>637</v>
      </c>
      <c r="AT102" s="141" t="s">
        <v>179</v>
      </c>
      <c r="AU102" s="141" t="s">
        <v>91</v>
      </c>
      <c r="AY102" s="18" t="s">
        <v>177</v>
      </c>
      <c r="BE102" s="142">
        <f t="shared" si="4"/>
        <v>0</v>
      </c>
      <c r="BF102" s="142">
        <f t="shared" si="5"/>
        <v>0</v>
      </c>
      <c r="BG102" s="142">
        <f t="shared" si="6"/>
        <v>0</v>
      </c>
      <c r="BH102" s="142">
        <f t="shared" si="7"/>
        <v>0</v>
      </c>
      <c r="BI102" s="142">
        <f t="shared" si="8"/>
        <v>0</v>
      </c>
      <c r="BJ102" s="18" t="s">
        <v>91</v>
      </c>
      <c r="BK102" s="142">
        <f t="shared" si="9"/>
        <v>0</v>
      </c>
      <c r="BL102" s="18" t="s">
        <v>637</v>
      </c>
      <c r="BM102" s="141" t="s">
        <v>453</v>
      </c>
    </row>
    <row r="103" spans="2:65" s="1" customFormat="1" ht="16.5" customHeight="1">
      <c r="B103" s="34"/>
      <c r="C103" s="130" t="s">
        <v>7</v>
      </c>
      <c r="D103" s="130" t="s">
        <v>179</v>
      </c>
      <c r="E103" s="131" t="s">
        <v>2811</v>
      </c>
      <c r="F103" s="132" t="s">
        <v>2550</v>
      </c>
      <c r="G103" s="133" t="s">
        <v>182</v>
      </c>
      <c r="H103" s="134">
        <v>40</v>
      </c>
      <c r="I103" s="135"/>
      <c r="J103" s="136">
        <f t="shared" si="0"/>
        <v>0</v>
      </c>
      <c r="K103" s="132" t="s">
        <v>81</v>
      </c>
      <c r="L103" s="34"/>
      <c r="M103" s="137" t="s">
        <v>81</v>
      </c>
      <c r="N103" s="138" t="s">
        <v>53</v>
      </c>
      <c r="P103" s="139">
        <f t="shared" si="1"/>
        <v>0</v>
      </c>
      <c r="Q103" s="139">
        <v>0</v>
      </c>
      <c r="R103" s="139">
        <f t="shared" si="2"/>
        <v>0</v>
      </c>
      <c r="S103" s="139">
        <v>0</v>
      </c>
      <c r="T103" s="140">
        <f t="shared" si="3"/>
        <v>0</v>
      </c>
      <c r="AR103" s="141" t="s">
        <v>637</v>
      </c>
      <c r="AT103" s="141" t="s">
        <v>179</v>
      </c>
      <c r="AU103" s="141" t="s">
        <v>91</v>
      </c>
      <c r="AY103" s="18" t="s">
        <v>177</v>
      </c>
      <c r="BE103" s="142">
        <f t="shared" si="4"/>
        <v>0</v>
      </c>
      <c r="BF103" s="142">
        <f t="shared" si="5"/>
        <v>0</v>
      </c>
      <c r="BG103" s="142">
        <f t="shared" si="6"/>
        <v>0</v>
      </c>
      <c r="BH103" s="142">
        <f t="shared" si="7"/>
        <v>0</v>
      </c>
      <c r="BI103" s="142">
        <f t="shared" si="8"/>
        <v>0</v>
      </c>
      <c r="BJ103" s="18" t="s">
        <v>91</v>
      </c>
      <c r="BK103" s="142">
        <f t="shared" si="9"/>
        <v>0</v>
      </c>
      <c r="BL103" s="18" t="s">
        <v>637</v>
      </c>
      <c r="BM103" s="141" t="s">
        <v>475</v>
      </c>
    </row>
    <row r="104" spans="2:65" s="1" customFormat="1" ht="16.5" customHeight="1">
      <c r="B104" s="34"/>
      <c r="C104" s="130" t="s">
        <v>318</v>
      </c>
      <c r="D104" s="130" t="s">
        <v>179</v>
      </c>
      <c r="E104" s="131" t="s">
        <v>2812</v>
      </c>
      <c r="F104" s="132" t="s">
        <v>2552</v>
      </c>
      <c r="G104" s="133" t="s">
        <v>182</v>
      </c>
      <c r="H104" s="134">
        <v>40</v>
      </c>
      <c r="I104" s="135"/>
      <c r="J104" s="136">
        <f t="shared" si="0"/>
        <v>0</v>
      </c>
      <c r="K104" s="132" t="s">
        <v>81</v>
      </c>
      <c r="L104" s="34"/>
      <c r="M104" s="137" t="s">
        <v>81</v>
      </c>
      <c r="N104" s="138" t="s">
        <v>53</v>
      </c>
      <c r="P104" s="139">
        <f t="shared" si="1"/>
        <v>0</v>
      </c>
      <c r="Q104" s="139">
        <v>0</v>
      </c>
      <c r="R104" s="139">
        <f t="shared" si="2"/>
        <v>0</v>
      </c>
      <c r="S104" s="139">
        <v>0</v>
      </c>
      <c r="T104" s="140">
        <f t="shared" si="3"/>
        <v>0</v>
      </c>
      <c r="AR104" s="141" t="s">
        <v>637</v>
      </c>
      <c r="AT104" s="141" t="s">
        <v>179</v>
      </c>
      <c r="AU104" s="141" t="s">
        <v>91</v>
      </c>
      <c r="AY104" s="18" t="s">
        <v>177</v>
      </c>
      <c r="BE104" s="142">
        <f t="shared" si="4"/>
        <v>0</v>
      </c>
      <c r="BF104" s="142">
        <f t="shared" si="5"/>
        <v>0</v>
      </c>
      <c r="BG104" s="142">
        <f t="shared" si="6"/>
        <v>0</v>
      </c>
      <c r="BH104" s="142">
        <f t="shared" si="7"/>
        <v>0</v>
      </c>
      <c r="BI104" s="142">
        <f t="shared" si="8"/>
        <v>0</v>
      </c>
      <c r="BJ104" s="18" t="s">
        <v>91</v>
      </c>
      <c r="BK104" s="142">
        <f t="shared" si="9"/>
        <v>0</v>
      </c>
      <c r="BL104" s="18" t="s">
        <v>637</v>
      </c>
      <c r="BM104" s="141" t="s">
        <v>495</v>
      </c>
    </row>
    <row r="105" spans="2:65" s="1" customFormat="1" ht="16.5" customHeight="1">
      <c r="B105" s="34"/>
      <c r="C105" s="130" t="s">
        <v>323</v>
      </c>
      <c r="D105" s="130" t="s">
        <v>179</v>
      </c>
      <c r="E105" s="131" t="s">
        <v>2813</v>
      </c>
      <c r="F105" s="132" t="s">
        <v>2554</v>
      </c>
      <c r="G105" s="133" t="s">
        <v>1758</v>
      </c>
      <c r="H105" s="134">
        <v>18</v>
      </c>
      <c r="I105" s="135"/>
      <c r="J105" s="136">
        <f t="shared" si="0"/>
        <v>0</v>
      </c>
      <c r="K105" s="132" t="s">
        <v>81</v>
      </c>
      <c r="L105" s="34"/>
      <c r="M105" s="137" t="s">
        <v>81</v>
      </c>
      <c r="N105" s="138" t="s">
        <v>53</v>
      </c>
      <c r="P105" s="139">
        <f t="shared" si="1"/>
        <v>0</v>
      </c>
      <c r="Q105" s="139">
        <v>0</v>
      </c>
      <c r="R105" s="139">
        <f t="shared" si="2"/>
        <v>0</v>
      </c>
      <c r="S105" s="139">
        <v>0</v>
      </c>
      <c r="T105" s="140">
        <f t="shared" si="3"/>
        <v>0</v>
      </c>
      <c r="AR105" s="141" t="s">
        <v>637</v>
      </c>
      <c r="AT105" s="141" t="s">
        <v>179</v>
      </c>
      <c r="AU105" s="141" t="s">
        <v>91</v>
      </c>
      <c r="AY105" s="18" t="s">
        <v>177</v>
      </c>
      <c r="BE105" s="142">
        <f t="shared" si="4"/>
        <v>0</v>
      </c>
      <c r="BF105" s="142">
        <f t="shared" si="5"/>
        <v>0</v>
      </c>
      <c r="BG105" s="142">
        <f t="shared" si="6"/>
        <v>0</v>
      </c>
      <c r="BH105" s="142">
        <f t="shared" si="7"/>
        <v>0</v>
      </c>
      <c r="BI105" s="142">
        <f t="shared" si="8"/>
        <v>0</v>
      </c>
      <c r="BJ105" s="18" t="s">
        <v>91</v>
      </c>
      <c r="BK105" s="142">
        <f t="shared" si="9"/>
        <v>0</v>
      </c>
      <c r="BL105" s="18" t="s">
        <v>637</v>
      </c>
      <c r="BM105" s="141" t="s">
        <v>505</v>
      </c>
    </row>
    <row r="106" spans="2:65" s="1" customFormat="1" ht="16.5" customHeight="1">
      <c r="B106" s="34"/>
      <c r="C106" s="130" t="s">
        <v>330</v>
      </c>
      <c r="D106" s="130" t="s">
        <v>179</v>
      </c>
      <c r="E106" s="131" t="s">
        <v>2814</v>
      </c>
      <c r="F106" s="132" t="s">
        <v>2556</v>
      </c>
      <c r="G106" s="133" t="s">
        <v>1758</v>
      </c>
      <c r="H106" s="134">
        <v>28</v>
      </c>
      <c r="I106" s="135"/>
      <c r="J106" s="136">
        <f t="shared" si="0"/>
        <v>0</v>
      </c>
      <c r="K106" s="132" t="s">
        <v>81</v>
      </c>
      <c r="L106" s="34"/>
      <c r="M106" s="137" t="s">
        <v>81</v>
      </c>
      <c r="N106" s="138" t="s">
        <v>53</v>
      </c>
      <c r="P106" s="139">
        <f t="shared" si="1"/>
        <v>0</v>
      </c>
      <c r="Q106" s="139">
        <v>0</v>
      </c>
      <c r="R106" s="139">
        <f t="shared" si="2"/>
        <v>0</v>
      </c>
      <c r="S106" s="139">
        <v>0</v>
      </c>
      <c r="T106" s="140">
        <f t="shared" si="3"/>
        <v>0</v>
      </c>
      <c r="AR106" s="141" t="s">
        <v>637</v>
      </c>
      <c r="AT106" s="141" t="s">
        <v>179</v>
      </c>
      <c r="AU106" s="141" t="s">
        <v>91</v>
      </c>
      <c r="AY106" s="18" t="s">
        <v>177</v>
      </c>
      <c r="BE106" s="142">
        <f t="shared" si="4"/>
        <v>0</v>
      </c>
      <c r="BF106" s="142">
        <f t="shared" si="5"/>
        <v>0</v>
      </c>
      <c r="BG106" s="142">
        <f t="shared" si="6"/>
        <v>0</v>
      </c>
      <c r="BH106" s="142">
        <f t="shared" si="7"/>
        <v>0</v>
      </c>
      <c r="BI106" s="142">
        <f t="shared" si="8"/>
        <v>0</v>
      </c>
      <c r="BJ106" s="18" t="s">
        <v>91</v>
      </c>
      <c r="BK106" s="142">
        <f t="shared" si="9"/>
        <v>0</v>
      </c>
      <c r="BL106" s="18" t="s">
        <v>637</v>
      </c>
      <c r="BM106" s="141" t="s">
        <v>516</v>
      </c>
    </row>
    <row r="107" spans="2:65" s="1" customFormat="1" ht="16.5" customHeight="1">
      <c r="B107" s="34"/>
      <c r="C107" s="130" t="s">
        <v>337</v>
      </c>
      <c r="D107" s="130" t="s">
        <v>179</v>
      </c>
      <c r="E107" s="131" t="s">
        <v>2815</v>
      </c>
      <c r="F107" s="132" t="s">
        <v>2558</v>
      </c>
      <c r="G107" s="133" t="s">
        <v>1758</v>
      </c>
      <c r="H107" s="134">
        <v>46</v>
      </c>
      <c r="I107" s="135"/>
      <c r="J107" s="136">
        <f t="shared" si="0"/>
        <v>0</v>
      </c>
      <c r="K107" s="132" t="s">
        <v>81</v>
      </c>
      <c r="L107" s="34"/>
      <c r="M107" s="137" t="s">
        <v>81</v>
      </c>
      <c r="N107" s="138" t="s">
        <v>53</v>
      </c>
      <c r="P107" s="139">
        <f t="shared" si="1"/>
        <v>0</v>
      </c>
      <c r="Q107" s="139">
        <v>0</v>
      </c>
      <c r="R107" s="139">
        <f t="shared" si="2"/>
        <v>0</v>
      </c>
      <c r="S107" s="139">
        <v>0</v>
      </c>
      <c r="T107" s="140">
        <f t="shared" si="3"/>
        <v>0</v>
      </c>
      <c r="AR107" s="141" t="s">
        <v>637</v>
      </c>
      <c r="AT107" s="141" t="s">
        <v>179</v>
      </c>
      <c r="AU107" s="141" t="s">
        <v>91</v>
      </c>
      <c r="AY107" s="18" t="s">
        <v>177</v>
      </c>
      <c r="BE107" s="142">
        <f t="shared" si="4"/>
        <v>0</v>
      </c>
      <c r="BF107" s="142">
        <f t="shared" si="5"/>
        <v>0</v>
      </c>
      <c r="BG107" s="142">
        <f t="shared" si="6"/>
        <v>0</v>
      </c>
      <c r="BH107" s="142">
        <f t="shared" si="7"/>
        <v>0</v>
      </c>
      <c r="BI107" s="142">
        <f t="shared" si="8"/>
        <v>0</v>
      </c>
      <c r="BJ107" s="18" t="s">
        <v>91</v>
      </c>
      <c r="BK107" s="142">
        <f t="shared" si="9"/>
        <v>0</v>
      </c>
      <c r="BL107" s="18" t="s">
        <v>637</v>
      </c>
      <c r="BM107" s="141" t="s">
        <v>527</v>
      </c>
    </row>
    <row r="108" spans="2:65" s="1" customFormat="1" ht="21.75" customHeight="1">
      <c r="B108" s="34"/>
      <c r="C108" s="130" t="s">
        <v>344</v>
      </c>
      <c r="D108" s="130" t="s">
        <v>179</v>
      </c>
      <c r="E108" s="131" t="s">
        <v>2816</v>
      </c>
      <c r="F108" s="132" t="s">
        <v>2817</v>
      </c>
      <c r="G108" s="133" t="s">
        <v>1758</v>
      </c>
      <c r="H108" s="134">
        <v>11</v>
      </c>
      <c r="I108" s="135"/>
      <c r="J108" s="136">
        <f t="shared" si="0"/>
        <v>0</v>
      </c>
      <c r="K108" s="132" t="s">
        <v>81</v>
      </c>
      <c r="L108" s="34"/>
      <c r="M108" s="137" t="s">
        <v>81</v>
      </c>
      <c r="N108" s="138" t="s">
        <v>53</v>
      </c>
      <c r="P108" s="139">
        <f t="shared" si="1"/>
        <v>0</v>
      </c>
      <c r="Q108" s="139">
        <v>0</v>
      </c>
      <c r="R108" s="139">
        <f t="shared" si="2"/>
        <v>0</v>
      </c>
      <c r="S108" s="139">
        <v>0</v>
      </c>
      <c r="T108" s="140">
        <f t="shared" si="3"/>
        <v>0</v>
      </c>
      <c r="AR108" s="141" t="s">
        <v>637</v>
      </c>
      <c r="AT108" s="141" t="s">
        <v>179</v>
      </c>
      <c r="AU108" s="141" t="s">
        <v>91</v>
      </c>
      <c r="AY108" s="18" t="s">
        <v>177</v>
      </c>
      <c r="BE108" s="142">
        <f t="shared" si="4"/>
        <v>0</v>
      </c>
      <c r="BF108" s="142">
        <f t="shared" si="5"/>
        <v>0</v>
      </c>
      <c r="BG108" s="142">
        <f t="shared" si="6"/>
        <v>0</v>
      </c>
      <c r="BH108" s="142">
        <f t="shared" si="7"/>
        <v>0</v>
      </c>
      <c r="BI108" s="142">
        <f t="shared" si="8"/>
        <v>0</v>
      </c>
      <c r="BJ108" s="18" t="s">
        <v>91</v>
      </c>
      <c r="BK108" s="142">
        <f t="shared" si="9"/>
        <v>0</v>
      </c>
      <c r="BL108" s="18" t="s">
        <v>637</v>
      </c>
      <c r="BM108" s="141" t="s">
        <v>541</v>
      </c>
    </row>
    <row r="109" spans="2:65" s="1" customFormat="1" ht="21.75" customHeight="1">
      <c r="B109" s="34"/>
      <c r="C109" s="130" t="s">
        <v>352</v>
      </c>
      <c r="D109" s="130" t="s">
        <v>179</v>
      </c>
      <c r="E109" s="131" t="s">
        <v>2818</v>
      </c>
      <c r="F109" s="132" t="s">
        <v>2819</v>
      </c>
      <c r="G109" s="133" t="s">
        <v>1758</v>
      </c>
      <c r="H109" s="134">
        <v>11</v>
      </c>
      <c r="I109" s="135"/>
      <c r="J109" s="136">
        <f t="shared" si="0"/>
        <v>0</v>
      </c>
      <c r="K109" s="132" t="s">
        <v>81</v>
      </c>
      <c r="L109" s="34"/>
      <c r="M109" s="137" t="s">
        <v>81</v>
      </c>
      <c r="N109" s="138" t="s">
        <v>53</v>
      </c>
      <c r="P109" s="139">
        <f t="shared" si="1"/>
        <v>0</v>
      </c>
      <c r="Q109" s="139">
        <v>0</v>
      </c>
      <c r="R109" s="139">
        <f t="shared" si="2"/>
        <v>0</v>
      </c>
      <c r="S109" s="139">
        <v>0</v>
      </c>
      <c r="T109" s="140">
        <f t="shared" si="3"/>
        <v>0</v>
      </c>
      <c r="AR109" s="141" t="s">
        <v>637</v>
      </c>
      <c r="AT109" s="141" t="s">
        <v>179</v>
      </c>
      <c r="AU109" s="141" t="s">
        <v>91</v>
      </c>
      <c r="AY109" s="18" t="s">
        <v>177</v>
      </c>
      <c r="BE109" s="142">
        <f t="shared" si="4"/>
        <v>0</v>
      </c>
      <c r="BF109" s="142">
        <f t="shared" si="5"/>
        <v>0</v>
      </c>
      <c r="BG109" s="142">
        <f t="shared" si="6"/>
        <v>0</v>
      </c>
      <c r="BH109" s="142">
        <f t="shared" si="7"/>
        <v>0</v>
      </c>
      <c r="BI109" s="142">
        <f t="shared" si="8"/>
        <v>0</v>
      </c>
      <c r="BJ109" s="18" t="s">
        <v>91</v>
      </c>
      <c r="BK109" s="142">
        <f t="shared" si="9"/>
        <v>0</v>
      </c>
      <c r="BL109" s="18" t="s">
        <v>637</v>
      </c>
      <c r="BM109" s="141" t="s">
        <v>551</v>
      </c>
    </row>
    <row r="110" spans="2:65" s="1" customFormat="1" ht="16.5" customHeight="1">
      <c r="B110" s="34"/>
      <c r="C110" s="130" t="s">
        <v>358</v>
      </c>
      <c r="D110" s="130" t="s">
        <v>179</v>
      </c>
      <c r="E110" s="131" t="s">
        <v>2820</v>
      </c>
      <c r="F110" s="132" t="s">
        <v>2821</v>
      </c>
      <c r="G110" s="133" t="s">
        <v>182</v>
      </c>
      <c r="H110" s="134">
        <v>275</v>
      </c>
      <c r="I110" s="135"/>
      <c r="J110" s="136">
        <f t="shared" si="0"/>
        <v>0</v>
      </c>
      <c r="K110" s="132" t="s">
        <v>81</v>
      </c>
      <c r="L110" s="34"/>
      <c r="M110" s="137" t="s">
        <v>81</v>
      </c>
      <c r="N110" s="138" t="s">
        <v>53</v>
      </c>
      <c r="P110" s="139">
        <f t="shared" si="1"/>
        <v>0</v>
      </c>
      <c r="Q110" s="139">
        <v>0</v>
      </c>
      <c r="R110" s="139">
        <f t="shared" si="2"/>
        <v>0</v>
      </c>
      <c r="S110" s="139">
        <v>0</v>
      </c>
      <c r="T110" s="140">
        <f t="shared" si="3"/>
        <v>0</v>
      </c>
      <c r="AR110" s="141" t="s">
        <v>637</v>
      </c>
      <c r="AT110" s="141" t="s">
        <v>179</v>
      </c>
      <c r="AU110" s="141" t="s">
        <v>91</v>
      </c>
      <c r="AY110" s="18" t="s">
        <v>177</v>
      </c>
      <c r="BE110" s="142">
        <f t="shared" si="4"/>
        <v>0</v>
      </c>
      <c r="BF110" s="142">
        <f t="shared" si="5"/>
        <v>0</v>
      </c>
      <c r="BG110" s="142">
        <f t="shared" si="6"/>
        <v>0</v>
      </c>
      <c r="BH110" s="142">
        <f t="shared" si="7"/>
        <v>0</v>
      </c>
      <c r="BI110" s="142">
        <f t="shared" si="8"/>
        <v>0</v>
      </c>
      <c r="BJ110" s="18" t="s">
        <v>91</v>
      </c>
      <c r="BK110" s="142">
        <f t="shared" si="9"/>
        <v>0</v>
      </c>
      <c r="BL110" s="18" t="s">
        <v>637</v>
      </c>
      <c r="BM110" s="141" t="s">
        <v>563</v>
      </c>
    </row>
    <row r="111" spans="2:65" s="1" customFormat="1" ht="16.5" customHeight="1">
      <c r="B111" s="34"/>
      <c r="C111" s="130" t="s">
        <v>366</v>
      </c>
      <c r="D111" s="130" t="s">
        <v>179</v>
      </c>
      <c r="E111" s="131" t="s">
        <v>2822</v>
      </c>
      <c r="F111" s="132" t="s">
        <v>2823</v>
      </c>
      <c r="G111" s="133" t="s">
        <v>182</v>
      </c>
      <c r="H111" s="134">
        <v>275</v>
      </c>
      <c r="I111" s="135"/>
      <c r="J111" s="136">
        <f t="shared" si="0"/>
        <v>0</v>
      </c>
      <c r="K111" s="132" t="s">
        <v>81</v>
      </c>
      <c r="L111" s="34"/>
      <c r="M111" s="137" t="s">
        <v>81</v>
      </c>
      <c r="N111" s="138" t="s">
        <v>53</v>
      </c>
      <c r="P111" s="139">
        <f t="shared" si="1"/>
        <v>0</v>
      </c>
      <c r="Q111" s="139">
        <v>0</v>
      </c>
      <c r="R111" s="139">
        <f t="shared" si="2"/>
        <v>0</v>
      </c>
      <c r="S111" s="139">
        <v>0</v>
      </c>
      <c r="T111" s="140">
        <f t="shared" si="3"/>
        <v>0</v>
      </c>
      <c r="AR111" s="141" t="s">
        <v>637</v>
      </c>
      <c r="AT111" s="141" t="s">
        <v>179</v>
      </c>
      <c r="AU111" s="141" t="s">
        <v>91</v>
      </c>
      <c r="AY111" s="18" t="s">
        <v>177</v>
      </c>
      <c r="BE111" s="142">
        <f t="shared" si="4"/>
        <v>0</v>
      </c>
      <c r="BF111" s="142">
        <f t="shared" si="5"/>
        <v>0</v>
      </c>
      <c r="BG111" s="142">
        <f t="shared" si="6"/>
        <v>0</v>
      </c>
      <c r="BH111" s="142">
        <f t="shared" si="7"/>
        <v>0</v>
      </c>
      <c r="BI111" s="142">
        <f t="shared" si="8"/>
        <v>0</v>
      </c>
      <c r="BJ111" s="18" t="s">
        <v>91</v>
      </c>
      <c r="BK111" s="142">
        <f t="shared" si="9"/>
        <v>0</v>
      </c>
      <c r="BL111" s="18" t="s">
        <v>637</v>
      </c>
      <c r="BM111" s="141" t="s">
        <v>590</v>
      </c>
    </row>
    <row r="112" spans="2:65" s="1" customFormat="1" ht="16.5" customHeight="1">
      <c r="B112" s="34"/>
      <c r="C112" s="130" t="s">
        <v>372</v>
      </c>
      <c r="D112" s="130" t="s">
        <v>179</v>
      </c>
      <c r="E112" s="131" t="s">
        <v>2824</v>
      </c>
      <c r="F112" s="132" t="s">
        <v>2568</v>
      </c>
      <c r="G112" s="133" t="s">
        <v>200</v>
      </c>
      <c r="H112" s="134">
        <v>95</v>
      </c>
      <c r="I112" s="135"/>
      <c r="J112" s="136">
        <f t="shared" si="0"/>
        <v>0</v>
      </c>
      <c r="K112" s="132" t="s">
        <v>81</v>
      </c>
      <c r="L112" s="34"/>
      <c r="M112" s="137" t="s">
        <v>81</v>
      </c>
      <c r="N112" s="138" t="s">
        <v>53</v>
      </c>
      <c r="P112" s="139">
        <f t="shared" si="1"/>
        <v>0</v>
      </c>
      <c r="Q112" s="139">
        <v>0</v>
      </c>
      <c r="R112" s="139">
        <f t="shared" si="2"/>
        <v>0</v>
      </c>
      <c r="S112" s="139">
        <v>0</v>
      </c>
      <c r="T112" s="140">
        <f t="shared" si="3"/>
        <v>0</v>
      </c>
      <c r="AR112" s="141" t="s">
        <v>637</v>
      </c>
      <c r="AT112" s="141" t="s">
        <v>179</v>
      </c>
      <c r="AU112" s="141" t="s">
        <v>91</v>
      </c>
      <c r="AY112" s="18" t="s">
        <v>177</v>
      </c>
      <c r="BE112" s="142">
        <f t="shared" si="4"/>
        <v>0</v>
      </c>
      <c r="BF112" s="142">
        <f t="shared" si="5"/>
        <v>0</v>
      </c>
      <c r="BG112" s="142">
        <f t="shared" si="6"/>
        <v>0</v>
      </c>
      <c r="BH112" s="142">
        <f t="shared" si="7"/>
        <v>0</v>
      </c>
      <c r="BI112" s="142">
        <f t="shared" si="8"/>
        <v>0</v>
      </c>
      <c r="BJ112" s="18" t="s">
        <v>91</v>
      </c>
      <c r="BK112" s="142">
        <f t="shared" si="9"/>
        <v>0</v>
      </c>
      <c r="BL112" s="18" t="s">
        <v>637</v>
      </c>
      <c r="BM112" s="141" t="s">
        <v>601</v>
      </c>
    </row>
    <row r="113" spans="2:65" s="1" customFormat="1" ht="16.5" customHeight="1">
      <c r="B113" s="34"/>
      <c r="C113" s="130" t="s">
        <v>379</v>
      </c>
      <c r="D113" s="130" t="s">
        <v>179</v>
      </c>
      <c r="E113" s="131" t="s">
        <v>2825</v>
      </c>
      <c r="F113" s="132" t="s">
        <v>2826</v>
      </c>
      <c r="G113" s="133" t="s">
        <v>200</v>
      </c>
      <c r="H113" s="134">
        <v>28</v>
      </c>
      <c r="I113" s="135"/>
      <c r="J113" s="136">
        <f t="shared" si="0"/>
        <v>0</v>
      </c>
      <c r="K113" s="132" t="s">
        <v>81</v>
      </c>
      <c r="L113" s="34"/>
      <c r="M113" s="137" t="s">
        <v>81</v>
      </c>
      <c r="N113" s="138" t="s">
        <v>53</v>
      </c>
      <c r="P113" s="139">
        <f t="shared" si="1"/>
        <v>0</v>
      </c>
      <c r="Q113" s="139">
        <v>0</v>
      </c>
      <c r="R113" s="139">
        <f t="shared" si="2"/>
        <v>0</v>
      </c>
      <c r="S113" s="139">
        <v>0</v>
      </c>
      <c r="T113" s="140">
        <f t="shared" si="3"/>
        <v>0</v>
      </c>
      <c r="AR113" s="141" t="s">
        <v>637</v>
      </c>
      <c r="AT113" s="141" t="s">
        <v>179</v>
      </c>
      <c r="AU113" s="141" t="s">
        <v>91</v>
      </c>
      <c r="AY113" s="18" t="s">
        <v>177</v>
      </c>
      <c r="BE113" s="142">
        <f t="shared" si="4"/>
        <v>0</v>
      </c>
      <c r="BF113" s="142">
        <f t="shared" si="5"/>
        <v>0</v>
      </c>
      <c r="BG113" s="142">
        <f t="shared" si="6"/>
        <v>0</v>
      </c>
      <c r="BH113" s="142">
        <f t="shared" si="7"/>
        <v>0</v>
      </c>
      <c r="BI113" s="142">
        <f t="shared" si="8"/>
        <v>0</v>
      </c>
      <c r="BJ113" s="18" t="s">
        <v>91</v>
      </c>
      <c r="BK113" s="142">
        <f t="shared" si="9"/>
        <v>0</v>
      </c>
      <c r="BL113" s="18" t="s">
        <v>637</v>
      </c>
      <c r="BM113" s="141" t="s">
        <v>621</v>
      </c>
    </row>
    <row r="114" spans="2:65" s="1" customFormat="1" ht="16.5" customHeight="1">
      <c r="B114" s="34"/>
      <c r="C114" s="130" t="s">
        <v>393</v>
      </c>
      <c r="D114" s="130" t="s">
        <v>179</v>
      </c>
      <c r="E114" s="131" t="s">
        <v>2827</v>
      </c>
      <c r="F114" s="132" t="s">
        <v>2828</v>
      </c>
      <c r="G114" s="133" t="s">
        <v>182</v>
      </c>
      <c r="H114" s="134">
        <v>275</v>
      </c>
      <c r="I114" s="135"/>
      <c r="J114" s="136">
        <f t="shared" si="0"/>
        <v>0</v>
      </c>
      <c r="K114" s="132" t="s">
        <v>81</v>
      </c>
      <c r="L114" s="34"/>
      <c r="M114" s="137" t="s">
        <v>81</v>
      </c>
      <c r="N114" s="138" t="s">
        <v>53</v>
      </c>
      <c r="P114" s="139">
        <f t="shared" si="1"/>
        <v>0</v>
      </c>
      <c r="Q114" s="139">
        <v>0</v>
      </c>
      <c r="R114" s="139">
        <f t="shared" si="2"/>
        <v>0</v>
      </c>
      <c r="S114" s="139">
        <v>0</v>
      </c>
      <c r="T114" s="140">
        <f t="shared" si="3"/>
        <v>0</v>
      </c>
      <c r="AR114" s="141" t="s">
        <v>637</v>
      </c>
      <c r="AT114" s="141" t="s">
        <v>179</v>
      </c>
      <c r="AU114" s="141" t="s">
        <v>91</v>
      </c>
      <c r="AY114" s="18" t="s">
        <v>177</v>
      </c>
      <c r="BE114" s="142">
        <f t="shared" si="4"/>
        <v>0</v>
      </c>
      <c r="BF114" s="142">
        <f t="shared" si="5"/>
        <v>0</v>
      </c>
      <c r="BG114" s="142">
        <f t="shared" si="6"/>
        <v>0</v>
      </c>
      <c r="BH114" s="142">
        <f t="shared" si="7"/>
        <v>0</v>
      </c>
      <c r="BI114" s="142">
        <f t="shared" si="8"/>
        <v>0</v>
      </c>
      <c r="BJ114" s="18" t="s">
        <v>91</v>
      </c>
      <c r="BK114" s="142">
        <f t="shared" si="9"/>
        <v>0</v>
      </c>
      <c r="BL114" s="18" t="s">
        <v>637</v>
      </c>
      <c r="BM114" s="141" t="s">
        <v>637</v>
      </c>
    </row>
    <row r="115" spans="2:65" s="1" customFormat="1" ht="16.5" customHeight="1">
      <c r="B115" s="34"/>
      <c r="C115" s="130" t="s">
        <v>399</v>
      </c>
      <c r="D115" s="130" t="s">
        <v>179</v>
      </c>
      <c r="E115" s="131" t="s">
        <v>2829</v>
      </c>
      <c r="F115" s="132" t="s">
        <v>2830</v>
      </c>
      <c r="G115" s="133" t="s">
        <v>182</v>
      </c>
      <c r="H115" s="134">
        <v>275</v>
      </c>
      <c r="I115" s="135"/>
      <c r="J115" s="136">
        <f t="shared" si="0"/>
        <v>0</v>
      </c>
      <c r="K115" s="132" t="s">
        <v>81</v>
      </c>
      <c r="L115" s="34"/>
      <c r="M115" s="137" t="s">
        <v>81</v>
      </c>
      <c r="N115" s="138" t="s">
        <v>53</v>
      </c>
      <c r="P115" s="139">
        <f t="shared" si="1"/>
        <v>0</v>
      </c>
      <c r="Q115" s="139">
        <v>0</v>
      </c>
      <c r="R115" s="139">
        <f t="shared" si="2"/>
        <v>0</v>
      </c>
      <c r="S115" s="139">
        <v>0</v>
      </c>
      <c r="T115" s="140">
        <f t="shared" si="3"/>
        <v>0</v>
      </c>
      <c r="AR115" s="141" t="s">
        <v>637</v>
      </c>
      <c r="AT115" s="141" t="s">
        <v>179</v>
      </c>
      <c r="AU115" s="141" t="s">
        <v>91</v>
      </c>
      <c r="AY115" s="18" t="s">
        <v>177</v>
      </c>
      <c r="BE115" s="142">
        <f t="shared" si="4"/>
        <v>0</v>
      </c>
      <c r="BF115" s="142">
        <f t="shared" si="5"/>
        <v>0</v>
      </c>
      <c r="BG115" s="142">
        <f t="shared" si="6"/>
        <v>0</v>
      </c>
      <c r="BH115" s="142">
        <f t="shared" si="7"/>
        <v>0</v>
      </c>
      <c r="BI115" s="142">
        <f t="shared" si="8"/>
        <v>0</v>
      </c>
      <c r="BJ115" s="18" t="s">
        <v>91</v>
      </c>
      <c r="BK115" s="142">
        <f t="shared" si="9"/>
        <v>0</v>
      </c>
      <c r="BL115" s="18" t="s">
        <v>637</v>
      </c>
      <c r="BM115" s="141" t="s">
        <v>647</v>
      </c>
    </row>
    <row r="116" spans="2:65" s="1" customFormat="1" ht="16.5" customHeight="1">
      <c r="B116" s="34"/>
      <c r="C116" s="130" t="s">
        <v>406</v>
      </c>
      <c r="D116" s="130" t="s">
        <v>179</v>
      </c>
      <c r="E116" s="131" t="s">
        <v>2831</v>
      </c>
      <c r="F116" s="132" t="s">
        <v>2832</v>
      </c>
      <c r="G116" s="133" t="s">
        <v>182</v>
      </c>
      <c r="H116" s="134">
        <v>275</v>
      </c>
      <c r="I116" s="135"/>
      <c r="J116" s="136">
        <f t="shared" si="0"/>
        <v>0</v>
      </c>
      <c r="K116" s="132" t="s">
        <v>81</v>
      </c>
      <c r="L116" s="34"/>
      <c r="M116" s="137" t="s">
        <v>81</v>
      </c>
      <c r="N116" s="138" t="s">
        <v>53</v>
      </c>
      <c r="P116" s="139">
        <f t="shared" si="1"/>
        <v>0</v>
      </c>
      <c r="Q116" s="139">
        <v>0</v>
      </c>
      <c r="R116" s="139">
        <f t="shared" si="2"/>
        <v>0</v>
      </c>
      <c r="S116" s="139">
        <v>0</v>
      </c>
      <c r="T116" s="140">
        <f t="shared" si="3"/>
        <v>0</v>
      </c>
      <c r="AR116" s="141" t="s">
        <v>637</v>
      </c>
      <c r="AT116" s="141" t="s">
        <v>179</v>
      </c>
      <c r="AU116" s="141" t="s">
        <v>91</v>
      </c>
      <c r="AY116" s="18" t="s">
        <v>177</v>
      </c>
      <c r="BE116" s="142">
        <f t="shared" si="4"/>
        <v>0</v>
      </c>
      <c r="BF116" s="142">
        <f t="shared" si="5"/>
        <v>0</v>
      </c>
      <c r="BG116" s="142">
        <f t="shared" si="6"/>
        <v>0</v>
      </c>
      <c r="BH116" s="142">
        <f t="shared" si="7"/>
        <v>0</v>
      </c>
      <c r="BI116" s="142">
        <f t="shared" si="8"/>
        <v>0</v>
      </c>
      <c r="BJ116" s="18" t="s">
        <v>91</v>
      </c>
      <c r="BK116" s="142">
        <f t="shared" si="9"/>
        <v>0</v>
      </c>
      <c r="BL116" s="18" t="s">
        <v>637</v>
      </c>
      <c r="BM116" s="141" t="s">
        <v>668</v>
      </c>
    </row>
    <row r="117" spans="2:65" s="1" customFormat="1" ht="16.5" customHeight="1">
      <c r="B117" s="34"/>
      <c r="C117" s="130" t="s">
        <v>418</v>
      </c>
      <c r="D117" s="130" t="s">
        <v>179</v>
      </c>
      <c r="E117" s="131" t="s">
        <v>2833</v>
      </c>
      <c r="F117" s="132" t="s">
        <v>2834</v>
      </c>
      <c r="G117" s="133" t="s">
        <v>1449</v>
      </c>
      <c r="H117" s="134">
        <v>2</v>
      </c>
      <c r="I117" s="135"/>
      <c r="J117" s="136">
        <f t="shared" si="0"/>
        <v>0</v>
      </c>
      <c r="K117" s="132" t="s">
        <v>81</v>
      </c>
      <c r="L117" s="34"/>
      <c r="M117" s="137" t="s">
        <v>81</v>
      </c>
      <c r="N117" s="138" t="s">
        <v>53</v>
      </c>
      <c r="P117" s="139">
        <f t="shared" si="1"/>
        <v>0</v>
      </c>
      <c r="Q117" s="139">
        <v>0</v>
      </c>
      <c r="R117" s="139">
        <f t="shared" si="2"/>
        <v>0</v>
      </c>
      <c r="S117" s="139">
        <v>0</v>
      </c>
      <c r="T117" s="140">
        <f t="shared" si="3"/>
        <v>0</v>
      </c>
      <c r="AR117" s="141" t="s">
        <v>637</v>
      </c>
      <c r="AT117" s="141" t="s">
        <v>179</v>
      </c>
      <c r="AU117" s="141" t="s">
        <v>91</v>
      </c>
      <c r="AY117" s="18" t="s">
        <v>177</v>
      </c>
      <c r="BE117" s="142">
        <f t="shared" si="4"/>
        <v>0</v>
      </c>
      <c r="BF117" s="142">
        <f t="shared" si="5"/>
        <v>0</v>
      </c>
      <c r="BG117" s="142">
        <f t="shared" si="6"/>
        <v>0</v>
      </c>
      <c r="BH117" s="142">
        <f t="shared" si="7"/>
        <v>0</v>
      </c>
      <c r="BI117" s="142">
        <f t="shared" si="8"/>
        <v>0</v>
      </c>
      <c r="BJ117" s="18" t="s">
        <v>91</v>
      </c>
      <c r="BK117" s="142">
        <f t="shared" si="9"/>
        <v>0</v>
      </c>
      <c r="BL117" s="18" t="s">
        <v>637</v>
      </c>
      <c r="BM117" s="141" t="s">
        <v>679</v>
      </c>
    </row>
    <row r="118" spans="2:65" s="1" customFormat="1" ht="16.5" customHeight="1">
      <c r="B118" s="34"/>
      <c r="C118" s="130" t="s">
        <v>425</v>
      </c>
      <c r="D118" s="130" t="s">
        <v>179</v>
      </c>
      <c r="E118" s="131" t="s">
        <v>2835</v>
      </c>
      <c r="F118" s="132" t="s">
        <v>2836</v>
      </c>
      <c r="G118" s="133" t="s">
        <v>120</v>
      </c>
      <c r="H118" s="134">
        <v>15</v>
      </c>
      <c r="I118" s="135"/>
      <c r="J118" s="136">
        <f t="shared" si="0"/>
        <v>0</v>
      </c>
      <c r="K118" s="132" t="s">
        <v>81</v>
      </c>
      <c r="L118" s="34"/>
      <c r="M118" s="137" t="s">
        <v>81</v>
      </c>
      <c r="N118" s="138" t="s">
        <v>53</v>
      </c>
      <c r="P118" s="139">
        <f t="shared" si="1"/>
        <v>0</v>
      </c>
      <c r="Q118" s="139">
        <v>0</v>
      </c>
      <c r="R118" s="139">
        <f t="shared" si="2"/>
        <v>0</v>
      </c>
      <c r="S118" s="139">
        <v>0</v>
      </c>
      <c r="T118" s="140">
        <f t="shared" si="3"/>
        <v>0</v>
      </c>
      <c r="AR118" s="141" t="s">
        <v>637</v>
      </c>
      <c r="AT118" s="141" t="s">
        <v>179</v>
      </c>
      <c r="AU118" s="141" t="s">
        <v>91</v>
      </c>
      <c r="AY118" s="18" t="s">
        <v>177</v>
      </c>
      <c r="BE118" s="142">
        <f t="shared" si="4"/>
        <v>0</v>
      </c>
      <c r="BF118" s="142">
        <f t="shared" si="5"/>
        <v>0</v>
      </c>
      <c r="BG118" s="142">
        <f t="shared" si="6"/>
        <v>0</v>
      </c>
      <c r="BH118" s="142">
        <f t="shared" si="7"/>
        <v>0</v>
      </c>
      <c r="BI118" s="142">
        <f t="shared" si="8"/>
        <v>0</v>
      </c>
      <c r="BJ118" s="18" t="s">
        <v>91</v>
      </c>
      <c r="BK118" s="142">
        <f t="shared" si="9"/>
        <v>0</v>
      </c>
      <c r="BL118" s="18" t="s">
        <v>637</v>
      </c>
      <c r="BM118" s="141" t="s">
        <v>690</v>
      </c>
    </row>
    <row r="119" spans="2:65" s="1" customFormat="1" ht="16.5" customHeight="1">
      <c r="B119" s="34"/>
      <c r="C119" s="130" t="s">
        <v>433</v>
      </c>
      <c r="D119" s="130" t="s">
        <v>179</v>
      </c>
      <c r="E119" s="131" t="s">
        <v>2837</v>
      </c>
      <c r="F119" s="132" t="s">
        <v>2511</v>
      </c>
      <c r="G119" s="133" t="s">
        <v>1758</v>
      </c>
      <c r="H119" s="134">
        <v>16</v>
      </c>
      <c r="I119" s="135"/>
      <c r="J119" s="136">
        <f t="shared" si="0"/>
        <v>0</v>
      </c>
      <c r="K119" s="132" t="s">
        <v>81</v>
      </c>
      <c r="L119" s="34"/>
      <c r="M119" s="137" t="s">
        <v>81</v>
      </c>
      <c r="N119" s="138" t="s">
        <v>53</v>
      </c>
      <c r="P119" s="139">
        <f t="shared" si="1"/>
        <v>0</v>
      </c>
      <c r="Q119" s="139">
        <v>0</v>
      </c>
      <c r="R119" s="139">
        <f t="shared" si="2"/>
        <v>0</v>
      </c>
      <c r="S119" s="139">
        <v>0</v>
      </c>
      <c r="T119" s="140">
        <f t="shared" si="3"/>
        <v>0</v>
      </c>
      <c r="AR119" s="141" t="s">
        <v>637</v>
      </c>
      <c r="AT119" s="141" t="s">
        <v>179</v>
      </c>
      <c r="AU119" s="141" t="s">
        <v>91</v>
      </c>
      <c r="AY119" s="18" t="s">
        <v>177</v>
      </c>
      <c r="BE119" s="142">
        <f t="shared" si="4"/>
        <v>0</v>
      </c>
      <c r="BF119" s="142">
        <f t="shared" si="5"/>
        <v>0</v>
      </c>
      <c r="BG119" s="142">
        <f t="shared" si="6"/>
        <v>0</v>
      </c>
      <c r="BH119" s="142">
        <f t="shared" si="7"/>
        <v>0</v>
      </c>
      <c r="BI119" s="142">
        <f t="shared" si="8"/>
        <v>0</v>
      </c>
      <c r="BJ119" s="18" t="s">
        <v>91</v>
      </c>
      <c r="BK119" s="142">
        <f t="shared" si="9"/>
        <v>0</v>
      </c>
      <c r="BL119" s="18" t="s">
        <v>637</v>
      </c>
      <c r="BM119" s="141" t="s">
        <v>701</v>
      </c>
    </row>
    <row r="120" spans="2:65" s="1" customFormat="1" ht="16.5" customHeight="1">
      <c r="B120" s="34"/>
      <c r="C120" s="130" t="s">
        <v>443</v>
      </c>
      <c r="D120" s="130" t="s">
        <v>179</v>
      </c>
      <c r="E120" s="131" t="s">
        <v>2838</v>
      </c>
      <c r="F120" s="132" t="s">
        <v>2839</v>
      </c>
      <c r="G120" s="133" t="s">
        <v>1758</v>
      </c>
      <c r="H120" s="134">
        <v>27</v>
      </c>
      <c r="I120" s="135"/>
      <c r="J120" s="136">
        <f t="shared" si="0"/>
        <v>0</v>
      </c>
      <c r="K120" s="132" t="s">
        <v>81</v>
      </c>
      <c r="L120" s="34"/>
      <c r="M120" s="137" t="s">
        <v>81</v>
      </c>
      <c r="N120" s="138" t="s">
        <v>53</v>
      </c>
      <c r="P120" s="139">
        <f t="shared" si="1"/>
        <v>0</v>
      </c>
      <c r="Q120" s="139">
        <v>0</v>
      </c>
      <c r="R120" s="139">
        <f t="shared" si="2"/>
        <v>0</v>
      </c>
      <c r="S120" s="139">
        <v>0</v>
      </c>
      <c r="T120" s="140">
        <f t="shared" si="3"/>
        <v>0</v>
      </c>
      <c r="AR120" s="141" t="s">
        <v>637</v>
      </c>
      <c r="AT120" s="141" t="s">
        <v>179</v>
      </c>
      <c r="AU120" s="141" t="s">
        <v>91</v>
      </c>
      <c r="AY120" s="18" t="s">
        <v>177</v>
      </c>
      <c r="BE120" s="142">
        <f t="shared" si="4"/>
        <v>0</v>
      </c>
      <c r="BF120" s="142">
        <f t="shared" si="5"/>
        <v>0</v>
      </c>
      <c r="BG120" s="142">
        <f t="shared" si="6"/>
        <v>0</v>
      </c>
      <c r="BH120" s="142">
        <f t="shared" si="7"/>
        <v>0</v>
      </c>
      <c r="BI120" s="142">
        <f t="shared" si="8"/>
        <v>0</v>
      </c>
      <c r="BJ120" s="18" t="s">
        <v>91</v>
      </c>
      <c r="BK120" s="142">
        <f t="shared" si="9"/>
        <v>0</v>
      </c>
      <c r="BL120" s="18" t="s">
        <v>637</v>
      </c>
      <c r="BM120" s="141" t="s">
        <v>720</v>
      </c>
    </row>
    <row r="121" spans="2:65" s="1" customFormat="1" ht="16.5" customHeight="1">
      <c r="B121" s="34"/>
      <c r="C121" s="130" t="s">
        <v>448</v>
      </c>
      <c r="D121" s="130" t="s">
        <v>179</v>
      </c>
      <c r="E121" s="131" t="s">
        <v>2840</v>
      </c>
      <c r="F121" s="132" t="s">
        <v>2841</v>
      </c>
      <c r="G121" s="133" t="s">
        <v>1758</v>
      </c>
      <c r="H121" s="134">
        <v>11</v>
      </c>
      <c r="I121" s="135"/>
      <c r="J121" s="136">
        <f t="shared" si="0"/>
        <v>0</v>
      </c>
      <c r="K121" s="132" t="s">
        <v>81</v>
      </c>
      <c r="L121" s="34"/>
      <c r="M121" s="137" t="s">
        <v>81</v>
      </c>
      <c r="N121" s="138" t="s">
        <v>53</v>
      </c>
      <c r="P121" s="139">
        <f t="shared" si="1"/>
        <v>0</v>
      </c>
      <c r="Q121" s="139">
        <v>0</v>
      </c>
      <c r="R121" s="139">
        <f t="shared" si="2"/>
        <v>0</v>
      </c>
      <c r="S121" s="139">
        <v>0</v>
      </c>
      <c r="T121" s="140">
        <f t="shared" si="3"/>
        <v>0</v>
      </c>
      <c r="AR121" s="141" t="s">
        <v>637</v>
      </c>
      <c r="AT121" s="141" t="s">
        <v>179</v>
      </c>
      <c r="AU121" s="141" t="s">
        <v>91</v>
      </c>
      <c r="AY121" s="18" t="s">
        <v>177</v>
      </c>
      <c r="BE121" s="142">
        <f t="shared" si="4"/>
        <v>0</v>
      </c>
      <c r="BF121" s="142">
        <f t="shared" si="5"/>
        <v>0</v>
      </c>
      <c r="BG121" s="142">
        <f t="shared" si="6"/>
        <v>0</v>
      </c>
      <c r="BH121" s="142">
        <f t="shared" si="7"/>
        <v>0</v>
      </c>
      <c r="BI121" s="142">
        <f t="shared" si="8"/>
        <v>0</v>
      </c>
      <c r="BJ121" s="18" t="s">
        <v>91</v>
      </c>
      <c r="BK121" s="142">
        <f t="shared" si="9"/>
        <v>0</v>
      </c>
      <c r="BL121" s="18" t="s">
        <v>637</v>
      </c>
      <c r="BM121" s="141" t="s">
        <v>742</v>
      </c>
    </row>
    <row r="122" spans="2:65" s="1" customFormat="1" ht="24.2" customHeight="1">
      <c r="B122" s="34"/>
      <c r="C122" s="130" t="s">
        <v>453</v>
      </c>
      <c r="D122" s="130" t="s">
        <v>179</v>
      </c>
      <c r="E122" s="131" t="s">
        <v>2842</v>
      </c>
      <c r="F122" s="132" t="s">
        <v>2843</v>
      </c>
      <c r="G122" s="133" t="s">
        <v>1758</v>
      </c>
      <c r="H122" s="134">
        <v>2</v>
      </c>
      <c r="I122" s="135"/>
      <c r="J122" s="136">
        <f t="shared" si="0"/>
        <v>0</v>
      </c>
      <c r="K122" s="132" t="s">
        <v>81</v>
      </c>
      <c r="L122" s="34"/>
      <c r="M122" s="137" t="s">
        <v>81</v>
      </c>
      <c r="N122" s="138" t="s">
        <v>53</v>
      </c>
      <c r="P122" s="139">
        <f t="shared" si="1"/>
        <v>0</v>
      </c>
      <c r="Q122" s="139">
        <v>0</v>
      </c>
      <c r="R122" s="139">
        <f t="shared" si="2"/>
        <v>0</v>
      </c>
      <c r="S122" s="139">
        <v>0</v>
      </c>
      <c r="T122" s="140">
        <f t="shared" si="3"/>
        <v>0</v>
      </c>
      <c r="AR122" s="141" t="s">
        <v>637</v>
      </c>
      <c r="AT122" s="141" t="s">
        <v>179</v>
      </c>
      <c r="AU122" s="141" t="s">
        <v>91</v>
      </c>
      <c r="AY122" s="18" t="s">
        <v>177</v>
      </c>
      <c r="BE122" s="142">
        <f t="shared" si="4"/>
        <v>0</v>
      </c>
      <c r="BF122" s="142">
        <f t="shared" si="5"/>
        <v>0</v>
      </c>
      <c r="BG122" s="142">
        <f t="shared" si="6"/>
        <v>0</v>
      </c>
      <c r="BH122" s="142">
        <f t="shared" si="7"/>
        <v>0</v>
      </c>
      <c r="BI122" s="142">
        <f t="shared" si="8"/>
        <v>0</v>
      </c>
      <c r="BJ122" s="18" t="s">
        <v>91</v>
      </c>
      <c r="BK122" s="142">
        <f t="shared" si="9"/>
        <v>0</v>
      </c>
      <c r="BL122" s="18" t="s">
        <v>637</v>
      </c>
      <c r="BM122" s="141" t="s">
        <v>755</v>
      </c>
    </row>
    <row r="123" spans="2:65" s="1" customFormat="1" ht="24.2" customHeight="1">
      <c r="B123" s="34"/>
      <c r="C123" s="130" t="s">
        <v>458</v>
      </c>
      <c r="D123" s="130" t="s">
        <v>179</v>
      </c>
      <c r="E123" s="131" t="s">
        <v>2844</v>
      </c>
      <c r="F123" s="132" t="s">
        <v>2845</v>
      </c>
      <c r="G123" s="133" t="s">
        <v>182</v>
      </c>
      <c r="H123" s="134">
        <v>58</v>
      </c>
      <c r="I123" s="135"/>
      <c r="J123" s="136">
        <f t="shared" si="0"/>
        <v>0</v>
      </c>
      <c r="K123" s="132" t="s">
        <v>81</v>
      </c>
      <c r="L123" s="34"/>
      <c r="M123" s="137" t="s">
        <v>81</v>
      </c>
      <c r="N123" s="138" t="s">
        <v>53</v>
      </c>
      <c r="P123" s="139">
        <f t="shared" si="1"/>
        <v>0</v>
      </c>
      <c r="Q123" s="139">
        <v>0</v>
      </c>
      <c r="R123" s="139">
        <f t="shared" si="2"/>
        <v>0</v>
      </c>
      <c r="S123" s="139">
        <v>0</v>
      </c>
      <c r="T123" s="140">
        <f t="shared" si="3"/>
        <v>0</v>
      </c>
      <c r="AR123" s="141" t="s">
        <v>637</v>
      </c>
      <c r="AT123" s="141" t="s">
        <v>179</v>
      </c>
      <c r="AU123" s="141" t="s">
        <v>91</v>
      </c>
      <c r="AY123" s="18" t="s">
        <v>177</v>
      </c>
      <c r="BE123" s="142">
        <f t="shared" si="4"/>
        <v>0</v>
      </c>
      <c r="BF123" s="142">
        <f t="shared" si="5"/>
        <v>0</v>
      </c>
      <c r="BG123" s="142">
        <f t="shared" si="6"/>
        <v>0</v>
      </c>
      <c r="BH123" s="142">
        <f t="shared" si="7"/>
        <v>0</v>
      </c>
      <c r="BI123" s="142">
        <f t="shared" si="8"/>
        <v>0</v>
      </c>
      <c r="BJ123" s="18" t="s">
        <v>91</v>
      </c>
      <c r="BK123" s="142">
        <f t="shared" si="9"/>
        <v>0</v>
      </c>
      <c r="BL123" s="18" t="s">
        <v>637</v>
      </c>
      <c r="BM123" s="141" t="s">
        <v>772</v>
      </c>
    </row>
    <row r="124" spans="2:65" s="1" customFormat="1" ht="16.5" customHeight="1">
      <c r="B124" s="34"/>
      <c r="C124" s="130" t="s">
        <v>475</v>
      </c>
      <c r="D124" s="130" t="s">
        <v>179</v>
      </c>
      <c r="E124" s="131" t="s">
        <v>2846</v>
      </c>
      <c r="F124" s="132" t="s">
        <v>2847</v>
      </c>
      <c r="G124" s="133" t="s">
        <v>182</v>
      </c>
      <c r="H124" s="134">
        <v>275</v>
      </c>
      <c r="I124" s="135"/>
      <c r="J124" s="136">
        <f t="shared" si="0"/>
        <v>0</v>
      </c>
      <c r="K124" s="132" t="s">
        <v>81</v>
      </c>
      <c r="L124" s="34"/>
      <c r="M124" s="137" t="s">
        <v>81</v>
      </c>
      <c r="N124" s="138" t="s">
        <v>53</v>
      </c>
      <c r="P124" s="139">
        <f t="shared" si="1"/>
        <v>0</v>
      </c>
      <c r="Q124" s="139">
        <v>0</v>
      </c>
      <c r="R124" s="139">
        <f t="shared" si="2"/>
        <v>0</v>
      </c>
      <c r="S124" s="139">
        <v>0</v>
      </c>
      <c r="T124" s="140">
        <f t="shared" si="3"/>
        <v>0</v>
      </c>
      <c r="AR124" s="141" t="s">
        <v>637</v>
      </c>
      <c r="AT124" s="141" t="s">
        <v>179</v>
      </c>
      <c r="AU124" s="141" t="s">
        <v>91</v>
      </c>
      <c r="AY124" s="18" t="s">
        <v>177</v>
      </c>
      <c r="BE124" s="142">
        <f t="shared" si="4"/>
        <v>0</v>
      </c>
      <c r="BF124" s="142">
        <f t="shared" si="5"/>
        <v>0</v>
      </c>
      <c r="BG124" s="142">
        <f t="shared" si="6"/>
        <v>0</v>
      </c>
      <c r="BH124" s="142">
        <f t="shared" si="7"/>
        <v>0</v>
      </c>
      <c r="BI124" s="142">
        <f t="shared" si="8"/>
        <v>0</v>
      </c>
      <c r="BJ124" s="18" t="s">
        <v>91</v>
      </c>
      <c r="BK124" s="142">
        <f t="shared" si="9"/>
        <v>0</v>
      </c>
      <c r="BL124" s="18" t="s">
        <v>637</v>
      </c>
      <c r="BM124" s="141" t="s">
        <v>783</v>
      </c>
    </row>
    <row r="125" spans="2:65" s="1" customFormat="1" ht="16.5" customHeight="1">
      <c r="B125" s="34"/>
      <c r="C125" s="130" t="s">
        <v>488</v>
      </c>
      <c r="D125" s="130" t="s">
        <v>179</v>
      </c>
      <c r="E125" s="131" t="s">
        <v>2848</v>
      </c>
      <c r="F125" s="132" t="s">
        <v>2505</v>
      </c>
      <c r="G125" s="133" t="s">
        <v>1320</v>
      </c>
      <c r="H125" s="134">
        <v>1</v>
      </c>
      <c r="I125" s="135"/>
      <c r="J125" s="136">
        <f t="shared" si="0"/>
        <v>0</v>
      </c>
      <c r="K125" s="132" t="s">
        <v>81</v>
      </c>
      <c r="L125" s="34"/>
      <c r="M125" s="137" t="s">
        <v>81</v>
      </c>
      <c r="N125" s="138" t="s">
        <v>53</v>
      </c>
      <c r="P125" s="139">
        <f t="shared" si="1"/>
        <v>0</v>
      </c>
      <c r="Q125" s="139">
        <v>0</v>
      </c>
      <c r="R125" s="139">
        <f t="shared" si="2"/>
        <v>0</v>
      </c>
      <c r="S125" s="139">
        <v>0</v>
      </c>
      <c r="T125" s="140">
        <f t="shared" si="3"/>
        <v>0</v>
      </c>
      <c r="AR125" s="141" t="s">
        <v>637</v>
      </c>
      <c r="AT125" s="141" t="s">
        <v>179</v>
      </c>
      <c r="AU125" s="141" t="s">
        <v>91</v>
      </c>
      <c r="AY125" s="18" t="s">
        <v>177</v>
      </c>
      <c r="BE125" s="142">
        <f t="shared" si="4"/>
        <v>0</v>
      </c>
      <c r="BF125" s="142">
        <f t="shared" si="5"/>
        <v>0</v>
      </c>
      <c r="BG125" s="142">
        <f t="shared" si="6"/>
        <v>0</v>
      </c>
      <c r="BH125" s="142">
        <f t="shared" si="7"/>
        <v>0</v>
      </c>
      <c r="BI125" s="142">
        <f t="shared" si="8"/>
        <v>0</v>
      </c>
      <c r="BJ125" s="18" t="s">
        <v>91</v>
      </c>
      <c r="BK125" s="142">
        <f t="shared" si="9"/>
        <v>0</v>
      </c>
      <c r="BL125" s="18" t="s">
        <v>637</v>
      </c>
      <c r="BM125" s="141" t="s">
        <v>794</v>
      </c>
    </row>
    <row r="126" spans="2:65" s="1" customFormat="1" ht="16.5" customHeight="1">
      <c r="B126" s="34"/>
      <c r="C126" s="130" t="s">
        <v>495</v>
      </c>
      <c r="D126" s="130" t="s">
        <v>179</v>
      </c>
      <c r="E126" s="131" t="s">
        <v>2849</v>
      </c>
      <c r="F126" s="132" t="s">
        <v>2427</v>
      </c>
      <c r="G126" s="133" t="s">
        <v>1320</v>
      </c>
      <c r="H126" s="134">
        <v>1</v>
      </c>
      <c r="I126" s="135"/>
      <c r="J126" s="136">
        <f t="shared" si="0"/>
        <v>0</v>
      </c>
      <c r="K126" s="132" t="s">
        <v>81</v>
      </c>
      <c r="L126" s="34"/>
      <c r="M126" s="137" t="s">
        <v>81</v>
      </c>
      <c r="N126" s="138" t="s">
        <v>53</v>
      </c>
      <c r="P126" s="139">
        <f t="shared" si="1"/>
        <v>0</v>
      </c>
      <c r="Q126" s="139">
        <v>0</v>
      </c>
      <c r="R126" s="139">
        <f t="shared" si="2"/>
        <v>0</v>
      </c>
      <c r="S126" s="139">
        <v>0</v>
      </c>
      <c r="T126" s="140">
        <f t="shared" si="3"/>
        <v>0</v>
      </c>
      <c r="AR126" s="141" t="s">
        <v>637</v>
      </c>
      <c r="AT126" s="141" t="s">
        <v>179</v>
      </c>
      <c r="AU126" s="141" t="s">
        <v>91</v>
      </c>
      <c r="AY126" s="18" t="s">
        <v>177</v>
      </c>
      <c r="BE126" s="142">
        <f t="shared" si="4"/>
        <v>0</v>
      </c>
      <c r="BF126" s="142">
        <f t="shared" si="5"/>
        <v>0</v>
      </c>
      <c r="BG126" s="142">
        <f t="shared" si="6"/>
        <v>0</v>
      </c>
      <c r="BH126" s="142">
        <f t="shared" si="7"/>
        <v>0</v>
      </c>
      <c r="BI126" s="142">
        <f t="shared" si="8"/>
        <v>0</v>
      </c>
      <c r="BJ126" s="18" t="s">
        <v>91</v>
      </c>
      <c r="BK126" s="142">
        <f t="shared" si="9"/>
        <v>0</v>
      </c>
      <c r="BL126" s="18" t="s">
        <v>637</v>
      </c>
      <c r="BM126" s="141" t="s">
        <v>805</v>
      </c>
    </row>
    <row r="127" spans="2:65" s="1" customFormat="1" ht="16.5" customHeight="1">
      <c r="B127" s="34"/>
      <c r="C127" s="130" t="s">
        <v>500</v>
      </c>
      <c r="D127" s="130" t="s">
        <v>179</v>
      </c>
      <c r="E127" s="131" t="s">
        <v>2850</v>
      </c>
      <c r="F127" s="132" t="s">
        <v>2522</v>
      </c>
      <c r="G127" s="133" t="s">
        <v>1758</v>
      </c>
      <c r="H127" s="134">
        <v>1</v>
      </c>
      <c r="I127" s="135"/>
      <c r="J127" s="136">
        <f t="shared" si="0"/>
        <v>0</v>
      </c>
      <c r="K127" s="132" t="s">
        <v>81</v>
      </c>
      <c r="L127" s="34"/>
      <c r="M127" s="137" t="s">
        <v>81</v>
      </c>
      <c r="N127" s="138" t="s">
        <v>53</v>
      </c>
      <c r="P127" s="139">
        <f t="shared" si="1"/>
        <v>0</v>
      </c>
      <c r="Q127" s="139">
        <v>0</v>
      </c>
      <c r="R127" s="139">
        <f t="shared" si="2"/>
        <v>0</v>
      </c>
      <c r="S127" s="139">
        <v>0</v>
      </c>
      <c r="T127" s="140">
        <f t="shared" si="3"/>
        <v>0</v>
      </c>
      <c r="AR127" s="141" t="s">
        <v>637</v>
      </c>
      <c r="AT127" s="141" t="s">
        <v>179</v>
      </c>
      <c r="AU127" s="141" t="s">
        <v>91</v>
      </c>
      <c r="AY127" s="18" t="s">
        <v>177</v>
      </c>
      <c r="BE127" s="142">
        <f t="shared" si="4"/>
        <v>0</v>
      </c>
      <c r="BF127" s="142">
        <f t="shared" si="5"/>
        <v>0</v>
      </c>
      <c r="BG127" s="142">
        <f t="shared" si="6"/>
        <v>0</v>
      </c>
      <c r="BH127" s="142">
        <f t="shared" si="7"/>
        <v>0</v>
      </c>
      <c r="BI127" s="142">
        <f t="shared" si="8"/>
        <v>0</v>
      </c>
      <c r="BJ127" s="18" t="s">
        <v>91</v>
      </c>
      <c r="BK127" s="142">
        <f t="shared" si="9"/>
        <v>0</v>
      </c>
      <c r="BL127" s="18" t="s">
        <v>637</v>
      </c>
      <c r="BM127" s="141" t="s">
        <v>826</v>
      </c>
    </row>
    <row r="128" spans="2:65" s="11" customFormat="1" ht="25.9" customHeight="1">
      <c r="B128" s="118"/>
      <c r="D128" s="119" t="s">
        <v>82</v>
      </c>
      <c r="E128" s="120" t="s">
        <v>1753</v>
      </c>
      <c r="F128" s="120" t="s">
        <v>2851</v>
      </c>
      <c r="I128" s="121"/>
      <c r="J128" s="122">
        <f>BK128</f>
        <v>0</v>
      </c>
      <c r="L128" s="118"/>
      <c r="M128" s="123"/>
      <c r="P128" s="124">
        <f>SUM(P129:P134)</f>
        <v>0</v>
      </c>
      <c r="R128" s="124">
        <f>SUM(R129:R134)</f>
        <v>0</v>
      </c>
      <c r="T128" s="125">
        <f>SUM(T129:T134)</f>
        <v>0</v>
      </c>
      <c r="AR128" s="119" t="s">
        <v>184</v>
      </c>
      <c r="AT128" s="126" t="s">
        <v>82</v>
      </c>
      <c r="AU128" s="126" t="s">
        <v>83</v>
      </c>
      <c r="AY128" s="119" t="s">
        <v>177</v>
      </c>
      <c r="BK128" s="127">
        <f>SUM(BK129:BK134)</f>
        <v>0</v>
      </c>
    </row>
    <row r="129" spans="2:65" s="1" customFormat="1" ht="16.5" customHeight="1">
      <c r="B129" s="34"/>
      <c r="C129" s="130" t="s">
        <v>505</v>
      </c>
      <c r="D129" s="130" t="s">
        <v>179</v>
      </c>
      <c r="E129" s="131" t="s">
        <v>2577</v>
      </c>
      <c r="F129" s="132" t="s">
        <v>2578</v>
      </c>
      <c r="G129" s="133" t="s">
        <v>1758</v>
      </c>
      <c r="H129" s="134">
        <v>1</v>
      </c>
      <c r="I129" s="135"/>
      <c r="J129" s="136">
        <f t="shared" ref="J129:J134" si="10">ROUND(I129*H129,2)</f>
        <v>0</v>
      </c>
      <c r="K129" s="132" t="s">
        <v>81</v>
      </c>
      <c r="L129" s="34"/>
      <c r="M129" s="137" t="s">
        <v>81</v>
      </c>
      <c r="N129" s="138" t="s">
        <v>53</v>
      </c>
      <c r="P129" s="139">
        <f t="shared" ref="P129:P134" si="11">O129*H129</f>
        <v>0</v>
      </c>
      <c r="Q129" s="139">
        <v>0</v>
      </c>
      <c r="R129" s="139">
        <f t="shared" ref="R129:R134" si="12">Q129*H129</f>
        <v>0</v>
      </c>
      <c r="S129" s="139">
        <v>0</v>
      </c>
      <c r="T129" s="140">
        <f t="shared" ref="T129:T134" si="13">S129*H129</f>
        <v>0</v>
      </c>
      <c r="AR129" s="141" t="s">
        <v>1759</v>
      </c>
      <c r="AT129" s="141" t="s">
        <v>179</v>
      </c>
      <c r="AU129" s="141" t="s">
        <v>91</v>
      </c>
      <c r="AY129" s="18" t="s">
        <v>177</v>
      </c>
      <c r="BE129" s="142">
        <f t="shared" ref="BE129:BE134" si="14">IF(N129="základní",J129,0)</f>
        <v>0</v>
      </c>
      <c r="BF129" s="142">
        <f t="shared" ref="BF129:BF134" si="15">IF(N129="snížená",J129,0)</f>
        <v>0</v>
      </c>
      <c r="BG129" s="142">
        <f t="shared" ref="BG129:BG134" si="16">IF(N129="zákl. přenesená",J129,0)</f>
        <v>0</v>
      </c>
      <c r="BH129" s="142">
        <f t="shared" ref="BH129:BH134" si="17">IF(N129="sníž. přenesená",J129,0)</f>
        <v>0</v>
      </c>
      <c r="BI129" s="142">
        <f t="shared" ref="BI129:BI134" si="18">IF(N129="nulová",J129,0)</f>
        <v>0</v>
      </c>
      <c r="BJ129" s="18" t="s">
        <v>91</v>
      </c>
      <c r="BK129" s="142">
        <f t="shared" ref="BK129:BK134" si="19">ROUND(I129*H129,2)</f>
        <v>0</v>
      </c>
      <c r="BL129" s="18" t="s">
        <v>1759</v>
      </c>
      <c r="BM129" s="141" t="s">
        <v>2852</v>
      </c>
    </row>
    <row r="130" spans="2:65" s="1" customFormat="1" ht="55.5" customHeight="1">
      <c r="B130" s="34"/>
      <c r="C130" s="130" t="s">
        <v>510</v>
      </c>
      <c r="D130" s="130" t="s">
        <v>179</v>
      </c>
      <c r="E130" s="131" t="s">
        <v>1756</v>
      </c>
      <c r="F130" s="132" t="s">
        <v>2580</v>
      </c>
      <c r="G130" s="133" t="s">
        <v>1758</v>
      </c>
      <c r="H130" s="134">
        <v>1</v>
      </c>
      <c r="I130" s="135"/>
      <c r="J130" s="136">
        <f t="shared" si="10"/>
        <v>0</v>
      </c>
      <c r="K130" s="132" t="s">
        <v>81</v>
      </c>
      <c r="L130" s="34"/>
      <c r="M130" s="137" t="s">
        <v>81</v>
      </c>
      <c r="N130" s="138" t="s">
        <v>53</v>
      </c>
      <c r="P130" s="139">
        <f t="shared" si="11"/>
        <v>0</v>
      </c>
      <c r="Q130" s="139">
        <v>0</v>
      </c>
      <c r="R130" s="139">
        <f t="shared" si="12"/>
        <v>0</v>
      </c>
      <c r="S130" s="139">
        <v>0</v>
      </c>
      <c r="T130" s="140">
        <f t="shared" si="13"/>
        <v>0</v>
      </c>
      <c r="AR130" s="141" t="s">
        <v>1759</v>
      </c>
      <c r="AT130" s="141" t="s">
        <v>179</v>
      </c>
      <c r="AU130" s="141" t="s">
        <v>91</v>
      </c>
      <c r="AY130" s="18" t="s">
        <v>177</v>
      </c>
      <c r="BE130" s="142">
        <f t="shared" si="14"/>
        <v>0</v>
      </c>
      <c r="BF130" s="142">
        <f t="shared" si="15"/>
        <v>0</v>
      </c>
      <c r="BG130" s="142">
        <f t="shared" si="16"/>
        <v>0</v>
      </c>
      <c r="BH130" s="142">
        <f t="shared" si="17"/>
        <v>0</v>
      </c>
      <c r="BI130" s="142">
        <f t="shared" si="18"/>
        <v>0</v>
      </c>
      <c r="BJ130" s="18" t="s">
        <v>91</v>
      </c>
      <c r="BK130" s="142">
        <f t="shared" si="19"/>
        <v>0</v>
      </c>
      <c r="BL130" s="18" t="s">
        <v>1759</v>
      </c>
      <c r="BM130" s="141" t="s">
        <v>2853</v>
      </c>
    </row>
    <row r="131" spans="2:65" s="1" customFormat="1" ht="44.25" customHeight="1">
      <c r="B131" s="34"/>
      <c r="C131" s="130" t="s">
        <v>516</v>
      </c>
      <c r="D131" s="130" t="s">
        <v>179</v>
      </c>
      <c r="E131" s="131" t="s">
        <v>2582</v>
      </c>
      <c r="F131" s="132" t="s">
        <v>2583</v>
      </c>
      <c r="G131" s="133" t="s">
        <v>1758</v>
      </c>
      <c r="H131" s="134">
        <v>1</v>
      </c>
      <c r="I131" s="135"/>
      <c r="J131" s="136">
        <f t="shared" si="10"/>
        <v>0</v>
      </c>
      <c r="K131" s="132" t="s">
        <v>81</v>
      </c>
      <c r="L131" s="34"/>
      <c r="M131" s="137" t="s">
        <v>81</v>
      </c>
      <c r="N131" s="138" t="s">
        <v>53</v>
      </c>
      <c r="P131" s="139">
        <f t="shared" si="11"/>
        <v>0</v>
      </c>
      <c r="Q131" s="139">
        <v>0</v>
      </c>
      <c r="R131" s="139">
        <f t="shared" si="12"/>
        <v>0</v>
      </c>
      <c r="S131" s="139">
        <v>0</v>
      </c>
      <c r="T131" s="140">
        <f t="shared" si="13"/>
        <v>0</v>
      </c>
      <c r="AR131" s="141" t="s">
        <v>1759</v>
      </c>
      <c r="AT131" s="141" t="s">
        <v>179</v>
      </c>
      <c r="AU131" s="141" t="s">
        <v>91</v>
      </c>
      <c r="AY131" s="18" t="s">
        <v>177</v>
      </c>
      <c r="BE131" s="142">
        <f t="shared" si="14"/>
        <v>0</v>
      </c>
      <c r="BF131" s="142">
        <f t="shared" si="15"/>
        <v>0</v>
      </c>
      <c r="BG131" s="142">
        <f t="shared" si="16"/>
        <v>0</v>
      </c>
      <c r="BH131" s="142">
        <f t="shared" si="17"/>
        <v>0</v>
      </c>
      <c r="BI131" s="142">
        <f t="shared" si="18"/>
        <v>0</v>
      </c>
      <c r="BJ131" s="18" t="s">
        <v>91</v>
      </c>
      <c r="BK131" s="142">
        <f t="shared" si="19"/>
        <v>0</v>
      </c>
      <c r="BL131" s="18" t="s">
        <v>1759</v>
      </c>
      <c r="BM131" s="141" t="s">
        <v>2854</v>
      </c>
    </row>
    <row r="132" spans="2:65" s="1" customFormat="1" ht="16.5" customHeight="1">
      <c r="B132" s="34"/>
      <c r="C132" s="130" t="s">
        <v>522</v>
      </c>
      <c r="D132" s="130" t="s">
        <v>179</v>
      </c>
      <c r="E132" s="131" t="s">
        <v>2585</v>
      </c>
      <c r="F132" s="132" t="s">
        <v>2586</v>
      </c>
      <c r="G132" s="133" t="s">
        <v>1758</v>
      </c>
      <c r="H132" s="134">
        <v>1</v>
      </c>
      <c r="I132" s="135"/>
      <c r="J132" s="136">
        <f t="shared" si="10"/>
        <v>0</v>
      </c>
      <c r="K132" s="132" t="s">
        <v>81</v>
      </c>
      <c r="L132" s="34"/>
      <c r="M132" s="137" t="s">
        <v>81</v>
      </c>
      <c r="N132" s="138" t="s">
        <v>53</v>
      </c>
      <c r="P132" s="139">
        <f t="shared" si="11"/>
        <v>0</v>
      </c>
      <c r="Q132" s="139">
        <v>0</v>
      </c>
      <c r="R132" s="139">
        <f t="shared" si="12"/>
        <v>0</v>
      </c>
      <c r="S132" s="139">
        <v>0</v>
      </c>
      <c r="T132" s="140">
        <f t="shared" si="13"/>
        <v>0</v>
      </c>
      <c r="AR132" s="141" t="s">
        <v>1759</v>
      </c>
      <c r="AT132" s="141" t="s">
        <v>179</v>
      </c>
      <c r="AU132" s="141" t="s">
        <v>91</v>
      </c>
      <c r="AY132" s="18" t="s">
        <v>177</v>
      </c>
      <c r="BE132" s="142">
        <f t="shared" si="14"/>
        <v>0</v>
      </c>
      <c r="BF132" s="142">
        <f t="shared" si="15"/>
        <v>0</v>
      </c>
      <c r="BG132" s="142">
        <f t="shared" si="16"/>
        <v>0</v>
      </c>
      <c r="BH132" s="142">
        <f t="shared" si="17"/>
        <v>0</v>
      </c>
      <c r="BI132" s="142">
        <f t="shared" si="18"/>
        <v>0</v>
      </c>
      <c r="BJ132" s="18" t="s">
        <v>91</v>
      </c>
      <c r="BK132" s="142">
        <f t="shared" si="19"/>
        <v>0</v>
      </c>
      <c r="BL132" s="18" t="s">
        <v>1759</v>
      </c>
      <c r="BM132" s="141" t="s">
        <v>2855</v>
      </c>
    </row>
    <row r="133" spans="2:65" s="1" customFormat="1" ht="24.2" customHeight="1">
      <c r="B133" s="34"/>
      <c r="C133" s="130" t="s">
        <v>527</v>
      </c>
      <c r="D133" s="130" t="s">
        <v>179</v>
      </c>
      <c r="E133" s="131" t="s">
        <v>2588</v>
      </c>
      <c r="F133" s="132" t="s">
        <v>2589</v>
      </c>
      <c r="G133" s="133" t="s">
        <v>1320</v>
      </c>
      <c r="H133" s="134">
        <v>1</v>
      </c>
      <c r="I133" s="135"/>
      <c r="J133" s="136">
        <f t="shared" si="10"/>
        <v>0</v>
      </c>
      <c r="K133" s="132" t="s">
        <v>81</v>
      </c>
      <c r="L133" s="34"/>
      <c r="M133" s="137" t="s">
        <v>81</v>
      </c>
      <c r="N133" s="138" t="s">
        <v>53</v>
      </c>
      <c r="P133" s="139">
        <f t="shared" si="11"/>
        <v>0</v>
      </c>
      <c r="Q133" s="139">
        <v>0</v>
      </c>
      <c r="R133" s="139">
        <f t="shared" si="12"/>
        <v>0</v>
      </c>
      <c r="S133" s="139">
        <v>0</v>
      </c>
      <c r="T133" s="140">
        <f t="shared" si="13"/>
        <v>0</v>
      </c>
      <c r="AR133" s="141" t="s">
        <v>1759</v>
      </c>
      <c r="AT133" s="141" t="s">
        <v>179</v>
      </c>
      <c r="AU133" s="141" t="s">
        <v>91</v>
      </c>
      <c r="AY133" s="18" t="s">
        <v>177</v>
      </c>
      <c r="BE133" s="142">
        <f t="shared" si="14"/>
        <v>0</v>
      </c>
      <c r="BF133" s="142">
        <f t="shared" si="15"/>
        <v>0</v>
      </c>
      <c r="BG133" s="142">
        <f t="shared" si="16"/>
        <v>0</v>
      </c>
      <c r="BH133" s="142">
        <f t="shared" si="17"/>
        <v>0</v>
      </c>
      <c r="BI133" s="142">
        <f t="shared" si="18"/>
        <v>0</v>
      </c>
      <c r="BJ133" s="18" t="s">
        <v>91</v>
      </c>
      <c r="BK133" s="142">
        <f t="shared" si="19"/>
        <v>0</v>
      </c>
      <c r="BL133" s="18" t="s">
        <v>1759</v>
      </c>
      <c r="BM133" s="141" t="s">
        <v>2856</v>
      </c>
    </row>
    <row r="134" spans="2:65" s="1" customFormat="1" ht="16.5" customHeight="1">
      <c r="B134" s="34"/>
      <c r="C134" s="130" t="s">
        <v>534</v>
      </c>
      <c r="D134" s="130" t="s">
        <v>179</v>
      </c>
      <c r="E134" s="131" t="s">
        <v>2594</v>
      </c>
      <c r="F134" s="132" t="s">
        <v>2595</v>
      </c>
      <c r="G134" s="133" t="s">
        <v>1320</v>
      </c>
      <c r="H134" s="134">
        <v>1</v>
      </c>
      <c r="I134" s="135"/>
      <c r="J134" s="136">
        <f t="shared" si="10"/>
        <v>0</v>
      </c>
      <c r="K134" s="132" t="s">
        <v>81</v>
      </c>
      <c r="L134" s="34"/>
      <c r="M134" s="188" t="s">
        <v>81</v>
      </c>
      <c r="N134" s="189" t="s">
        <v>53</v>
      </c>
      <c r="O134" s="190"/>
      <c r="P134" s="191">
        <f t="shared" si="11"/>
        <v>0</v>
      </c>
      <c r="Q134" s="191">
        <v>0</v>
      </c>
      <c r="R134" s="191">
        <f t="shared" si="12"/>
        <v>0</v>
      </c>
      <c r="S134" s="191">
        <v>0</v>
      </c>
      <c r="T134" s="192">
        <f t="shared" si="13"/>
        <v>0</v>
      </c>
      <c r="AR134" s="141" t="s">
        <v>1759</v>
      </c>
      <c r="AT134" s="141" t="s">
        <v>179</v>
      </c>
      <c r="AU134" s="141" t="s">
        <v>91</v>
      </c>
      <c r="AY134" s="18" t="s">
        <v>177</v>
      </c>
      <c r="BE134" s="142">
        <f t="shared" si="14"/>
        <v>0</v>
      </c>
      <c r="BF134" s="142">
        <f t="shared" si="15"/>
        <v>0</v>
      </c>
      <c r="BG134" s="142">
        <f t="shared" si="16"/>
        <v>0</v>
      </c>
      <c r="BH134" s="142">
        <f t="shared" si="17"/>
        <v>0</v>
      </c>
      <c r="BI134" s="142">
        <f t="shared" si="18"/>
        <v>0</v>
      </c>
      <c r="BJ134" s="18" t="s">
        <v>91</v>
      </c>
      <c r="BK134" s="142">
        <f t="shared" si="19"/>
        <v>0</v>
      </c>
      <c r="BL134" s="18" t="s">
        <v>1759</v>
      </c>
      <c r="BM134" s="141" t="s">
        <v>2857</v>
      </c>
    </row>
    <row r="135" spans="2:65" s="1" customFormat="1" ht="6.95" customHeight="1">
      <c r="B135" s="43"/>
      <c r="C135" s="44"/>
      <c r="D135" s="44"/>
      <c r="E135" s="44"/>
      <c r="F135" s="44"/>
      <c r="G135" s="44"/>
      <c r="H135" s="44"/>
      <c r="I135" s="44"/>
      <c r="J135" s="44"/>
      <c r="K135" s="44"/>
      <c r="L135" s="34"/>
    </row>
  </sheetData>
  <sheetProtection algorithmName="SHA-512" hashValue="rIGymy2JCwIrLERVGFDi/LaEGOOAm44JXHQopMbv3ugEF6D7Il/9aIynOUHaFPeDwqkDpL8ukn7TwkSbMIhm3w==" saltValue="zmkUQIk+W8K7vTOo9a1q1Zjp1xGYNVzVgr9397pHTX1ElpyrYbhoXxDUtEhj8FoJv3Ryv75UE+Yu+LTlXMXhMA==" spinCount="100000" sheet="1" objects="1" scenarios="1" formatColumns="0" formatRows="0" autoFilter="0"/>
  <autoFilter ref="C80:K134" xr:uid="{00000000-0009-0000-0000-000008000000}"/>
  <mergeCells count="9">
    <mergeCell ref="E50:H50"/>
    <mergeCell ref="E71:H71"/>
    <mergeCell ref="E73:H73"/>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23</vt:i4>
      </vt:variant>
    </vt:vector>
  </HeadingPairs>
  <TitlesOfParts>
    <vt:vector size="35" baseType="lpstr">
      <vt:lpstr>Rekapitulace stavby</vt:lpstr>
      <vt:lpstr>D1.01.100_SO 01 - Přístav...</vt:lpstr>
      <vt:lpstr>D1.01.100_SO 02 - Propojo...</vt:lpstr>
      <vt:lpstr>D1.01.100_SO 03 - Vnější ...</vt:lpstr>
      <vt:lpstr>D1.01.100_SO 05 - Chodník...</vt:lpstr>
      <vt:lpstr>D1.01.100_SO 06 - Nadzemn...</vt:lpstr>
      <vt:lpstr>D1.04.700 - Silnoproudá a...</vt:lpstr>
      <vt:lpstr>D1.07.000 - Dendrologie a...</vt:lpstr>
      <vt:lpstr>D2.01.500 - Veřejné osvět...</vt:lpstr>
      <vt:lpstr>VORN - Vedlejší a ostatní...</vt:lpstr>
      <vt:lpstr>Seznam figur</vt:lpstr>
      <vt:lpstr>Pokyny pro vyplnění</vt:lpstr>
      <vt:lpstr>'D1.01.100_SO 01 - Přístav...'!Názvy_tisku</vt:lpstr>
      <vt:lpstr>'D1.01.100_SO 02 - Propojo...'!Názvy_tisku</vt:lpstr>
      <vt:lpstr>'D1.01.100_SO 03 - Vnější ...'!Názvy_tisku</vt:lpstr>
      <vt:lpstr>'D1.01.100_SO 05 - Chodník...'!Názvy_tisku</vt:lpstr>
      <vt:lpstr>'D1.01.100_SO 06 - Nadzemn...'!Názvy_tisku</vt:lpstr>
      <vt:lpstr>'D1.04.700 - Silnoproudá a...'!Názvy_tisku</vt:lpstr>
      <vt:lpstr>'D1.07.000 - Dendrologie a...'!Názvy_tisku</vt:lpstr>
      <vt:lpstr>'D2.01.500 - Veřejné osvět...'!Názvy_tisku</vt:lpstr>
      <vt:lpstr>'Rekapitulace stavby'!Názvy_tisku</vt:lpstr>
      <vt:lpstr>'Seznam figur'!Názvy_tisku</vt:lpstr>
      <vt:lpstr>'VORN - Vedlejší a ostatní...'!Názvy_tisku</vt:lpstr>
      <vt:lpstr>'D1.01.100_SO 01 - Přístav...'!Oblast_tisku</vt:lpstr>
      <vt:lpstr>'D1.01.100_SO 02 - Propojo...'!Oblast_tisku</vt:lpstr>
      <vt:lpstr>'D1.01.100_SO 03 - Vnější ...'!Oblast_tisku</vt:lpstr>
      <vt:lpstr>'D1.01.100_SO 05 - Chodník...'!Oblast_tisku</vt:lpstr>
      <vt:lpstr>'D1.01.100_SO 06 - Nadzemn...'!Oblast_tisku</vt:lpstr>
      <vt:lpstr>'D1.04.700 - Silnoproudá a...'!Oblast_tisku</vt:lpstr>
      <vt:lpstr>'D1.07.000 - Dendrologie a...'!Oblast_tisku</vt:lpstr>
      <vt:lpstr>'D2.01.500 - Veřejné osvět...'!Oblast_tisku</vt:lpstr>
      <vt:lpstr>'Pokyny pro vyplnění'!Oblast_tisku</vt:lpstr>
      <vt:lpstr>'Rekapitulace stavby'!Oblast_tisku</vt:lpstr>
      <vt:lpstr>'Seznam figur'!Oblast_tisku</vt:lpstr>
      <vt:lpstr>'VORN - Vedlejší a ostatní...'!Oblast_tisku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2024-06-02T16:16:09Z</cp:lastPrinted>
  <dcterms:created xsi:type="dcterms:W3CDTF">2024-06-02T16:12:33Z</dcterms:created>
  <dcterms:modified xsi:type="dcterms:W3CDTF">2024-06-02T16:16:42Z</dcterms:modified>
</cp:coreProperties>
</file>