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https://d.docs.live.net/f46e4c9ea1f93f60/Dokumenty/Rozpočty/2023/Hodonín^J ul. Brandlova chodník a přechod pro chodce/"/>
    </mc:Choice>
  </mc:AlternateContent>
  <xr:revisionPtr revIDLastSave="0" documentId="8_{F9D61B1E-31A3-412D-94FF-7F8E38700C55}" xr6:coauthVersionLast="47" xr6:coauthVersionMax="47" xr10:uidLastSave="{00000000-0000-0000-0000-000000000000}"/>
  <bookViews>
    <workbookView xWindow="-108" yWindow="-108" windowWidth="23256" windowHeight="12456" activeTab="1" xr2:uid="{00000000-000D-0000-FFFF-FFFF00000000}"/>
  </bookViews>
  <sheets>
    <sheet name="Pokyny pro vyplnění" sheetId="11" r:id="rId1"/>
    <sheet name="Stavba" sheetId="1" r:id="rId2"/>
    <sheet name="VzorPolozky" sheetId="10" state="hidden" r:id="rId3"/>
    <sheet name="000 01 Naklady" sheetId="12" r:id="rId4"/>
    <sheet name="SO 100 01 Pol" sheetId="13" r:id="rId5"/>
  </sheets>
  <externalReferences>
    <externalReference r:id="rId6"/>
  </externalReferences>
  <definedNames>
    <definedName name="CelkemDPHVypocet" localSheetId="1">Stavba!$H$45</definedName>
    <definedName name="CenaCelkem">Stavba!$G$29</definedName>
    <definedName name="CenaCelkemBezDPH">Stavba!$G$28</definedName>
    <definedName name="CenaCelkemVypocet" localSheetId="1">Stavba!$I$45</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'000 01 Naklady'!$1:$7</definedName>
    <definedName name="_xlnm.Print_Titles" localSheetId="4">'SO 100 01 Pol'!$1:$7</definedName>
    <definedName name="oadresa">Stavba!$D$6</definedName>
    <definedName name="Objednatel" localSheetId="1">Stavba!$D$5</definedName>
    <definedName name="Objekt" localSheetId="1">Stavba!$B$38</definedName>
    <definedName name="_xlnm.Print_Area" localSheetId="3">'000 01 Naklady'!$A$1:$Y$42</definedName>
    <definedName name="_xlnm.Print_Area" localSheetId="4">'SO 100 01 Pol'!$A$1:$Y$93</definedName>
    <definedName name="_xlnm.Print_Area" localSheetId="1">Stavba!$A$1:$J$137</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Stavba!$F$45</definedName>
    <definedName name="ZakladDPHZakl">Stavba!$G$25</definedName>
    <definedName name="ZakladDPHZaklVypocet" localSheetId="1">Stavba!$G$45</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36" i="1" l="1"/>
  <c r="I135" i="1"/>
  <c r="I134" i="1"/>
  <c r="I133" i="1"/>
  <c r="I132" i="1"/>
  <c r="I131" i="1"/>
  <c r="I130" i="1"/>
  <c r="I129" i="1"/>
  <c r="I128" i="1"/>
  <c r="G44" i="1"/>
  <c r="F44" i="1"/>
  <c r="G43" i="1"/>
  <c r="F43" i="1"/>
  <c r="G41" i="1"/>
  <c r="F41" i="1"/>
  <c r="G40" i="1"/>
  <c r="F40" i="1"/>
  <c r="G39" i="1"/>
  <c r="F39" i="1"/>
  <c r="G92" i="13"/>
  <c r="BA84" i="13"/>
  <c r="BA80" i="13"/>
  <c r="BA78" i="13"/>
  <c r="BA50" i="13"/>
  <c r="BA38" i="13"/>
  <c r="BA25" i="13"/>
  <c r="BA17" i="13"/>
  <c r="BA15" i="13"/>
  <c r="BA12" i="13"/>
  <c r="G9" i="13"/>
  <c r="M9" i="13" s="1"/>
  <c r="I9" i="13"/>
  <c r="I8" i="13" s="1"/>
  <c r="K9" i="13"/>
  <c r="K8" i="13" s="1"/>
  <c r="O9" i="13"/>
  <c r="O8" i="13" s="1"/>
  <c r="Q9" i="13"/>
  <c r="Q8" i="13" s="1"/>
  <c r="V9" i="13"/>
  <c r="V8" i="13" s="1"/>
  <c r="G11" i="13"/>
  <c r="I11" i="13"/>
  <c r="K11" i="13"/>
  <c r="M11" i="13"/>
  <c r="O11" i="13"/>
  <c r="Q11" i="13"/>
  <c r="V11" i="13"/>
  <c r="G14" i="13"/>
  <c r="I14" i="13"/>
  <c r="K14" i="13"/>
  <c r="M14" i="13"/>
  <c r="O14" i="13"/>
  <c r="Q14" i="13"/>
  <c r="V14" i="13"/>
  <c r="G16" i="13"/>
  <c r="I16" i="13"/>
  <c r="K16" i="13"/>
  <c r="M16" i="13"/>
  <c r="O16" i="13"/>
  <c r="Q16" i="13"/>
  <c r="V16" i="13"/>
  <c r="G18" i="13"/>
  <c r="M18" i="13" s="1"/>
  <c r="I18" i="13"/>
  <c r="K18" i="13"/>
  <c r="O18" i="13"/>
  <c r="Q18" i="13"/>
  <c r="V18" i="13"/>
  <c r="G20" i="13"/>
  <c r="I20" i="13"/>
  <c r="K20" i="13"/>
  <c r="M20" i="13"/>
  <c r="O20" i="13"/>
  <c r="Q20" i="13"/>
  <c r="V20" i="13"/>
  <c r="G22" i="13"/>
  <c r="M22" i="13" s="1"/>
  <c r="I22" i="13"/>
  <c r="K22" i="13"/>
  <c r="O22" i="13"/>
  <c r="Q22" i="13"/>
  <c r="V22" i="13"/>
  <c r="G24" i="13"/>
  <c r="G8" i="13" s="1"/>
  <c r="I24" i="13"/>
  <c r="K24" i="13"/>
  <c r="O24" i="13"/>
  <c r="Q24" i="13"/>
  <c r="V24" i="13"/>
  <c r="G26" i="13"/>
  <c r="M26" i="13" s="1"/>
  <c r="I26" i="13"/>
  <c r="K26" i="13"/>
  <c r="O26" i="13"/>
  <c r="Q26" i="13"/>
  <c r="V26" i="13"/>
  <c r="G28" i="13"/>
  <c r="I28" i="13"/>
  <c r="K28" i="13"/>
  <c r="M28" i="13"/>
  <c r="O28" i="13"/>
  <c r="Q28" i="13"/>
  <c r="V28" i="13"/>
  <c r="G29" i="13"/>
  <c r="I29" i="13"/>
  <c r="K29" i="13"/>
  <c r="M29" i="13"/>
  <c r="O29" i="13"/>
  <c r="Q29" i="13"/>
  <c r="V29" i="13"/>
  <c r="G30" i="13"/>
  <c r="M30" i="13" s="1"/>
  <c r="I30" i="13"/>
  <c r="K30" i="13"/>
  <c r="O30" i="13"/>
  <c r="Q30" i="13"/>
  <c r="V30" i="13"/>
  <c r="G31" i="13"/>
  <c r="M31" i="13" s="1"/>
  <c r="I31" i="13"/>
  <c r="K31" i="13"/>
  <c r="O31" i="13"/>
  <c r="Q31" i="13"/>
  <c r="V31" i="13"/>
  <c r="G32" i="13"/>
  <c r="I32" i="13"/>
  <c r="K32" i="13"/>
  <c r="M32" i="13"/>
  <c r="O32" i="13"/>
  <c r="Q32" i="13"/>
  <c r="V32" i="13"/>
  <c r="G34" i="13"/>
  <c r="I34" i="13"/>
  <c r="K34" i="13"/>
  <c r="M34" i="13"/>
  <c r="O34" i="13"/>
  <c r="Q34" i="13"/>
  <c r="V34" i="13"/>
  <c r="G36" i="13"/>
  <c r="G37" i="13"/>
  <c r="M37" i="13" s="1"/>
  <c r="M36" i="13" s="1"/>
  <c r="I37" i="13"/>
  <c r="I36" i="13" s="1"/>
  <c r="K37" i="13"/>
  <c r="K36" i="13" s="1"/>
  <c r="O37" i="13"/>
  <c r="Q37" i="13"/>
  <c r="Q36" i="13" s="1"/>
  <c r="V37" i="13"/>
  <c r="V36" i="13" s="1"/>
  <c r="G41" i="13"/>
  <c r="I41" i="13"/>
  <c r="K41" i="13"/>
  <c r="M41" i="13"/>
  <c r="O41" i="13"/>
  <c r="Q41" i="13"/>
  <c r="V41" i="13"/>
  <c r="G42" i="13"/>
  <c r="I42" i="13"/>
  <c r="K42" i="13"/>
  <c r="M42" i="13"/>
  <c r="O42" i="13"/>
  <c r="O36" i="13" s="1"/>
  <c r="Q42" i="13"/>
  <c r="V42" i="13"/>
  <c r="G46" i="13"/>
  <c r="O46" i="13"/>
  <c r="G47" i="13"/>
  <c r="M47" i="13" s="1"/>
  <c r="M46" i="13" s="1"/>
  <c r="I47" i="13"/>
  <c r="I46" i="13" s="1"/>
  <c r="K47" i="13"/>
  <c r="K46" i="13" s="1"/>
  <c r="O47" i="13"/>
  <c r="Q47" i="13"/>
  <c r="Q46" i="13" s="1"/>
  <c r="V47" i="13"/>
  <c r="V46" i="13" s="1"/>
  <c r="V48" i="13"/>
  <c r="G49" i="13"/>
  <c r="G48" i="13" s="1"/>
  <c r="I49" i="13"/>
  <c r="K49" i="13"/>
  <c r="M49" i="13"/>
  <c r="O49" i="13"/>
  <c r="O48" i="13" s="1"/>
  <c r="Q49" i="13"/>
  <c r="V49" i="13"/>
  <c r="G55" i="13"/>
  <c r="M55" i="13" s="1"/>
  <c r="I55" i="13"/>
  <c r="I48" i="13" s="1"/>
  <c r="K55" i="13"/>
  <c r="O55" i="13"/>
  <c r="Q55" i="13"/>
  <c r="Q48" i="13" s="1"/>
  <c r="V55" i="13"/>
  <c r="G56" i="13"/>
  <c r="M56" i="13" s="1"/>
  <c r="I56" i="13"/>
  <c r="K56" i="13"/>
  <c r="O56" i="13"/>
  <c r="Q56" i="13"/>
  <c r="V56" i="13"/>
  <c r="G58" i="13"/>
  <c r="I58" i="13"/>
  <c r="K58" i="13"/>
  <c r="K48" i="13" s="1"/>
  <c r="M58" i="13"/>
  <c r="O58" i="13"/>
  <c r="Q58" i="13"/>
  <c r="V58" i="13"/>
  <c r="G61" i="13"/>
  <c r="M61" i="13" s="1"/>
  <c r="I61" i="13"/>
  <c r="I60" i="13" s="1"/>
  <c r="K61" i="13"/>
  <c r="O61" i="13"/>
  <c r="O60" i="13" s="1"/>
  <c r="Q61" i="13"/>
  <c r="Q60" i="13" s="1"/>
  <c r="V61" i="13"/>
  <c r="G62" i="13"/>
  <c r="M62" i="13" s="1"/>
  <c r="I62" i="13"/>
  <c r="K62" i="13"/>
  <c r="K60" i="13" s="1"/>
  <c r="O62" i="13"/>
  <c r="Q62" i="13"/>
  <c r="V62" i="13"/>
  <c r="V60" i="13" s="1"/>
  <c r="G65" i="13"/>
  <c r="I65" i="13"/>
  <c r="K65" i="13"/>
  <c r="M65" i="13"/>
  <c r="O65" i="13"/>
  <c r="Q65" i="13"/>
  <c r="V65" i="13"/>
  <c r="G66" i="13"/>
  <c r="I66" i="13"/>
  <c r="K66" i="13"/>
  <c r="M66" i="13"/>
  <c r="O66" i="13"/>
  <c r="Q66" i="13"/>
  <c r="V66" i="13"/>
  <c r="G67" i="13"/>
  <c r="M67" i="13" s="1"/>
  <c r="I67" i="13"/>
  <c r="K67" i="13"/>
  <c r="O67" i="13"/>
  <c r="Q67" i="13"/>
  <c r="V67" i="13"/>
  <c r="G69" i="13"/>
  <c r="M69" i="13" s="1"/>
  <c r="I69" i="13"/>
  <c r="K69" i="13"/>
  <c r="O69" i="13"/>
  <c r="Q69" i="13"/>
  <c r="V69" i="13"/>
  <c r="G70" i="13"/>
  <c r="I70" i="13"/>
  <c r="K70" i="13"/>
  <c r="M70" i="13"/>
  <c r="O70" i="13"/>
  <c r="Q70" i="13"/>
  <c r="V70" i="13"/>
  <c r="G71" i="13"/>
  <c r="M71" i="13" s="1"/>
  <c r="I71" i="13"/>
  <c r="K71" i="13"/>
  <c r="O71" i="13"/>
  <c r="Q71" i="13"/>
  <c r="V71" i="13"/>
  <c r="G72" i="13"/>
  <c r="M72" i="13" s="1"/>
  <c r="I72" i="13"/>
  <c r="K72" i="13"/>
  <c r="O72" i="13"/>
  <c r="Q72" i="13"/>
  <c r="V72" i="13"/>
  <c r="G73" i="13"/>
  <c r="M73" i="13" s="1"/>
  <c r="I73" i="13"/>
  <c r="K73" i="13"/>
  <c r="O73" i="13"/>
  <c r="Q73" i="13"/>
  <c r="V73" i="13"/>
  <c r="G74" i="13"/>
  <c r="I74" i="13"/>
  <c r="K74" i="13"/>
  <c r="M74" i="13"/>
  <c r="O74" i="13"/>
  <c r="Q74" i="13"/>
  <c r="V74" i="13"/>
  <c r="G75" i="13"/>
  <c r="I75" i="13"/>
  <c r="K75" i="13"/>
  <c r="M75" i="13"/>
  <c r="O75" i="13"/>
  <c r="Q75" i="13"/>
  <c r="V75" i="13"/>
  <c r="G76" i="13"/>
  <c r="O76" i="13"/>
  <c r="Q76" i="13"/>
  <c r="G77" i="13"/>
  <c r="M77" i="13" s="1"/>
  <c r="M76" i="13" s="1"/>
  <c r="I77" i="13"/>
  <c r="I76" i="13" s="1"/>
  <c r="K77" i="13"/>
  <c r="K76" i="13" s="1"/>
  <c r="O77" i="13"/>
  <c r="Q77" i="13"/>
  <c r="V77" i="13"/>
  <c r="V76" i="13" s="1"/>
  <c r="G79" i="13"/>
  <c r="I79" i="13"/>
  <c r="K79" i="13"/>
  <c r="M79" i="13"/>
  <c r="O79" i="13"/>
  <c r="Q79" i="13"/>
  <c r="V79" i="13"/>
  <c r="G83" i="13"/>
  <c r="M83" i="13" s="1"/>
  <c r="I83" i="13"/>
  <c r="K83" i="13"/>
  <c r="O83" i="13"/>
  <c r="Q83" i="13"/>
  <c r="V83" i="13"/>
  <c r="G85" i="13"/>
  <c r="I85" i="13"/>
  <c r="O85" i="13"/>
  <c r="G86" i="13"/>
  <c r="M86" i="13" s="1"/>
  <c r="M85" i="13" s="1"/>
  <c r="I86" i="13"/>
  <c r="K86" i="13"/>
  <c r="K85" i="13" s="1"/>
  <c r="O86" i="13"/>
  <c r="Q86" i="13"/>
  <c r="Q85" i="13" s="1"/>
  <c r="V86" i="13"/>
  <c r="V85" i="13" s="1"/>
  <c r="AE92" i="13"/>
  <c r="G41" i="12"/>
  <c r="BA39" i="12"/>
  <c r="BA37" i="12"/>
  <c r="BA34" i="12"/>
  <c r="BA32" i="12"/>
  <c r="BA30" i="12"/>
  <c r="BA28" i="12"/>
  <c r="BA26" i="12"/>
  <c r="BA19" i="12"/>
  <c r="BA17" i="12"/>
  <c r="BA15" i="12"/>
  <c r="BA13" i="12"/>
  <c r="BA11" i="12"/>
  <c r="G8" i="12"/>
  <c r="G9" i="12"/>
  <c r="I9" i="12"/>
  <c r="K9" i="12"/>
  <c r="M9" i="12"/>
  <c r="O9" i="12"/>
  <c r="Q9" i="12"/>
  <c r="V9" i="12"/>
  <c r="G12" i="12"/>
  <c r="M12" i="12" s="1"/>
  <c r="I12" i="12"/>
  <c r="K12" i="12"/>
  <c r="O12" i="12"/>
  <c r="O8" i="12" s="1"/>
  <c r="Q12" i="12"/>
  <c r="V12" i="12"/>
  <c r="G14" i="12"/>
  <c r="M14" i="12" s="1"/>
  <c r="I14" i="12"/>
  <c r="I8" i="12" s="1"/>
  <c r="K14" i="12"/>
  <c r="O14" i="12"/>
  <c r="Q14" i="12"/>
  <c r="Q8" i="12" s="1"/>
  <c r="V14" i="12"/>
  <c r="G16" i="12"/>
  <c r="M16" i="12" s="1"/>
  <c r="I16" i="12"/>
  <c r="K16" i="12"/>
  <c r="K8" i="12" s="1"/>
  <c r="O16" i="12"/>
  <c r="Q16" i="12"/>
  <c r="V16" i="12"/>
  <c r="V8" i="12" s="1"/>
  <c r="G18" i="12"/>
  <c r="I18" i="12"/>
  <c r="K18" i="12"/>
  <c r="M18" i="12"/>
  <c r="O18" i="12"/>
  <c r="Q18" i="12"/>
  <c r="V18" i="12"/>
  <c r="G20" i="12"/>
  <c r="M20" i="12" s="1"/>
  <c r="I20" i="12"/>
  <c r="K20" i="12"/>
  <c r="O20" i="12"/>
  <c r="Q20" i="12"/>
  <c r="V20" i="12"/>
  <c r="G22" i="12"/>
  <c r="G23" i="12"/>
  <c r="M23" i="12" s="1"/>
  <c r="I23" i="12"/>
  <c r="K23" i="12"/>
  <c r="K22" i="12" s="1"/>
  <c r="O23" i="12"/>
  <c r="Q23" i="12"/>
  <c r="V23" i="12"/>
  <c r="V22" i="12" s="1"/>
  <c r="G25" i="12"/>
  <c r="I25" i="12"/>
  <c r="K25" i="12"/>
  <c r="M25" i="12"/>
  <c r="O25" i="12"/>
  <c r="Q25" i="12"/>
  <c r="V25" i="12"/>
  <c r="G27" i="12"/>
  <c r="I27" i="12"/>
  <c r="K27" i="12"/>
  <c r="M27" i="12"/>
  <c r="O27" i="12"/>
  <c r="O22" i="12" s="1"/>
  <c r="Q27" i="12"/>
  <c r="V27" i="12"/>
  <c r="G29" i="12"/>
  <c r="M29" i="12" s="1"/>
  <c r="I29" i="12"/>
  <c r="K29" i="12"/>
  <c r="O29" i="12"/>
  <c r="Q29" i="12"/>
  <c r="Q22" i="12" s="1"/>
  <c r="V29" i="12"/>
  <c r="G31" i="12"/>
  <c r="M31" i="12" s="1"/>
  <c r="I31" i="12"/>
  <c r="K31" i="12"/>
  <c r="O31" i="12"/>
  <c r="Q31" i="12"/>
  <c r="V31" i="12"/>
  <c r="G33" i="12"/>
  <c r="I33" i="12"/>
  <c r="K33" i="12"/>
  <c r="M33" i="12"/>
  <c r="O33" i="12"/>
  <c r="Q33" i="12"/>
  <c r="V33" i="12"/>
  <c r="G36" i="12"/>
  <c r="M36" i="12" s="1"/>
  <c r="I36" i="12"/>
  <c r="K36" i="12"/>
  <c r="O36" i="12"/>
  <c r="Q36" i="12"/>
  <c r="V36" i="12"/>
  <c r="G38" i="12"/>
  <c r="M38" i="12" s="1"/>
  <c r="I38" i="12"/>
  <c r="I22" i="12" s="1"/>
  <c r="K38" i="12"/>
  <c r="O38" i="12"/>
  <c r="Q38" i="12"/>
  <c r="V38" i="12"/>
  <c r="AE41" i="12"/>
  <c r="AF41" i="12"/>
  <c r="I20" i="1"/>
  <c r="I19" i="1"/>
  <c r="I18" i="1"/>
  <c r="I17" i="1"/>
  <c r="I16" i="1"/>
  <c r="I137" i="1"/>
  <c r="J136" i="1" s="1"/>
  <c r="AZ118" i="1"/>
  <c r="AZ117" i="1"/>
  <c r="AZ115" i="1"/>
  <c r="AZ114" i="1"/>
  <c r="AZ112" i="1"/>
  <c r="AZ111" i="1"/>
  <c r="AZ109" i="1"/>
  <c r="AZ107" i="1"/>
  <c r="AZ106" i="1"/>
  <c r="AZ105" i="1"/>
  <c r="AZ103" i="1"/>
  <c r="AZ100" i="1"/>
  <c r="AZ98" i="1"/>
  <c r="AZ94" i="1"/>
  <c r="AZ93" i="1"/>
  <c r="AZ91" i="1"/>
  <c r="AZ90" i="1"/>
  <c r="AZ88" i="1"/>
  <c r="AZ87" i="1"/>
  <c r="AZ86" i="1"/>
  <c r="AZ84" i="1"/>
  <c r="AZ83" i="1"/>
  <c r="AZ81" i="1"/>
  <c r="AZ79" i="1"/>
  <c r="AZ78" i="1"/>
  <c r="AZ76" i="1"/>
  <c r="AZ74" i="1"/>
  <c r="AZ73" i="1"/>
  <c r="AZ71" i="1"/>
  <c r="AZ70" i="1"/>
  <c r="AZ68" i="1"/>
  <c r="AZ67" i="1"/>
  <c r="AZ65" i="1"/>
  <c r="AZ63" i="1"/>
  <c r="AZ62" i="1"/>
  <c r="AZ61" i="1"/>
  <c r="AZ60" i="1"/>
  <c r="AZ59" i="1"/>
  <c r="AZ58" i="1"/>
  <c r="AZ55" i="1"/>
  <c r="AZ53" i="1"/>
  <c r="AZ52" i="1"/>
  <c r="AZ50" i="1"/>
  <c r="AZ48" i="1"/>
  <c r="F45" i="1"/>
  <c r="G45" i="1"/>
  <c r="G25" i="1" s="1"/>
  <c r="A25" i="1" s="1"/>
  <c r="H44" i="1"/>
  <c r="I44" i="1" s="1"/>
  <c r="H43" i="1"/>
  <c r="I43" i="1" s="1"/>
  <c r="H42" i="1"/>
  <c r="H41" i="1"/>
  <c r="I41" i="1" s="1"/>
  <c r="H40" i="1"/>
  <c r="I40" i="1" s="1"/>
  <c r="H39" i="1"/>
  <c r="H45" i="1" s="1"/>
  <c r="J28" i="1"/>
  <c r="J26" i="1"/>
  <c r="G38" i="1"/>
  <c r="F38" i="1"/>
  <c r="J23" i="1"/>
  <c r="J24" i="1"/>
  <c r="J25" i="1"/>
  <c r="J27" i="1"/>
  <c r="E24" i="1"/>
  <c r="E26" i="1"/>
  <c r="G26" i="1" l="1"/>
  <c r="A26" i="1"/>
  <c r="G28" i="1"/>
  <c r="G23" i="1"/>
  <c r="M48" i="13"/>
  <c r="M60" i="13"/>
  <c r="G60" i="13"/>
  <c r="AF92" i="13"/>
  <c r="M24" i="13"/>
  <c r="M8" i="13" s="1"/>
  <c r="M22" i="12"/>
  <c r="M8" i="12"/>
  <c r="I21" i="1"/>
  <c r="J130" i="1"/>
  <c r="J129" i="1"/>
  <c r="J133" i="1"/>
  <c r="J132" i="1"/>
  <c r="J134" i="1"/>
  <c r="J131" i="1"/>
  <c r="J135" i="1"/>
  <c r="J128" i="1"/>
  <c r="I39" i="1"/>
  <c r="I45" i="1" s="1"/>
  <c r="J137" i="1" l="1"/>
  <c r="A23" i="1"/>
  <c r="J43" i="1"/>
  <c r="J39" i="1"/>
  <c r="J45" i="1" s="1"/>
  <c r="J41" i="1"/>
  <c r="J44" i="1"/>
  <c r="J40" i="1"/>
  <c r="A24" i="1" l="1"/>
  <c r="G24" i="1"/>
  <c r="A27" i="1" s="1"/>
  <c r="A29" i="1" l="1"/>
  <c r="G29" i="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DE22812C-4BF6-42BA-B26A-3E095FAE47B9}">
      <text>
        <r>
          <rPr>
            <sz val="9"/>
            <color indexed="81"/>
            <rFont val="Tahoma"/>
            <family val="2"/>
            <charset val="238"/>
          </rPr>
          <t>Jedná se o informaci, zda se jedná o položku, která je do rozpočtu zadána z cenové soustavy RTS, nebo vlastní.</t>
        </r>
      </text>
    </comment>
    <comment ref="T6" authorId="0" shapeId="0" xr:uid="{16374461-75ED-4F47-AE30-F9EA2BB94FB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EC77A751-5415-48C9-A766-FFF41969E0D6}">
      <text>
        <r>
          <rPr>
            <sz val="9"/>
            <color indexed="81"/>
            <rFont val="Tahoma"/>
            <family val="2"/>
            <charset val="238"/>
          </rPr>
          <t>Jedná se o informaci, zda se jedná o položku, která je do rozpočtu zadána z cenové soustavy RTS, nebo vlastní.</t>
        </r>
      </text>
    </comment>
    <comment ref="T6" authorId="0" shapeId="0" xr:uid="{3E8D5FC2-EEA3-4B01-B234-8EF0DB488F65}">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<sst xmlns="http://schemas.openxmlformats.org/spreadsheetml/2006/main" count="850" uniqueCount="353">
  <si>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</si>
  <si>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</si>
  <si>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</si>
  <si>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</si>
  <si>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</si>
  <si>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</si>
  <si>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</si>
  <si>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</si>
  <si>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</si>
  <si>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</si>
  <si>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</si>
  <si>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</si>
  <si>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</si>
  <si>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</si>
  <si>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</si>
  <si>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</si>
  <si>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</si>
  <si>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</si>
  <si>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</si>
  <si>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</si>
  <si>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</si>
  <si>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</si>
  <si>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</si>
  <si>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</si>
  <si>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</si>
  <si>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</si>
  <si>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</si>
  <si>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</si>
  <si>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</si>
  <si>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</si>
  <si>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</si>
  <si>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</si>
  <si>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</si>
  <si>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</si>
  <si>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</si>
  <si>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</si>
  <si>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</si>
  <si>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</si>
  <si>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</si>
  <si>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</si>
  <si>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</si>
  <si>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</si>
  <si>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</si>
  <si>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23024</t>
  </si>
  <si>
    <t>Hodonín, ul. Brandlova chodník a přechod pro chodce</t>
  </si>
  <si>
    <t>Město Hodonín</t>
  </si>
  <si>
    <t>Masarykovo nám. 53/1</t>
  </si>
  <si>
    <t>Hodonín</t>
  </si>
  <si>
    <t>69501</t>
  </si>
  <si>
    <t>00284891</t>
  </si>
  <si>
    <t>Stavba</t>
  </si>
  <si>
    <t>Ostatní a vedlejší náklady</t>
  </si>
  <si>
    <t>01</t>
  </si>
  <si>
    <t>VRN</t>
  </si>
  <si>
    <t>Stavební objekt</t>
  </si>
  <si>
    <t>SO 100</t>
  </si>
  <si>
    <t>Komunikace</t>
  </si>
  <si>
    <t>Stavební rozpočet</t>
  </si>
  <si>
    <t>Celkem za stavbu</t>
  </si>
  <si>
    <t>CZK</t>
  </si>
  <si>
    <t>#POPS</t>
  </si>
  <si>
    <t>Popis stavby: 23024 - Hodonín, ul. Brandlova chodník a přechod pro chodce</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</si>
  <si>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</si>
  <si>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</si>
  <si>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</si>
  <si>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</si>
  <si>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</si>
  <si>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</si>
  <si>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</si>
  <si>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</si>
  <si>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</si>
  <si>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</si>
  <si>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</si>
  <si>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</si>
  <si>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</si>
  <si>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</si>
  <si>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</si>
  <si>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</si>
  <si>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</si>
  <si>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</si>
  <si>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</si>
  <si>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</si>
  <si>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</si>
  <si>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</si>
  <si>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</si>
  <si>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</si>
  <si>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</si>
  <si>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</si>
  <si>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</si>
  <si>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</si>
  <si>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</si>
  <si>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</si>
  <si>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</si>
  <si>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</si>
  <si>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</si>
  <si>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</si>
  <si>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</si>
  <si>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</si>
  <si>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</si>
  <si>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</si>
  <si>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</si>
  <si>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</si>
  <si>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</si>
  <si>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</si>
  <si>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</si>
  <si>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</si>
  <si>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</si>
  <si>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000 - Vedlejší a ostatní náklady</t>
  </si>
  <si>
    <t>#POPR</t>
  </si>
  <si>
    <t>Popis rozpočtu: 01 - VRN</t>
  </si>
  <si>
    <t>Popis objektu: SO 100 - Komunikace</t>
  </si>
  <si>
    <t>Popis rozpočtu: 01 - Stavební rozpočet</t>
  </si>
  <si>
    <t>Rekapitulace dílů</t>
  </si>
  <si>
    <t>Typ dílu</t>
  </si>
  <si>
    <t>1</t>
  </si>
  <si>
    <t>Zemní práce</t>
  </si>
  <si>
    <t>11.1</t>
  </si>
  <si>
    <t>Přípravné a přidružené práce - hmoty</t>
  </si>
  <si>
    <t>56</t>
  </si>
  <si>
    <t>Podkladní vrstvy komunikací a zpevněných ploch</t>
  </si>
  <si>
    <t>59</t>
  </si>
  <si>
    <t>Dlažby a předlažby komunikací</t>
  </si>
  <si>
    <t>91</t>
  </si>
  <si>
    <t>Doplňující práce na komunikaci</t>
  </si>
  <si>
    <t>96</t>
  </si>
  <si>
    <t>Bourání konstrukcí</t>
  </si>
  <si>
    <t>99</t>
  </si>
  <si>
    <t>Staveništní přesun hmot</t>
  </si>
  <si>
    <t>VN</t>
  </si>
  <si>
    <t>ON</t>
  </si>
  <si>
    <t>Soupis vedlejších a ostatních nákladů</t>
  </si>
  <si>
    <t>#TypZaznamu#</t>
  </si>
  <si>
    <t>STA</t>
  </si>
  <si>
    <t>000</t>
  </si>
  <si>
    <t>Vedlejší a ostatní náklady</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</si>
  <si>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</si>
  <si>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</si>
  <si>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</si>
  <si>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</si>
  <si>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</si>
  <si>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</si>
  <si>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</si>
  <si>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</si>
  <si>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</si>
  <si>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</si>
  <si>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</si>
  <si>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</si>
  <si>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</si>
  <si>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</si>
  <si>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</si>
  <si>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</si>
  <si>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</si>
  <si>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</si>
  <si>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</si>
  <si>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</si>
  <si>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</si>
  <si>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</si>
  <si>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</si>
  <si>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</si>
  <si>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</si>
  <si>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</si>
  <si>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</si>
  <si>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005111020R</t>
  </si>
  <si>
    <t>Vytyčení stavby</t>
  </si>
  <si>
    <t>Soubor</t>
  </si>
  <si>
    <t>RTS 24/ I</t>
  </si>
  <si>
    <t>Indiv</t>
  </si>
  <si>
    <t>Běžná</t>
  </si>
  <si>
    <t>POL99_8</t>
  </si>
  <si>
    <t>POP</t>
  </si>
  <si>
    <t>Vyhotovení protokolu o vytyčení stavby se seznamem souřadnic vytyčených bodů a jejich polohopisnými (S-JTSK) a výškopisnými (Bpv) hodnotami.</t>
  </si>
  <si>
    <t>005111021R</t>
  </si>
  <si>
    <t>Vytyčení inženýrských sítí</t>
  </si>
  <si>
    <t>Zaměření a vytýčení stávajících inženýrských sítí v místě stavby z hlediska jejich ochrany při provádění stavby.</t>
  </si>
  <si>
    <t>005121010R</t>
  </si>
  <si>
    <t>Vybudování zařízení staveniště</t>
  </si>
  <si>
    <t>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t>
  </si>
  <si>
    <t>005121020R</t>
  </si>
  <si>
    <t xml:space="preserve">Provoz zařízení staveniště </t>
  </si>
  <si>
    <t>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</si>
  <si>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</si>
  <si>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</si>
  <si>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</si>
  <si>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005124010R</t>
  </si>
  <si>
    <t>Koordinační činnost</t>
  </si>
  <si>
    <t>Koordinace stavebních a technologických dodávek stavby.</t>
  </si>
  <si>
    <t>005211010R</t>
  </si>
  <si>
    <t>Předání a převzetí staveniště</t>
  </si>
  <si>
    <t>Náklady spojené s účastí zhotovitele na předání a převzetí staveniště.</t>
  </si>
  <si>
    <t>005211020R</t>
  </si>
  <si>
    <t>Ochrana stávaj. inženýrských sítí na staveništi</t>
  </si>
  <si>
    <t>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</si>
  <si>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</si>
  <si>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</si>
  <si>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</si>
  <si>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005211040R</t>
  </si>
  <si>
    <t xml:space="preserve">Užívání veřejných ploch a prostranství  </t>
  </si>
  <si>
    <t>Náklady a poplatky spojené s užíváním veřejných ploch a prostranství, pokud jsou stavebními pracemi nebo souvisejícími činnostmi dotčeny, a to včetně užívání ploch v souvislosti s uložením stavebního materiálu nebo stavebního odpadu.</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</si>
  <si>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</si>
  <si>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</si>
  <si>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</si>
  <si>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005231010R</t>
  </si>
  <si>
    <t>Revize</t>
  </si>
  <si>
    <t>náklady spojené s provedením všech technickými normami předepsaných zkoušek a revizí stavebních konstrukcí nebo stavebních prací.</t>
  </si>
  <si>
    <t>např. zkoušky únosnosti pláně</t>
  </si>
  <si>
    <t>005241010R</t>
  </si>
  <si>
    <t xml:space="preserve">Dokumentace skutečného provedení </t>
  </si>
  <si>
    <t>Náklady na vyhotovení dokumentace skutečného provedení stavby a její předání objednateli v požadované formě a požadovaném počtu.</t>
  </si>
  <si>
    <t>005241020R</t>
  </si>
  <si>
    <t xml:space="preserve">Geodetické zaměření skutečného provedení  </t>
  </si>
  <si>
    <t>Náklady na provedení skutečného zaměření stavby v rozsahu nezbytném pro zápis změny do katastru nemovitostí.</t>
  </si>
  <si>
    <t>SUM</t>
  </si>
  <si>
    <t>Geodetické zaměření rohů stavby, stabilizace bodů a sestavení laviček.</t>
  </si>
  <si>
    <t>END</t>
  </si>
  <si>
    <t>Položkový soupis prací a dodávek</t>
  </si>
  <si>
    <t>113106231R00</t>
  </si>
  <si>
    <t>Rozebrání vozovek a ploch s jakoukoliv výplní spár   v jakékoliv ploše, ze zámkové dlažky, kladených do lože z kameniva</t>
  </si>
  <si>
    <t>m2</t>
  </si>
  <si>
    <t>822-1</t>
  </si>
  <si>
    <t>Práce</t>
  </si>
  <si>
    <t>POL1_</t>
  </si>
  <si>
    <t>s přemístěním hmot na skládku na vzdálenost do 3 m nebo s naložením na dopravní prostředek</t>
  </si>
  <si>
    <t>SPI</t>
  </si>
  <si>
    <t>121101101R00</t>
  </si>
  <si>
    <t>Sejmutí ornice s přemístěním na vzdálenost do 50 m</t>
  </si>
  <si>
    <t>m3</t>
  </si>
  <si>
    <t>800-1</t>
  </si>
  <si>
    <t>nebo lesní půdy, s vodorovným přemístěním na hromady v místě upotřebení nebo na dočasné či trvalé skládky se složením</t>
  </si>
  <si>
    <t>100,00*0,20</t>
  </si>
  <si>
    <t>VV</t>
  </si>
  <si>
    <t>122202203R00</t>
  </si>
  <si>
    <t>Odkopávky a prokopávky pro silnice v hornině 3 přes 1 000 do 10 000 m3</t>
  </si>
  <si>
    <t>s přemístěním výkopku v příčných profilech na vzdálenost do 15 m nebo s naložením na dopravní prostředek.</t>
  </si>
  <si>
    <t>122202209R00</t>
  </si>
  <si>
    <t>Odkopávky a prokopávky pro silnice v hornině 3 příplatek za lepivost horniny</t>
  </si>
  <si>
    <t>162601102R00</t>
  </si>
  <si>
    <t>Vodorovné přemístění výkopku z horniny 1 až 4, na vzdálenost přes 4 000  do 5 000 m</t>
  </si>
  <si>
    <t>po suchu, bez naložení výkopku, avšak se složením bez rozhrnutí, zpáteční cesta vozidla.</t>
  </si>
  <si>
    <t>180402111R00</t>
  </si>
  <si>
    <t>Založení trávníku parkový trávník, výsevem, v rovině nebo na svahu do 1:5</t>
  </si>
  <si>
    <t>823-1</t>
  </si>
  <si>
    <t>POL1_1</t>
  </si>
  <si>
    <t>na půdě předem připravené s pokosením, naložením, odvozem odpadu do 20 km a se složením,</t>
  </si>
  <si>
    <t>181101102R00</t>
  </si>
  <si>
    <t>Úprava pláně v zářezech v hornině 1 až 4, se zhutněním</t>
  </si>
  <si>
    <t>vyrovnáním výškových rozdílů, ploch vodorovných a ploch do sklonu 1 : 5.</t>
  </si>
  <si>
    <t>181301103R00</t>
  </si>
  <si>
    <t>Rozprostření a urovnání ornice v rovině v souvislé ploše do 500 m2, tloušťka vrstvy přes 150 do 200 mm</t>
  </si>
  <si>
    <t>s případným nutným přemístěním hromad nebo dočasných skládek na místo potřeby ze vzdálenosti do 30 m, v rovině nebo ve svahu do 1 : 5,</t>
  </si>
  <si>
    <t>183403114R00</t>
  </si>
  <si>
    <t>Obdělávání půdy kultivátorováním, v rovině nebo na svahu 1:5</t>
  </si>
  <si>
    <t>55,00*3</t>
  </si>
  <si>
    <t>183403151R00</t>
  </si>
  <si>
    <t>Obdělávání půdy smykováním, v rovině nebo na svahu 1:5</t>
  </si>
  <si>
    <t>183403152R00</t>
  </si>
  <si>
    <t>Obdělávání půdy vláčením, v rovině nebo na svahu 1:5</t>
  </si>
  <si>
    <t>183403153R00</t>
  </si>
  <si>
    <t>Obdělávání půdy hrabáním, v rovině nebo na svahu 1:5</t>
  </si>
  <si>
    <t>199000002R00</t>
  </si>
  <si>
    <t>Poplatky za skládku horniny 1- 4, skupina 17 05 04 z Katalogu odpadů</t>
  </si>
  <si>
    <t>113202111T01</t>
  </si>
  <si>
    <t>vytrhání přídlažby</t>
  </si>
  <si>
    <t>m</t>
  </si>
  <si>
    <t>Vlastní</t>
  </si>
  <si>
    <t>Kalkul</t>
  </si>
  <si>
    <t>11,00</t>
  </si>
  <si>
    <t>00572465R</t>
  </si>
  <si>
    <t>směs travní standard</t>
  </si>
  <si>
    <t>kg</t>
  </si>
  <si>
    <t>SPCM</t>
  </si>
  <si>
    <t>Specifikace</t>
  </si>
  <si>
    <t>POL3_</t>
  </si>
  <si>
    <t>55,00*0,03</t>
  </si>
  <si>
    <t>113202111R00</t>
  </si>
  <si>
    <t>Vytrhání obrub z krajníků nebo obrubníků stojatých</t>
  </si>
  <si>
    <t>s vybouráním lože, s přemístěním hmot na skládku na vzdálenost do 3 m nebo naložením na dopravní prostředek</t>
  </si>
  <si>
    <t xml:space="preserve">obrubníky : </t>
  </si>
  <si>
    <t>20,00</t>
  </si>
  <si>
    <t>979990103R00</t>
  </si>
  <si>
    <t>Poplatek za uložení, betonu,  , skupina 17 01 01 z Katalogu odpadů</t>
  </si>
  <si>
    <t>t</t>
  </si>
  <si>
    <t>801-3</t>
  </si>
  <si>
    <t>RTS 23/ II</t>
  </si>
  <si>
    <t>979084216R00</t>
  </si>
  <si>
    <t>Vodorovná doprava vybouraných hmot po suchu bez naložení, ale se složením na vzdálenost do 5 km</t>
  </si>
  <si>
    <t>Přesun suti</t>
  </si>
  <si>
    <t>POL8_</t>
  </si>
  <si>
    <t xml:space="preserve">Demontážní hmotnosti z položek s pořadovými čísly: : </t>
  </si>
  <si>
    <t xml:space="preserve">16, : </t>
  </si>
  <si>
    <t>Součet: : 5,40000</t>
  </si>
  <si>
    <t>564871111RT4</t>
  </si>
  <si>
    <t>Podklad ze štěrkodrti s rozprostřením a zhutněním frakce 0-63 mm, tloušťka po zhutnění 250 mm</t>
  </si>
  <si>
    <t>596215020R00</t>
  </si>
  <si>
    <t>Kladení zámkové dlažby do drtě tloušťka dlažby 60 mm, tloušťka lože 30 mm</t>
  </si>
  <si>
    <t>s provedením lože z kameniva drceného, s vyplněním spár, s dvojitým hutněním a se smetením přebytečného materiálu na krajnici. S dodáním hmot pro lože a výplň spár.</t>
  </si>
  <si>
    <t xml:space="preserve">nový chodník : </t>
  </si>
  <si>
    <t>100,00</t>
  </si>
  <si>
    <t xml:space="preserve">předláždění : </t>
  </si>
  <si>
    <t>5,00</t>
  </si>
  <si>
    <t>596291111R00</t>
  </si>
  <si>
    <t>Řezání zámkové dlažby tloušťky 60 mm</t>
  </si>
  <si>
    <t>59245110R</t>
  </si>
  <si>
    <t>dlažba betonová dvouvrstvá, skladebná; obdélník; šedá; l = 200 mm; š = 100 mm; tl. 60,0 mm</t>
  </si>
  <si>
    <t>85,00*1,01</t>
  </si>
  <si>
    <t>592451151R</t>
  </si>
  <si>
    <t>dlažba betonová dvouvrstvá, skladebná; obdélník; dlaždice pro nevidomé; červená; l = 200 mm; š = 100 mm; tl. 60,0 mm</t>
  </si>
  <si>
    <t>15,00*1,01</t>
  </si>
  <si>
    <t>914001121RT6</t>
  </si>
  <si>
    <t>Osazení a montáž svislých dopravních značek sloupek, do betonového základu a AL patky, včetně dodávky sloupku a značky</t>
  </si>
  <si>
    <t>kus</t>
  </si>
  <si>
    <t>917862111R00</t>
  </si>
  <si>
    <t>Osazení silničního nebo chodníkového obrubníku stojatého, s boční opěrou z betonu prostého, do lože z betonu prostého C 12/15</t>
  </si>
  <si>
    <t>S dodáním hmot pro lože tl. 80-100 mm.</t>
  </si>
  <si>
    <t>60,00+11,00+7,00+2,00+2,00</t>
  </si>
  <si>
    <t>917932111R00</t>
  </si>
  <si>
    <t>Osazení silniční přídlažby  z betonových dlaždic o rozměru 500x250 mm,  , lože z betonu C12/15, bez dodávky přídlažby</t>
  </si>
  <si>
    <t>910001</t>
  </si>
  <si>
    <t>vodorovné dopravní značení - vodící proužek, dodávka a montáž</t>
  </si>
  <si>
    <t xml:space="preserve">m     </t>
  </si>
  <si>
    <t>912511111T01</t>
  </si>
  <si>
    <t>montáž car stopu</t>
  </si>
  <si>
    <t>9,00</t>
  </si>
  <si>
    <t>283248184T01</t>
  </si>
  <si>
    <t>Práh vodicí PVC Carstop  d. 1,8 m  barevný</t>
  </si>
  <si>
    <t>59217023R</t>
  </si>
  <si>
    <t>obrubník silniční roh 90°  vnější; materiál beton; l = 248,0 mm; š = 150,0 mm; h = 250,0 mm; barva přírodní</t>
  </si>
  <si>
    <t>59217420R</t>
  </si>
  <si>
    <t>obrubník chodníkový materiál beton; l = 1000,0 mm; š = 100,0 mm; h = 200,0 mm; barva šedá</t>
  </si>
  <si>
    <t>59217488R</t>
  </si>
  <si>
    <t>obrubník silniční materiál beton; l = 1000,0 mm; š = 150,0 mm; h = 250,0 mm; barva šedá</t>
  </si>
  <si>
    <t>59217490R</t>
  </si>
  <si>
    <t>obrubník silniční nájezdový; materiál beton; l = 1000,0 mm; š = 150,0 mm; h = 150,0 mm; barva šedá</t>
  </si>
  <si>
    <t>59217491R</t>
  </si>
  <si>
    <t>obrubník silniční přechodový pravý; materiál beton; l = 1000,0 mm; š = 150,0 mm; výškový rozsah h = 150 až 250 mm; barva šedá</t>
  </si>
  <si>
    <t>59217492R</t>
  </si>
  <si>
    <t>obrubník silniční přechodový levý; materiál beton; l = 1000,0 mm; š = 150,0 mm; výškový rozsah h = 150 až 250 mm; barva šedá</t>
  </si>
  <si>
    <t>966006132R00</t>
  </si>
  <si>
    <t>Odstranění značek pro staničení nebo dopravních značek dopravních nebo orientačních   s betonovými patkami</t>
  </si>
  <si>
    <t>s uložením hmot na skládku na vzdálenost do 3 m nebo s naložením na dopravní prostředek, se zásypem jam a jeho zhutněním</t>
  </si>
  <si>
    <t>979024441R00</t>
  </si>
  <si>
    <t>Očištění vybouraných obrubníků, dlaždic obrubníků, krajníků vybouraných z jakéhokoliv lože a s jakoukoliv výplní spár</t>
  </si>
  <si>
    <t>krajníků, desek nebo panelů od spojovacího materiálu s odklizením a uložením očištěných hmot a spojovacího materiálu na skládku na vzdálenost do 10 m</t>
  </si>
  <si>
    <t xml:space="preserve">přídlažba : </t>
  </si>
  <si>
    <t>979054441R00</t>
  </si>
  <si>
    <t xml:space="preserve">Očištění vybouraných obrubníků, dlaždic dlaždic, desek nebo tvarovek s původním vyplněním spár kamenivem těženým </t>
  </si>
  <si>
    <t>998223011R00</t>
  </si>
  <si>
    <t>Přesun hmot pozemních komunikací, kryt dlážděný jakékoliv délky objektu</t>
  </si>
  <si>
    <t>Přesun hmot</t>
  </si>
  <si>
    <t>POL7_</t>
  </si>
  <si>
    <t>vodorovně do 200 m</t>
  </si>
  <si>
    <t xml:space="preserve">Hmotnosti z položek s pořadovými čísly: : </t>
  </si>
  <si>
    <t xml:space="preserve">15,19,20,21,22,23,24,25,26,28,29,30,31,32,33,34,35, : </t>
  </si>
  <si>
    <t>Součet: : 94,70050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</si>
</sst>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7"/>
      <name val="Arial CE"/>
      <charset val="238"/>
    </font>
    <font>
      <sz val="8"/>
      <color indexed="9"/>
      <name val="Arial CE"/>
      <charset val="238"/>
    </font>
    <font>
      <sz val="8"/>
      <color indexed="12"/>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3">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8" fillId="0" borderId="18" xfId="0" applyNumberFormat="1" applyFont="1" applyBorder="1" applyAlignment="1">
      <alignment vertical="top" wrapText="1"/>
    </xf>
    <xf numFmtId="0" fontId="19" fillId="0" borderId="0" xfId="0" applyNumberFormat="1" applyFont="1" applyAlignment="1">
      <alignment wrapText="1"/>
    </xf>
    <xf numFmtId="0" fontId="18" fillId="0" borderId="0"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0" fontId="18" fillId="0" borderId="18" xfId="0" applyNumberFormat="1" applyFont="1" applyBorder="1" applyAlignment="1">
      <alignment horizontal="left" vertical="top" wrapText="1"/>
    </xf>
    <xf numFmtId="0" fontId="18"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0" fontId="17" fillId="0" borderId="18" xfId="0" applyNumberFormat="1" applyFont="1" applyBorder="1" applyAlignment="1">
      <alignment vertical="top"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0" fontId="17" fillId="0" borderId="18" xfId="0"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49" fontId="17" fillId="0" borderId="43" xfId="0" applyNumberFormat="1" applyFont="1" applyBorder="1" applyAlignment="1">
      <alignment horizontal="lef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3.2" x14ac:dyDescent="0.25"/>
  <sheetData>
    <row r="1" spans="1:7" x14ac:dyDescent="0.25">
      <c r="A1" s="21" t="s">
        <v>38</v>
      </c>
    </row>
    <row r="2" spans="1:7" ht="57.75" customHeight="1" x14ac:dyDescent="0.25">
      <c r="A2" s="76" t="s">
        <v>39</v>
      </c>
      <c r="B2" s="76"/>
      <c r="C2" s="76"/>
      <c r="D2" s="76"/>
      <c r="E2" s="76"/>
      <c r="F2" s="76"/>
      <c r="G2" s="76"/>
    </row>
  </sheetData>
  <sheetProtection algorithmName="SHA-512" hashValue="/XgrPAiquKHJ2N61bE4eIko9YJ0keYuZmElpBGEqEcCca6VCR67YC2mzfhUg86kDpwR00Jd3kCAugIoJWS7cCQ==" saltValue="cxa6CzTUZlE9w3zDQSSZLA=="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40"/>
  <sheetViews>
    <sheetView showGridLines="0" tabSelected="1" topLeftCell="B1" zoomScaleNormal="100" zoomScaleSheetLayoutView="75" workbookViewId="0">
      <selection activeCell="A28" sqref="A28"/>
    </sheetView>
  </sheetViews>
  <sheetFormatPr defaultColWidth="9" defaultRowHeight="13.2" x14ac:dyDescent="0.25"/>
  <cols>
    <col min="1" max="1" width="8.44140625" hidden="1" customWidth="1"/>
    <col min="2" max="2" width="13.44140625" customWidth="1"/>
    <col min="3" max="3" width="7.44140625" style="52" customWidth="1"/>
    <col min="4" max="4" width="13" style="52" customWidth="1"/>
    <col min="5" max="5" width="9.6640625" style="52" customWidth="1"/>
    <col min="6" max="6" width="11.6640625" customWidth="1"/>
    <col min="7" max="9" width="13" customWidth="1"/>
    <col min="10" max="10" width="5.5546875" customWidth="1"/>
    <col min="11" max="11" width="4.33203125" customWidth="1"/>
    <col min="12" max="15" width="10.6640625" customWidth="1"/>
    <col min="52" max="52" width="94" customWidth="1"/>
  </cols>
  <sheetData>
    <row r="1" spans="1:15" ht="33.75" customHeight="1" x14ac:dyDescent="0.25">
      <c r="A1" s="47" t="s">
        <v>36</v>
      </c>
      <c r="B1" s="77" t="s">
        <v>41</v>
      </c>
      <c r="C1" s="78"/>
      <c r="D1" s="78"/>
      <c r="E1" s="78"/>
      <c r="F1" s="78"/>
      <c r="G1" s="78"/>
      <c r="H1" s="78"/>
      <c r="I1" s="78"/>
      <c r="J1" s="79"/>
    </row>
    <row r="2" spans="1:15" ht="36" customHeight="1" x14ac:dyDescent="0.25">
      <c r="A2" s="2"/>
      <c r="B2" s="108" t="s">
        <v>22</v>
      </c>
      <c r="C2" s="109"/>
      <c r="D2" s="110" t="s">
        <v>43</v>
      </c>
      <c r="E2" s="111" t="s">
        <v>44</v>
      </c>
      <c r="F2" s="112"/>
      <c r="G2" s="112"/>
      <c r="H2" s="112"/>
      <c r="I2" s="112"/>
      <c r="J2" s="113"/>
      <c r="O2" s="1"/>
    </row>
    <row r="3" spans="1:15" ht="27" hidden="1" customHeight="1" x14ac:dyDescent="0.25">
      <c r="A3" s="2"/>
      <c r="B3" s="114"/>
      <c r="C3" s="109"/>
      <c r="D3" s="115"/>
      <c r="E3" s="116"/>
      <c r="F3" s="117"/>
      <c r="G3" s="117"/>
      <c r="H3" s="117"/>
      <c r="I3" s="117"/>
      <c r="J3" s="118"/>
    </row>
    <row r="4" spans="1:15" ht="23.25" customHeight="1" x14ac:dyDescent="0.25">
      <c r="A4" s="2"/>
      <c r="B4" s="119"/>
      <c r="C4" s="120"/>
      <c r="D4" s="121"/>
      <c r="E4" s="122"/>
      <c r="F4" s="122"/>
      <c r="G4" s="122"/>
      <c r="H4" s="122"/>
      <c r="I4" s="122"/>
      <c r="J4" s="123"/>
    </row>
    <row r="5" spans="1:15" ht="24" customHeight="1" x14ac:dyDescent="0.25">
      <c r="A5" s="2"/>
      <c r="B5" s="31" t="s">
        <v>42</v>
      </c>
      <c r="D5" s="124" t="s">
        <v>45</v>
      </c>
      <c r="E5" s="91"/>
      <c r="F5" s="91"/>
      <c r="G5" s="91"/>
      <c r="H5" s="18" t="s">
        <v>40</v>
      </c>
      <c r="I5" s="128" t="s">
        <v>49</v>
      </c>
      <c r="J5" s="8"/>
    </row>
    <row r="6" spans="1:15" ht="15.75" customHeight="1" x14ac:dyDescent="0.25">
      <c r="A6" s="2"/>
      <c r="B6" s="28"/>
      <c r="C6" s="55"/>
      <c r="D6" s="125" t="s">
        <v>46</v>
      </c>
      <c r="E6" s="92"/>
      <c r="F6" s="92"/>
      <c r="G6" s="92"/>
      <c r="H6" s="18" t="s">
        <v>34</v>
      </c>
      <c r="I6" s="22"/>
      <c r="J6" s="8"/>
    </row>
    <row r="7" spans="1:15" ht="15.75" customHeight="1" x14ac:dyDescent="0.25">
      <c r="A7" s="2"/>
      <c r="B7" s="29"/>
      <c r="C7" s="56"/>
      <c r="D7" s="127" t="s">
        <v>48</v>
      </c>
      <c r="E7" s="126" t="s">
        <v>47</v>
      </c>
      <c r="F7" s="93"/>
      <c r="G7" s="93"/>
      <c r="H7" s="24"/>
      <c r="I7" s="23"/>
      <c r="J7" s="34"/>
    </row>
    <row r="8" spans="1:15" ht="24" hidden="1" customHeight="1" x14ac:dyDescent="0.25">
      <c r="A8" s="2"/>
      <c r="B8" s="31" t="s">
        <v>20</v>
      </c>
      <c r="D8" s="51"/>
      <c r="H8" s="18" t="s">
        <v>40</v>
      </c>
      <c r="I8" s="22"/>
      <c r="J8" s="8"/>
    </row>
    <row r="9" spans="1:15" ht="15.75" hidden="1" customHeight="1" x14ac:dyDescent="0.25">
      <c r="A9" s="2"/>
      <c r="B9" s="2"/>
      <c r="D9" s="51"/>
      <c r="H9" s="18" t="s">
        <v>34</v>
      </c>
      <c r="I9" s="22"/>
      <c r="J9" s="8"/>
    </row>
    <row r="10" spans="1:15" ht="15.75" hidden="1" customHeight="1" x14ac:dyDescent="0.25">
      <c r="A10" s="2"/>
      <c r="B10" s="35"/>
      <c r="C10" s="56"/>
      <c r="D10" s="53"/>
      <c r="E10" s="57"/>
      <c r="F10" s="24"/>
      <c r="G10" s="14"/>
      <c r="H10" s="14"/>
      <c r="I10" s="36"/>
      <c r="J10" s="34"/>
    </row>
    <row r="11" spans="1:15" ht="24" customHeight="1" x14ac:dyDescent="0.25">
      <c r="A11" s="2"/>
      <c r="B11" s="31" t="s">
        <v>19</v>
      </c>
      <c r="D11" s="129"/>
      <c r="E11" s="129"/>
      <c r="F11" s="129"/>
      <c r="G11" s="129"/>
      <c r="H11" s="18" t="s">
        <v>40</v>
      </c>
      <c r="I11" s="134"/>
      <c r="J11" s="8"/>
    </row>
    <row r="12" spans="1:15" ht="15.75" customHeight="1" x14ac:dyDescent="0.25">
      <c r="A12" s="2"/>
      <c r="B12" s="28"/>
      <c r="C12" s="55"/>
      <c r="D12" s="130"/>
      <c r="E12" s="130"/>
      <c r="F12" s="130"/>
      <c r="G12" s="130"/>
      <c r="H12" s="18" t="s">
        <v>34</v>
      </c>
      <c r="I12" s="134"/>
      <c r="J12" s="8"/>
    </row>
    <row r="13" spans="1:15" ht="15.75" customHeight="1" x14ac:dyDescent="0.25">
      <c r="A13" s="2"/>
      <c r="B13" s="29"/>
      <c r="C13" s="56"/>
      <c r="D13" s="133"/>
      <c r="E13" s="131"/>
      <c r="F13" s="132"/>
      <c r="G13" s="132"/>
      <c r="H13" s="19"/>
      <c r="I13" s="23"/>
      <c r="J13" s="34"/>
    </row>
    <row r="14" spans="1:15" ht="24" customHeight="1" x14ac:dyDescent="0.25">
      <c r="A14" s="2"/>
      <c r="B14" s="43" t="s">
        <v>21</v>
      </c>
      <c r="C14" s="58"/>
      <c r="D14" s="59"/>
      <c r="E14" s="60"/>
      <c r="F14" s="44"/>
      <c r="G14" s="44"/>
      <c r="H14" s="45"/>
      <c r="I14" s="44"/>
      <c r="J14" s="46"/>
    </row>
    <row r="15" spans="1:15" ht="32.25" customHeight="1" x14ac:dyDescent="0.25">
      <c r="A15" s="2"/>
      <c r="B15" s="35" t="s">
        <v>32</v>
      </c>
      <c r="C15" s="61"/>
      <c r="D15" s="54"/>
      <c r="E15" s="86"/>
      <c r="F15" s="86"/>
      <c r="G15" s="87"/>
      <c r="H15" s="87"/>
      <c r="I15" s="87" t="s">
        <v>29</v>
      </c>
      <c r="J15" s="88"/>
    </row>
    <row r="16" spans="1:15" ht="23.25" customHeight="1" x14ac:dyDescent="0.25">
      <c r="A16" s="198" t="s">
        <v>24</v>
      </c>
      <c r="B16" s="38" t="s">
        <v>24</v>
      </c>
      <c r="C16" s="62"/>
      <c r="D16" s="63"/>
      <c r="E16" s="83"/>
      <c r="F16" s="84"/>
      <c r="G16" s="83"/>
      <c r="H16" s="84"/>
      <c r="I16" s="83">
        <f>SUMIF(F128:F136,A16,I128:I136)+SUMIF(F128:F136,"PSU",I128:I136)</f>
        <v>0</v>
      </c>
      <c r="J16" s="85"/>
    </row>
    <row r="17" spans="1:10" ht="23.25" customHeight="1" x14ac:dyDescent="0.25">
      <c r="A17" s="198" t="s">
        <v>25</v>
      </c>
      <c r="B17" s="38" t="s">
        <v>25</v>
      </c>
      <c r="C17" s="62"/>
      <c r="D17" s="63"/>
      <c r="E17" s="83"/>
      <c r="F17" s="84"/>
      <c r="G17" s="83"/>
      <c r="H17" s="84"/>
      <c r="I17" s="83">
        <f>SUMIF(F128:F136,A17,I128:I136)</f>
        <v>0</v>
      </c>
      <c r="J17" s="85"/>
    </row>
    <row r="18" spans="1:10" ht="23.25" customHeight="1" x14ac:dyDescent="0.25">
      <c r="A18" s="198" t="s">
        <v>26</v>
      </c>
      <c r="B18" s="38" t="s">
        <v>26</v>
      </c>
      <c r="C18" s="62"/>
      <c r="D18" s="63"/>
      <c r="E18" s="83"/>
      <c r="F18" s="84"/>
      <c r="G18" s="83"/>
      <c r="H18" s="84"/>
      <c r="I18" s="83">
        <f>SUMIF(F128:F136,A18,I128:I136)</f>
        <v>0</v>
      </c>
      <c r="J18" s="85"/>
    </row>
    <row r="19" spans="1:10" ht="23.25" customHeight="1" x14ac:dyDescent="0.25">
      <c r="A19" s="198" t="s">
        <v>128</v>
      </c>
      <c r="B19" s="38" t="s">
        <v>27</v>
      </c>
      <c r="C19" s="62"/>
      <c r="D19" s="63"/>
      <c r="E19" s="83"/>
      <c r="F19" s="84"/>
      <c r="G19" s="83"/>
      <c r="H19" s="84"/>
      <c r="I19" s="83">
        <f>SUMIF(F128:F136,A19,I128:I136)</f>
        <v>0</v>
      </c>
      <c r="J19" s="85"/>
    </row>
    <row r="20" spans="1:10" ht="23.25" customHeight="1" x14ac:dyDescent="0.25">
      <c r="A20" s="198" t="s">
        <v>129</v>
      </c>
      <c r="B20" s="38" t="s">
        <v>28</v>
      </c>
      <c r="C20" s="62"/>
      <c r="D20" s="63"/>
      <c r="E20" s="83"/>
      <c r="F20" s="84"/>
      <c r="G20" s="83"/>
      <c r="H20" s="84"/>
      <c r="I20" s="83">
        <f>SUMIF(F128:F136,A20,I128:I136)</f>
        <v>0</v>
      </c>
      <c r="J20" s="85"/>
    </row>
    <row r="21" spans="1:10" ht="23.25" customHeight="1" x14ac:dyDescent="0.25">
      <c r="A21" s="2"/>
      <c r="B21" s="48" t="s">
        <v>29</v>
      </c>
      <c r="C21" s="64"/>
      <c r="D21" s="65"/>
      <c r="E21" s="89"/>
      <c r="F21" s="90"/>
      <c r="G21" s="89"/>
      <c r="H21" s="90"/>
      <c r="I21" s="89">
        <f>SUM(I16:J20)</f>
        <v>0</v>
      </c>
      <c r="J21" s="99"/>
    </row>
    <row r="22" spans="1:10" ht="33" customHeight="1" x14ac:dyDescent="0.25">
      <c r="A22" s="2"/>
      <c r="B22" s="42" t="s">
        <v>33</v>
      </c>
      <c r="C22" s="62"/>
      <c r="D22" s="63"/>
      <c r="E22" s="66"/>
      <c r="F22" s="39"/>
      <c r="G22" s="33"/>
      <c r="H22" s="33"/>
      <c r="I22" s="33"/>
      <c r="J22" s="40"/>
    </row>
    <row r="23" spans="1:10" ht="23.25" customHeight="1" x14ac:dyDescent="0.25">
      <c r="A23" s="2">
        <f>ZakladDPHSni*SazbaDPH1/100</f>
        <v>0</v>
      </c>
      <c r="B23" s="38" t="s">
        <v>12</v>
      </c>
      <c r="C23" s="62"/>
      <c r="D23" s="63"/>
      <c r="E23" s="67">
        <v>15</v>
      </c>
      <c r="F23" s="39" t="s">
        <v>0</v>
      </c>
      <c r="G23" s="97">
        <f>ZakladDPHSniVypocet</f>
        <v>0</v>
      </c>
      <c r="H23" s="98"/>
      <c r="I23" s="98"/>
      <c r="J23" s="40" t="str">
        <f t="shared" ref="J23:J28" si="0">Mena</f>
        <v>CZK</v>
      </c>
    </row>
    <row r="24" spans="1:10" ht="23.25" customHeight="1" x14ac:dyDescent="0.25">
      <c r="A24" s="2">
        <f>(A23-INT(A23))*100</f>
        <v>0</v>
      </c>
      <c r="B24" s="38" t="s">
        <v>13</v>
      </c>
      <c r="C24" s="62"/>
      <c r="D24" s="63"/>
      <c r="E24" s="67">
        <f>SazbaDPH1</f>
        <v>15</v>
      </c>
      <c r="F24" s="39" t="s">
        <v>0</v>
      </c>
      <c r="G24" s="95">
        <f>A23</f>
        <v>0</v>
      </c>
      <c r="H24" s="96"/>
      <c r="I24" s="96"/>
      <c r="J24" s="40" t="str">
        <f t="shared" si="0"/>
        <v>CZK</v>
      </c>
    </row>
    <row r="25" spans="1:10" ht="23.25" customHeight="1" x14ac:dyDescent="0.25">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5">
      <c r="A26" s="2">
        <f>(A25-INT(A25))*100</f>
        <v>0</v>
      </c>
      <c r="B26" s="32" t="s">
        <v>15</v>
      </c>
      <c r="C26" s="68"/>
      <c r="D26" s="54"/>
      <c r="E26" s="69">
        <f>SazbaDPH2</f>
        <v>21</v>
      </c>
      <c r="F26" s="30" t="s">
        <v>0</v>
      </c>
      <c r="G26" s="80">
        <f>A25</f>
        <v>0</v>
      </c>
      <c r="H26" s="81"/>
      <c r="I26" s="81"/>
      <c r="J26" s="37" t="str">
        <f t="shared" si="0"/>
        <v>CZK</v>
      </c>
    </row>
    <row r="27" spans="1:10" ht="23.25" customHeight="1" thickBot="1" x14ac:dyDescent="0.3">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3">
      <c r="A28" s="2"/>
      <c r="B28" s="165" t="s">
        <v>23</v>
      </c>
      <c r="C28" s="166"/>
      <c r="D28" s="166"/>
      <c r="E28" s="167"/>
      <c r="F28" s="168"/>
      <c r="G28" s="169">
        <f>ZakladDPHSniVypocet+ZakladDPHZaklVypocet</f>
        <v>0</v>
      </c>
      <c r="H28" s="169"/>
      <c r="I28" s="169"/>
      <c r="J28" s="170" t="str">
        <f t="shared" si="0"/>
        <v>CZK</v>
      </c>
    </row>
    <row r="29" spans="1:10" ht="27.75" customHeight="1" thickBot="1" x14ac:dyDescent="0.3">
      <c r="A29" s="2">
        <f>(A27-INT(A27))*100</f>
        <v>0</v>
      </c>
      <c r="B29" s="165" t="s">
        <v>35</v>
      </c>
      <c r="C29" s="171"/>
      <c r="D29" s="171"/>
      <c r="E29" s="171"/>
      <c r="F29" s="172"/>
      <c r="G29" s="173">
        <f>A27</f>
        <v>0</v>
      </c>
      <c r="H29" s="173"/>
      <c r="I29" s="173"/>
      <c r="J29" s="174" t="s">
        <v>59</v>
      </c>
    </row>
    <row r="30" spans="1:10" ht="12.75" customHeight="1" x14ac:dyDescent="0.25">
      <c r="A30" s="2"/>
      <c r="B30" s="2"/>
      <c r="J30" s="9"/>
    </row>
    <row r="31" spans="1:10" ht="30" customHeight="1" x14ac:dyDescent="0.25">
      <c r="A31" s="2"/>
      <c r="B31" s="2"/>
      <c r="J31" s="9"/>
    </row>
    <row r="32" spans="1:10" ht="18.75" customHeight="1" x14ac:dyDescent="0.25">
      <c r="A32" s="2"/>
      <c r="B32" s="17"/>
      <c r="C32" s="72" t="s">
        <v>11</v>
      </c>
      <c r="D32" s="73"/>
      <c r="E32" s="73"/>
      <c r="F32" s="15" t="s">
        <v>10</v>
      </c>
      <c r="G32" s="26"/>
      <c r="H32" s="27"/>
      <c r="I32" s="26"/>
      <c r="J32" s="9"/>
    </row>
    <row r="33" spans="1:52" ht="47.25" customHeight="1" x14ac:dyDescent="0.25">
      <c r="A33" s="2"/>
      <c r="B33" s="2"/>
      <c r="J33" s="9"/>
    </row>
    <row r="34" spans="1:52" s="21" customFormat="1" ht="18.75" customHeight="1" x14ac:dyDescent="0.25">
      <c r="A34" s="20"/>
      <c r="B34" s="20"/>
      <c r="C34" s="74"/>
      <c r="D34" s="100"/>
      <c r="E34" s="101"/>
      <c r="G34" s="102"/>
      <c r="H34" s="103"/>
      <c r="I34" s="103"/>
      <c r="J34" s="25"/>
    </row>
    <row r="35" spans="1:52" ht="12.75" customHeight="1" x14ac:dyDescent="0.25">
      <c r="A35" s="2"/>
      <c r="B35" s="2"/>
      <c r="D35" s="94" t="s">
        <v>2</v>
      </c>
      <c r="E35" s="94"/>
      <c r="H35" s="10" t="s">
        <v>3</v>
      </c>
      <c r="J35" s="9"/>
    </row>
    <row r="36" spans="1:52" ht="13.5" customHeight="1" thickBot="1" x14ac:dyDescent="0.3">
      <c r="A36" s="11"/>
      <c r="B36" s="11"/>
      <c r="C36" s="75"/>
      <c r="D36" s="75"/>
      <c r="E36" s="75"/>
      <c r="F36" s="12"/>
      <c r="G36" s="12"/>
      <c r="H36" s="12"/>
      <c r="I36" s="12"/>
      <c r="J36" s="13"/>
    </row>
    <row r="37" spans="1:52" ht="27" customHeight="1" x14ac:dyDescent="0.25">
      <c r="B37" s="137" t="s">
        <v>16</v>
      </c>
      <c r="C37" s="138"/>
      <c r="D37" s="138"/>
      <c r="E37" s="138"/>
      <c r="F37" s="139"/>
      <c r="G37" s="139"/>
      <c r="H37" s="139"/>
      <c r="I37" s="139"/>
      <c r="J37" s="140"/>
    </row>
    <row r="38" spans="1:52" ht="25.5" customHeight="1" x14ac:dyDescent="0.25">
      <c r="A38" s="136" t="s">
        <v>37</v>
      </c>
      <c r="B38" s="141" t="s">
        <v>17</v>
      </c>
      <c r="C38" s="142" t="s">
        <v>5</v>
      </c>
      <c r="D38" s="142"/>
      <c r="E38" s="142"/>
      <c r="F38" s="143" t="str">
        <f>B23</f>
        <v>Základ pro sníženou DPH</v>
      </c>
      <c r="G38" s="143" t="str">
        <f>B25</f>
        <v>Základ pro základní DPH</v>
      </c>
      <c r="H38" s="144" t="s">
        <v>18</v>
      </c>
      <c r="I38" s="144" t="s">
        <v>1</v>
      </c>
      <c r="J38" s="145" t="s">
        <v>0</v>
      </c>
    </row>
    <row r="39" spans="1:52" ht="25.5" hidden="1" customHeight="1" x14ac:dyDescent="0.25">
      <c r="A39" s="136">
        <v>1</v>
      </c>
      <c r="B39" s="146" t="s">
        <v>50</v>
      </c>
      <c r="C39" s="147"/>
      <c r="D39" s="147"/>
      <c r="E39" s="147"/>
      <c r="F39" s="148">
        <f>'000 01 Naklady'!AE41+'SO 100 01 Pol'!AE92</f>
        <v>0</v>
      </c>
      <c r="G39" s="149">
        <f>'000 01 Naklady'!AF41+'SO 100 01 Pol'!AF92</f>
        <v>0</v>
      </c>
      <c r="H39" s="150">
        <f>(F39*SazbaDPH1/100)+(G39*SazbaDPH2/100)</f>
        <v>0</v>
      </c>
      <c r="I39" s="150">
        <f>F39+G39+H39</f>
        <v>0</v>
      </c>
      <c r="J39" s="151" t="str">
        <f>IF(CenaCelkemVypocet=0,"",I39/CenaCelkemVypocet*100)</f>
        <v/>
      </c>
    </row>
    <row r="40" spans="1:52" ht="25.5" customHeight="1" x14ac:dyDescent="0.25">
      <c r="A40" s="136">
        <v>2</v>
      </c>
      <c r="B40" s="152"/>
      <c r="C40" s="153" t="s">
        <v>51</v>
      </c>
      <c r="D40" s="153"/>
      <c r="E40" s="153"/>
      <c r="F40" s="154">
        <f>'000 01 Naklady'!AE41</f>
        <v>0</v>
      </c>
      <c r="G40" s="155">
        <f>'000 01 Naklady'!AF41</f>
        <v>0</v>
      </c>
      <c r="H40" s="155">
        <f>(F40*SazbaDPH1/100)+(G40*SazbaDPH2/100)</f>
        <v>0</v>
      </c>
      <c r="I40" s="155">
        <f>F40+G40+H40</f>
        <v>0</v>
      </c>
      <c r="J40" s="156" t="str">
        <f>IF(CenaCelkemVypocet=0,"",I40/CenaCelkemVypocet*100)</f>
        <v/>
      </c>
    </row>
    <row r="41" spans="1:52" ht="25.5" customHeight="1" x14ac:dyDescent="0.25">
      <c r="A41" s="136">
        <v>3</v>
      </c>
      <c r="B41" s="157" t="s">
        <v>52</v>
      </c>
      <c r="C41" s="147" t="s">
        <v>53</v>
      </c>
      <c r="D41" s="147"/>
      <c r="E41" s="147"/>
      <c r="F41" s="158">
        <f>'000 01 Naklady'!AE41</f>
        <v>0</v>
      </c>
      <c r="G41" s="150">
        <f>'000 01 Naklady'!AF41</f>
        <v>0</v>
      </c>
      <c r="H41" s="150">
        <f>(F41*SazbaDPH1/100)+(G41*SazbaDPH2/100)</f>
        <v>0</v>
      </c>
      <c r="I41" s="150">
        <f>F41+G41+H41</f>
        <v>0</v>
      </c>
      <c r="J41" s="151" t="str">
        <f>IF(CenaCelkemVypocet=0,"",I41/CenaCelkemVypocet*100)</f>
        <v/>
      </c>
    </row>
    <row r="42" spans="1:52" ht="25.5" customHeight="1" x14ac:dyDescent="0.25">
      <c r="A42" s="136">
        <v>2</v>
      </c>
      <c r="B42" s="152"/>
      <c r="C42" s="153" t="s">
        <v>54</v>
      </c>
      <c r="D42" s="153"/>
      <c r="E42" s="153"/>
      <c r="F42" s="154"/>
      <c r="G42" s="155"/>
      <c r="H42" s="155">
        <f>(F42*SazbaDPH1/100)+(G42*SazbaDPH2/100)</f>
        <v>0</v>
      </c>
      <c r="I42" s="155"/>
      <c r="J42" s="156"/>
    </row>
    <row r="43" spans="1:52" ht="25.5" customHeight="1" x14ac:dyDescent="0.25">
      <c r="A43" s="136">
        <v>2</v>
      </c>
      <c r="B43" s="152" t="s">
        <v>55</v>
      </c>
      <c r="C43" s="153" t="s">
        <v>56</v>
      </c>
      <c r="D43" s="153"/>
      <c r="E43" s="153"/>
      <c r="F43" s="154">
        <f>'SO 100 01 Pol'!AE92</f>
        <v>0</v>
      </c>
      <c r="G43" s="155">
        <f>'SO 100 01 Pol'!AF92</f>
        <v>0</v>
      </c>
      <c r="H43" s="155">
        <f>(F43*SazbaDPH1/100)+(G43*SazbaDPH2/100)</f>
        <v>0</v>
      </c>
      <c r="I43" s="155">
        <f>F43+G43+H43</f>
        <v>0</v>
      </c>
      <c r="J43" s="156" t="str">
        <f>IF(CenaCelkemVypocet=0,"",I43/CenaCelkemVypocet*100)</f>
        <v/>
      </c>
    </row>
    <row r="44" spans="1:52" ht="25.5" customHeight="1" x14ac:dyDescent="0.25">
      <c r="A44" s="136">
        <v>3</v>
      </c>
      <c r="B44" s="157" t="s">
        <v>52</v>
      </c>
      <c r="C44" s="147" t="s">
        <v>57</v>
      </c>
      <c r="D44" s="147"/>
      <c r="E44" s="147"/>
      <c r="F44" s="158">
        <f>'SO 100 01 Pol'!AE92</f>
        <v>0</v>
      </c>
      <c r="G44" s="150">
        <f>'SO 100 01 Pol'!AF92</f>
        <v>0</v>
      </c>
      <c r="H44" s="150">
        <f>(F44*SazbaDPH1/100)+(G44*SazbaDPH2/100)</f>
        <v>0</v>
      </c>
      <c r="I44" s="150">
        <f>F44+G44+H44</f>
        <v>0</v>
      </c>
      <c r="J44" s="151" t="str">
        <f>IF(CenaCelkemVypocet=0,"",I44/CenaCelkemVypocet*100)</f>
        <v/>
      </c>
    </row>
    <row r="45" spans="1:52" ht="25.5" customHeight="1" x14ac:dyDescent="0.25">
      <c r="A45" s="136"/>
      <c r="B45" s="159" t="s">
        <v>58</v>
      </c>
      <c r="C45" s="160"/>
      <c r="D45" s="160"/>
      <c r="E45" s="161"/>
      <c r="F45" s="162">
        <f>SUMIF(A39:A44,"=1",F39:F44)</f>
        <v>0</v>
      </c>
      <c r="G45" s="163">
        <f>SUMIF(A39:A44,"=1",G39:G44)</f>
        <v>0</v>
      </c>
      <c r="H45" s="163">
        <f>SUMIF(A39:A44,"=1",H39:H44)</f>
        <v>0</v>
      </c>
      <c r="I45" s="163">
        <f>SUMIF(A39:A44,"=1",I39:I44)</f>
        <v>0</v>
      </c>
      <c r="J45" s="164">
        <f>SUMIF(A39:A44,"=1",J39:J44)</f>
        <v>0</v>
      </c>
    </row>
    <row r="47" spans="1:52" x14ac:dyDescent="0.25">
      <c r="A47" t="s">
        <v>60</v>
      </c>
      <c r="B47" t="s">
        <v>61</v>
      </c>
    </row>
    <row r="48" spans="1:52" x14ac:dyDescent="0.25">
      <c r="B48" s="176" t="s">
        <v>62</v>
      </c>
      <c r="C48" s="176"/>
      <c r="D48" s="176"/>
      <c r="E48" s="176"/>
      <c r="F48" s="176"/>
      <c r="G48" s="176"/>
      <c r="H48" s="176"/>
      <c r="I48" s="176"/>
      <c r="J48" s="176"/>
      <c r="AZ48" s="175" t="str">
        <f>B48</f>
        <v>1. PODMÍNKY PRO ZPRACOVÁNÍ NABÍDKOVÉ CENY</v>
      </c>
    </row>
    <row r="50" spans="2:52" x14ac:dyDescent="0.25">
      <c r="B50" s="176" t="s">
        <v>63</v>
      </c>
      <c r="C50" s="176"/>
      <c r="D50" s="176"/>
      <c r="E50" s="176"/>
      <c r="F50" s="176"/>
      <c r="G50" s="176"/>
      <c r="H50" s="176"/>
      <c r="I50" s="176"/>
      <c r="J50" s="176"/>
      <c r="AZ50" s="175" t="str">
        <f>B50</f>
        <v xml:space="preserve">        Preambule</v>
      </c>
    </row>
    <row r="52" spans="2:52" ht="52.8" x14ac:dyDescent="0.25">
      <c r="B52" s="176" t="s">
        <v>64</v>
      </c>
      <c r="C52" s="176"/>
      <c r="D52" s="176"/>
      <c r="E52" s="176"/>
      <c r="F52" s="176"/>
      <c r="G52" s="176"/>
      <c r="H52" s="176"/>
      <c r="I52" s="176"/>
      <c r="J52" s="176"/>
      <c r="AZ52" s="175" t="str">
        <f>B52</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3" spans="2:52" ht="52.8" x14ac:dyDescent="0.25">
      <c r="B53" s="176" t="s">
        <v>65</v>
      </c>
      <c r="C53" s="176"/>
      <c r="D53" s="176"/>
      <c r="E53" s="176"/>
      <c r="F53" s="176"/>
      <c r="G53" s="176"/>
      <c r="H53" s="176"/>
      <c r="I53" s="176"/>
      <c r="J53" s="176"/>
      <c r="AZ53" s="175" t="str">
        <f>B53</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5" spans="2:52" x14ac:dyDescent="0.25">
      <c r="B55" s="176" t="s">
        <v>66</v>
      </c>
      <c r="C55" s="176"/>
      <c r="D55" s="176"/>
      <c r="E55" s="176"/>
      <c r="F55" s="176"/>
      <c r="G55" s="176"/>
      <c r="H55" s="176"/>
      <c r="I55" s="176"/>
      <c r="J55" s="176"/>
      <c r="AZ55" s="175" t="str">
        <f>B55</f>
        <v xml:space="preserve">        Vymezení některých pojmů</v>
      </c>
    </row>
    <row r="58" spans="2:52" x14ac:dyDescent="0.25">
      <c r="B58" s="176" t="s">
        <v>67</v>
      </c>
      <c r="C58" s="176"/>
      <c r="D58" s="176"/>
      <c r="E58" s="176"/>
      <c r="F58" s="176"/>
      <c r="G58" s="176"/>
      <c r="H58" s="176"/>
      <c r="I58" s="176"/>
      <c r="J58" s="176"/>
      <c r="AZ58" s="175" t="str">
        <f>B58</f>
        <v>Pro účely zpracování nabídkové ceny se jsou použity některé pojmy, pod kterými se rozumí:</v>
      </c>
    </row>
    <row r="59" spans="2:52" ht="39.6" x14ac:dyDescent="0.25">
      <c r="B59" s="176" t="s">
        <v>68</v>
      </c>
      <c r="C59" s="176"/>
      <c r="D59" s="176"/>
      <c r="E59" s="176"/>
      <c r="F59" s="176"/>
      <c r="G59" s="176"/>
      <c r="H59" s="176"/>
      <c r="I59" s="176"/>
      <c r="J59" s="176"/>
      <c r="AZ59" s="175" t="str">
        <f>B59</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0" spans="2:52" ht="39.6" x14ac:dyDescent="0.25">
      <c r="B60" s="176" t="s">
        <v>69</v>
      </c>
      <c r="C60" s="176"/>
      <c r="D60" s="176"/>
      <c r="E60" s="176"/>
      <c r="F60" s="176"/>
      <c r="G60" s="176"/>
      <c r="H60" s="176"/>
      <c r="I60" s="176"/>
      <c r="J60" s="176"/>
      <c r="AZ60" s="175" t="str">
        <f>B60</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1" spans="2:52" ht="52.8" x14ac:dyDescent="0.25">
      <c r="B61" s="176" t="s">
        <v>70</v>
      </c>
      <c r="C61" s="176"/>
      <c r="D61" s="176"/>
      <c r="E61" s="176"/>
      <c r="F61" s="176"/>
      <c r="G61" s="176"/>
      <c r="H61" s="176"/>
      <c r="I61" s="176"/>
      <c r="J61" s="176"/>
      <c r="AZ61" s="175" t="str">
        <f>B61</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2" spans="2:52" ht="79.2" x14ac:dyDescent="0.25">
      <c r="B62" s="176" t="s">
        <v>71</v>
      </c>
      <c r="C62" s="176"/>
      <c r="D62" s="176"/>
      <c r="E62" s="176"/>
      <c r="F62" s="176"/>
      <c r="G62" s="176"/>
      <c r="H62" s="176"/>
      <c r="I62" s="176"/>
      <c r="J62" s="176"/>
      <c r="AZ62" s="175" t="str">
        <f>B62</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3" spans="2:52" ht="52.8" x14ac:dyDescent="0.25">
      <c r="B63" s="176" t="s">
        <v>72</v>
      </c>
      <c r="C63" s="176"/>
      <c r="D63" s="176"/>
      <c r="E63" s="176"/>
      <c r="F63" s="176"/>
      <c r="G63" s="176"/>
      <c r="H63" s="176"/>
      <c r="I63" s="176"/>
      <c r="J63" s="176"/>
      <c r="AZ63" s="175" t="str">
        <f>B63</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5" spans="2:52" x14ac:dyDescent="0.25">
      <c r="B65" s="176" t="s">
        <v>73</v>
      </c>
      <c r="C65" s="176"/>
      <c r="D65" s="176"/>
      <c r="E65" s="176"/>
      <c r="F65" s="176"/>
      <c r="G65" s="176"/>
      <c r="H65" s="176"/>
      <c r="I65" s="176"/>
      <c r="J65" s="176"/>
      <c r="AZ65" s="175" t="str">
        <f>B65</f>
        <v xml:space="preserve">        Cenová soustava</v>
      </c>
    </row>
    <row r="67" spans="2:52" x14ac:dyDescent="0.25">
      <c r="B67" s="176" t="s">
        <v>74</v>
      </c>
      <c r="C67" s="176"/>
      <c r="D67" s="176"/>
      <c r="E67" s="176"/>
      <c r="F67" s="176"/>
      <c r="G67" s="176"/>
      <c r="H67" s="176"/>
      <c r="I67" s="176"/>
      <c r="J67" s="176"/>
      <c r="AZ67" s="175" t="str">
        <f>B67</f>
        <v xml:space="preserve">        Použitá cenová soustava</v>
      </c>
    </row>
    <row r="68" spans="2:52" ht="39.6" x14ac:dyDescent="0.25">
      <c r="B68" s="176" t="s">
        <v>75</v>
      </c>
      <c r="C68" s="176"/>
      <c r="D68" s="176"/>
      <c r="E68" s="176"/>
      <c r="F68" s="176"/>
      <c r="G68" s="176"/>
      <c r="H68" s="176"/>
      <c r="I68" s="176"/>
      <c r="J68" s="176"/>
      <c r="AZ68" s="175" t="str">
        <f>B68</f>
        <v>Soupisy stavebních prací, dodávek a služeb jsou zpracovány s použitím cenové soustavy zpracované společností RTS, a.s.. Položky z cenové soustavy mají uveden odkaz na cenovou soustavu včetně označení příslušného ceníku.</v>
      </c>
    </row>
    <row r="70" spans="2:52" x14ac:dyDescent="0.25">
      <c r="B70" s="176" t="s">
        <v>76</v>
      </c>
      <c r="C70" s="176"/>
      <c r="D70" s="176"/>
      <c r="E70" s="176"/>
      <c r="F70" s="176"/>
      <c r="G70" s="176"/>
      <c r="H70" s="176"/>
      <c r="I70" s="176"/>
      <c r="J70" s="176"/>
      <c r="AZ70" s="175" t="str">
        <f>B70</f>
        <v xml:space="preserve">        Technické podmínky</v>
      </c>
    </row>
    <row r="71" spans="2:52" ht="39.6" x14ac:dyDescent="0.25">
      <c r="B71" s="176" t="s">
        <v>77</v>
      </c>
      <c r="C71" s="176"/>
      <c r="D71" s="176"/>
      <c r="E71" s="176"/>
      <c r="F71" s="176"/>
      <c r="G71" s="176"/>
      <c r="H71" s="176"/>
      <c r="I71" s="176"/>
      <c r="J71" s="176"/>
      <c r="AZ71" s="175" t="str">
        <f>B71</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3" spans="2:52" x14ac:dyDescent="0.25">
      <c r="B73" s="176" t="s">
        <v>78</v>
      </c>
      <c r="C73" s="176"/>
      <c r="D73" s="176"/>
      <c r="E73" s="176"/>
      <c r="F73" s="176"/>
      <c r="G73" s="176"/>
      <c r="H73" s="176"/>
      <c r="I73" s="176"/>
      <c r="J73" s="176"/>
      <c r="AZ73" s="175" t="str">
        <f>B73</f>
        <v>Individuální položky</v>
      </c>
    </row>
    <row r="74" spans="2:52" ht="39.6" x14ac:dyDescent="0.25">
      <c r="B74" s="176" t="s">
        <v>79</v>
      </c>
      <c r="C74" s="176"/>
      <c r="D74" s="176"/>
      <c r="E74" s="176"/>
      <c r="F74" s="176"/>
      <c r="G74" s="176"/>
      <c r="H74" s="176"/>
      <c r="I74" s="176"/>
      <c r="J74" s="176"/>
      <c r="AZ74" s="175" t="str">
        <f>B74</f>
        <v>Položky soupisu prací, které cenová soustava neobsahuje, jsou označeny popisem „vlastní“. Pro tyto položky jsou cenové a technické podmínky definovány jejich popisem, případně odkazem na konkrétní část příslušné dokumentace.</v>
      </c>
    </row>
    <row r="76" spans="2:52" x14ac:dyDescent="0.25">
      <c r="B76" s="176" t="s">
        <v>80</v>
      </c>
      <c r="C76" s="176"/>
      <c r="D76" s="176"/>
      <c r="E76" s="176"/>
      <c r="F76" s="176"/>
      <c r="G76" s="176"/>
      <c r="H76" s="176"/>
      <c r="I76" s="176"/>
      <c r="J76" s="176"/>
      <c r="AZ76" s="175" t="str">
        <f>B76</f>
        <v xml:space="preserve">        Závaznost a změna soupisu</v>
      </c>
    </row>
    <row r="78" spans="2:52" x14ac:dyDescent="0.25">
      <c r="B78" s="176" t="s">
        <v>81</v>
      </c>
      <c r="C78" s="176"/>
      <c r="D78" s="176"/>
      <c r="E78" s="176"/>
      <c r="F78" s="176"/>
      <c r="G78" s="176"/>
      <c r="H78" s="176"/>
      <c r="I78" s="176"/>
      <c r="J78" s="176"/>
      <c r="AZ78" s="175" t="str">
        <f>B78</f>
        <v xml:space="preserve">        Závaznost soupisu</v>
      </c>
    </row>
    <row r="79" spans="2:52" ht="39.6" x14ac:dyDescent="0.25">
      <c r="B79" s="176" t="s">
        <v>82</v>
      </c>
      <c r="C79" s="176"/>
      <c r="D79" s="176"/>
      <c r="E79" s="176"/>
      <c r="F79" s="176"/>
      <c r="G79" s="176"/>
      <c r="H79" s="176"/>
      <c r="I79" s="176"/>
      <c r="J79" s="176"/>
      <c r="AZ79" s="175" t="str">
        <f>B79</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1" spans="2:52" x14ac:dyDescent="0.25">
      <c r="B81" s="176" t="s">
        <v>83</v>
      </c>
      <c r="C81" s="176"/>
      <c r="D81" s="176"/>
      <c r="E81" s="176"/>
      <c r="F81" s="176"/>
      <c r="G81" s="176"/>
      <c r="H81" s="176"/>
      <c r="I81" s="176"/>
      <c r="J81" s="176"/>
      <c r="AZ81" s="175" t="str">
        <f>B81</f>
        <v xml:space="preserve">        Zvláštní podmínky pro stanovení nabídkové ceny</v>
      </c>
    </row>
    <row r="83" spans="2:52" x14ac:dyDescent="0.25">
      <c r="B83" s="176" t="s">
        <v>84</v>
      </c>
      <c r="C83" s="176"/>
      <c r="D83" s="176"/>
      <c r="E83" s="176"/>
      <c r="F83" s="176"/>
      <c r="G83" s="176"/>
      <c r="H83" s="176"/>
      <c r="I83" s="176"/>
      <c r="J83" s="176"/>
      <c r="AZ83" s="175" t="str">
        <f>B83</f>
        <v xml:space="preserve">        Přeprava vybouraných hmot, suti a vytěžené zeminy</v>
      </c>
    </row>
    <row r="84" spans="2:52" ht="79.2" x14ac:dyDescent="0.25">
      <c r="B84" s="176" t="s">
        <v>85</v>
      </c>
      <c r="C84" s="176"/>
      <c r="D84" s="176"/>
      <c r="E84" s="176"/>
      <c r="F84" s="176"/>
      <c r="G84" s="176"/>
      <c r="H84" s="176"/>
      <c r="I84" s="176"/>
      <c r="J84" s="176"/>
      <c r="AZ84" s="175" t="str">
        <f>B84</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6" spans="2:52" x14ac:dyDescent="0.25">
      <c r="B86" s="176" t="s">
        <v>86</v>
      </c>
      <c r="C86" s="176"/>
      <c r="D86" s="176"/>
      <c r="E86" s="176"/>
      <c r="F86" s="176"/>
      <c r="G86" s="176"/>
      <c r="H86" s="176"/>
      <c r="I86" s="176"/>
      <c r="J86" s="176"/>
      <c r="AZ86" s="175" t="str">
        <f>B86</f>
        <v xml:space="preserve">        Vnitrostaveništní přesun stavebního materiálu</v>
      </c>
    </row>
    <row r="87" spans="2:52" ht="52.8" x14ac:dyDescent="0.25">
      <c r="B87" s="176" t="s">
        <v>87</v>
      </c>
      <c r="C87" s="176"/>
      <c r="D87" s="176"/>
      <c r="E87" s="176"/>
      <c r="F87" s="176"/>
      <c r="G87" s="176"/>
      <c r="H87" s="176"/>
      <c r="I87" s="176"/>
      <c r="J87" s="176"/>
      <c r="AZ87" s="175" t="str">
        <f>B87</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8" spans="2:52" ht="52.8" x14ac:dyDescent="0.25">
      <c r="B88" s="176" t="s">
        <v>88</v>
      </c>
      <c r="C88" s="176"/>
      <c r="D88" s="176"/>
      <c r="E88" s="176"/>
      <c r="F88" s="176"/>
      <c r="G88" s="176"/>
      <c r="H88" s="176"/>
      <c r="I88" s="176"/>
      <c r="J88" s="176"/>
      <c r="AZ88" s="175" t="str">
        <f>B88</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0" spans="2:52" x14ac:dyDescent="0.25">
      <c r="B90" s="176" t="s">
        <v>89</v>
      </c>
      <c r="C90" s="176"/>
      <c r="D90" s="176"/>
      <c r="E90" s="176"/>
      <c r="F90" s="176"/>
      <c r="G90" s="176"/>
      <c r="H90" s="176"/>
      <c r="I90" s="176"/>
      <c r="J90" s="176"/>
      <c r="AZ90" s="175" t="str">
        <f>B90</f>
        <v xml:space="preserve">        Příplatky za ztížené podmínky prací</v>
      </c>
    </row>
    <row r="91" spans="2:52" ht="26.4" x14ac:dyDescent="0.25">
      <c r="B91" s="176" t="s">
        <v>90</v>
      </c>
      <c r="C91" s="176"/>
      <c r="D91" s="176"/>
      <c r="E91" s="176"/>
      <c r="F91" s="176"/>
      <c r="G91" s="176"/>
      <c r="H91" s="176"/>
      <c r="I91" s="176"/>
      <c r="J91" s="176"/>
      <c r="AZ91" s="175" t="str">
        <f>B91</f>
        <v>Pokud soupis položku příplatku za ztížené podmínky obsahuje, je dodavatel povinen ji ocenit bez ohledu na to, že tento příplatek dodavatel standardně neuplatňuje.</v>
      </c>
    </row>
    <row r="93" spans="2:52" x14ac:dyDescent="0.25">
      <c r="B93" s="176" t="s">
        <v>91</v>
      </c>
      <c r="C93" s="176"/>
      <c r="D93" s="176"/>
      <c r="E93" s="176"/>
      <c r="F93" s="176"/>
      <c r="G93" s="176"/>
      <c r="H93" s="176"/>
      <c r="I93" s="176"/>
      <c r="J93" s="176"/>
      <c r="AZ93" s="175" t="str">
        <f>B93</f>
        <v xml:space="preserve">        Vedlejší a ostatní náklady</v>
      </c>
    </row>
    <row r="94" spans="2:52" ht="26.4" x14ac:dyDescent="0.25">
      <c r="B94" s="176" t="s">
        <v>92</v>
      </c>
      <c r="C94" s="176"/>
      <c r="D94" s="176"/>
      <c r="E94" s="176"/>
      <c r="F94" s="176"/>
      <c r="G94" s="176"/>
      <c r="H94" s="176"/>
      <c r="I94" s="176"/>
      <c r="J94" s="176"/>
      <c r="AZ94" s="175" t="str">
        <f>B94</f>
        <v>Tyto náklady jsou popsány v samostatném soupisu stavebních prací, dodávek a služeb s tím, že dodavatel je povinen v rámci těchto nákladů ocenit všechny definované náklady souhrnně pro celou stavbu.</v>
      </c>
    </row>
    <row r="98" spans="2:52" x14ac:dyDescent="0.25">
      <c r="B98" s="176" t="s">
        <v>93</v>
      </c>
      <c r="C98" s="176"/>
      <c r="D98" s="176"/>
      <c r="E98" s="176"/>
      <c r="F98" s="176"/>
      <c r="G98" s="176"/>
      <c r="H98" s="176"/>
      <c r="I98" s="176"/>
      <c r="J98" s="176"/>
      <c r="AZ98" s="175" t="str">
        <f>B98</f>
        <v>2. SPECIFICKÉ PODMÍNKY PRO ZPRACOVÁNÍ NABÍDKOVÉ CENY</v>
      </c>
    </row>
    <row r="100" spans="2:52" x14ac:dyDescent="0.25">
      <c r="B100" s="176" t="s">
        <v>94</v>
      </c>
      <c r="C100" s="176"/>
      <c r="D100" s="176"/>
      <c r="E100" s="176"/>
      <c r="F100" s="176"/>
      <c r="G100" s="176"/>
      <c r="H100" s="176"/>
      <c r="I100" s="176"/>
      <c r="J100" s="176"/>
      <c r="AZ100" s="175" t="str">
        <f>B100</f>
        <v>Zde doplní zpracovatel soupisu  případná specifika týkající se konkrétní zakázky.</v>
      </c>
    </row>
    <row r="103" spans="2:52" x14ac:dyDescent="0.25">
      <c r="B103" s="176" t="s">
        <v>95</v>
      </c>
      <c r="C103" s="176"/>
      <c r="D103" s="176"/>
      <c r="E103" s="176"/>
      <c r="F103" s="176"/>
      <c r="G103" s="176"/>
      <c r="H103" s="176"/>
      <c r="I103" s="176"/>
      <c r="J103" s="176"/>
      <c r="AZ103" s="175" t="str">
        <f>B103</f>
        <v>3. ELEKTRONICKÁ PODOBA SOUPISU</v>
      </c>
    </row>
    <row r="105" spans="2:52" x14ac:dyDescent="0.25">
      <c r="B105" s="176" t="s">
        <v>96</v>
      </c>
      <c r="C105" s="176"/>
      <c r="D105" s="176"/>
      <c r="E105" s="176"/>
      <c r="F105" s="176"/>
      <c r="G105" s="176"/>
      <c r="H105" s="176"/>
      <c r="I105" s="176"/>
      <c r="J105" s="176"/>
      <c r="AZ105" s="175" t="str">
        <f>B105</f>
        <v xml:space="preserve">        Elektronická podoba soupisu</v>
      </c>
    </row>
    <row r="106" spans="2:52" ht="26.4" x14ac:dyDescent="0.25">
      <c r="B106" s="176" t="s">
        <v>97</v>
      </c>
      <c r="C106" s="176"/>
      <c r="D106" s="176"/>
      <c r="E106" s="176"/>
      <c r="F106" s="176"/>
      <c r="G106" s="176"/>
      <c r="H106" s="176"/>
      <c r="I106" s="176"/>
      <c r="J106" s="176"/>
      <c r="AZ106" s="175" t="str">
        <f>B106</f>
        <v>V souladu se zákonem jsou předložené soupisy zpracovány i v elektronické podobě.  Elektronickou podobou soupisu stavebních prací, dodávek a služeb je formát MS EXCEL.</v>
      </c>
    </row>
    <row r="107" spans="2:52" x14ac:dyDescent="0.25">
      <c r="B107" s="176" t="s">
        <v>98</v>
      </c>
      <c r="C107" s="176"/>
      <c r="D107" s="176"/>
      <c r="E107" s="176"/>
      <c r="F107" s="176"/>
      <c r="G107" s="176"/>
      <c r="H107" s="176"/>
      <c r="I107" s="176"/>
      <c r="J107" s="176"/>
      <c r="AZ107" s="175" t="str">
        <f>B107</f>
        <v>Popis formátu soupisu odpovídá svou strukturou vzorovému soupisu volně dostupnému na internetové adrese:</v>
      </c>
    </row>
    <row r="109" spans="2:52" x14ac:dyDescent="0.25">
      <c r="B109" s="176" t="s">
        <v>99</v>
      </c>
      <c r="C109" s="176"/>
      <c r="D109" s="176"/>
      <c r="E109" s="176"/>
      <c r="F109" s="176"/>
      <c r="G109" s="176"/>
      <c r="H109" s="176"/>
      <c r="I109" s="176"/>
      <c r="J109" s="176"/>
      <c r="AZ109" s="175" t="str">
        <f>B109</f>
        <v>www.stavebnionline.cz/soupis</v>
      </c>
    </row>
    <row r="111" spans="2:52" x14ac:dyDescent="0.25">
      <c r="B111" s="176" t="s">
        <v>100</v>
      </c>
      <c r="C111" s="176"/>
      <c r="D111" s="176"/>
      <c r="E111" s="176"/>
      <c r="F111" s="176"/>
      <c r="G111" s="176"/>
      <c r="H111" s="176"/>
      <c r="I111" s="176"/>
      <c r="J111" s="176"/>
      <c r="AZ111" s="175" t="str">
        <f>B111</f>
        <v xml:space="preserve">        Zpracování elektronické podoby soupisu</v>
      </c>
    </row>
    <row r="112" spans="2:52" ht="52.8" x14ac:dyDescent="0.25">
      <c r="B112" s="176" t="s">
        <v>101</v>
      </c>
      <c r="C112" s="176"/>
      <c r="D112" s="176"/>
      <c r="E112" s="176"/>
      <c r="F112" s="176"/>
      <c r="G112" s="176"/>
      <c r="H112" s="176"/>
      <c r="I112" s="176"/>
      <c r="J112" s="176"/>
      <c r="AZ112" s="175" t="str">
        <f>B112</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4" spans="1:52" x14ac:dyDescent="0.25">
      <c r="B114" s="176" t="s">
        <v>102</v>
      </c>
      <c r="C114" s="176"/>
      <c r="D114" s="176"/>
      <c r="E114" s="176"/>
      <c r="F114" s="176"/>
      <c r="G114" s="176"/>
      <c r="H114" s="176"/>
      <c r="I114" s="176"/>
      <c r="J114" s="176"/>
      <c r="AZ114" s="175" t="str">
        <f>B114</f>
        <v xml:space="preserve">        Jiný formát soupisu</v>
      </c>
    </row>
    <row r="115" spans="1:52" ht="39.6" x14ac:dyDescent="0.25">
      <c r="B115" s="176" t="s">
        <v>103</v>
      </c>
      <c r="C115" s="176"/>
      <c r="D115" s="176"/>
      <c r="E115" s="176"/>
      <c r="F115" s="176"/>
      <c r="G115" s="176"/>
      <c r="H115" s="176"/>
      <c r="I115" s="176"/>
      <c r="J115" s="176"/>
      <c r="AZ115" s="175" t="str">
        <f>B115</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7" spans="1:52" x14ac:dyDescent="0.25">
      <c r="B117" s="176" t="s">
        <v>104</v>
      </c>
      <c r="C117" s="176"/>
      <c r="D117" s="176"/>
      <c r="E117" s="176"/>
      <c r="F117" s="176"/>
      <c r="G117" s="176"/>
      <c r="H117" s="176"/>
      <c r="I117" s="176"/>
      <c r="J117" s="176"/>
      <c r="AZ117" s="175" t="str">
        <f>B117</f>
        <v xml:space="preserve">        Závěrečné ustanovení</v>
      </c>
    </row>
    <row r="118" spans="1:52" x14ac:dyDescent="0.25">
      <c r="B118" s="176" t="s">
        <v>105</v>
      </c>
      <c r="C118" s="176"/>
      <c r="D118" s="176"/>
      <c r="E118" s="176"/>
      <c r="F118" s="176"/>
      <c r="G118" s="176"/>
      <c r="H118" s="176"/>
      <c r="I118" s="176"/>
      <c r="J118" s="176"/>
      <c r="AZ118" s="175" t="str">
        <f>B118</f>
        <v>Ostatní podmínky vztahující se ke zpracování nabídkové ceny jsou uvedeny v zadávací dokumentaci.</v>
      </c>
    </row>
    <row r="119" spans="1:52" x14ac:dyDescent="0.25">
      <c r="A119" t="s">
        <v>106</v>
      </c>
      <c r="B119" t="s">
        <v>107</v>
      </c>
    </row>
    <row r="120" spans="1:52" x14ac:dyDescent="0.25">
      <c r="A120" t="s">
        <v>108</v>
      </c>
      <c r="B120" t="s">
        <v>109</v>
      </c>
    </row>
    <row r="121" spans="1:52" x14ac:dyDescent="0.25">
      <c r="A121" t="s">
        <v>106</v>
      </c>
      <c r="B121" t="s">
        <v>110</v>
      </c>
    </row>
    <row r="122" spans="1:52" x14ac:dyDescent="0.25">
      <c r="A122" t="s">
        <v>108</v>
      </c>
      <c r="B122" t="s">
        <v>111</v>
      </c>
    </row>
    <row r="125" spans="1:52" ht="15.6" x14ac:dyDescent="0.3">
      <c r="B125" s="177" t="s">
        <v>112</v>
      </c>
    </row>
    <row r="127" spans="1:52" ht="25.5" customHeight="1" x14ac:dyDescent="0.25">
      <c r="A127" s="179"/>
      <c r="B127" s="182" t="s">
        <v>17</v>
      </c>
      <c r="C127" s="182" t="s">
        <v>5</v>
      </c>
      <c r="D127" s="183"/>
      <c r="E127" s="183"/>
      <c r="F127" s="184" t="s">
        <v>113</v>
      </c>
      <c r="G127" s="184"/>
      <c r="H127" s="184"/>
      <c r="I127" s="184" t="s">
        <v>29</v>
      </c>
      <c r="J127" s="184" t="s">
        <v>0</v>
      </c>
    </row>
    <row r="128" spans="1:52" ht="36.75" customHeight="1" x14ac:dyDescent="0.25">
      <c r="A128" s="180"/>
      <c r="B128" s="185" t="s">
        <v>114</v>
      </c>
      <c r="C128" s="186" t="s">
        <v>115</v>
      </c>
      <c r="D128" s="187"/>
      <c r="E128" s="187"/>
      <c r="F128" s="194" t="s">
        <v>24</v>
      </c>
      <c r="G128" s="195"/>
      <c r="H128" s="195"/>
      <c r="I128" s="195">
        <f>'SO 100 01 Pol'!G8</f>
        <v>0</v>
      </c>
      <c r="J128" s="191" t="str">
        <f>IF(I137=0,"",I128/I137*100)</f>
        <v/>
      </c>
    </row>
    <row r="129" spans="1:10" ht="36.75" customHeight="1" x14ac:dyDescent="0.25">
      <c r="A129" s="180"/>
      <c r="B129" s="185" t="s">
        <v>116</v>
      </c>
      <c r="C129" s="186" t="s">
        <v>117</v>
      </c>
      <c r="D129" s="187"/>
      <c r="E129" s="187"/>
      <c r="F129" s="194" t="s">
        <v>24</v>
      </c>
      <c r="G129" s="195"/>
      <c r="H129" s="195"/>
      <c r="I129" s="195">
        <f>'SO 100 01 Pol'!G36</f>
        <v>0</v>
      </c>
      <c r="J129" s="191" t="str">
        <f>IF(I137=0,"",I129/I137*100)</f>
        <v/>
      </c>
    </row>
    <row r="130" spans="1:10" ht="36.75" customHeight="1" x14ac:dyDescent="0.25">
      <c r="A130" s="180"/>
      <c r="B130" s="185" t="s">
        <v>118</v>
      </c>
      <c r="C130" s="186" t="s">
        <v>119</v>
      </c>
      <c r="D130" s="187"/>
      <c r="E130" s="187"/>
      <c r="F130" s="194" t="s">
        <v>24</v>
      </c>
      <c r="G130" s="195"/>
      <c r="H130" s="195"/>
      <c r="I130" s="195">
        <f>'SO 100 01 Pol'!G46</f>
        <v>0</v>
      </c>
      <c r="J130" s="191" t="str">
        <f>IF(I137=0,"",I130/I137*100)</f>
        <v/>
      </c>
    </row>
    <row r="131" spans="1:10" ht="36.75" customHeight="1" x14ac:dyDescent="0.25">
      <c r="A131" s="180"/>
      <c r="B131" s="185" t="s">
        <v>120</v>
      </c>
      <c r="C131" s="186" t="s">
        <v>121</v>
      </c>
      <c r="D131" s="187"/>
      <c r="E131" s="187"/>
      <c r="F131" s="194" t="s">
        <v>24</v>
      </c>
      <c r="G131" s="195"/>
      <c r="H131" s="195"/>
      <c r="I131" s="195">
        <f>'SO 100 01 Pol'!G48</f>
        <v>0</v>
      </c>
      <c r="J131" s="191" t="str">
        <f>IF(I137=0,"",I131/I137*100)</f>
        <v/>
      </c>
    </row>
    <row r="132" spans="1:10" ht="36.75" customHeight="1" x14ac:dyDescent="0.25">
      <c r="A132" s="180"/>
      <c r="B132" s="185" t="s">
        <v>122</v>
      </c>
      <c r="C132" s="186" t="s">
        <v>123</v>
      </c>
      <c r="D132" s="187"/>
      <c r="E132" s="187"/>
      <c r="F132" s="194" t="s">
        <v>24</v>
      </c>
      <c r="G132" s="195"/>
      <c r="H132" s="195"/>
      <c r="I132" s="195">
        <f>'SO 100 01 Pol'!G60</f>
        <v>0</v>
      </c>
      <c r="J132" s="191" t="str">
        <f>IF(I137=0,"",I132/I137*100)</f>
        <v/>
      </c>
    </row>
    <row r="133" spans="1:10" ht="36.75" customHeight="1" x14ac:dyDescent="0.25">
      <c r="A133" s="180"/>
      <c r="B133" s="185" t="s">
        <v>124</v>
      </c>
      <c r="C133" s="186" t="s">
        <v>125</v>
      </c>
      <c r="D133" s="187"/>
      <c r="E133" s="187"/>
      <c r="F133" s="194" t="s">
        <v>24</v>
      </c>
      <c r="G133" s="195"/>
      <c r="H133" s="195"/>
      <c r="I133" s="195">
        <f>'SO 100 01 Pol'!G76</f>
        <v>0</v>
      </c>
      <c r="J133" s="191" t="str">
        <f>IF(I137=0,"",I133/I137*100)</f>
        <v/>
      </c>
    </row>
    <row r="134" spans="1:10" ht="36.75" customHeight="1" x14ac:dyDescent="0.25">
      <c r="A134" s="180"/>
      <c r="B134" s="185" t="s">
        <v>126</v>
      </c>
      <c r="C134" s="186" t="s">
        <v>127</v>
      </c>
      <c r="D134" s="187"/>
      <c r="E134" s="187"/>
      <c r="F134" s="194" t="s">
        <v>24</v>
      </c>
      <c r="G134" s="195"/>
      <c r="H134" s="195"/>
      <c r="I134" s="195">
        <f>'SO 100 01 Pol'!G85</f>
        <v>0</v>
      </c>
      <c r="J134" s="191" t="str">
        <f>IF(I137=0,"",I134/I137*100)</f>
        <v/>
      </c>
    </row>
    <row r="135" spans="1:10" ht="36.75" customHeight="1" x14ac:dyDescent="0.25">
      <c r="A135" s="180"/>
      <c r="B135" s="185" t="s">
        <v>128</v>
      </c>
      <c r="C135" s="186" t="s">
        <v>27</v>
      </c>
      <c r="D135" s="187"/>
      <c r="E135" s="187"/>
      <c r="F135" s="194" t="s">
        <v>128</v>
      </c>
      <c r="G135" s="195"/>
      <c r="H135" s="195"/>
      <c r="I135" s="195">
        <f>'000 01 Naklady'!G8</f>
        <v>0</v>
      </c>
      <c r="J135" s="191" t="str">
        <f>IF(I137=0,"",I135/I137*100)</f>
        <v/>
      </c>
    </row>
    <row r="136" spans="1:10" ht="36.75" customHeight="1" x14ac:dyDescent="0.25">
      <c r="A136" s="180"/>
      <c r="B136" s="185" t="s">
        <v>129</v>
      </c>
      <c r="C136" s="186" t="s">
        <v>28</v>
      </c>
      <c r="D136" s="187"/>
      <c r="E136" s="187"/>
      <c r="F136" s="194" t="s">
        <v>129</v>
      </c>
      <c r="G136" s="195"/>
      <c r="H136" s="195"/>
      <c r="I136" s="195">
        <f>'000 01 Naklady'!G22</f>
        <v>0</v>
      </c>
      <c r="J136" s="191" t="str">
        <f>IF(I137=0,"",I136/I137*100)</f>
        <v/>
      </c>
    </row>
    <row r="137" spans="1:10" ht="25.5" customHeight="1" x14ac:dyDescent="0.25">
      <c r="A137" s="181"/>
      <c r="B137" s="188" t="s">
        <v>1</v>
      </c>
      <c r="C137" s="189"/>
      <c r="D137" s="190"/>
      <c r="E137" s="190"/>
      <c r="F137" s="196"/>
      <c r="G137" s="197"/>
      <c r="H137" s="197"/>
      <c r="I137" s="197">
        <f>SUM(I128:I136)</f>
        <v>0</v>
      </c>
      <c r="J137" s="192">
        <f>SUM(J128:J136)</f>
        <v>0</v>
      </c>
    </row>
    <row r="138" spans="1:10" x14ac:dyDescent="0.25">
      <c r="F138" s="135"/>
      <c r="G138" s="135"/>
      <c r="H138" s="135"/>
      <c r="I138" s="135"/>
      <c r="J138" s="193"/>
    </row>
    <row r="139" spans="1:10" x14ac:dyDescent="0.25">
      <c r="F139" s="135"/>
      <c r="G139" s="135"/>
      <c r="H139" s="135"/>
      <c r="I139" s="135"/>
      <c r="J139" s="193"/>
    </row>
    <row r="140" spans="1:10" x14ac:dyDescent="0.25">
      <c r="F140" s="135"/>
      <c r="G140" s="135"/>
      <c r="H140" s="135"/>
      <c r="I140" s="135"/>
      <c r="J140" s="193"/>
    </row>
  </sheetData>
  <sheetProtection algorithmName="SHA-512" hashValue="k+61zjyYRLvksEVT2YutRHrYRvPVuFJGDXvUnIeh5k1xYl0k3YPt+DaVjQqYmg1ncK8fF0covZ/exC3iVpxEPg==" saltValue="7RHU7J5em5inn8aP9naJ8Q=="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01">
    <mergeCell ref="C132:E132"/>
    <mergeCell ref="C133:E133"/>
    <mergeCell ref="C134:E134"/>
    <mergeCell ref="C135:E135"/>
    <mergeCell ref="C136:E136"/>
    <mergeCell ref="B118:J118"/>
    <mergeCell ref="C128:E128"/>
    <mergeCell ref="C129:E129"/>
    <mergeCell ref="C130:E130"/>
    <mergeCell ref="C131:E131"/>
    <mergeCell ref="B111:J111"/>
    <mergeCell ref="B112:J112"/>
    <mergeCell ref="B114:J114"/>
    <mergeCell ref="B115:J115"/>
    <mergeCell ref="B117:J117"/>
    <mergeCell ref="B103:J103"/>
    <mergeCell ref="B105:J105"/>
    <mergeCell ref="B106:J106"/>
    <mergeCell ref="B107:J107"/>
    <mergeCell ref="B109:J109"/>
    <mergeCell ref="B91:J91"/>
    <mergeCell ref="B93:J93"/>
    <mergeCell ref="B94:J94"/>
    <mergeCell ref="B98:J98"/>
    <mergeCell ref="B100:J100"/>
    <mergeCell ref="B84:J84"/>
    <mergeCell ref="B86:J86"/>
    <mergeCell ref="B87:J87"/>
    <mergeCell ref="B88:J88"/>
    <mergeCell ref="B90:J90"/>
    <mergeCell ref="B76:J76"/>
    <mergeCell ref="B78:J78"/>
    <mergeCell ref="B79:J79"/>
    <mergeCell ref="B81:J81"/>
    <mergeCell ref="B83:J83"/>
    <mergeCell ref="B68:J68"/>
    <mergeCell ref="B70:J70"/>
    <mergeCell ref="B71:J71"/>
    <mergeCell ref="B73:J73"/>
    <mergeCell ref="B74:J74"/>
    <mergeCell ref="B61:J61"/>
    <mergeCell ref="B62:J62"/>
    <mergeCell ref="B63:J63"/>
    <mergeCell ref="B65:J65"/>
    <mergeCell ref="B67:J67"/>
    <mergeCell ref="B53:J53"/>
    <mergeCell ref="B55:J55"/>
    <mergeCell ref="B58:J58"/>
    <mergeCell ref="B59:J59"/>
    <mergeCell ref="B60:J60"/>
    <mergeCell ref="C44:E44"/>
    <mergeCell ref="B45:E45"/>
    <mergeCell ref="B48:J48"/>
    <mergeCell ref="B50:J50"/>
    <mergeCell ref="B52:J52"/>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22"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104" t="s">
        <v>6</v>
      </c>
      <c r="B1" s="104"/>
      <c r="C1" s="105"/>
      <c r="D1" s="104"/>
      <c r="E1" s="104"/>
      <c r="F1" s="104"/>
      <c r="G1" s="104"/>
    </row>
    <row r="2" spans="1:7" ht="24.9" customHeight="1" x14ac:dyDescent="0.25">
      <c r="A2" s="50" t="s">
        <v>7</v>
      </c>
      <c r="B2" s="49"/>
      <c r="C2" s="106"/>
      <c r="D2" s="106"/>
      <c r="E2" s="106"/>
      <c r="F2" s="106"/>
      <c r="G2" s="107"/>
    </row>
    <row r="3" spans="1:7" ht="24.9" customHeight="1" x14ac:dyDescent="0.25">
      <c r="A3" s="50" t="s">
        <v>8</v>
      </c>
      <c r="B3" s="49"/>
      <c r="C3" s="106"/>
      <c r="D3" s="106"/>
      <c r="E3" s="106"/>
      <c r="F3" s="106"/>
      <c r="G3" s="107"/>
    </row>
    <row r="4" spans="1:7" ht="24.9" customHeight="1" x14ac:dyDescent="0.25">
      <c r="A4" s="50" t="s">
        <v>9</v>
      </c>
      <c r="B4" s="49"/>
      <c r="C4" s="106"/>
      <c r="D4" s="106"/>
      <c r="E4" s="106"/>
      <c r="F4" s="106"/>
      <c r="G4" s="107"/>
    </row>
    <row r="5" spans="1:7" x14ac:dyDescent="0.25">
      <c r="B5" s="4"/>
      <c r="C5" s="5"/>
      <c r="D5" s="6"/>
    </row>
  </sheetData>
  <sheetProtection algorithmName="SHA-512" hashValue="IKBLpHw4zm3LsSJ0AJNCxTzEV3edRRIWrjGTBakxwm2CZc/74T0gH9yXGhEruv3d/Kah+qvG4+W1t7B4Sb6KwA==" saltValue="H+0/UJHOXNXgyugUohRqUA=="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1C94-BB7F-45CF-9493-02514599FDE2}">
  <sheetPr>
    <outlinePr summaryBelow="0"/>
  </sheetPr>
  <dimension ref="A1:BH5000"/>
  <sheetViews>
    <sheetView workbookViewId="0">
      <pane ySplit="7" topLeftCell="A8" activePane="bottomLeft" state="frozen"/>
      <selection pane="bottomLeft" sqref="A1:G1"/>
    </sheetView>
  </sheetViews>
  <sheetFormatPr defaultRowHeight="13.2" outlineLevelRow="3"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9" t="s">
        <v>130</v>
      </c>
      <c r="B1" s="199"/>
      <c r="C1" s="199"/>
      <c r="D1" s="199"/>
      <c r="E1" s="199"/>
      <c r="F1" s="199"/>
      <c r="G1" s="199"/>
      <c r="AG1" t="s">
        <v>131</v>
      </c>
    </row>
    <row r="2" spans="1:60" ht="25.05" customHeight="1" x14ac:dyDescent="0.25">
      <c r="A2" s="200" t="s">
        <v>7</v>
      </c>
      <c r="B2" s="49" t="s">
        <v>43</v>
      </c>
      <c r="C2" s="203" t="s">
        <v>44</v>
      </c>
      <c r="D2" s="201"/>
      <c r="E2" s="201"/>
      <c r="F2" s="201"/>
      <c r="G2" s="202"/>
      <c r="AG2" t="s">
        <v>132</v>
      </c>
    </row>
    <row r="3" spans="1:60" ht="25.05" customHeight="1" x14ac:dyDescent="0.25">
      <c r="A3" s="200" t="s">
        <v>8</v>
      </c>
      <c r="B3" s="49" t="s">
        <v>133</v>
      </c>
      <c r="C3" s="203" t="s">
        <v>134</v>
      </c>
      <c r="D3" s="201"/>
      <c r="E3" s="201"/>
      <c r="F3" s="201"/>
      <c r="G3" s="202"/>
      <c r="AC3" s="178" t="s">
        <v>135</v>
      </c>
      <c r="AG3" t="s">
        <v>136</v>
      </c>
    </row>
    <row r="4" spans="1:60" ht="25.05" customHeight="1" x14ac:dyDescent="0.25">
      <c r="A4" s="204" t="s">
        <v>9</v>
      </c>
      <c r="B4" s="205" t="s">
        <v>52</v>
      </c>
      <c r="C4" s="206" t="s">
        <v>53</v>
      </c>
      <c r="D4" s="207"/>
      <c r="E4" s="207"/>
      <c r="F4" s="207"/>
      <c r="G4" s="208"/>
      <c r="AG4" t="s">
        <v>137</v>
      </c>
    </row>
    <row r="5" spans="1:60" x14ac:dyDescent="0.25">
      <c r="D5" s="10"/>
    </row>
    <row r="6" spans="1:60" ht="39.6" x14ac:dyDescent="0.25">
      <c r="A6" s="210" t="s">
        <v>138</v>
      </c>
      <c r="B6" s="212" t="s">
        <v>139</v>
      </c>
      <c r="C6" s="212" t="s">
        <v>140</v>
      </c>
      <c r="D6" s="211" t="s">
        <v>141</v>
      </c>
      <c r="E6" s="210" t="s">
        <v>142</v>
      </c>
      <c r="F6" s="209" t="s">
        <v>143</v>
      </c>
      <c r="G6" s="210" t="s">
        <v>29</v>
      </c>
      <c r="H6" s="213" t="s">
        <v>30</v>
      </c>
      <c r="I6" s="213" t="s">
        <v>144</v>
      </c>
      <c r="J6" s="213" t="s">
        <v>31</v>
      </c>
      <c r="K6" s="213" t="s">
        <v>145</v>
      </c>
      <c r="L6" s="213" t="s">
        <v>146</v>
      </c>
      <c r="M6" s="213" t="s">
        <v>147</v>
      </c>
      <c r="N6" s="213" t="s">
        <v>148</v>
      </c>
      <c r="O6" s="213" t="s">
        <v>149</v>
      </c>
      <c r="P6" s="213" t="s">
        <v>150</v>
      </c>
      <c r="Q6" s="213" t="s">
        <v>151</v>
      </c>
      <c r="R6" s="213" t="s">
        <v>152</v>
      </c>
      <c r="S6" s="213" t="s">
        <v>153</v>
      </c>
      <c r="T6" s="213" t="s">
        <v>154</v>
      </c>
      <c r="U6" s="213" t="s">
        <v>155</v>
      </c>
      <c r="V6" s="213" t="s">
        <v>156</v>
      </c>
      <c r="W6" s="213" t="s">
        <v>157</v>
      </c>
      <c r="X6" s="213" t="s">
        <v>158</v>
      </c>
      <c r="Y6" s="213" t="s">
        <v>159</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6" t="s">
        <v>160</v>
      </c>
      <c r="B8" s="227" t="s">
        <v>128</v>
      </c>
      <c r="C8" s="243" t="s">
        <v>27</v>
      </c>
      <c r="D8" s="228"/>
      <c r="E8" s="229"/>
      <c r="F8" s="230"/>
      <c r="G8" s="230">
        <f>SUMIF(AG9:AG21,"&lt;&gt;NOR",G9:G21)</f>
        <v>0</v>
      </c>
      <c r="H8" s="230"/>
      <c r="I8" s="230">
        <f>SUM(I9:I21)</f>
        <v>0</v>
      </c>
      <c r="J8" s="230"/>
      <c r="K8" s="230">
        <f>SUM(K9:K21)</f>
        <v>0</v>
      </c>
      <c r="L8" s="230"/>
      <c r="M8" s="230">
        <f>SUM(M9:M21)</f>
        <v>0</v>
      </c>
      <c r="N8" s="229"/>
      <c r="O8" s="229">
        <f>SUM(O9:O21)</f>
        <v>0</v>
      </c>
      <c r="P8" s="229"/>
      <c r="Q8" s="229">
        <f>SUM(Q9:Q21)</f>
        <v>0</v>
      </c>
      <c r="R8" s="230"/>
      <c r="S8" s="230"/>
      <c r="T8" s="231"/>
      <c r="U8" s="225"/>
      <c r="V8" s="225">
        <f>SUM(V9:V21)</f>
        <v>0</v>
      </c>
      <c r="W8" s="225"/>
      <c r="X8" s="225"/>
      <c r="Y8" s="225"/>
      <c r="AG8" t="s">
        <v>161</v>
      </c>
    </row>
    <row r="9" spans="1:60" outlineLevel="1" x14ac:dyDescent="0.25">
      <c r="A9" s="233">
        <v>1</v>
      </c>
      <c r="B9" s="234" t="s">
        <v>162</v>
      </c>
      <c r="C9" s="244" t="s">
        <v>163</v>
      </c>
      <c r="D9" s="235" t="s">
        <v>164</v>
      </c>
      <c r="E9" s="236">
        <v>1</v>
      </c>
      <c r="F9" s="237"/>
      <c r="G9" s="238">
        <f>ROUND(E9*F9,2)</f>
        <v>0</v>
      </c>
      <c r="H9" s="237"/>
      <c r="I9" s="238">
        <f>ROUND(E9*H9,2)</f>
        <v>0</v>
      </c>
      <c r="J9" s="237"/>
      <c r="K9" s="238">
        <f>ROUND(E9*J9,2)</f>
        <v>0</v>
      </c>
      <c r="L9" s="238">
        <v>21</v>
      </c>
      <c r="M9" s="238">
        <f>G9*(1+L9/100)</f>
        <v>0</v>
      </c>
      <c r="N9" s="236">
        <v>0</v>
      </c>
      <c r="O9" s="236">
        <f>ROUND(E9*N9,2)</f>
        <v>0</v>
      </c>
      <c r="P9" s="236">
        <v>0</v>
      </c>
      <c r="Q9" s="236">
        <f>ROUND(E9*P9,2)</f>
        <v>0</v>
      </c>
      <c r="R9" s="238"/>
      <c r="S9" s="238" t="s">
        <v>165</v>
      </c>
      <c r="T9" s="239" t="s">
        <v>166</v>
      </c>
      <c r="U9" s="224">
        <v>0</v>
      </c>
      <c r="V9" s="224">
        <f>ROUND(E9*U9,2)</f>
        <v>0</v>
      </c>
      <c r="W9" s="224"/>
      <c r="X9" s="224" t="s">
        <v>53</v>
      </c>
      <c r="Y9" s="224" t="s">
        <v>167</v>
      </c>
      <c r="Z9" s="214"/>
      <c r="AA9" s="214"/>
      <c r="AB9" s="214"/>
      <c r="AC9" s="214"/>
      <c r="AD9" s="214"/>
      <c r="AE9" s="214"/>
      <c r="AF9" s="214"/>
      <c r="AG9" s="214" t="s">
        <v>168</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5">
      <c r="A10" s="221"/>
      <c r="B10" s="222"/>
      <c r="C10" s="245" t="s">
        <v>212</v>
      </c>
      <c r="D10" s="240"/>
      <c r="E10" s="240"/>
      <c r="F10" s="240"/>
      <c r="G10" s="240"/>
      <c r="H10" s="224"/>
      <c r="I10" s="224"/>
      <c r="J10" s="224"/>
      <c r="K10" s="224"/>
      <c r="L10" s="224"/>
      <c r="M10" s="224"/>
      <c r="N10" s="223"/>
      <c r="O10" s="223"/>
      <c r="P10" s="223"/>
      <c r="Q10" s="223"/>
      <c r="R10" s="224"/>
      <c r="S10" s="224"/>
      <c r="T10" s="224"/>
      <c r="U10" s="224"/>
      <c r="V10" s="224"/>
      <c r="W10" s="224"/>
      <c r="X10" s="224"/>
      <c r="Y10" s="224"/>
      <c r="Z10" s="214"/>
      <c r="AA10" s="214"/>
      <c r="AB10" s="214"/>
      <c r="AC10" s="214"/>
      <c r="AD10" s="214"/>
      <c r="AE10" s="214"/>
      <c r="AF10" s="214"/>
      <c r="AG10" s="214" t="s">
        <v>169</v>
      </c>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outlineLevel="3" x14ac:dyDescent="0.25">
      <c r="A11" s="221"/>
      <c r="B11" s="222"/>
      <c r="C11" s="246" t="s">
        <v>170</v>
      </c>
      <c r="D11" s="242"/>
      <c r="E11" s="242"/>
      <c r="F11" s="242"/>
      <c r="G11" s="242"/>
      <c r="H11" s="224"/>
      <c r="I11" s="224"/>
      <c r="J11" s="224"/>
      <c r="K11" s="224"/>
      <c r="L11" s="224"/>
      <c r="M11" s="224"/>
      <c r="N11" s="223"/>
      <c r="O11" s="223"/>
      <c r="P11" s="223"/>
      <c r="Q11" s="223"/>
      <c r="R11" s="224"/>
      <c r="S11" s="224"/>
      <c r="T11" s="224"/>
      <c r="U11" s="224"/>
      <c r="V11" s="224"/>
      <c r="W11" s="224"/>
      <c r="X11" s="224"/>
      <c r="Y11" s="224"/>
      <c r="Z11" s="214"/>
      <c r="AA11" s="214"/>
      <c r="AB11" s="214"/>
      <c r="AC11" s="214"/>
      <c r="AD11" s="214"/>
      <c r="AE11" s="214"/>
      <c r="AF11" s="214"/>
      <c r="AG11" s="214" t="s">
        <v>169</v>
      </c>
      <c r="AH11" s="214"/>
      <c r="AI11" s="214"/>
      <c r="AJ11" s="214"/>
      <c r="AK11" s="214"/>
      <c r="AL11" s="214"/>
      <c r="AM11" s="214"/>
      <c r="AN11" s="214"/>
      <c r="AO11" s="214"/>
      <c r="AP11" s="214"/>
      <c r="AQ11" s="214"/>
      <c r="AR11" s="214"/>
      <c r="AS11" s="214"/>
      <c r="AT11" s="214"/>
      <c r="AU11" s="214"/>
      <c r="AV11" s="214"/>
      <c r="AW11" s="214"/>
      <c r="AX11" s="214"/>
      <c r="AY11" s="214"/>
      <c r="AZ11" s="214"/>
      <c r="BA11" s="241" t="str">
        <f>C11</f>
        <v>Vyhotovení protokolu o vytyčení stavby se seznamem souřadnic vytyčených bodů a jejich polohopisnými (S-JTSK) a výškopisnými (Bpv) hodnotami.</v>
      </c>
      <c r="BB11" s="214"/>
      <c r="BC11" s="214"/>
      <c r="BD11" s="214"/>
      <c r="BE11" s="214"/>
      <c r="BF11" s="214"/>
      <c r="BG11" s="214"/>
      <c r="BH11" s="214"/>
    </row>
    <row r="12" spans="1:60" outlineLevel="1" x14ac:dyDescent="0.25">
      <c r="A12" s="233">
        <v>2</v>
      </c>
      <c r="B12" s="234" t="s">
        <v>171</v>
      </c>
      <c r="C12" s="244" t="s">
        <v>172</v>
      </c>
      <c r="D12" s="235" t="s">
        <v>164</v>
      </c>
      <c r="E12" s="236">
        <v>1</v>
      </c>
      <c r="F12" s="237"/>
      <c r="G12" s="238">
        <f>ROUND(E12*F12,2)</f>
        <v>0</v>
      </c>
      <c r="H12" s="237"/>
      <c r="I12" s="238">
        <f>ROUND(E12*H12,2)</f>
        <v>0</v>
      </c>
      <c r="J12" s="237"/>
      <c r="K12" s="238">
        <f>ROUND(E12*J12,2)</f>
        <v>0</v>
      </c>
      <c r="L12" s="238">
        <v>21</v>
      </c>
      <c r="M12" s="238">
        <f>G12*(1+L12/100)</f>
        <v>0</v>
      </c>
      <c r="N12" s="236">
        <v>0</v>
      </c>
      <c r="O12" s="236">
        <f>ROUND(E12*N12,2)</f>
        <v>0</v>
      </c>
      <c r="P12" s="236">
        <v>0</v>
      </c>
      <c r="Q12" s="236">
        <f>ROUND(E12*P12,2)</f>
        <v>0</v>
      </c>
      <c r="R12" s="238"/>
      <c r="S12" s="238" t="s">
        <v>165</v>
      </c>
      <c r="T12" s="239" t="s">
        <v>166</v>
      </c>
      <c r="U12" s="224">
        <v>0</v>
      </c>
      <c r="V12" s="224">
        <f>ROUND(E12*U12,2)</f>
        <v>0</v>
      </c>
      <c r="W12" s="224"/>
      <c r="X12" s="224" t="s">
        <v>53</v>
      </c>
      <c r="Y12" s="224" t="s">
        <v>167</v>
      </c>
      <c r="Z12" s="214"/>
      <c r="AA12" s="214"/>
      <c r="AB12" s="214"/>
      <c r="AC12" s="214"/>
      <c r="AD12" s="214"/>
      <c r="AE12" s="214"/>
      <c r="AF12" s="214"/>
      <c r="AG12" s="214" t="s">
        <v>168</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2" x14ac:dyDescent="0.25">
      <c r="A13" s="221"/>
      <c r="B13" s="222"/>
      <c r="C13" s="245" t="s">
        <v>173</v>
      </c>
      <c r="D13" s="240"/>
      <c r="E13" s="240"/>
      <c r="F13" s="240"/>
      <c r="G13" s="240"/>
      <c r="H13" s="224"/>
      <c r="I13" s="224"/>
      <c r="J13" s="224"/>
      <c r="K13" s="224"/>
      <c r="L13" s="224"/>
      <c r="M13" s="224"/>
      <c r="N13" s="223"/>
      <c r="O13" s="223"/>
      <c r="P13" s="223"/>
      <c r="Q13" s="223"/>
      <c r="R13" s="224"/>
      <c r="S13" s="224"/>
      <c r="T13" s="224"/>
      <c r="U13" s="224"/>
      <c r="V13" s="224"/>
      <c r="W13" s="224"/>
      <c r="X13" s="224"/>
      <c r="Y13" s="224"/>
      <c r="Z13" s="214"/>
      <c r="AA13" s="214"/>
      <c r="AB13" s="214"/>
      <c r="AC13" s="214"/>
      <c r="AD13" s="214"/>
      <c r="AE13" s="214"/>
      <c r="AF13" s="214"/>
      <c r="AG13" s="214" t="s">
        <v>169</v>
      </c>
      <c r="AH13" s="214"/>
      <c r="AI13" s="214"/>
      <c r="AJ13" s="214"/>
      <c r="AK13" s="214"/>
      <c r="AL13" s="214"/>
      <c r="AM13" s="214"/>
      <c r="AN13" s="214"/>
      <c r="AO13" s="214"/>
      <c r="AP13" s="214"/>
      <c r="AQ13" s="214"/>
      <c r="AR13" s="214"/>
      <c r="AS13" s="214"/>
      <c r="AT13" s="214"/>
      <c r="AU13" s="214"/>
      <c r="AV13" s="214"/>
      <c r="AW13" s="214"/>
      <c r="AX13" s="214"/>
      <c r="AY13" s="214"/>
      <c r="AZ13" s="214"/>
      <c r="BA13" s="241" t="str">
        <f>C13</f>
        <v>Zaměření a vytýčení stávajících inženýrských sítí v místě stavby z hlediska jejich ochrany při provádění stavby.</v>
      </c>
      <c r="BB13" s="214"/>
      <c r="BC13" s="214"/>
      <c r="BD13" s="214"/>
      <c r="BE13" s="214"/>
      <c r="BF13" s="214"/>
      <c r="BG13" s="214"/>
      <c r="BH13" s="214"/>
    </row>
    <row r="14" spans="1:60" outlineLevel="1" x14ac:dyDescent="0.25">
      <c r="A14" s="233">
        <v>3</v>
      </c>
      <c r="B14" s="234" t="s">
        <v>174</v>
      </c>
      <c r="C14" s="244" t="s">
        <v>175</v>
      </c>
      <c r="D14" s="235" t="s">
        <v>164</v>
      </c>
      <c r="E14" s="236">
        <v>1</v>
      </c>
      <c r="F14" s="237"/>
      <c r="G14" s="238">
        <f>ROUND(E14*F14,2)</f>
        <v>0</v>
      </c>
      <c r="H14" s="237"/>
      <c r="I14" s="238">
        <f>ROUND(E14*H14,2)</f>
        <v>0</v>
      </c>
      <c r="J14" s="237"/>
      <c r="K14" s="238">
        <f>ROUND(E14*J14,2)</f>
        <v>0</v>
      </c>
      <c r="L14" s="238">
        <v>21</v>
      </c>
      <c r="M14" s="238">
        <f>G14*(1+L14/100)</f>
        <v>0</v>
      </c>
      <c r="N14" s="236">
        <v>0</v>
      </c>
      <c r="O14" s="236">
        <f>ROUND(E14*N14,2)</f>
        <v>0</v>
      </c>
      <c r="P14" s="236">
        <v>0</v>
      </c>
      <c r="Q14" s="236">
        <f>ROUND(E14*P14,2)</f>
        <v>0</v>
      </c>
      <c r="R14" s="238"/>
      <c r="S14" s="238" t="s">
        <v>165</v>
      </c>
      <c r="T14" s="239" t="s">
        <v>166</v>
      </c>
      <c r="U14" s="224">
        <v>0</v>
      </c>
      <c r="V14" s="224">
        <f>ROUND(E14*U14,2)</f>
        <v>0</v>
      </c>
      <c r="W14" s="224"/>
      <c r="X14" s="224" t="s">
        <v>53</v>
      </c>
      <c r="Y14" s="224" t="s">
        <v>167</v>
      </c>
      <c r="Z14" s="214"/>
      <c r="AA14" s="214"/>
      <c r="AB14" s="214"/>
      <c r="AC14" s="214"/>
      <c r="AD14" s="214"/>
      <c r="AE14" s="214"/>
      <c r="AF14" s="214"/>
      <c r="AG14" s="214" t="s">
        <v>168</v>
      </c>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ht="21" outlineLevel="2" x14ac:dyDescent="0.25">
      <c r="A15" s="221"/>
      <c r="B15" s="222"/>
      <c r="C15" s="245" t="s">
        <v>176</v>
      </c>
      <c r="D15" s="240"/>
      <c r="E15" s="240"/>
      <c r="F15" s="240"/>
      <c r="G15" s="240"/>
      <c r="H15" s="224"/>
      <c r="I15" s="224"/>
      <c r="J15" s="224"/>
      <c r="K15" s="224"/>
      <c r="L15" s="224"/>
      <c r="M15" s="224"/>
      <c r="N15" s="223"/>
      <c r="O15" s="223"/>
      <c r="P15" s="223"/>
      <c r="Q15" s="223"/>
      <c r="R15" s="224"/>
      <c r="S15" s="224"/>
      <c r="T15" s="224"/>
      <c r="U15" s="224"/>
      <c r="V15" s="224"/>
      <c r="W15" s="224"/>
      <c r="X15" s="224"/>
      <c r="Y15" s="224"/>
      <c r="Z15" s="214"/>
      <c r="AA15" s="214"/>
      <c r="AB15" s="214"/>
      <c r="AC15" s="214"/>
      <c r="AD15" s="214"/>
      <c r="AE15" s="214"/>
      <c r="AF15" s="214"/>
      <c r="AG15" s="214" t="s">
        <v>169</v>
      </c>
      <c r="AH15" s="214"/>
      <c r="AI15" s="214"/>
      <c r="AJ15" s="214"/>
      <c r="AK15" s="214"/>
      <c r="AL15" s="214"/>
      <c r="AM15" s="214"/>
      <c r="AN15" s="214"/>
      <c r="AO15" s="214"/>
      <c r="AP15" s="214"/>
      <c r="AQ15" s="214"/>
      <c r="AR15" s="214"/>
      <c r="AS15" s="214"/>
      <c r="AT15" s="214"/>
      <c r="AU15" s="214"/>
      <c r="AV15" s="214"/>
      <c r="AW15" s="214"/>
      <c r="AX15" s="214"/>
      <c r="AY15" s="214"/>
      <c r="AZ15" s="214"/>
      <c r="BA15" s="241" t="str">
        <f>C15</f>
        <v>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v>
      </c>
      <c r="BB15" s="214"/>
      <c r="BC15" s="214"/>
      <c r="BD15" s="214"/>
      <c r="BE15" s="214"/>
      <c r="BF15" s="214"/>
      <c r="BG15" s="214"/>
      <c r="BH15" s="214"/>
    </row>
    <row r="16" spans="1:60" outlineLevel="1" x14ac:dyDescent="0.25">
      <c r="A16" s="233">
        <v>4</v>
      </c>
      <c r="B16" s="234" t="s">
        <v>177</v>
      </c>
      <c r="C16" s="244" t="s">
        <v>178</v>
      </c>
      <c r="D16" s="235" t="s">
        <v>164</v>
      </c>
      <c r="E16" s="236">
        <v>1</v>
      </c>
      <c r="F16" s="237"/>
      <c r="G16" s="238">
        <f>ROUND(E16*F16,2)</f>
        <v>0</v>
      </c>
      <c r="H16" s="237"/>
      <c r="I16" s="238">
        <f>ROUND(E16*H16,2)</f>
        <v>0</v>
      </c>
      <c r="J16" s="237"/>
      <c r="K16" s="238">
        <f>ROUND(E16*J16,2)</f>
        <v>0</v>
      </c>
      <c r="L16" s="238">
        <v>21</v>
      </c>
      <c r="M16" s="238">
        <f>G16*(1+L16/100)</f>
        <v>0</v>
      </c>
      <c r="N16" s="236">
        <v>0</v>
      </c>
      <c r="O16" s="236">
        <f>ROUND(E16*N16,2)</f>
        <v>0</v>
      </c>
      <c r="P16" s="236">
        <v>0</v>
      </c>
      <c r="Q16" s="236">
        <f>ROUND(E16*P16,2)</f>
        <v>0</v>
      </c>
      <c r="R16" s="238"/>
      <c r="S16" s="238" t="s">
        <v>165</v>
      </c>
      <c r="T16" s="239" t="s">
        <v>166</v>
      </c>
      <c r="U16" s="224">
        <v>0</v>
      </c>
      <c r="V16" s="224">
        <f>ROUND(E16*U16,2)</f>
        <v>0</v>
      </c>
      <c r="W16" s="224"/>
      <c r="X16" s="224" t="s">
        <v>53</v>
      </c>
      <c r="Y16" s="224" t="s">
        <v>167</v>
      </c>
      <c r="Z16" s="214"/>
      <c r="AA16" s="214"/>
      <c r="AB16" s="214"/>
      <c r="AC16" s="214"/>
      <c r="AD16" s="214"/>
      <c r="AE16" s="214"/>
      <c r="AF16" s="214"/>
      <c r="AG16" s="214" t="s">
        <v>168</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ht="31.2" outlineLevel="2" x14ac:dyDescent="0.25">
      <c r="A17" s="221"/>
      <c r="B17" s="222"/>
      <c r="C17" s="245" t="s">
        <v>179</v>
      </c>
      <c r="D17" s="240"/>
      <c r="E17" s="240"/>
      <c r="F17" s="240"/>
      <c r="G17" s="240"/>
      <c r="H17" s="224"/>
      <c r="I17" s="224"/>
      <c r="J17" s="224"/>
      <c r="K17" s="224"/>
      <c r="L17" s="224"/>
      <c r="M17" s="224"/>
      <c r="N17" s="223"/>
      <c r="O17" s="223"/>
      <c r="P17" s="223"/>
      <c r="Q17" s="223"/>
      <c r="R17" s="224"/>
      <c r="S17" s="224"/>
      <c r="T17" s="224"/>
      <c r="U17" s="224"/>
      <c r="V17" s="224"/>
      <c r="W17" s="224"/>
      <c r="X17" s="224"/>
      <c r="Y17" s="224"/>
      <c r="Z17" s="214"/>
      <c r="AA17" s="214"/>
      <c r="AB17" s="214"/>
      <c r="AC17" s="214"/>
      <c r="AD17" s="214"/>
      <c r="AE17" s="214"/>
      <c r="AF17" s="214"/>
      <c r="AG17" s="214" t="s">
        <v>169</v>
      </c>
      <c r="AH17" s="214"/>
      <c r="AI17" s="214"/>
      <c r="AJ17" s="214"/>
      <c r="AK17" s="214"/>
      <c r="AL17" s="214"/>
      <c r="AM17" s="214"/>
      <c r="AN17" s="214"/>
      <c r="AO17" s="214"/>
      <c r="AP17" s="214"/>
      <c r="AQ17" s="214"/>
      <c r="AR17" s="214"/>
      <c r="AS17" s="214"/>
      <c r="AT17" s="214"/>
      <c r="AU17" s="214"/>
      <c r="AV17" s="214"/>
      <c r="AW17" s="214"/>
      <c r="AX17" s="214"/>
      <c r="AY17" s="214"/>
      <c r="AZ17" s="214"/>
      <c r="BA17" s="241" t="str">
        <f>C17</f>
        <v>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v>
      </c>
      <c r="BB17" s="214"/>
      <c r="BC17" s="214"/>
      <c r="BD17" s="214"/>
      <c r="BE17" s="214"/>
      <c r="BF17" s="214"/>
      <c r="BG17" s="214"/>
      <c r="BH17" s="214"/>
    </row>
    <row r="18" spans="1:60" outlineLevel="1" x14ac:dyDescent="0.25">
      <c r="A18" s="233">
        <v>5</v>
      </c>
      <c r="B18" s="234" t="s">
        <v>180</v>
      </c>
      <c r="C18" s="244" t="s">
        <v>181</v>
      </c>
      <c r="D18" s="235" t="s">
        <v>164</v>
      </c>
      <c r="E18" s="236">
        <v>1</v>
      </c>
      <c r="F18" s="237"/>
      <c r="G18" s="238">
        <f>ROUND(E18*F18,2)</f>
        <v>0</v>
      </c>
      <c r="H18" s="237"/>
      <c r="I18" s="238">
        <f>ROUND(E18*H18,2)</f>
        <v>0</v>
      </c>
      <c r="J18" s="237"/>
      <c r="K18" s="238">
        <f>ROUND(E18*J18,2)</f>
        <v>0</v>
      </c>
      <c r="L18" s="238">
        <v>21</v>
      </c>
      <c r="M18" s="238">
        <f>G18*(1+L18/100)</f>
        <v>0</v>
      </c>
      <c r="N18" s="236">
        <v>0</v>
      </c>
      <c r="O18" s="236">
        <f>ROUND(E18*N18,2)</f>
        <v>0</v>
      </c>
      <c r="P18" s="236">
        <v>0</v>
      </c>
      <c r="Q18" s="236">
        <f>ROUND(E18*P18,2)</f>
        <v>0</v>
      </c>
      <c r="R18" s="238"/>
      <c r="S18" s="238" t="s">
        <v>165</v>
      </c>
      <c r="T18" s="239" t="s">
        <v>166</v>
      </c>
      <c r="U18" s="224">
        <v>0</v>
      </c>
      <c r="V18" s="224">
        <f>ROUND(E18*U18,2)</f>
        <v>0</v>
      </c>
      <c r="W18" s="224"/>
      <c r="X18" s="224" t="s">
        <v>53</v>
      </c>
      <c r="Y18" s="224" t="s">
        <v>167</v>
      </c>
      <c r="Z18" s="214"/>
      <c r="AA18" s="214"/>
      <c r="AB18" s="214"/>
      <c r="AC18" s="214"/>
      <c r="AD18" s="214"/>
      <c r="AE18" s="214"/>
      <c r="AF18" s="214"/>
      <c r="AG18" s="214" t="s">
        <v>168</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ht="21" outlineLevel="2" x14ac:dyDescent="0.25">
      <c r="A19" s="221"/>
      <c r="B19" s="222"/>
      <c r="C19" s="245" t="s">
        <v>182</v>
      </c>
      <c r="D19" s="240"/>
      <c r="E19" s="240"/>
      <c r="F19" s="240"/>
      <c r="G19" s="240"/>
      <c r="H19" s="224"/>
      <c r="I19" s="224"/>
      <c r="J19" s="224"/>
      <c r="K19" s="224"/>
      <c r="L19" s="224"/>
      <c r="M19" s="224"/>
      <c r="N19" s="223"/>
      <c r="O19" s="223"/>
      <c r="P19" s="223"/>
      <c r="Q19" s="223"/>
      <c r="R19" s="224"/>
      <c r="S19" s="224"/>
      <c r="T19" s="224"/>
      <c r="U19" s="224"/>
      <c r="V19" s="224"/>
      <c r="W19" s="224"/>
      <c r="X19" s="224"/>
      <c r="Y19" s="224"/>
      <c r="Z19" s="214"/>
      <c r="AA19" s="214"/>
      <c r="AB19" s="214"/>
      <c r="AC19" s="214"/>
      <c r="AD19" s="214"/>
      <c r="AE19" s="214"/>
      <c r="AF19" s="214"/>
      <c r="AG19" s="214" t="s">
        <v>169</v>
      </c>
      <c r="AH19" s="214"/>
      <c r="AI19" s="214"/>
      <c r="AJ19" s="214"/>
      <c r="AK19" s="214"/>
      <c r="AL19" s="214"/>
      <c r="AM19" s="214"/>
      <c r="AN19" s="214"/>
      <c r="AO19" s="214"/>
      <c r="AP19" s="214"/>
      <c r="AQ19" s="214"/>
      <c r="AR19" s="214"/>
      <c r="AS19" s="214"/>
      <c r="AT19" s="214"/>
      <c r="AU19" s="214"/>
      <c r="AV19" s="214"/>
      <c r="AW19" s="214"/>
      <c r="AX19" s="214"/>
      <c r="AY19" s="214"/>
      <c r="AZ19" s="214"/>
      <c r="BA19" s="241" t="str">
        <f>C19</f>
        <v>Odstranění objektů zařízení staveniště včetně přípojek energií a jejich odvoz. Položka zahrnuje i náklady na úpravu povrchů po odstranění zařízení staveniště a úklid ploch, na kterých bylo zařízení staveniště provozováno.</v>
      </c>
      <c r="BB19" s="214"/>
      <c r="BC19" s="214"/>
      <c r="BD19" s="214"/>
      <c r="BE19" s="214"/>
      <c r="BF19" s="214"/>
      <c r="BG19" s="214"/>
      <c r="BH19" s="214"/>
    </row>
    <row r="20" spans="1:60" outlineLevel="1" x14ac:dyDescent="0.25">
      <c r="A20" s="233">
        <v>6</v>
      </c>
      <c r="B20" s="234" t="s">
        <v>183</v>
      </c>
      <c r="C20" s="244" t="s">
        <v>184</v>
      </c>
      <c r="D20" s="235" t="s">
        <v>164</v>
      </c>
      <c r="E20" s="236">
        <v>1</v>
      </c>
      <c r="F20" s="237"/>
      <c r="G20" s="238">
        <f>ROUND(E20*F20,2)</f>
        <v>0</v>
      </c>
      <c r="H20" s="237"/>
      <c r="I20" s="238">
        <f>ROUND(E20*H20,2)</f>
        <v>0</v>
      </c>
      <c r="J20" s="237"/>
      <c r="K20" s="238">
        <f>ROUND(E20*J20,2)</f>
        <v>0</v>
      </c>
      <c r="L20" s="238">
        <v>21</v>
      </c>
      <c r="M20" s="238">
        <f>G20*(1+L20/100)</f>
        <v>0</v>
      </c>
      <c r="N20" s="236">
        <v>0</v>
      </c>
      <c r="O20" s="236">
        <f>ROUND(E20*N20,2)</f>
        <v>0</v>
      </c>
      <c r="P20" s="236">
        <v>0</v>
      </c>
      <c r="Q20" s="236">
        <f>ROUND(E20*P20,2)</f>
        <v>0</v>
      </c>
      <c r="R20" s="238"/>
      <c r="S20" s="238" t="s">
        <v>165</v>
      </c>
      <c r="T20" s="239" t="s">
        <v>166</v>
      </c>
      <c r="U20" s="224">
        <v>0</v>
      </c>
      <c r="V20" s="224">
        <f>ROUND(E20*U20,2)</f>
        <v>0</v>
      </c>
      <c r="W20" s="224"/>
      <c r="X20" s="224" t="s">
        <v>53</v>
      </c>
      <c r="Y20" s="224" t="s">
        <v>167</v>
      </c>
      <c r="Z20" s="214"/>
      <c r="AA20" s="214"/>
      <c r="AB20" s="214"/>
      <c r="AC20" s="214"/>
      <c r="AD20" s="214"/>
      <c r="AE20" s="214"/>
      <c r="AF20" s="214"/>
      <c r="AG20" s="214" t="s">
        <v>168</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2" x14ac:dyDescent="0.25">
      <c r="A21" s="221"/>
      <c r="B21" s="222"/>
      <c r="C21" s="245" t="s">
        <v>185</v>
      </c>
      <c r="D21" s="240"/>
      <c r="E21" s="240"/>
      <c r="F21" s="240"/>
      <c r="G21" s="240"/>
      <c r="H21" s="224"/>
      <c r="I21" s="224"/>
      <c r="J21" s="224"/>
      <c r="K21" s="224"/>
      <c r="L21" s="224"/>
      <c r="M21" s="224"/>
      <c r="N21" s="223"/>
      <c r="O21" s="223"/>
      <c r="P21" s="223"/>
      <c r="Q21" s="223"/>
      <c r="R21" s="224"/>
      <c r="S21" s="224"/>
      <c r="T21" s="224"/>
      <c r="U21" s="224"/>
      <c r="V21" s="224"/>
      <c r="W21" s="224"/>
      <c r="X21" s="224"/>
      <c r="Y21" s="224"/>
      <c r="Z21" s="214"/>
      <c r="AA21" s="214"/>
      <c r="AB21" s="214"/>
      <c r="AC21" s="214"/>
      <c r="AD21" s="214"/>
      <c r="AE21" s="214"/>
      <c r="AF21" s="214"/>
      <c r="AG21" s="214" t="s">
        <v>169</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x14ac:dyDescent="0.25">
      <c r="A22" s="226" t="s">
        <v>160</v>
      </c>
      <c r="B22" s="227" t="s">
        <v>129</v>
      </c>
      <c r="C22" s="243" t="s">
        <v>28</v>
      </c>
      <c r="D22" s="228"/>
      <c r="E22" s="229"/>
      <c r="F22" s="230"/>
      <c r="G22" s="230">
        <f>SUMIF(AG23:AG39,"&lt;&gt;NOR",G23:G39)</f>
        <v>0</v>
      </c>
      <c r="H22" s="230"/>
      <c r="I22" s="230">
        <f>SUM(I23:I39)</f>
        <v>0</v>
      </c>
      <c r="J22" s="230"/>
      <c r="K22" s="230">
        <f>SUM(K23:K39)</f>
        <v>0</v>
      </c>
      <c r="L22" s="230"/>
      <c r="M22" s="230">
        <f>SUM(M23:M39)</f>
        <v>0</v>
      </c>
      <c r="N22" s="229"/>
      <c r="O22" s="229">
        <f>SUM(O23:O39)</f>
        <v>0</v>
      </c>
      <c r="P22" s="229"/>
      <c r="Q22" s="229">
        <f>SUM(Q23:Q39)</f>
        <v>0</v>
      </c>
      <c r="R22" s="230"/>
      <c r="S22" s="230"/>
      <c r="T22" s="231"/>
      <c r="U22" s="225"/>
      <c r="V22" s="225">
        <f>SUM(V23:V39)</f>
        <v>0</v>
      </c>
      <c r="W22" s="225"/>
      <c r="X22" s="225"/>
      <c r="Y22" s="225"/>
      <c r="AG22" t="s">
        <v>161</v>
      </c>
    </row>
    <row r="23" spans="1:60" outlineLevel="1" x14ac:dyDescent="0.25">
      <c r="A23" s="233">
        <v>7</v>
      </c>
      <c r="B23" s="234" t="s">
        <v>186</v>
      </c>
      <c r="C23" s="244" t="s">
        <v>187</v>
      </c>
      <c r="D23" s="235" t="s">
        <v>164</v>
      </c>
      <c r="E23" s="236">
        <v>1</v>
      </c>
      <c r="F23" s="237"/>
      <c r="G23" s="238">
        <f>ROUND(E23*F23,2)</f>
        <v>0</v>
      </c>
      <c r="H23" s="237"/>
      <c r="I23" s="238">
        <f>ROUND(E23*H23,2)</f>
        <v>0</v>
      </c>
      <c r="J23" s="237"/>
      <c r="K23" s="238">
        <f>ROUND(E23*J23,2)</f>
        <v>0</v>
      </c>
      <c r="L23" s="238">
        <v>21</v>
      </c>
      <c r="M23" s="238">
        <f>G23*(1+L23/100)</f>
        <v>0</v>
      </c>
      <c r="N23" s="236">
        <v>0</v>
      </c>
      <c r="O23" s="236">
        <f>ROUND(E23*N23,2)</f>
        <v>0</v>
      </c>
      <c r="P23" s="236">
        <v>0</v>
      </c>
      <c r="Q23" s="236">
        <f>ROUND(E23*P23,2)</f>
        <v>0</v>
      </c>
      <c r="R23" s="238"/>
      <c r="S23" s="238" t="s">
        <v>165</v>
      </c>
      <c r="T23" s="239" t="s">
        <v>166</v>
      </c>
      <c r="U23" s="224">
        <v>0</v>
      </c>
      <c r="V23" s="224">
        <f>ROUND(E23*U23,2)</f>
        <v>0</v>
      </c>
      <c r="W23" s="224"/>
      <c r="X23" s="224" t="s">
        <v>53</v>
      </c>
      <c r="Y23" s="224" t="s">
        <v>167</v>
      </c>
      <c r="Z23" s="214"/>
      <c r="AA23" s="214"/>
      <c r="AB23" s="214"/>
      <c r="AC23" s="214"/>
      <c r="AD23" s="214"/>
      <c r="AE23" s="214"/>
      <c r="AF23" s="214"/>
      <c r="AG23" s="214" t="s">
        <v>168</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outlineLevel="2" x14ac:dyDescent="0.25">
      <c r="A24" s="221"/>
      <c r="B24" s="222"/>
      <c r="C24" s="245" t="s">
        <v>188</v>
      </c>
      <c r="D24" s="240"/>
      <c r="E24" s="240"/>
      <c r="F24" s="240"/>
      <c r="G24" s="240"/>
      <c r="H24" s="224"/>
      <c r="I24" s="224"/>
      <c r="J24" s="224"/>
      <c r="K24" s="224"/>
      <c r="L24" s="224"/>
      <c r="M24" s="224"/>
      <c r="N24" s="223"/>
      <c r="O24" s="223"/>
      <c r="P24" s="223"/>
      <c r="Q24" s="223"/>
      <c r="R24" s="224"/>
      <c r="S24" s="224"/>
      <c r="T24" s="224"/>
      <c r="U24" s="224"/>
      <c r="V24" s="224"/>
      <c r="W24" s="224"/>
      <c r="X24" s="224"/>
      <c r="Y24" s="224"/>
      <c r="Z24" s="214"/>
      <c r="AA24" s="214"/>
      <c r="AB24" s="214"/>
      <c r="AC24" s="214"/>
      <c r="AD24" s="214"/>
      <c r="AE24" s="214"/>
      <c r="AF24" s="214"/>
      <c r="AG24" s="214" t="s">
        <v>169</v>
      </c>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1" x14ac:dyDescent="0.25">
      <c r="A25" s="233">
        <v>8</v>
      </c>
      <c r="B25" s="234" t="s">
        <v>189</v>
      </c>
      <c r="C25" s="244" t="s">
        <v>190</v>
      </c>
      <c r="D25" s="235" t="s">
        <v>164</v>
      </c>
      <c r="E25" s="236">
        <v>1</v>
      </c>
      <c r="F25" s="237"/>
      <c r="G25" s="238">
        <f>ROUND(E25*F25,2)</f>
        <v>0</v>
      </c>
      <c r="H25" s="237"/>
      <c r="I25" s="238">
        <f>ROUND(E25*H25,2)</f>
        <v>0</v>
      </c>
      <c r="J25" s="237"/>
      <c r="K25" s="238">
        <f>ROUND(E25*J25,2)</f>
        <v>0</v>
      </c>
      <c r="L25" s="238">
        <v>21</v>
      </c>
      <c r="M25" s="238">
        <f>G25*(1+L25/100)</f>
        <v>0</v>
      </c>
      <c r="N25" s="236">
        <v>0</v>
      </c>
      <c r="O25" s="236">
        <f>ROUND(E25*N25,2)</f>
        <v>0</v>
      </c>
      <c r="P25" s="236">
        <v>0</v>
      </c>
      <c r="Q25" s="236">
        <f>ROUND(E25*P25,2)</f>
        <v>0</v>
      </c>
      <c r="R25" s="238"/>
      <c r="S25" s="238" t="s">
        <v>165</v>
      </c>
      <c r="T25" s="239" t="s">
        <v>166</v>
      </c>
      <c r="U25" s="224">
        <v>0</v>
      </c>
      <c r="V25" s="224">
        <f>ROUND(E25*U25,2)</f>
        <v>0</v>
      </c>
      <c r="W25" s="224"/>
      <c r="X25" s="224" t="s">
        <v>53</v>
      </c>
      <c r="Y25" s="224" t="s">
        <v>167</v>
      </c>
      <c r="Z25" s="214"/>
      <c r="AA25" s="214"/>
      <c r="AB25" s="214"/>
      <c r="AC25" s="214"/>
      <c r="AD25" s="214"/>
      <c r="AE25" s="214"/>
      <c r="AF25" s="214"/>
      <c r="AG25" s="214" t="s">
        <v>168</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ht="21" outlineLevel="2" x14ac:dyDescent="0.25">
      <c r="A26" s="221"/>
      <c r="B26" s="222"/>
      <c r="C26" s="245" t="s">
        <v>191</v>
      </c>
      <c r="D26" s="240"/>
      <c r="E26" s="240"/>
      <c r="F26" s="240"/>
      <c r="G26" s="240"/>
      <c r="H26" s="224"/>
      <c r="I26" s="224"/>
      <c r="J26" s="224"/>
      <c r="K26" s="224"/>
      <c r="L26" s="224"/>
      <c r="M26" s="224"/>
      <c r="N26" s="223"/>
      <c r="O26" s="223"/>
      <c r="P26" s="223"/>
      <c r="Q26" s="223"/>
      <c r="R26" s="224"/>
      <c r="S26" s="224"/>
      <c r="T26" s="224"/>
      <c r="U26" s="224"/>
      <c r="V26" s="224"/>
      <c r="W26" s="224"/>
      <c r="X26" s="224"/>
      <c r="Y26" s="224"/>
      <c r="Z26" s="214"/>
      <c r="AA26" s="214"/>
      <c r="AB26" s="214"/>
      <c r="AC26" s="214"/>
      <c r="AD26" s="214"/>
      <c r="AE26" s="214"/>
      <c r="AF26" s="214"/>
      <c r="AG26" s="214" t="s">
        <v>169</v>
      </c>
      <c r="AH26" s="214"/>
      <c r="AI26" s="214"/>
      <c r="AJ26" s="214"/>
      <c r="AK26" s="214"/>
      <c r="AL26" s="214"/>
      <c r="AM26" s="214"/>
      <c r="AN26" s="214"/>
      <c r="AO26" s="214"/>
      <c r="AP26" s="214"/>
      <c r="AQ26" s="214"/>
      <c r="AR26" s="214"/>
      <c r="AS26" s="214"/>
      <c r="AT26" s="214"/>
      <c r="AU26" s="214"/>
      <c r="AV26" s="214"/>
      <c r="AW26" s="214"/>
      <c r="AX26" s="214"/>
      <c r="AY26" s="214"/>
      <c r="AZ26" s="214"/>
      <c r="BA26" s="241" t="str">
        <f>C26</f>
        <v>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v>
      </c>
      <c r="BB26" s="214"/>
      <c r="BC26" s="214"/>
      <c r="BD26" s="214"/>
      <c r="BE26" s="214"/>
      <c r="BF26" s="214"/>
      <c r="BG26" s="214"/>
      <c r="BH26" s="214"/>
    </row>
    <row r="27" spans="1:60" outlineLevel="1" x14ac:dyDescent="0.25">
      <c r="A27" s="233">
        <v>9</v>
      </c>
      <c r="B27" s="234" t="s">
        <v>192</v>
      </c>
      <c r="C27" s="244" t="s">
        <v>193</v>
      </c>
      <c r="D27" s="235" t="s">
        <v>164</v>
      </c>
      <c r="E27" s="236">
        <v>1</v>
      </c>
      <c r="F27" s="237"/>
      <c r="G27" s="238">
        <f>ROUND(E27*F27,2)</f>
        <v>0</v>
      </c>
      <c r="H27" s="237"/>
      <c r="I27" s="238">
        <f>ROUND(E27*H27,2)</f>
        <v>0</v>
      </c>
      <c r="J27" s="237"/>
      <c r="K27" s="238">
        <f>ROUND(E27*J27,2)</f>
        <v>0</v>
      </c>
      <c r="L27" s="238">
        <v>21</v>
      </c>
      <c r="M27" s="238">
        <f>G27*(1+L27/100)</f>
        <v>0</v>
      </c>
      <c r="N27" s="236">
        <v>0</v>
      </c>
      <c r="O27" s="236">
        <f>ROUND(E27*N27,2)</f>
        <v>0</v>
      </c>
      <c r="P27" s="236">
        <v>0</v>
      </c>
      <c r="Q27" s="236">
        <f>ROUND(E27*P27,2)</f>
        <v>0</v>
      </c>
      <c r="R27" s="238"/>
      <c r="S27" s="238" t="s">
        <v>165</v>
      </c>
      <c r="T27" s="239" t="s">
        <v>166</v>
      </c>
      <c r="U27" s="224">
        <v>0</v>
      </c>
      <c r="V27" s="224">
        <f>ROUND(E27*U27,2)</f>
        <v>0</v>
      </c>
      <c r="W27" s="224"/>
      <c r="X27" s="224" t="s">
        <v>53</v>
      </c>
      <c r="Y27" s="224" t="s">
        <v>167</v>
      </c>
      <c r="Z27" s="214"/>
      <c r="AA27" s="214"/>
      <c r="AB27" s="214"/>
      <c r="AC27" s="214"/>
      <c r="AD27" s="214"/>
      <c r="AE27" s="214"/>
      <c r="AF27" s="214"/>
      <c r="AG27" s="214" t="s">
        <v>168</v>
      </c>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ht="21" outlineLevel="2" x14ac:dyDescent="0.25">
      <c r="A28" s="221"/>
      <c r="B28" s="222"/>
      <c r="C28" s="245" t="s">
        <v>194</v>
      </c>
      <c r="D28" s="240"/>
      <c r="E28" s="240"/>
      <c r="F28" s="240"/>
      <c r="G28" s="240"/>
      <c r="H28" s="224"/>
      <c r="I28" s="224"/>
      <c r="J28" s="224"/>
      <c r="K28" s="224"/>
      <c r="L28" s="224"/>
      <c r="M28" s="224"/>
      <c r="N28" s="223"/>
      <c r="O28" s="223"/>
      <c r="P28" s="223"/>
      <c r="Q28" s="223"/>
      <c r="R28" s="224"/>
      <c r="S28" s="224"/>
      <c r="T28" s="224"/>
      <c r="U28" s="224"/>
      <c r="V28" s="224"/>
      <c r="W28" s="224"/>
      <c r="X28" s="224"/>
      <c r="Y28" s="224"/>
      <c r="Z28" s="214"/>
      <c r="AA28" s="214"/>
      <c r="AB28" s="214"/>
      <c r="AC28" s="214"/>
      <c r="AD28" s="214"/>
      <c r="AE28" s="214"/>
      <c r="AF28" s="214"/>
      <c r="AG28" s="214" t="s">
        <v>169</v>
      </c>
      <c r="AH28" s="214"/>
      <c r="AI28" s="214"/>
      <c r="AJ28" s="214"/>
      <c r="AK28" s="214"/>
      <c r="AL28" s="214"/>
      <c r="AM28" s="214"/>
      <c r="AN28" s="214"/>
      <c r="AO28" s="214"/>
      <c r="AP28" s="214"/>
      <c r="AQ28" s="214"/>
      <c r="AR28" s="214"/>
      <c r="AS28" s="214"/>
      <c r="AT28" s="214"/>
      <c r="AU28" s="214"/>
      <c r="AV28" s="214"/>
      <c r="AW28" s="214"/>
      <c r="AX28" s="214"/>
      <c r="AY28" s="214"/>
      <c r="AZ28" s="214"/>
      <c r="BA28" s="241" t="str">
        <f>C28</f>
        <v>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v>
      </c>
      <c r="BB28" s="214"/>
      <c r="BC28" s="214"/>
      <c r="BD28" s="214"/>
      <c r="BE28" s="214"/>
      <c r="BF28" s="214"/>
      <c r="BG28" s="214"/>
      <c r="BH28" s="214"/>
    </row>
    <row r="29" spans="1:60" outlineLevel="1" x14ac:dyDescent="0.25">
      <c r="A29" s="233">
        <v>10</v>
      </c>
      <c r="B29" s="234" t="s">
        <v>195</v>
      </c>
      <c r="C29" s="244" t="s">
        <v>196</v>
      </c>
      <c r="D29" s="235" t="s">
        <v>164</v>
      </c>
      <c r="E29" s="236">
        <v>1</v>
      </c>
      <c r="F29" s="237"/>
      <c r="G29" s="238">
        <f>ROUND(E29*F29,2)</f>
        <v>0</v>
      </c>
      <c r="H29" s="237"/>
      <c r="I29" s="238">
        <f>ROUND(E29*H29,2)</f>
        <v>0</v>
      </c>
      <c r="J29" s="237"/>
      <c r="K29" s="238">
        <f>ROUND(E29*J29,2)</f>
        <v>0</v>
      </c>
      <c r="L29" s="238">
        <v>21</v>
      </c>
      <c r="M29" s="238">
        <f>G29*(1+L29/100)</f>
        <v>0</v>
      </c>
      <c r="N29" s="236">
        <v>0</v>
      </c>
      <c r="O29" s="236">
        <f>ROUND(E29*N29,2)</f>
        <v>0</v>
      </c>
      <c r="P29" s="236">
        <v>0</v>
      </c>
      <c r="Q29" s="236">
        <f>ROUND(E29*P29,2)</f>
        <v>0</v>
      </c>
      <c r="R29" s="238"/>
      <c r="S29" s="238" t="s">
        <v>165</v>
      </c>
      <c r="T29" s="239" t="s">
        <v>166</v>
      </c>
      <c r="U29" s="224">
        <v>0</v>
      </c>
      <c r="V29" s="224">
        <f>ROUND(E29*U29,2)</f>
        <v>0</v>
      </c>
      <c r="W29" s="224"/>
      <c r="X29" s="224" t="s">
        <v>53</v>
      </c>
      <c r="Y29" s="224" t="s">
        <v>167</v>
      </c>
      <c r="Z29" s="214"/>
      <c r="AA29" s="214"/>
      <c r="AB29" s="214"/>
      <c r="AC29" s="214"/>
      <c r="AD29" s="214"/>
      <c r="AE29" s="214"/>
      <c r="AF29" s="214"/>
      <c r="AG29" s="214" t="s">
        <v>168</v>
      </c>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ht="21" outlineLevel="2" x14ac:dyDescent="0.25">
      <c r="A30" s="221"/>
      <c r="B30" s="222"/>
      <c r="C30" s="245" t="s">
        <v>197</v>
      </c>
      <c r="D30" s="240"/>
      <c r="E30" s="240"/>
      <c r="F30" s="240"/>
      <c r="G30" s="240"/>
      <c r="H30" s="224"/>
      <c r="I30" s="224"/>
      <c r="J30" s="224"/>
      <c r="K30" s="224"/>
      <c r="L30" s="224"/>
      <c r="M30" s="224"/>
      <c r="N30" s="223"/>
      <c r="O30" s="223"/>
      <c r="P30" s="223"/>
      <c r="Q30" s="223"/>
      <c r="R30" s="224"/>
      <c r="S30" s="224"/>
      <c r="T30" s="224"/>
      <c r="U30" s="224"/>
      <c r="V30" s="224"/>
      <c r="W30" s="224"/>
      <c r="X30" s="224"/>
      <c r="Y30" s="224"/>
      <c r="Z30" s="214"/>
      <c r="AA30" s="214"/>
      <c r="AB30" s="214"/>
      <c r="AC30" s="214"/>
      <c r="AD30" s="214"/>
      <c r="AE30" s="214"/>
      <c r="AF30" s="214"/>
      <c r="AG30" s="214" t="s">
        <v>169</v>
      </c>
      <c r="AH30" s="214"/>
      <c r="AI30" s="214"/>
      <c r="AJ30" s="214"/>
      <c r="AK30" s="214"/>
      <c r="AL30" s="214"/>
      <c r="AM30" s="214"/>
      <c r="AN30" s="214"/>
      <c r="AO30" s="214"/>
      <c r="AP30" s="214"/>
      <c r="AQ30" s="214"/>
      <c r="AR30" s="214"/>
      <c r="AS30" s="214"/>
      <c r="AT30" s="214"/>
      <c r="AU30" s="214"/>
      <c r="AV30" s="214"/>
      <c r="AW30" s="214"/>
      <c r="AX30" s="214"/>
      <c r="AY30" s="214"/>
      <c r="AZ30" s="214"/>
      <c r="BA30" s="241" t="str">
        <f>C30</f>
        <v>Náklady a poplatky spojené s užíváním veřejných ploch a prostranství, pokud jsou stavebními pracemi nebo souvisejícími činnostmi dotčeny, a to včetně užívání ploch v souvislosti s uložením stavebního materiálu nebo stavebního odpadu.</v>
      </c>
      <c r="BB30" s="214"/>
      <c r="BC30" s="214"/>
      <c r="BD30" s="214"/>
      <c r="BE30" s="214"/>
      <c r="BF30" s="214"/>
      <c r="BG30" s="214"/>
      <c r="BH30" s="214"/>
    </row>
    <row r="31" spans="1:60" outlineLevel="1" x14ac:dyDescent="0.25">
      <c r="A31" s="233">
        <v>11</v>
      </c>
      <c r="B31" s="234" t="s">
        <v>198</v>
      </c>
      <c r="C31" s="244" t="s">
        <v>199</v>
      </c>
      <c r="D31" s="235" t="s">
        <v>164</v>
      </c>
      <c r="E31" s="236">
        <v>1</v>
      </c>
      <c r="F31" s="237"/>
      <c r="G31" s="238">
        <f>ROUND(E31*F31,2)</f>
        <v>0</v>
      </c>
      <c r="H31" s="237"/>
      <c r="I31" s="238">
        <f>ROUND(E31*H31,2)</f>
        <v>0</v>
      </c>
      <c r="J31" s="237"/>
      <c r="K31" s="238">
        <f>ROUND(E31*J31,2)</f>
        <v>0</v>
      </c>
      <c r="L31" s="238">
        <v>21</v>
      </c>
      <c r="M31" s="238">
        <f>G31*(1+L31/100)</f>
        <v>0</v>
      </c>
      <c r="N31" s="236">
        <v>0</v>
      </c>
      <c r="O31" s="236">
        <f>ROUND(E31*N31,2)</f>
        <v>0</v>
      </c>
      <c r="P31" s="236">
        <v>0</v>
      </c>
      <c r="Q31" s="236">
        <f>ROUND(E31*P31,2)</f>
        <v>0</v>
      </c>
      <c r="R31" s="238"/>
      <c r="S31" s="238" t="s">
        <v>165</v>
      </c>
      <c r="T31" s="239" t="s">
        <v>166</v>
      </c>
      <c r="U31" s="224">
        <v>0</v>
      </c>
      <c r="V31" s="224">
        <f>ROUND(E31*U31,2)</f>
        <v>0</v>
      </c>
      <c r="W31" s="224"/>
      <c r="X31" s="224" t="s">
        <v>53</v>
      </c>
      <c r="Y31" s="224" t="s">
        <v>167</v>
      </c>
      <c r="Z31" s="214"/>
      <c r="AA31" s="214"/>
      <c r="AB31" s="214"/>
      <c r="AC31" s="214"/>
      <c r="AD31" s="214"/>
      <c r="AE31" s="214"/>
      <c r="AF31" s="214"/>
      <c r="AG31" s="214" t="s">
        <v>168</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ht="31.2" outlineLevel="2" x14ac:dyDescent="0.25">
      <c r="A32" s="221"/>
      <c r="B32" s="222"/>
      <c r="C32" s="245" t="s">
        <v>200</v>
      </c>
      <c r="D32" s="240"/>
      <c r="E32" s="240"/>
      <c r="F32" s="240"/>
      <c r="G32" s="240"/>
      <c r="H32" s="224"/>
      <c r="I32" s="224"/>
      <c r="J32" s="224"/>
      <c r="K32" s="224"/>
      <c r="L32" s="224"/>
      <c r="M32" s="224"/>
      <c r="N32" s="223"/>
      <c r="O32" s="223"/>
      <c r="P32" s="223"/>
      <c r="Q32" s="223"/>
      <c r="R32" s="224"/>
      <c r="S32" s="224"/>
      <c r="T32" s="224"/>
      <c r="U32" s="224"/>
      <c r="V32" s="224"/>
      <c r="W32" s="224"/>
      <c r="X32" s="224"/>
      <c r="Y32" s="224"/>
      <c r="Z32" s="214"/>
      <c r="AA32" s="214"/>
      <c r="AB32" s="214"/>
      <c r="AC32" s="214"/>
      <c r="AD32" s="214"/>
      <c r="AE32" s="214"/>
      <c r="AF32" s="214"/>
      <c r="AG32" s="214" t="s">
        <v>169</v>
      </c>
      <c r="AH32" s="214"/>
      <c r="AI32" s="214"/>
      <c r="AJ32" s="214"/>
      <c r="AK32" s="214"/>
      <c r="AL32" s="214"/>
      <c r="AM32" s="214"/>
      <c r="AN32" s="214"/>
      <c r="AO32" s="214"/>
      <c r="AP32" s="214"/>
      <c r="AQ32" s="214"/>
      <c r="AR32" s="214"/>
      <c r="AS32" s="214"/>
      <c r="AT32" s="214"/>
      <c r="AU32" s="214"/>
      <c r="AV32" s="214"/>
      <c r="AW32" s="214"/>
      <c r="AX32" s="214"/>
      <c r="AY32" s="214"/>
      <c r="AZ32" s="214"/>
      <c r="BA32" s="241" t="str">
        <f>C32</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32" s="214"/>
      <c r="BC32" s="214"/>
      <c r="BD32" s="214"/>
      <c r="BE32" s="214"/>
      <c r="BF32" s="214"/>
      <c r="BG32" s="214"/>
      <c r="BH32" s="214"/>
    </row>
    <row r="33" spans="1:60" outlineLevel="1" x14ac:dyDescent="0.25">
      <c r="A33" s="233">
        <v>12</v>
      </c>
      <c r="B33" s="234" t="s">
        <v>201</v>
      </c>
      <c r="C33" s="244" t="s">
        <v>202</v>
      </c>
      <c r="D33" s="235" t="s">
        <v>164</v>
      </c>
      <c r="E33" s="236">
        <v>1</v>
      </c>
      <c r="F33" s="237"/>
      <c r="G33" s="238">
        <f>ROUND(E33*F33,2)</f>
        <v>0</v>
      </c>
      <c r="H33" s="237"/>
      <c r="I33" s="238">
        <f>ROUND(E33*H33,2)</f>
        <v>0</v>
      </c>
      <c r="J33" s="237"/>
      <c r="K33" s="238">
        <f>ROUND(E33*J33,2)</f>
        <v>0</v>
      </c>
      <c r="L33" s="238">
        <v>21</v>
      </c>
      <c r="M33" s="238">
        <f>G33*(1+L33/100)</f>
        <v>0</v>
      </c>
      <c r="N33" s="236">
        <v>0</v>
      </c>
      <c r="O33" s="236">
        <f>ROUND(E33*N33,2)</f>
        <v>0</v>
      </c>
      <c r="P33" s="236">
        <v>0</v>
      </c>
      <c r="Q33" s="236">
        <f>ROUND(E33*P33,2)</f>
        <v>0</v>
      </c>
      <c r="R33" s="238"/>
      <c r="S33" s="238" t="s">
        <v>165</v>
      </c>
      <c r="T33" s="239" t="s">
        <v>166</v>
      </c>
      <c r="U33" s="224">
        <v>0</v>
      </c>
      <c r="V33" s="224">
        <f>ROUND(E33*U33,2)</f>
        <v>0</v>
      </c>
      <c r="W33" s="224"/>
      <c r="X33" s="224" t="s">
        <v>53</v>
      </c>
      <c r="Y33" s="224" t="s">
        <v>167</v>
      </c>
      <c r="Z33" s="214"/>
      <c r="AA33" s="214"/>
      <c r="AB33" s="214"/>
      <c r="AC33" s="214"/>
      <c r="AD33" s="214"/>
      <c r="AE33" s="214"/>
      <c r="AF33" s="214"/>
      <c r="AG33" s="214" t="s">
        <v>168</v>
      </c>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2" x14ac:dyDescent="0.25">
      <c r="A34" s="221"/>
      <c r="B34" s="222"/>
      <c r="C34" s="245" t="s">
        <v>203</v>
      </c>
      <c r="D34" s="240"/>
      <c r="E34" s="240"/>
      <c r="F34" s="240"/>
      <c r="G34" s="240"/>
      <c r="H34" s="224"/>
      <c r="I34" s="224"/>
      <c r="J34" s="224"/>
      <c r="K34" s="224"/>
      <c r="L34" s="224"/>
      <c r="M34" s="224"/>
      <c r="N34" s="223"/>
      <c r="O34" s="223"/>
      <c r="P34" s="223"/>
      <c r="Q34" s="223"/>
      <c r="R34" s="224"/>
      <c r="S34" s="224"/>
      <c r="T34" s="224"/>
      <c r="U34" s="224"/>
      <c r="V34" s="224"/>
      <c r="W34" s="224"/>
      <c r="X34" s="224"/>
      <c r="Y34" s="224"/>
      <c r="Z34" s="214"/>
      <c r="AA34" s="214"/>
      <c r="AB34" s="214"/>
      <c r="AC34" s="214"/>
      <c r="AD34" s="214"/>
      <c r="AE34" s="214"/>
      <c r="AF34" s="214"/>
      <c r="AG34" s="214" t="s">
        <v>169</v>
      </c>
      <c r="AH34" s="214"/>
      <c r="AI34" s="214"/>
      <c r="AJ34" s="214"/>
      <c r="AK34" s="214"/>
      <c r="AL34" s="214"/>
      <c r="AM34" s="214"/>
      <c r="AN34" s="214"/>
      <c r="AO34" s="214"/>
      <c r="AP34" s="214"/>
      <c r="AQ34" s="214"/>
      <c r="AR34" s="214"/>
      <c r="AS34" s="214"/>
      <c r="AT34" s="214"/>
      <c r="AU34" s="214"/>
      <c r="AV34" s="214"/>
      <c r="AW34" s="214"/>
      <c r="AX34" s="214"/>
      <c r="AY34" s="214"/>
      <c r="AZ34" s="214"/>
      <c r="BA34" s="241" t="str">
        <f>C34</f>
        <v>náklady spojené s provedením všech technickými normami předepsaných zkoušek a revizí stavebních konstrukcí nebo stavebních prací.</v>
      </c>
      <c r="BB34" s="214"/>
      <c r="BC34" s="214"/>
      <c r="BD34" s="214"/>
      <c r="BE34" s="214"/>
      <c r="BF34" s="214"/>
      <c r="BG34" s="214"/>
      <c r="BH34" s="214"/>
    </row>
    <row r="35" spans="1:60" outlineLevel="3" x14ac:dyDescent="0.25">
      <c r="A35" s="221"/>
      <c r="B35" s="222"/>
      <c r="C35" s="246" t="s">
        <v>204</v>
      </c>
      <c r="D35" s="242"/>
      <c r="E35" s="242"/>
      <c r="F35" s="242"/>
      <c r="G35" s="242"/>
      <c r="H35" s="224"/>
      <c r="I35" s="224"/>
      <c r="J35" s="224"/>
      <c r="K35" s="224"/>
      <c r="L35" s="224"/>
      <c r="M35" s="224"/>
      <c r="N35" s="223"/>
      <c r="O35" s="223"/>
      <c r="P35" s="223"/>
      <c r="Q35" s="223"/>
      <c r="R35" s="224"/>
      <c r="S35" s="224"/>
      <c r="T35" s="224"/>
      <c r="U35" s="224"/>
      <c r="V35" s="224"/>
      <c r="W35" s="224"/>
      <c r="X35" s="224"/>
      <c r="Y35" s="224"/>
      <c r="Z35" s="214"/>
      <c r="AA35" s="214"/>
      <c r="AB35" s="214"/>
      <c r="AC35" s="214"/>
      <c r="AD35" s="214"/>
      <c r="AE35" s="214"/>
      <c r="AF35" s="214"/>
      <c r="AG35" s="214" t="s">
        <v>169</v>
      </c>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1" x14ac:dyDescent="0.25">
      <c r="A36" s="233">
        <v>13</v>
      </c>
      <c r="B36" s="234" t="s">
        <v>205</v>
      </c>
      <c r="C36" s="244" t="s">
        <v>206</v>
      </c>
      <c r="D36" s="235" t="s">
        <v>164</v>
      </c>
      <c r="E36" s="236">
        <v>1</v>
      </c>
      <c r="F36" s="237"/>
      <c r="G36" s="238">
        <f>ROUND(E36*F36,2)</f>
        <v>0</v>
      </c>
      <c r="H36" s="237"/>
      <c r="I36" s="238">
        <f>ROUND(E36*H36,2)</f>
        <v>0</v>
      </c>
      <c r="J36" s="237"/>
      <c r="K36" s="238">
        <f>ROUND(E36*J36,2)</f>
        <v>0</v>
      </c>
      <c r="L36" s="238">
        <v>21</v>
      </c>
      <c r="M36" s="238">
        <f>G36*(1+L36/100)</f>
        <v>0</v>
      </c>
      <c r="N36" s="236">
        <v>0</v>
      </c>
      <c r="O36" s="236">
        <f>ROUND(E36*N36,2)</f>
        <v>0</v>
      </c>
      <c r="P36" s="236">
        <v>0</v>
      </c>
      <c r="Q36" s="236">
        <f>ROUND(E36*P36,2)</f>
        <v>0</v>
      </c>
      <c r="R36" s="238"/>
      <c r="S36" s="238" t="s">
        <v>165</v>
      </c>
      <c r="T36" s="239" t="s">
        <v>166</v>
      </c>
      <c r="U36" s="224">
        <v>0</v>
      </c>
      <c r="V36" s="224">
        <f>ROUND(E36*U36,2)</f>
        <v>0</v>
      </c>
      <c r="W36" s="224"/>
      <c r="X36" s="224" t="s">
        <v>53</v>
      </c>
      <c r="Y36" s="224" t="s">
        <v>167</v>
      </c>
      <c r="Z36" s="214"/>
      <c r="AA36" s="214"/>
      <c r="AB36" s="214"/>
      <c r="AC36" s="214"/>
      <c r="AD36" s="214"/>
      <c r="AE36" s="214"/>
      <c r="AF36" s="214"/>
      <c r="AG36" s="214" t="s">
        <v>168</v>
      </c>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outlineLevel="2" x14ac:dyDescent="0.25">
      <c r="A37" s="221"/>
      <c r="B37" s="222"/>
      <c r="C37" s="245" t="s">
        <v>207</v>
      </c>
      <c r="D37" s="240"/>
      <c r="E37" s="240"/>
      <c r="F37" s="240"/>
      <c r="G37" s="240"/>
      <c r="H37" s="224"/>
      <c r="I37" s="224"/>
      <c r="J37" s="224"/>
      <c r="K37" s="224"/>
      <c r="L37" s="224"/>
      <c r="M37" s="224"/>
      <c r="N37" s="223"/>
      <c r="O37" s="223"/>
      <c r="P37" s="223"/>
      <c r="Q37" s="223"/>
      <c r="R37" s="224"/>
      <c r="S37" s="224"/>
      <c r="T37" s="224"/>
      <c r="U37" s="224"/>
      <c r="V37" s="224"/>
      <c r="W37" s="224"/>
      <c r="X37" s="224"/>
      <c r="Y37" s="224"/>
      <c r="Z37" s="214"/>
      <c r="AA37" s="214"/>
      <c r="AB37" s="214"/>
      <c r="AC37" s="214"/>
      <c r="AD37" s="214"/>
      <c r="AE37" s="214"/>
      <c r="AF37" s="214"/>
      <c r="AG37" s="214" t="s">
        <v>169</v>
      </c>
      <c r="AH37" s="214"/>
      <c r="AI37" s="214"/>
      <c r="AJ37" s="214"/>
      <c r="AK37" s="214"/>
      <c r="AL37" s="214"/>
      <c r="AM37" s="214"/>
      <c r="AN37" s="214"/>
      <c r="AO37" s="214"/>
      <c r="AP37" s="214"/>
      <c r="AQ37" s="214"/>
      <c r="AR37" s="214"/>
      <c r="AS37" s="214"/>
      <c r="AT37" s="214"/>
      <c r="AU37" s="214"/>
      <c r="AV37" s="214"/>
      <c r="AW37" s="214"/>
      <c r="AX37" s="214"/>
      <c r="AY37" s="214"/>
      <c r="AZ37" s="214"/>
      <c r="BA37" s="241" t="str">
        <f>C37</f>
        <v>Náklady na vyhotovení dokumentace skutečného provedení stavby a její předání objednateli v požadované formě a požadovaném počtu.</v>
      </c>
      <c r="BB37" s="214"/>
      <c r="BC37" s="214"/>
      <c r="BD37" s="214"/>
      <c r="BE37" s="214"/>
      <c r="BF37" s="214"/>
      <c r="BG37" s="214"/>
      <c r="BH37" s="214"/>
    </row>
    <row r="38" spans="1:60" outlineLevel="1" x14ac:dyDescent="0.25">
      <c r="A38" s="233">
        <v>14</v>
      </c>
      <c r="B38" s="234" t="s">
        <v>208</v>
      </c>
      <c r="C38" s="244" t="s">
        <v>209</v>
      </c>
      <c r="D38" s="235" t="s">
        <v>164</v>
      </c>
      <c r="E38" s="236">
        <v>1</v>
      </c>
      <c r="F38" s="237"/>
      <c r="G38" s="238">
        <f>ROUND(E38*F38,2)</f>
        <v>0</v>
      </c>
      <c r="H38" s="237"/>
      <c r="I38" s="238">
        <f>ROUND(E38*H38,2)</f>
        <v>0</v>
      </c>
      <c r="J38" s="237"/>
      <c r="K38" s="238">
        <f>ROUND(E38*J38,2)</f>
        <v>0</v>
      </c>
      <c r="L38" s="238">
        <v>21</v>
      </c>
      <c r="M38" s="238">
        <f>G38*(1+L38/100)</f>
        <v>0</v>
      </c>
      <c r="N38" s="236">
        <v>0</v>
      </c>
      <c r="O38" s="236">
        <f>ROUND(E38*N38,2)</f>
        <v>0</v>
      </c>
      <c r="P38" s="236">
        <v>0</v>
      </c>
      <c r="Q38" s="236">
        <f>ROUND(E38*P38,2)</f>
        <v>0</v>
      </c>
      <c r="R38" s="238"/>
      <c r="S38" s="238" t="s">
        <v>165</v>
      </c>
      <c r="T38" s="239" t="s">
        <v>166</v>
      </c>
      <c r="U38" s="224">
        <v>0</v>
      </c>
      <c r="V38" s="224">
        <f>ROUND(E38*U38,2)</f>
        <v>0</v>
      </c>
      <c r="W38" s="224"/>
      <c r="X38" s="224" t="s">
        <v>53</v>
      </c>
      <c r="Y38" s="224" t="s">
        <v>167</v>
      </c>
      <c r="Z38" s="214"/>
      <c r="AA38" s="214"/>
      <c r="AB38" s="214"/>
      <c r="AC38" s="214"/>
      <c r="AD38" s="214"/>
      <c r="AE38" s="214"/>
      <c r="AF38" s="214"/>
      <c r="AG38" s="214" t="s">
        <v>168</v>
      </c>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outlineLevel="2" x14ac:dyDescent="0.25">
      <c r="A39" s="221"/>
      <c r="B39" s="222"/>
      <c r="C39" s="245" t="s">
        <v>210</v>
      </c>
      <c r="D39" s="240"/>
      <c r="E39" s="240"/>
      <c r="F39" s="240"/>
      <c r="G39" s="240"/>
      <c r="H39" s="224"/>
      <c r="I39" s="224"/>
      <c r="J39" s="224"/>
      <c r="K39" s="224"/>
      <c r="L39" s="224"/>
      <c r="M39" s="224"/>
      <c r="N39" s="223"/>
      <c r="O39" s="223"/>
      <c r="P39" s="223"/>
      <c r="Q39" s="223"/>
      <c r="R39" s="224"/>
      <c r="S39" s="224"/>
      <c r="T39" s="224"/>
      <c r="U39" s="224"/>
      <c r="V39" s="224"/>
      <c r="W39" s="224"/>
      <c r="X39" s="224"/>
      <c r="Y39" s="224"/>
      <c r="Z39" s="214"/>
      <c r="AA39" s="214"/>
      <c r="AB39" s="214"/>
      <c r="AC39" s="214"/>
      <c r="AD39" s="214"/>
      <c r="AE39" s="214"/>
      <c r="AF39" s="214"/>
      <c r="AG39" s="214" t="s">
        <v>169</v>
      </c>
      <c r="AH39" s="214"/>
      <c r="AI39" s="214"/>
      <c r="AJ39" s="214"/>
      <c r="AK39" s="214"/>
      <c r="AL39" s="214"/>
      <c r="AM39" s="214"/>
      <c r="AN39" s="214"/>
      <c r="AO39" s="214"/>
      <c r="AP39" s="214"/>
      <c r="AQ39" s="214"/>
      <c r="AR39" s="214"/>
      <c r="AS39" s="214"/>
      <c r="AT39" s="214"/>
      <c r="AU39" s="214"/>
      <c r="AV39" s="214"/>
      <c r="AW39" s="214"/>
      <c r="AX39" s="214"/>
      <c r="AY39" s="214"/>
      <c r="AZ39" s="214"/>
      <c r="BA39" s="241" t="str">
        <f>C39</f>
        <v>Náklady na provedení skutečného zaměření stavby v rozsahu nezbytném pro zápis změny do katastru nemovitostí.</v>
      </c>
      <c r="BB39" s="214"/>
      <c r="BC39" s="214"/>
      <c r="BD39" s="214"/>
      <c r="BE39" s="214"/>
      <c r="BF39" s="214"/>
      <c r="BG39" s="214"/>
      <c r="BH39" s="214"/>
    </row>
    <row r="40" spans="1:60" x14ac:dyDescent="0.25">
      <c r="A40" s="3"/>
      <c r="B40" s="4"/>
      <c r="C40" s="247"/>
      <c r="D40" s="6"/>
      <c r="E40" s="3"/>
      <c r="F40" s="3"/>
      <c r="G40" s="3"/>
      <c r="H40" s="3"/>
      <c r="I40" s="3"/>
      <c r="J40" s="3"/>
      <c r="K40" s="3"/>
      <c r="L40" s="3"/>
      <c r="M40" s="3"/>
      <c r="N40" s="3"/>
      <c r="O40" s="3"/>
      <c r="P40" s="3"/>
      <c r="Q40" s="3"/>
      <c r="R40" s="3"/>
      <c r="S40" s="3"/>
      <c r="T40" s="3"/>
      <c r="U40" s="3"/>
      <c r="V40" s="3"/>
      <c r="W40" s="3"/>
      <c r="X40" s="3"/>
      <c r="Y40" s="3"/>
      <c r="AE40">
        <v>15</v>
      </c>
      <c r="AF40">
        <v>21</v>
      </c>
      <c r="AG40" t="s">
        <v>146</v>
      </c>
    </row>
    <row r="41" spans="1:60" x14ac:dyDescent="0.25">
      <c r="A41" s="217"/>
      <c r="B41" s="218" t="s">
        <v>29</v>
      </c>
      <c r="C41" s="248"/>
      <c r="D41" s="219"/>
      <c r="E41" s="220"/>
      <c r="F41" s="220"/>
      <c r="G41" s="232">
        <f>G8+G22</f>
        <v>0</v>
      </c>
      <c r="H41" s="3"/>
      <c r="I41" s="3"/>
      <c r="J41" s="3"/>
      <c r="K41" s="3"/>
      <c r="L41" s="3"/>
      <c r="M41" s="3"/>
      <c r="N41" s="3"/>
      <c r="O41" s="3"/>
      <c r="P41" s="3"/>
      <c r="Q41" s="3"/>
      <c r="R41" s="3"/>
      <c r="S41" s="3"/>
      <c r="T41" s="3"/>
      <c r="U41" s="3"/>
      <c r="V41" s="3"/>
      <c r="W41" s="3"/>
      <c r="X41" s="3"/>
      <c r="Y41" s="3"/>
      <c r="AE41">
        <f>SUMIF(L7:L39,AE40,G7:G39)</f>
        <v>0</v>
      </c>
      <c r="AF41">
        <f>SUMIF(L7:L39,AF40,G7:G39)</f>
        <v>0</v>
      </c>
      <c r="AG41" t="s">
        <v>211</v>
      </c>
    </row>
    <row r="42" spans="1:60" x14ac:dyDescent="0.25">
      <c r="C42" s="249"/>
      <c r="D42" s="10"/>
      <c r="AG42" t="s">
        <v>213</v>
      </c>
    </row>
    <row r="43" spans="1:60" x14ac:dyDescent="0.25">
      <c r="D43" s="10"/>
    </row>
    <row r="44" spans="1:60" x14ac:dyDescent="0.25">
      <c r="D44" s="10"/>
    </row>
    <row r="45" spans="1:60" x14ac:dyDescent="0.25">
      <c r="D45" s="10"/>
    </row>
    <row r="46" spans="1:60" x14ac:dyDescent="0.25">
      <c r="D46" s="10"/>
    </row>
    <row r="47" spans="1:60" x14ac:dyDescent="0.25">
      <c r="D47" s="10"/>
    </row>
    <row r="48" spans="1:60"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0uTSltpjyJPg5jzTn6s8Bvao1QYvxqFu9O9BqHohlIEVWLz1LSRA0Oz+0gau6wwEEyUMDV7SO0EGgc29TbKBqw==" saltValue="QIE5ZfIg4hGsuJVlgso+Lg==" spinCount="100000" sheet="1" formatRows="0"/>
  <mergeCells count="20">
    <mergeCell ref="C37:G37"/>
    <mergeCell ref="C39:G39"/>
    <mergeCell ref="C26:G26"/>
    <mergeCell ref="C28:G28"/>
    <mergeCell ref="C30:G30"/>
    <mergeCell ref="C32:G32"/>
    <mergeCell ref="C34:G34"/>
    <mergeCell ref="C35:G35"/>
    <mergeCell ref="C13:G13"/>
    <mergeCell ref="C15:G15"/>
    <mergeCell ref="C17:G17"/>
    <mergeCell ref="C19:G19"/>
    <mergeCell ref="C21:G21"/>
    <mergeCell ref="C24:G24"/>
    <mergeCell ref="A1:G1"/>
    <mergeCell ref="C2:G2"/>
    <mergeCell ref="C3:G3"/>
    <mergeCell ref="C4:G4"/>
    <mergeCell ref="C10:G10"/>
    <mergeCell ref="C11:G11"/>
  </mergeCells>
  <pageMargins left="0.59055118110236204" right="0.196850393700787" top="0.78740157499999996" bottom="0.78740157499999996" header="0.3" footer="0.3"/>
  <pageSetup scale="95"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737A-7372-405B-941B-DDC0D32C54A9}">
  <sheetPr>
    <outlinePr summaryBelow="0"/>
  </sheetPr>
  <dimension ref="A1:BH5000"/>
  <sheetViews>
    <sheetView workbookViewId="0">
      <pane ySplit="7" topLeftCell="A8" activePane="bottomLeft" state="frozen"/>
      <selection sqref="A1:G1"/>
      <selection pane="bottomLeft" sqref="A1:G1"/>
    </sheetView>
  </sheetViews>
  <sheetFormatPr defaultRowHeight="13.2" outlineLevelRow="3"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9" t="s">
        <v>214</v>
      </c>
      <c r="B1" s="199"/>
      <c r="C1" s="199"/>
      <c r="D1" s="199"/>
      <c r="E1" s="199"/>
      <c r="F1" s="199"/>
      <c r="G1" s="199"/>
      <c r="AG1" t="s">
        <v>131</v>
      </c>
    </row>
    <row r="2" spans="1:60" ht="25.05" customHeight="1" x14ac:dyDescent="0.25">
      <c r="A2" s="200" t="s">
        <v>7</v>
      </c>
      <c r="B2" s="49" t="s">
        <v>43</v>
      </c>
      <c r="C2" s="203" t="s">
        <v>44</v>
      </c>
      <c r="D2" s="201"/>
      <c r="E2" s="201"/>
      <c r="F2" s="201"/>
      <c r="G2" s="202"/>
      <c r="AG2" t="s">
        <v>132</v>
      </c>
    </row>
    <row r="3" spans="1:60" ht="25.05" customHeight="1" x14ac:dyDescent="0.25">
      <c r="A3" s="200" t="s">
        <v>8</v>
      </c>
      <c r="B3" s="49" t="s">
        <v>55</v>
      </c>
      <c r="C3" s="203" t="s">
        <v>56</v>
      </c>
      <c r="D3" s="201"/>
      <c r="E3" s="201"/>
      <c r="F3" s="201"/>
      <c r="G3" s="202"/>
      <c r="AC3" s="178" t="s">
        <v>132</v>
      </c>
      <c r="AG3" t="s">
        <v>136</v>
      </c>
    </row>
    <row r="4" spans="1:60" ht="25.05" customHeight="1" x14ac:dyDescent="0.25">
      <c r="A4" s="204" t="s">
        <v>9</v>
      </c>
      <c r="B4" s="205" t="s">
        <v>52</v>
      </c>
      <c r="C4" s="206" t="s">
        <v>57</v>
      </c>
      <c r="D4" s="207"/>
      <c r="E4" s="207"/>
      <c r="F4" s="207"/>
      <c r="G4" s="208"/>
      <c r="AG4" t="s">
        <v>137</v>
      </c>
    </row>
    <row r="5" spans="1:60" x14ac:dyDescent="0.25">
      <c r="D5" s="10"/>
    </row>
    <row r="6" spans="1:60" ht="39.6" x14ac:dyDescent="0.25">
      <c r="A6" s="210" t="s">
        <v>138</v>
      </c>
      <c r="B6" s="212" t="s">
        <v>139</v>
      </c>
      <c r="C6" s="212" t="s">
        <v>140</v>
      </c>
      <c r="D6" s="211" t="s">
        <v>141</v>
      </c>
      <c r="E6" s="210" t="s">
        <v>142</v>
      </c>
      <c r="F6" s="209" t="s">
        <v>143</v>
      </c>
      <c r="G6" s="210" t="s">
        <v>29</v>
      </c>
      <c r="H6" s="213" t="s">
        <v>30</v>
      </c>
      <c r="I6" s="213" t="s">
        <v>144</v>
      </c>
      <c r="J6" s="213" t="s">
        <v>31</v>
      </c>
      <c r="K6" s="213" t="s">
        <v>145</v>
      </c>
      <c r="L6" s="213" t="s">
        <v>146</v>
      </c>
      <c r="M6" s="213" t="s">
        <v>147</v>
      </c>
      <c r="N6" s="213" t="s">
        <v>148</v>
      </c>
      <c r="O6" s="213" t="s">
        <v>149</v>
      </c>
      <c r="P6" s="213" t="s">
        <v>150</v>
      </c>
      <c r="Q6" s="213" t="s">
        <v>151</v>
      </c>
      <c r="R6" s="213" t="s">
        <v>152</v>
      </c>
      <c r="S6" s="213" t="s">
        <v>153</v>
      </c>
      <c r="T6" s="213" t="s">
        <v>154</v>
      </c>
      <c r="U6" s="213" t="s">
        <v>155</v>
      </c>
      <c r="V6" s="213" t="s">
        <v>156</v>
      </c>
      <c r="W6" s="213" t="s">
        <v>157</v>
      </c>
      <c r="X6" s="213" t="s">
        <v>158</v>
      </c>
      <c r="Y6" s="213" t="s">
        <v>159</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6" t="s">
        <v>160</v>
      </c>
      <c r="B8" s="227" t="s">
        <v>114</v>
      </c>
      <c r="C8" s="243" t="s">
        <v>115</v>
      </c>
      <c r="D8" s="228"/>
      <c r="E8" s="229"/>
      <c r="F8" s="230"/>
      <c r="G8" s="230">
        <f>SUMIF(AG9:AG35,"&lt;&gt;NOR",G9:G35)</f>
        <v>0</v>
      </c>
      <c r="H8" s="230"/>
      <c r="I8" s="230">
        <f>SUM(I9:I35)</f>
        <v>0</v>
      </c>
      <c r="J8" s="230"/>
      <c r="K8" s="230">
        <f>SUM(K9:K35)</f>
        <v>0</v>
      </c>
      <c r="L8" s="230"/>
      <c r="M8" s="230">
        <f>SUM(M9:M35)</f>
        <v>0</v>
      </c>
      <c r="N8" s="229"/>
      <c r="O8" s="229">
        <f>SUM(O9:O35)</f>
        <v>0</v>
      </c>
      <c r="P8" s="229"/>
      <c r="Q8" s="229">
        <f>SUM(Q9:Q35)</f>
        <v>0</v>
      </c>
      <c r="R8" s="230"/>
      <c r="S8" s="230"/>
      <c r="T8" s="231"/>
      <c r="U8" s="225"/>
      <c r="V8" s="225">
        <f>SUM(V9:V35)</f>
        <v>29.310000000000002</v>
      </c>
      <c r="W8" s="225"/>
      <c r="X8" s="225"/>
      <c r="Y8" s="225"/>
      <c r="AG8" t="s">
        <v>161</v>
      </c>
    </row>
    <row r="9" spans="1:60" ht="20.399999999999999" outlineLevel="1" x14ac:dyDescent="0.25">
      <c r="A9" s="233">
        <v>1</v>
      </c>
      <c r="B9" s="234" t="s">
        <v>215</v>
      </c>
      <c r="C9" s="244" t="s">
        <v>216</v>
      </c>
      <c r="D9" s="235" t="s">
        <v>217</v>
      </c>
      <c r="E9" s="236">
        <v>5</v>
      </c>
      <c r="F9" s="237"/>
      <c r="G9" s="238">
        <f>ROUND(E9*F9,2)</f>
        <v>0</v>
      </c>
      <c r="H9" s="237"/>
      <c r="I9" s="238">
        <f>ROUND(E9*H9,2)</f>
        <v>0</v>
      </c>
      <c r="J9" s="237"/>
      <c r="K9" s="238">
        <f>ROUND(E9*J9,2)</f>
        <v>0</v>
      </c>
      <c r="L9" s="238">
        <v>21</v>
      </c>
      <c r="M9" s="238">
        <f>G9*(1+L9/100)</f>
        <v>0</v>
      </c>
      <c r="N9" s="236">
        <v>0</v>
      </c>
      <c r="O9" s="236">
        <f>ROUND(E9*N9,2)</f>
        <v>0</v>
      </c>
      <c r="P9" s="236">
        <v>0</v>
      </c>
      <c r="Q9" s="236">
        <f>ROUND(E9*P9,2)</f>
        <v>0</v>
      </c>
      <c r="R9" s="238" t="s">
        <v>218</v>
      </c>
      <c r="S9" s="238" t="s">
        <v>165</v>
      </c>
      <c r="T9" s="239" t="s">
        <v>165</v>
      </c>
      <c r="U9" s="224">
        <v>0.14000000000000001</v>
      </c>
      <c r="V9" s="224">
        <f>ROUND(E9*U9,2)</f>
        <v>0.7</v>
      </c>
      <c r="W9" s="224"/>
      <c r="X9" s="224" t="s">
        <v>219</v>
      </c>
      <c r="Y9" s="224" t="s">
        <v>167</v>
      </c>
      <c r="Z9" s="214"/>
      <c r="AA9" s="214"/>
      <c r="AB9" s="214"/>
      <c r="AC9" s="214"/>
      <c r="AD9" s="214"/>
      <c r="AE9" s="214"/>
      <c r="AF9" s="214"/>
      <c r="AG9" s="214" t="s">
        <v>220</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5">
      <c r="A10" s="221"/>
      <c r="B10" s="222"/>
      <c r="C10" s="260" t="s">
        <v>221</v>
      </c>
      <c r="D10" s="252"/>
      <c r="E10" s="252"/>
      <c r="F10" s="252"/>
      <c r="G10" s="252"/>
      <c r="H10" s="224"/>
      <c r="I10" s="224"/>
      <c r="J10" s="224"/>
      <c r="K10" s="224"/>
      <c r="L10" s="224"/>
      <c r="M10" s="224"/>
      <c r="N10" s="223"/>
      <c r="O10" s="223"/>
      <c r="P10" s="223"/>
      <c r="Q10" s="223"/>
      <c r="R10" s="224"/>
      <c r="S10" s="224"/>
      <c r="T10" s="224"/>
      <c r="U10" s="224"/>
      <c r="V10" s="224"/>
      <c r="W10" s="224"/>
      <c r="X10" s="224"/>
      <c r="Y10" s="224"/>
      <c r="Z10" s="214"/>
      <c r="AA10" s="214"/>
      <c r="AB10" s="214"/>
      <c r="AC10" s="214"/>
      <c r="AD10" s="214"/>
      <c r="AE10" s="214"/>
      <c r="AF10" s="214"/>
      <c r="AG10" s="214" t="s">
        <v>222</v>
      </c>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outlineLevel="1" x14ac:dyDescent="0.25">
      <c r="A11" s="233">
        <v>2</v>
      </c>
      <c r="B11" s="234" t="s">
        <v>223</v>
      </c>
      <c r="C11" s="244" t="s">
        <v>224</v>
      </c>
      <c r="D11" s="235" t="s">
        <v>225</v>
      </c>
      <c r="E11" s="236">
        <v>20</v>
      </c>
      <c r="F11" s="237"/>
      <c r="G11" s="238">
        <f>ROUND(E11*F11,2)</f>
        <v>0</v>
      </c>
      <c r="H11" s="237"/>
      <c r="I11" s="238">
        <f>ROUND(E11*H11,2)</f>
        <v>0</v>
      </c>
      <c r="J11" s="237"/>
      <c r="K11" s="238">
        <f>ROUND(E11*J11,2)</f>
        <v>0</v>
      </c>
      <c r="L11" s="238">
        <v>21</v>
      </c>
      <c r="M11" s="238">
        <f>G11*(1+L11/100)</f>
        <v>0</v>
      </c>
      <c r="N11" s="236">
        <v>0</v>
      </c>
      <c r="O11" s="236">
        <f>ROUND(E11*N11,2)</f>
        <v>0</v>
      </c>
      <c r="P11" s="236">
        <v>0</v>
      </c>
      <c r="Q11" s="236">
        <f>ROUND(E11*P11,2)</f>
        <v>0</v>
      </c>
      <c r="R11" s="238" t="s">
        <v>226</v>
      </c>
      <c r="S11" s="238" t="s">
        <v>165</v>
      </c>
      <c r="T11" s="239" t="s">
        <v>165</v>
      </c>
      <c r="U11" s="224">
        <v>0.1</v>
      </c>
      <c r="V11" s="224">
        <f>ROUND(E11*U11,2)</f>
        <v>2</v>
      </c>
      <c r="W11" s="224"/>
      <c r="X11" s="224" t="s">
        <v>219</v>
      </c>
      <c r="Y11" s="224" t="s">
        <v>167</v>
      </c>
      <c r="Z11" s="214"/>
      <c r="AA11" s="214"/>
      <c r="AB11" s="214"/>
      <c r="AC11" s="214"/>
      <c r="AD11" s="214"/>
      <c r="AE11" s="214"/>
      <c r="AF11" s="214"/>
      <c r="AG11" s="214" t="s">
        <v>220</v>
      </c>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2" x14ac:dyDescent="0.25">
      <c r="A12" s="221"/>
      <c r="B12" s="222"/>
      <c r="C12" s="260" t="s">
        <v>227</v>
      </c>
      <c r="D12" s="252"/>
      <c r="E12" s="252"/>
      <c r="F12" s="252"/>
      <c r="G12" s="252"/>
      <c r="H12" s="224"/>
      <c r="I12" s="224"/>
      <c r="J12" s="224"/>
      <c r="K12" s="224"/>
      <c r="L12" s="224"/>
      <c r="M12" s="224"/>
      <c r="N12" s="223"/>
      <c r="O12" s="223"/>
      <c r="P12" s="223"/>
      <c r="Q12" s="223"/>
      <c r="R12" s="224"/>
      <c r="S12" s="224"/>
      <c r="T12" s="224"/>
      <c r="U12" s="224"/>
      <c r="V12" s="224"/>
      <c r="W12" s="224"/>
      <c r="X12" s="224"/>
      <c r="Y12" s="224"/>
      <c r="Z12" s="214"/>
      <c r="AA12" s="214"/>
      <c r="AB12" s="214"/>
      <c r="AC12" s="214"/>
      <c r="AD12" s="214"/>
      <c r="AE12" s="214"/>
      <c r="AF12" s="214"/>
      <c r="AG12" s="214" t="s">
        <v>222</v>
      </c>
      <c r="AH12" s="214"/>
      <c r="AI12" s="214"/>
      <c r="AJ12" s="214"/>
      <c r="AK12" s="214"/>
      <c r="AL12" s="214"/>
      <c r="AM12" s="214"/>
      <c r="AN12" s="214"/>
      <c r="AO12" s="214"/>
      <c r="AP12" s="214"/>
      <c r="AQ12" s="214"/>
      <c r="AR12" s="214"/>
      <c r="AS12" s="214"/>
      <c r="AT12" s="214"/>
      <c r="AU12" s="214"/>
      <c r="AV12" s="214"/>
      <c r="AW12" s="214"/>
      <c r="AX12" s="214"/>
      <c r="AY12" s="214"/>
      <c r="AZ12" s="214"/>
      <c r="BA12" s="241" t="str">
        <f>C12</f>
        <v>nebo lesní půdy, s vodorovným přemístěním na hromady v místě upotřebení nebo na dočasné či trvalé skládky se složením</v>
      </c>
      <c r="BB12" s="214"/>
      <c r="BC12" s="214"/>
      <c r="BD12" s="214"/>
      <c r="BE12" s="214"/>
      <c r="BF12" s="214"/>
      <c r="BG12" s="214"/>
      <c r="BH12" s="214"/>
    </row>
    <row r="13" spans="1:60" outlineLevel="2" x14ac:dyDescent="0.25">
      <c r="A13" s="221"/>
      <c r="B13" s="222"/>
      <c r="C13" s="261" t="s">
        <v>228</v>
      </c>
      <c r="D13" s="250"/>
      <c r="E13" s="251">
        <v>20</v>
      </c>
      <c r="F13" s="224"/>
      <c r="G13" s="224"/>
      <c r="H13" s="224"/>
      <c r="I13" s="224"/>
      <c r="J13" s="224"/>
      <c r="K13" s="224"/>
      <c r="L13" s="224"/>
      <c r="M13" s="224"/>
      <c r="N13" s="223"/>
      <c r="O13" s="223"/>
      <c r="P13" s="223"/>
      <c r="Q13" s="223"/>
      <c r="R13" s="224"/>
      <c r="S13" s="224"/>
      <c r="T13" s="224"/>
      <c r="U13" s="224"/>
      <c r="V13" s="224"/>
      <c r="W13" s="224"/>
      <c r="X13" s="224"/>
      <c r="Y13" s="224"/>
      <c r="Z13" s="214"/>
      <c r="AA13" s="214"/>
      <c r="AB13" s="214"/>
      <c r="AC13" s="214"/>
      <c r="AD13" s="214"/>
      <c r="AE13" s="214"/>
      <c r="AF13" s="214"/>
      <c r="AG13" s="214" t="s">
        <v>229</v>
      </c>
      <c r="AH13" s="214">
        <v>0</v>
      </c>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row>
    <row r="14" spans="1:60" outlineLevel="1" x14ac:dyDescent="0.25">
      <c r="A14" s="233">
        <v>3</v>
      </c>
      <c r="B14" s="234" t="s">
        <v>230</v>
      </c>
      <c r="C14" s="244" t="s">
        <v>231</v>
      </c>
      <c r="D14" s="235" t="s">
        <v>225</v>
      </c>
      <c r="E14" s="236">
        <v>15</v>
      </c>
      <c r="F14" s="237"/>
      <c r="G14" s="238">
        <f>ROUND(E14*F14,2)</f>
        <v>0</v>
      </c>
      <c r="H14" s="237"/>
      <c r="I14" s="238">
        <f>ROUND(E14*H14,2)</f>
        <v>0</v>
      </c>
      <c r="J14" s="237"/>
      <c r="K14" s="238">
        <f>ROUND(E14*J14,2)</f>
        <v>0</v>
      </c>
      <c r="L14" s="238">
        <v>21</v>
      </c>
      <c r="M14" s="238">
        <f>G14*(1+L14/100)</f>
        <v>0</v>
      </c>
      <c r="N14" s="236">
        <v>0</v>
      </c>
      <c r="O14" s="236">
        <f>ROUND(E14*N14,2)</f>
        <v>0</v>
      </c>
      <c r="P14" s="236">
        <v>0</v>
      </c>
      <c r="Q14" s="236">
        <f>ROUND(E14*P14,2)</f>
        <v>0</v>
      </c>
      <c r="R14" s="238" t="s">
        <v>226</v>
      </c>
      <c r="S14" s="238" t="s">
        <v>165</v>
      </c>
      <c r="T14" s="239" t="s">
        <v>165</v>
      </c>
      <c r="U14" s="224">
        <v>0.12</v>
      </c>
      <c r="V14" s="224">
        <f>ROUND(E14*U14,2)</f>
        <v>1.8</v>
      </c>
      <c r="W14" s="224"/>
      <c r="X14" s="224" t="s">
        <v>219</v>
      </c>
      <c r="Y14" s="224" t="s">
        <v>167</v>
      </c>
      <c r="Z14" s="214"/>
      <c r="AA14" s="214"/>
      <c r="AB14" s="214"/>
      <c r="AC14" s="214"/>
      <c r="AD14" s="214"/>
      <c r="AE14" s="214"/>
      <c r="AF14" s="214"/>
      <c r="AG14" s="214" t="s">
        <v>220</v>
      </c>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outlineLevel="2" x14ac:dyDescent="0.25">
      <c r="A15" s="221"/>
      <c r="B15" s="222"/>
      <c r="C15" s="260" t="s">
        <v>232</v>
      </c>
      <c r="D15" s="252"/>
      <c r="E15" s="252"/>
      <c r="F15" s="252"/>
      <c r="G15" s="252"/>
      <c r="H15" s="224"/>
      <c r="I15" s="224"/>
      <c r="J15" s="224"/>
      <c r="K15" s="224"/>
      <c r="L15" s="224"/>
      <c r="M15" s="224"/>
      <c r="N15" s="223"/>
      <c r="O15" s="223"/>
      <c r="P15" s="223"/>
      <c r="Q15" s="223"/>
      <c r="R15" s="224"/>
      <c r="S15" s="224"/>
      <c r="T15" s="224"/>
      <c r="U15" s="224"/>
      <c r="V15" s="224"/>
      <c r="W15" s="224"/>
      <c r="X15" s="224"/>
      <c r="Y15" s="224"/>
      <c r="Z15" s="214"/>
      <c r="AA15" s="214"/>
      <c r="AB15" s="214"/>
      <c r="AC15" s="214"/>
      <c r="AD15" s="214"/>
      <c r="AE15" s="214"/>
      <c r="AF15" s="214"/>
      <c r="AG15" s="214" t="s">
        <v>222</v>
      </c>
      <c r="AH15" s="214"/>
      <c r="AI15" s="214"/>
      <c r="AJ15" s="214"/>
      <c r="AK15" s="214"/>
      <c r="AL15" s="214"/>
      <c r="AM15" s="214"/>
      <c r="AN15" s="214"/>
      <c r="AO15" s="214"/>
      <c r="AP15" s="214"/>
      <c r="AQ15" s="214"/>
      <c r="AR15" s="214"/>
      <c r="AS15" s="214"/>
      <c r="AT15" s="214"/>
      <c r="AU15" s="214"/>
      <c r="AV15" s="214"/>
      <c r="AW15" s="214"/>
      <c r="AX15" s="214"/>
      <c r="AY15" s="214"/>
      <c r="AZ15" s="214"/>
      <c r="BA15" s="241" t="str">
        <f>C15</f>
        <v>s přemístěním výkopku v příčných profilech na vzdálenost do 15 m nebo s naložením na dopravní prostředek.</v>
      </c>
      <c r="BB15" s="214"/>
      <c r="BC15" s="214"/>
      <c r="BD15" s="214"/>
      <c r="BE15" s="214"/>
      <c r="BF15" s="214"/>
      <c r="BG15" s="214"/>
      <c r="BH15" s="214"/>
    </row>
    <row r="16" spans="1:60" outlineLevel="1" x14ac:dyDescent="0.25">
      <c r="A16" s="233">
        <v>4</v>
      </c>
      <c r="B16" s="234" t="s">
        <v>233</v>
      </c>
      <c r="C16" s="244" t="s">
        <v>234</v>
      </c>
      <c r="D16" s="235" t="s">
        <v>225</v>
      </c>
      <c r="E16" s="236">
        <v>15</v>
      </c>
      <c r="F16" s="237"/>
      <c r="G16" s="238">
        <f>ROUND(E16*F16,2)</f>
        <v>0</v>
      </c>
      <c r="H16" s="237"/>
      <c r="I16" s="238">
        <f>ROUND(E16*H16,2)</f>
        <v>0</v>
      </c>
      <c r="J16" s="237"/>
      <c r="K16" s="238">
        <f>ROUND(E16*J16,2)</f>
        <v>0</v>
      </c>
      <c r="L16" s="238">
        <v>21</v>
      </c>
      <c r="M16" s="238">
        <f>G16*(1+L16/100)</f>
        <v>0</v>
      </c>
      <c r="N16" s="236">
        <v>0</v>
      </c>
      <c r="O16" s="236">
        <f>ROUND(E16*N16,2)</f>
        <v>0</v>
      </c>
      <c r="P16" s="236">
        <v>0</v>
      </c>
      <c r="Q16" s="236">
        <f>ROUND(E16*P16,2)</f>
        <v>0</v>
      </c>
      <c r="R16" s="238" t="s">
        <v>226</v>
      </c>
      <c r="S16" s="238" t="s">
        <v>165</v>
      </c>
      <c r="T16" s="239" t="s">
        <v>165</v>
      </c>
      <c r="U16" s="224">
        <v>8.7999999999999995E-2</v>
      </c>
      <c r="V16" s="224">
        <f>ROUND(E16*U16,2)</f>
        <v>1.32</v>
      </c>
      <c r="W16" s="224"/>
      <c r="X16" s="224" t="s">
        <v>219</v>
      </c>
      <c r="Y16" s="224" t="s">
        <v>167</v>
      </c>
      <c r="Z16" s="214"/>
      <c r="AA16" s="214"/>
      <c r="AB16" s="214"/>
      <c r="AC16" s="214"/>
      <c r="AD16" s="214"/>
      <c r="AE16" s="214"/>
      <c r="AF16" s="214"/>
      <c r="AG16" s="214" t="s">
        <v>220</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2" x14ac:dyDescent="0.25">
      <c r="A17" s="221"/>
      <c r="B17" s="222"/>
      <c r="C17" s="260" t="s">
        <v>232</v>
      </c>
      <c r="D17" s="252"/>
      <c r="E17" s="252"/>
      <c r="F17" s="252"/>
      <c r="G17" s="252"/>
      <c r="H17" s="224"/>
      <c r="I17" s="224"/>
      <c r="J17" s="224"/>
      <c r="K17" s="224"/>
      <c r="L17" s="224"/>
      <c r="M17" s="224"/>
      <c r="N17" s="223"/>
      <c r="O17" s="223"/>
      <c r="P17" s="223"/>
      <c r="Q17" s="223"/>
      <c r="R17" s="224"/>
      <c r="S17" s="224"/>
      <c r="T17" s="224"/>
      <c r="U17" s="224"/>
      <c r="V17" s="224"/>
      <c r="W17" s="224"/>
      <c r="X17" s="224"/>
      <c r="Y17" s="224"/>
      <c r="Z17" s="214"/>
      <c r="AA17" s="214"/>
      <c r="AB17" s="214"/>
      <c r="AC17" s="214"/>
      <c r="AD17" s="214"/>
      <c r="AE17" s="214"/>
      <c r="AF17" s="214"/>
      <c r="AG17" s="214" t="s">
        <v>222</v>
      </c>
      <c r="AH17" s="214"/>
      <c r="AI17" s="214"/>
      <c r="AJ17" s="214"/>
      <c r="AK17" s="214"/>
      <c r="AL17" s="214"/>
      <c r="AM17" s="214"/>
      <c r="AN17" s="214"/>
      <c r="AO17" s="214"/>
      <c r="AP17" s="214"/>
      <c r="AQ17" s="214"/>
      <c r="AR17" s="214"/>
      <c r="AS17" s="214"/>
      <c r="AT17" s="214"/>
      <c r="AU17" s="214"/>
      <c r="AV17" s="214"/>
      <c r="AW17" s="214"/>
      <c r="AX17" s="214"/>
      <c r="AY17" s="214"/>
      <c r="AZ17" s="214"/>
      <c r="BA17" s="241" t="str">
        <f>C17</f>
        <v>s přemístěním výkopku v příčných profilech na vzdálenost do 15 m nebo s naložením na dopravní prostředek.</v>
      </c>
      <c r="BB17" s="214"/>
      <c r="BC17" s="214"/>
      <c r="BD17" s="214"/>
      <c r="BE17" s="214"/>
      <c r="BF17" s="214"/>
      <c r="BG17" s="214"/>
      <c r="BH17" s="214"/>
    </row>
    <row r="18" spans="1:60" outlineLevel="1" x14ac:dyDescent="0.25">
      <c r="A18" s="233">
        <v>5</v>
      </c>
      <c r="B18" s="234" t="s">
        <v>235</v>
      </c>
      <c r="C18" s="244" t="s">
        <v>236</v>
      </c>
      <c r="D18" s="235" t="s">
        <v>225</v>
      </c>
      <c r="E18" s="236">
        <v>15</v>
      </c>
      <c r="F18" s="237"/>
      <c r="G18" s="238">
        <f>ROUND(E18*F18,2)</f>
        <v>0</v>
      </c>
      <c r="H18" s="237"/>
      <c r="I18" s="238">
        <f>ROUND(E18*H18,2)</f>
        <v>0</v>
      </c>
      <c r="J18" s="237"/>
      <c r="K18" s="238">
        <f>ROUND(E18*J18,2)</f>
        <v>0</v>
      </c>
      <c r="L18" s="238">
        <v>21</v>
      </c>
      <c r="M18" s="238">
        <f>G18*(1+L18/100)</f>
        <v>0</v>
      </c>
      <c r="N18" s="236">
        <v>0</v>
      </c>
      <c r="O18" s="236">
        <f>ROUND(E18*N18,2)</f>
        <v>0</v>
      </c>
      <c r="P18" s="236">
        <v>0</v>
      </c>
      <c r="Q18" s="236">
        <f>ROUND(E18*P18,2)</f>
        <v>0</v>
      </c>
      <c r="R18" s="238" t="s">
        <v>226</v>
      </c>
      <c r="S18" s="238" t="s">
        <v>165</v>
      </c>
      <c r="T18" s="239" t="s">
        <v>165</v>
      </c>
      <c r="U18" s="224">
        <v>0.01</v>
      </c>
      <c r="V18" s="224">
        <f>ROUND(E18*U18,2)</f>
        <v>0.15</v>
      </c>
      <c r="W18" s="224"/>
      <c r="X18" s="224" t="s">
        <v>219</v>
      </c>
      <c r="Y18" s="224" t="s">
        <v>167</v>
      </c>
      <c r="Z18" s="214"/>
      <c r="AA18" s="214"/>
      <c r="AB18" s="214"/>
      <c r="AC18" s="214"/>
      <c r="AD18" s="214"/>
      <c r="AE18" s="214"/>
      <c r="AF18" s="214"/>
      <c r="AG18" s="214" t="s">
        <v>220</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outlineLevel="2" x14ac:dyDescent="0.25">
      <c r="A19" s="221"/>
      <c r="B19" s="222"/>
      <c r="C19" s="260" t="s">
        <v>237</v>
      </c>
      <c r="D19" s="252"/>
      <c r="E19" s="252"/>
      <c r="F19" s="252"/>
      <c r="G19" s="252"/>
      <c r="H19" s="224"/>
      <c r="I19" s="224"/>
      <c r="J19" s="224"/>
      <c r="K19" s="224"/>
      <c r="L19" s="224"/>
      <c r="M19" s="224"/>
      <c r="N19" s="223"/>
      <c r="O19" s="223"/>
      <c r="P19" s="223"/>
      <c r="Q19" s="223"/>
      <c r="R19" s="224"/>
      <c r="S19" s="224"/>
      <c r="T19" s="224"/>
      <c r="U19" s="224"/>
      <c r="V19" s="224"/>
      <c r="W19" s="224"/>
      <c r="X19" s="224"/>
      <c r="Y19" s="224"/>
      <c r="Z19" s="214"/>
      <c r="AA19" s="214"/>
      <c r="AB19" s="214"/>
      <c r="AC19" s="214"/>
      <c r="AD19" s="214"/>
      <c r="AE19" s="214"/>
      <c r="AF19" s="214"/>
      <c r="AG19" s="214" t="s">
        <v>222</v>
      </c>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row>
    <row r="20" spans="1:60" outlineLevel="1" x14ac:dyDescent="0.25">
      <c r="A20" s="233">
        <v>6</v>
      </c>
      <c r="B20" s="234" t="s">
        <v>238</v>
      </c>
      <c r="C20" s="244" t="s">
        <v>239</v>
      </c>
      <c r="D20" s="235" t="s">
        <v>217</v>
      </c>
      <c r="E20" s="236">
        <v>55</v>
      </c>
      <c r="F20" s="237"/>
      <c r="G20" s="238">
        <f>ROUND(E20*F20,2)</f>
        <v>0</v>
      </c>
      <c r="H20" s="237"/>
      <c r="I20" s="238">
        <f>ROUND(E20*H20,2)</f>
        <v>0</v>
      </c>
      <c r="J20" s="237"/>
      <c r="K20" s="238">
        <f>ROUND(E20*J20,2)</f>
        <v>0</v>
      </c>
      <c r="L20" s="238">
        <v>21</v>
      </c>
      <c r="M20" s="238">
        <f>G20*(1+L20/100)</f>
        <v>0</v>
      </c>
      <c r="N20" s="236">
        <v>0</v>
      </c>
      <c r="O20" s="236">
        <f>ROUND(E20*N20,2)</f>
        <v>0</v>
      </c>
      <c r="P20" s="236">
        <v>0</v>
      </c>
      <c r="Q20" s="236">
        <f>ROUND(E20*P20,2)</f>
        <v>0</v>
      </c>
      <c r="R20" s="238" t="s">
        <v>240</v>
      </c>
      <c r="S20" s="238" t="s">
        <v>165</v>
      </c>
      <c r="T20" s="239" t="s">
        <v>165</v>
      </c>
      <c r="U20" s="224">
        <v>0.06</v>
      </c>
      <c r="V20" s="224">
        <f>ROUND(E20*U20,2)</f>
        <v>3.3</v>
      </c>
      <c r="W20" s="224"/>
      <c r="X20" s="224" t="s">
        <v>219</v>
      </c>
      <c r="Y20" s="224" t="s">
        <v>167</v>
      </c>
      <c r="Z20" s="214"/>
      <c r="AA20" s="214"/>
      <c r="AB20" s="214"/>
      <c r="AC20" s="214"/>
      <c r="AD20" s="214"/>
      <c r="AE20" s="214"/>
      <c r="AF20" s="214"/>
      <c r="AG20" s="214" t="s">
        <v>241</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2" x14ac:dyDescent="0.25">
      <c r="A21" s="221"/>
      <c r="B21" s="222"/>
      <c r="C21" s="260" t="s">
        <v>242</v>
      </c>
      <c r="D21" s="252"/>
      <c r="E21" s="252"/>
      <c r="F21" s="252"/>
      <c r="G21" s="252"/>
      <c r="H21" s="224"/>
      <c r="I21" s="224"/>
      <c r="J21" s="224"/>
      <c r="K21" s="224"/>
      <c r="L21" s="224"/>
      <c r="M21" s="224"/>
      <c r="N21" s="223"/>
      <c r="O21" s="223"/>
      <c r="P21" s="223"/>
      <c r="Q21" s="223"/>
      <c r="R21" s="224"/>
      <c r="S21" s="224"/>
      <c r="T21" s="224"/>
      <c r="U21" s="224"/>
      <c r="V21" s="224"/>
      <c r="W21" s="224"/>
      <c r="X21" s="224"/>
      <c r="Y21" s="224"/>
      <c r="Z21" s="214"/>
      <c r="AA21" s="214"/>
      <c r="AB21" s="214"/>
      <c r="AC21" s="214"/>
      <c r="AD21" s="214"/>
      <c r="AE21" s="214"/>
      <c r="AF21" s="214"/>
      <c r="AG21" s="214" t="s">
        <v>222</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outlineLevel="1" x14ac:dyDescent="0.25">
      <c r="A22" s="233">
        <v>7</v>
      </c>
      <c r="B22" s="234" t="s">
        <v>243</v>
      </c>
      <c r="C22" s="244" t="s">
        <v>244</v>
      </c>
      <c r="D22" s="235" t="s">
        <v>217</v>
      </c>
      <c r="E22" s="236">
        <v>105</v>
      </c>
      <c r="F22" s="237"/>
      <c r="G22" s="238">
        <f>ROUND(E22*F22,2)</f>
        <v>0</v>
      </c>
      <c r="H22" s="237"/>
      <c r="I22" s="238">
        <f>ROUND(E22*H22,2)</f>
        <v>0</v>
      </c>
      <c r="J22" s="237"/>
      <c r="K22" s="238">
        <f>ROUND(E22*J22,2)</f>
        <v>0</v>
      </c>
      <c r="L22" s="238">
        <v>21</v>
      </c>
      <c r="M22" s="238">
        <f>G22*(1+L22/100)</f>
        <v>0</v>
      </c>
      <c r="N22" s="236">
        <v>0</v>
      </c>
      <c r="O22" s="236">
        <f>ROUND(E22*N22,2)</f>
        <v>0</v>
      </c>
      <c r="P22" s="236">
        <v>0</v>
      </c>
      <c r="Q22" s="236">
        <f>ROUND(E22*P22,2)</f>
        <v>0</v>
      </c>
      <c r="R22" s="238" t="s">
        <v>226</v>
      </c>
      <c r="S22" s="238" t="s">
        <v>165</v>
      </c>
      <c r="T22" s="239" t="s">
        <v>165</v>
      </c>
      <c r="U22" s="224">
        <v>0.02</v>
      </c>
      <c r="V22" s="224">
        <f>ROUND(E22*U22,2)</f>
        <v>2.1</v>
      </c>
      <c r="W22" s="224"/>
      <c r="X22" s="224" t="s">
        <v>219</v>
      </c>
      <c r="Y22" s="224" t="s">
        <v>167</v>
      </c>
      <c r="Z22" s="214"/>
      <c r="AA22" s="214"/>
      <c r="AB22" s="214"/>
      <c r="AC22" s="214"/>
      <c r="AD22" s="214"/>
      <c r="AE22" s="214"/>
      <c r="AF22" s="214"/>
      <c r="AG22" s="214" t="s">
        <v>220</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outlineLevel="2" x14ac:dyDescent="0.25">
      <c r="A23" s="221"/>
      <c r="B23" s="222"/>
      <c r="C23" s="260" t="s">
        <v>245</v>
      </c>
      <c r="D23" s="252"/>
      <c r="E23" s="252"/>
      <c r="F23" s="252"/>
      <c r="G23" s="252"/>
      <c r="H23" s="224"/>
      <c r="I23" s="224"/>
      <c r="J23" s="224"/>
      <c r="K23" s="224"/>
      <c r="L23" s="224"/>
      <c r="M23" s="224"/>
      <c r="N23" s="223"/>
      <c r="O23" s="223"/>
      <c r="P23" s="223"/>
      <c r="Q23" s="223"/>
      <c r="R23" s="224"/>
      <c r="S23" s="224"/>
      <c r="T23" s="224"/>
      <c r="U23" s="224"/>
      <c r="V23" s="224"/>
      <c r="W23" s="224"/>
      <c r="X23" s="224"/>
      <c r="Y23" s="224"/>
      <c r="Z23" s="214"/>
      <c r="AA23" s="214"/>
      <c r="AB23" s="214"/>
      <c r="AC23" s="214"/>
      <c r="AD23" s="214"/>
      <c r="AE23" s="214"/>
      <c r="AF23" s="214"/>
      <c r="AG23" s="214" t="s">
        <v>222</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ht="20.399999999999999" outlineLevel="1" x14ac:dyDescent="0.25">
      <c r="A24" s="233">
        <v>8</v>
      </c>
      <c r="B24" s="234" t="s">
        <v>246</v>
      </c>
      <c r="C24" s="244" t="s">
        <v>247</v>
      </c>
      <c r="D24" s="235" t="s">
        <v>217</v>
      </c>
      <c r="E24" s="236">
        <v>55</v>
      </c>
      <c r="F24" s="237"/>
      <c r="G24" s="238">
        <f>ROUND(E24*F24,2)</f>
        <v>0</v>
      </c>
      <c r="H24" s="237"/>
      <c r="I24" s="238">
        <f>ROUND(E24*H24,2)</f>
        <v>0</v>
      </c>
      <c r="J24" s="237"/>
      <c r="K24" s="238">
        <f>ROUND(E24*J24,2)</f>
        <v>0</v>
      </c>
      <c r="L24" s="238">
        <v>21</v>
      </c>
      <c r="M24" s="238">
        <f>G24*(1+L24/100)</f>
        <v>0</v>
      </c>
      <c r="N24" s="236">
        <v>0</v>
      </c>
      <c r="O24" s="236">
        <f>ROUND(E24*N24,2)</f>
        <v>0</v>
      </c>
      <c r="P24" s="236">
        <v>0</v>
      </c>
      <c r="Q24" s="236">
        <f>ROUND(E24*P24,2)</f>
        <v>0</v>
      </c>
      <c r="R24" s="238" t="s">
        <v>226</v>
      </c>
      <c r="S24" s="238" t="s">
        <v>165</v>
      </c>
      <c r="T24" s="239" t="s">
        <v>165</v>
      </c>
      <c r="U24" s="224">
        <v>0.254</v>
      </c>
      <c r="V24" s="224">
        <f>ROUND(E24*U24,2)</f>
        <v>13.97</v>
      </c>
      <c r="W24" s="224"/>
      <c r="X24" s="224" t="s">
        <v>219</v>
      </c>
      <c r="Y24" s="224" t="s">
        <v>167</v>
      </c>
      <c r="Z24" s="214"/>
      <c r="AA24" s="214"/>
      <c r="AB24" s="214"/>
      <c r="AC24" s="214"/>
      <c r="AD24" s="214"/>
      <c r="AE24" s="214"/>
      <c r="AF24" s="214"/>
      <c r="AG24" s="214" t="s">
        <v>220</v>
      </c>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2" x14ac:dyDescent="0.25">
      <c r="A25" s="221"/>
      <c r="B25" s="222"/>
      <c r="C25" s="260" t="s">
        <v>248</v>
      </c>
      <c r="D25" s="252"/>
      <c r="E25" s="252"/>
      <c r="F25" s="252"/>
      <c r="G25" s="252"/>
      <c r="H25" s="224"/>
      <c r="I25" s="224"/>
      <c r="J25" s="224"/>
      <c r="K25" s="224"/>
      <c r="L25" s="224"/>
      <c r="M25" s="224"/>
      <c r="N25" s="223"/>
      <c r="O25" s="223"/>
      <c r="P25" s="223"/>
      <c r="Q25" s="223"/>
      <c r="R25" s="224"/>
      <c r="S25" s="224"/>
      <c r="T25" s="224"/>
      <c r="U25" s="224"/>
      <c r="V25" s="224"/>
      <c r="W25" s="224"/>
      <c r="X25" s="224"/>
      <c r="Y25" s="224"/>
      <c r="Z25" s="214"/>
      <c r="AA25" s="214"/>
      <c r="AB25" s="214"/>
      <c r="AC25" s="214"/>
      <c r="AD25" s="214"/>
      <c r="AE25" s="214"/>
      <c r="AF25" s="214"/>
      <c r="AG25" s="214" t="s">
        <v>222</v>
      </c>
      <c r="AH25" s="214"/>
      <c r="AI25" s="214"/>
      <c r="AJ25" s="214"/>
      <c r="AK25" s="214"/>
      <c r="AL25" s="214"/>
      <c r="AM25" s="214"/>
      <c r="AN25" s="214"/>
      <c r="AO25" s="214"/>
      <c r="AP25" s="214"/>
      <c r="AQ25" s="214"/>
      <c r="AR25" s="214"/>
      <c r="AS25" s="214"/>
      <c r="AT25" s="214"/>
      <c r="AU25" s="214"/>
      <c r="AV25" s="214"/>
      <c r="AW25" s="214"/>
      <c r="AX25" s="214"/>
      <c r="AY25" s="214"/>
      <c r="AZ25" s="214"/>
      <c r="BA25" s="241" t="str">
        <f>C25</f>
        <v>s případným nutným přemístěním hromad nebo dočasných skládek na místo potřeby ze vzdálenosti do 30 m, v rovině nebo ve svahu do 1 : 5,</v>
      </c>
      <c r="BB25" s="214"/>
      <c r="BC25" s="214"/>
      <c r="BD25" s="214"/>
      <c r="BE25" s="214"/>
      <c r="BF25" s="214"/>
      <c r="BG25" s="214"/>
      <c r="BH25" s="214"/>
    </row>
    <row r="26" spans="1:60" outlineLevel="1" x14ac:dyDescent="0.25">
      <c r="A26" s="233">
        <v>9</v>
      </c>
      <c r="B26" s="234" t="s">
        <v>249</v>
      </c>
      <c r="C26" s="244" t="s">
        <v>250</v>
      </c>
      <c r="D26" s="235" t="s">
        <v>217</v>
      </c>
      <c r="E26" s="236">
        <v>165</v>
      </c>
      <c r="F26" s="237"/>
      <c r="G26" s="238">
        <f>ROUND(E26*F26,2)</f>
        <v>0</v>
      </c>
      <c r="H26" s="237"/>
      <c r="I26" s="238">
        <f>ROUND(E26*H26,2)</f>
        <v>0</v>
      </c>
      <c r="J26" s="237"/>
      <c r="K26" s="238">
        <f>ROUND(E26*J26,2)</f>
        <v>0</v>
      </c>
      <c r="L26" s="238">
        <v>21</v>
      </c>
      <c r="M26" s="238">
        <f>G26*(1+L26/100)</f>
        <v>0</v>
      </c>
      <c r="N26" s="236">
        <v>0</v>
      </c>
      <c r="O26" s="236">
        <f>ROUND(E26*N26,2)</f>
        <v>0</v>
      </c>
      <c r="P26" s="236">
        <v>0</v>
      </c>
      <c r="Q26" s="236">
        <f>ROUND(E26*P26,2)</f>
        <v>0</v>
      </c>
      <c r="R26" s="238" t="s">
        <v>240</v>
      </c>
      <c r="S26" s="238" t="s">
        <v>165</v>
      </c>
      <c r="T26" s="239" t="s">
        <v>165</v>
      </c>
      <c r="U26" s="224">
        <v>0</v>
      </c>
      <c r="V26" s="224">
        <f>ROUND(E26*U26,2)</f>
        <v>0</v>
      </c>
      <c r="W26" s="224"/>
      <c r="X26" s="224" t="s">
        <v>219</v>
      </c>
      <c r="Y26" s="224" t="s">
        <v>167</v>
      </c>
      <c r="Z26" s="214"/>
      <c r="AA26" s="214"/>
      <c r="AB26" s="214"/>
      <c r="AC26" s="214"/>
      <c r="AD26" s="214"/>
      <c r="AE26" s="214"/>
      <c r="AF26" s="214"/>
      <c r="AG26" s="214" t="s">
        <v>241</v>
      </c>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2" x14ac:dyDescent="0.25">
      <c r="A27" s="221"/>
      <c r="B27" s="222"/>
      <c r="C27" s="261" t="s">
        <v>251</v>
      </c>
      <c r="D27" s="250"/>
      <c r="E27" s="251">
        <v>165</v>
      </c>
      <c r="F27" s="224"/>
      <c r="G27" s="224"/>
      <c r="H27" s="224"/>
      <c r="I27" s="224"/>
      <c r="J27" s="224"/>
      <c r="K27" s="224"/>
      <c r="L27" s="224"/>
      <c r="M27" s="224"/>
      <c r="N27" s="223"/>
      <c r="O27" s="223"/>
      <c r="P27" s="223"/>
      <c r="Q27" s="223"/>
      <c r="R27" s="224"/>
      <c r="S27" s="224"/>
      <c r="T27" s="224"/>
      <c r="U27" s="224"/>
      <c r="V27" s="224"/>
      <c r="W27" s="224"/>
      <c r="X27" s="224"/>
      <c r="Y27" s="224"/>
      <c r="Z27" s="214"/>
      <c r="AA27" s="214"/>
      <c r="AB27" s="214"/>
      <c r="AC27" s="214"/>
      <c r="AD27" s="214"/>
      <c r="AE27" s="214"/>
      <c r="AF27" s="214"/>
      <c r="AG27" s="214" t="s">
        <v>229</v>
      </c>
      <c r="AH27" s="214">
        <v>0</v>
      </c>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1" x14ac:dyDescent="0.25">
      <c r="A28" s="253">
        <v>10</v>
      </c>
      <c r="B28" s="254" t="s">
        <v>252</v>
      </c>
      <c r="C28" s="262" t="s">
        <v>253</v>
      </c>
      <c r="D28" s="255" t="s">
        <v>217</v>
      </c>
      <c r="E28" s="256">
        <v>165</v>
      </c>
      <c r="F28" s="257"/>
      <c r="G28" s="258">
        <f>ROUND(E28*F28,2)</f>
        <v>0</v>
      </c>
      <c r="H28" s="257"/>
      <c r="I28" s="258">
        <f>ROUND(E28*H28,2)</f>
        <v>0</v>
      </c>
      <c r="J28" s="257"/>
      <c r="K28" s="258">
        <f>ROUND(E28*J28,2)</f>
        <v>0</v>
      </c>
      <c r="L28" s="258">
        <v>21</v>
      </c>
      <c r="M28" s="258">
        <f>G28*(1+L28/100)</f>
        <v>0</v>
      </c>
      <c r="N28" s="256">
        <v>0</v>
      </c>
      <c r="O28" s="256">
        <f>ROUND(E28*N28,2)</f>
        <v>0</v>
      </c>
      <c r="P28" s="256">
        <v>0</v>
      </c>
      <c r="Q28" s="256">
        <f>ROUND(E28*P28,2)</f>
        <v>0</v>
      </c>
      <c r="R28" s="258" t="s">
        <v>240</v>
      </c>
      <c r="S28" s="258" t="s">
        <v>165</v>
      </c>
      <c r="T28" s="259" t="s">
        <v>165</v>
      </c>
      <c r="U28" s="224">
        <v>1E-3</v>
      </c>
      <c r="V28" s="224">
        <f>ROUND(E28*U28,2)</f>
        <v>0.17</v>
      </c>
      <c r="W28" s="224"/>
      <c r="X28" s="224" t="s">
        <v>219</v>
      </c>
      <c r="Y28" s="224" t="s">
        <v>167</v>
      </c>
      <c r="Z28" s="214"/>
      <c r="AA28" s="214"/>
      <c r="AB28" s="214"/>
      <c r="AC28" s="214"/>
      <c r="AD28" s="214"/>
      <c r="AE28" s="214"/>
      <c r="AF28" s="214"/>
      <c r="AG28" s="214" t="s">
        <v>220</v>
      </c>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outlineLevel="1" x14ac:dyDescent="0.25">
      <c r="A29" s="253">
        <v>11</v>
      </c>
      <c r="B29" s="254" t="s">
        <v>254</v>
      </c>
      <c r="C29" s="262" t="s">
        <v>255</v>
      </c>
      <c r="D29" s="255" t="s">
        <v>217</v>
      </c>
      <c r="E29" s="256">
        <v>165</v>
      </c>
      <c r="F29" s="257"/>
      <c r="G29" s="258">
        <f>ROUND(E29*F29,2)</f>
        <v>0</v>
      </c>
      <c r="H29" s="257"/>
      <c r="I29" s="258">
        <f>ROUND(E29*H29,2)</f>
        <v>0</v>
      </c>
      <c r="J29" s="257"/>
      <c r="K29" s="258">
        <f>ROUND(E29*J29,2)</f>
        <v>0</v>
      </c>
      <c r="L29" s="258">
        <v>21</v>
      </c>
      <c r="M29" s="258">
        <f>G29*(1+L29/100)</f>
        <v>0</v>
      </c>
      <c r="N29" s="256">
        <v>0</v>
      </c>
      <c r="O29" s="256">
        <f>ROUND(E29*N29,2)</f>
        <v>0</v>
      </c>
      <c r="P29" s="256">
        <v>0</v>
      </c>
      <c r="Q29" s="256">
        <f>ROUND(E29*P29,2)</f>
        <v>0</v>
      </c>
      <c r="R29" s="258" t="s">
        <v>240</v>
      </c>
      <c r="S29" s="258" t="s">
        <v>165</v>
      </c>
      <c r="T29" s="259" t="s">
        <v>165</v>
      </c>
      <c r="U29" s="224">
        <v>0</v>
      </c>
      <c r="V29" s="224">
        <f>ROUND(E29*U29,2)</f>
        <v>0</v>
      </c>
      <c r="W29" s="224"/>
      <c r="X29" s="224" t="s">
        <v>219</v>
      </c>
      <c r="Y29" s="224" t="s">
        <v>167</v>
      </c>
      <c r="Z29" s="214"/>
      <c r="AA29" s="214"/>
      <c r="AB29" s="214"/>
      <c r="AC29" s="214"/>
      <c r="AD29" s="214"/>
      <c r="AE29" s="214"/>
      <c r="AF29" s="214"/>
      <c r="AG29" s="214" t="s">
        <v>241</v>
      </c>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outlineLevel="1" x14ac:dyDescent="0.25">
      <c r="A30" s="253">
        <v>12</v>
      </c>
      <c r="B30" s="254" t="s">
        <v>256</v>
      </c>
      <c r="C30" s="262" t="s">
        <v>257</v>
      </c>
      <c r="D30" s="255" t="s">
        <v>217</v>
      </c>
      <c r="E30" s="256">
        <v>165</v>
      </c>
      <c r="F30" s="257"/>
      <c r="G30" s="258">
        <f>ROUND(E30*F30,2)</f>
        <v>0</v>
      </c>
      <c r="H30" s="257"/>
      <c r="I30" s="258">
        <f>ROUND(E30*H30,2)</f>
        <v>0</v>
      </c>
      <c r="J30" s="257"/>
      <c r="K30" s="258">
        <f>ROUND(E30*J30,2)</f>
        <v>0</v>
      </c>
      <c r="L30" s="258">
        <v>21</v>
      </c>
      <c r="M30" s="258">
        <f>G30*(1+L30/100)</f>
        <v>0</v>
      </c>
      <c r="N30" s="256">
        <v>0</v>
      </c>
      <c r="O30" s="256">
        <f>ROUND(E30*N30,2)</f>
        <v>0</v>
      </c>
      <c r="P30" s="256">
        <v>0</v>
      </c>
      <c r="Q30" s="256">
        <f>ROUND(E30*P30,2)</f>
        <v>0</v>
      </c>
      <c r="R30" s="258" t="s">
        <v>240</v>
      </c>
      <c r="S30" s="258" t="s">
        <v>165</v>
      </c>
      <c r="T30" s="259" t="s">
        <v>165</v>
      </c>
      <c r="U30" s="224">
        <v>1.4999999999999999E-2</v>
      </c>
      <c r="V30" s="224">
        <f>ROUND(E30*U30,2)</f>
        <v>2.48</v>
      </c>
      <c r="W30" s="224"/>
      <c r="X30" s="224" t="s">
        <v>219</v>
      </c>
      <c r="Y30" s="224" t="s">
        <v>167</v>
      </c>
      <c r="Z30" s="214"/>
      <c r="AA30" s="214"/>
      <c r="AB30" s="214"/>
      <c r="AC30" s="214"/>
      <c r="AD30" s="214"/>
      <c r="AE30" s="214"/>
      <c r="AF30" s="214"/>
      <c r="AG30" s="214" t="s">
        <v>220</v>
      </c>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outlineLevel="1" x14ac:dyDescent="0.25">
      <c r="A31" s="253">
        <v>13</v>
      </c>
      <c r="B31" s="254" t="s">
        <v>258</v>
      </c>
      <c r="C31" s="262" t="s">
        <v>259</v>
      </c>
      <c r="D31" s="255" t="s">
        <v>225</v>
      </c>
      <c r="E31" s="256">
        <v>15</v>
      </c>
      <c r="F31" s="257"/>
      <c r="G31" s="258">
        <f>ROUND(E31*F31,2)</f>
        <v>0</v>
      </c>
      <c r="H31" s="257"/>
      <c r="I31" s="258">
        <f>ROUND(E31*H31,2)</f>
        <v>0</v>
      </c>
      <c r="J31" s="257"/>
      <c r="K31" s="258">
        <f>ROUND(E31*J31,2)</f>
        <v>0</v>
      </c>
      <c r="L31" s="258">
        <v>21</v>
      </c>
      <c r="M31" s="258">
        <f>G31*(1+L31/100)</f>
        <v>0</v>
      </c>
      <c r="N31" s="256">
        <v>0</v>
      </c>
      <c r="O31" s="256">
        <f>ROUND(E31*N31,2)</f>
        <v>0</v>
      </c>
      <c r="P31" s="256">
        <v>0</v>
      </c>
      <c r="Q31" s="256">
        <f>ROUND(E31*P31,2)</f>
        <v>0</v>
      </c>
      <c r="R31" s="258" t="s">
        <v>226</v>
      </c>
      <c r="S31" s="258" t="s">
        <v>165</v>
      </c>
      <c r="T31" s="259" t="s">
        <v>165</v>
      </c>
      <c r="U31" s="224">
        <v>0</v>
      </c>
      <c r="V31" s="224">
        <f>ROUND(E31*U31,2)</f>
        <v>0</v>
      </c>
      <c r="W31" s="224"/>
      <c r="X31" s="224" t="s">
        <v>219</v>
      </c>
      <c r="Y31" s="224" t="s">
        <v>167</v>
      </c>
      <c r="Z31" s="214"/>
      <c r="AA31" s="214"/>
      <c r="AB31" s="214"/>
      <c r="AC31" s="214"/>
      <c r="AD31" s="214"/>
      <c r="AE31" s="214"/>
      <c r="AF31" s="214"/>
      <c r="AG31" s="214" t="s">
        <v>220</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1" x14ac:dyDescent="0.25">
      <c r="A32" s="233">
        <v>14</v>
      </c>
      <c r="B32" s="234" t="s">
        <v>260</v>
      </c>
      <c r="C32" s="244" t="s">
        <v>261</v>
      </c>
      <c r="D32" s="235" t="s">
        <v>262</v>
      </c>
      <c r="E32" s="236">
        <v>11</v>
      </c>
      <c r="F32" s="237"/>
      <c r="G32" s="238">
        <f>ROUND(E32*F32,2)</f>
        <v>0</v>
      </c>
      <c r="H32" s="237"/>
      <c r="I32" s="238">
        <f>ROUND(E32*H32,2)</f>
        <v>0</v>
      </c>
      <c r="J32" s="237"/>
      <c r="K32" s="238">
        <f>ROUND(E32*J32,2)</f>
        <v>0</v>
      </c>
      <c r="L32" s="238">
        <v>21</v>
      </c>
      <c r="M32" s="238">
        <f>G32*(1+L32/100)</f>
        <v>0</v>
      </c>
      <c r="N32" s="236">
        <v>0</v>
      </c>
      <c r="O32" s="236">
        <f>ROUND(E32*N32,2)</f>
        <v>0</v>
      </c>
      <c r="P32" s="236">
        <v>0</v>
      </c>
      <c r="Q32" s="236">
        <f>ROUND(E32*P32,2)</f>
        <v>0</v>
      </c>
      <c r="R32" s="238"/>
      <c r="S32" s="238" t="s">
        <v>263</v>
      </c>
      <c r="T32" s="239" t="s">
        <v>264</v>
      </c>
      <c r="U32" s="224">
        <v>0.12</v>
      </c>
      <c r="V32" s="224">
        <f>ROUND(E32*U32,2)</f>
        <v>1.32</v>
      </c>
      <c r="W32" s="224"/>
      <c r="X32" s="224" t="s">
        <v>219</v>
      </c>
      <c r="Y32" s="224" t="s">
        <v>167</v>
      </c>
      <c r="Z32" s="214"/>
      <c r="AA32" s="214"/>
      <c r="AB32" s="214"/>
      <c r="AC32" s="214"/>
      <c r="AD32" s="214"/>
      <c r="AE32" s="214"/>
      <c r="AF32" s="214"/>
      <c r="AG32" s="214" t="s">
        <v>220</v>
      </c>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outlineLevel="2" x14ac:dyDescent="0.25">
      <c r="A33" s="221"/>
      <c r="B33" s="222"/>
      <c r="C33" s="261" t="s">
        <v>265</v>
      </c>
      <c r="D33" s="250"/>
      <c r="E33" s="251">
        <v>11</v>
      </c>
      <c r="F33" s="224"/>
      <c r="G33" s="224"/>
      <c r="H33" s="224"/>
      <c r="I33" s="224"/>
      <c r="J33" s="224"/>
      <c r="K33" s="224"/>
      <c r="L33" s="224"/>
      <c r="M33" s="224"/>
      <c r="N33" s="223"/>
      <c r="O33" s="223"/>
      <c r="P33" s="223"/>
      <c r="Q33" s="223"/>
      <c r="R33" s="224"/>
      <c r="S33" s="224"/>
      <c r="T33" s="224"/>
      <c r="U33" s="224"/>
      <c r="V33" s="224"/>
      <c r="W33" s="224"/>
      <c r="X33" s="224"/>
      <c r="Y33" s="224"/>
      <c r="Z33" s="214"/>
      <c r="AA33" s="214"/>
      <c r="AB33" s="214"/>
      <c r="AC33" s="214"/>
      <c r="AD33" s="214"/>
      <c r="AE33" s="214"/>
      <c r="AF33" s="214"/>
      <c r="AG33" s="214" t="s">
        <v>229</v>
      </c>
      <c r="AH33" s="214">
        <v>0</v>
      </c>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1" x14ac:dyDescent="0.25">
      <c r="A34" s="233">
        <v>15</v>
      </c>
      <c r="B34" s="234" t="s">
        <v>266</v>
      </c>
      <c r="C34" s="244" t="s">
        <v>267</v>
      </c>
      <c r="D34" s="235" t="s">
        <v>268</v>
      </c>
      <c r="E34" s="236">
        <v>1.65</v>
      </c>
      <c r="F34" s="237"/>
      <c r="G34" s="238">
        <f>ROUND(E34*F34,2)</f>
        <v>0</v>
      </c>
      <c r="H34" s="237"/>
      <c r="I34" s="238">
        <f>ROUND(E34*H34,2)</f>
        <v>0</v>
      </c>
      <c r="J34" s="237"/>
      <c r="K34" s="238">
        <f>ROUND(E34*J34,2)</f>
        <v>0</v>
      </c>
      <c r="L34" s="238">
        <v>21</v>
      </c>
      <c r="M34" s="238">
        <f>G34*(1+L34/100)</f>
        <v>0</v>
      </c>
      <c r="N34" s="236">
        <v>1E-3</v>
      </c>
      <c r="O34" s="236">
        <f>ROUND(E34*N34,2)</f>
        <v>0</v>
      </c>
      <c r="P34" s="236">
        <v>0</v>
      </c>
      <c r="Q34" s="236">
        <f>ROUND(E34*P34,2)</f>
        <v>0</v>
      </c>
      <c r="R34" s="238" t="s">
        <v>269</v>
      </c>
      <c r="S34" s="238" t="s">
        <v>165</v>
      </c>
      <c r="T34" s="239" t="s">
        <v>165</v>
      </c>
      <c r="U34" s="224">
        <v>0</v>
      </c>
      <c r="V34" s="224">
        <f>ROUND(E34*U34,2)</f>
        <v>0</v>
      </c>
      <c r="W34" s="224"/>
      <c r="X34" s="224" t="s">
        <v>270</v>
      </c>
      <c r="Y34" s="224" t="s">
        <v>167</v>
      </c>
      <c r="Z34" s="214"/>
      <c r="AA34" s="214"/>
      <c r="AB34" s="214"/>
      <c r="AC34" s="214"/>
      <c r="AD34" s="214"/>
      <c r="AE34" s="214"/>
      <c r="AF34" s="214"/>
      <c r="AG34" s="214" t="s">
        <v>271</v>
      </c>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outlineLevel="2" x14ac:dyDescent="0.25">
      <c r="A35" s="221"/>
      <c r="B35" s="222"/>
      <c r="C35" s="261" t="s">
        <v>272</v>
      </c>
      <c r="D35" s="250"/>
      <c r="E35" s="251">
        <v>1.65</v>
      </c>
      <c r="F35" s="224"/>
      <c r="G35" s="224"/>
      <c r="H35" s="224"/>
      <c r="I35" s="224"/>
      <c r="J35" s="224"/>
      <c r="K35" s="224"/>
      <c r="L35" s="224"/>
      <c r="M35" s="224"/>
      <c r="N35" s="223"/>
      <c r="O35" s="223"/>
      <c r="P35" s="223"/>
      <c r="Q35" s="223"/>
      <c r="R35" s="224"/>
      <c r="S35" s="224"/>
      <c r="T35" s="224"/>
      <c r="U35" s="224"/>
      <c r="V35" s="224"/>
      <c r="W35" s="224"/>
      <c r="X35" s="224"/>
      <c r="Y35" s="224"/>
      <c r="Z35" s="214"/>
      <c r="AA35" s="214"/>
      <c r="AB35" s="214"/>
      <c r="AC35" s="214"/>
      <c r="AD35" s="214"/>
      <c r="AE35" s="214"/>
      <c r="AF35" s="214"/>
      <c r="AG35" s="214" t="s">
        <v>229</v>
      </c>
      <c r="AH35" s="214">
        <v>0</v>
      </c>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x14ac:dyDescent="0.25">
      <c r="A36" s="226" t="s">
        <v>160</v>
      </c>
      <c r="B36" s="227" t="s">
        <v>116</v>
      </c>
      <c r="C36" s="243" t="s">
        <v>117</v>
      </c>
      <c r="D36" s="228"/>
      <c r="E36" s="229"/>
      <c r="F36" s="230"/>
      <c r="G36" s="230">
        <f>SUMIF(AG37:AG45,"&lt;&gt;NOR",G37:G45)</f>
        <v>0</v>
      </c>
      <c r="H36" s="230"/>
      <c r="I36" s="230">
        <f>SUM(I37:I45)</f>
        <v>0</v>
      </c>
      <c r="J36" s="230"/>
      <c r="K36" s="230">
        <f>SUM(K37:K45)</f>
        <v>0</v>
      </c>
      <c r="L36" s="230"/>
      <c r="M36" s="230">
        <f>SUM(M37:M45)</f>
        <v>0</v>
      </c>
      <c r="N36" s="229"/>
      <c r="O36" s="229">
        <f>SUM(O37:O45)</f>
        <v>0</v>
      </c>
      <c r="P36" s="229"/>
      <c r="Q36" s="229">
        <f>SUM(Q37:Q45)</f>
        <v>5.4</v>
      </c>
      <c r="R36" s="230"/>
      <c r="S36" s="230"/>
      <c r="T36" s="231"/>
      <c r="U36" s="225"/>
      <c r="V36" s="225">
        <f>SUM(V37:V45)</f>
        <v>6.1899999999999995</v>
      </c>
      <c r="W36" s="225"/>
      <c r="X36" s="225"/>
      <c r="Y36" s="225"/>
      <c r="AG36" t="s">
        <v>161</v>
      </c>
    </row>
    <row r="37" spans="1:60" outlineLevel="1" x14ac:dyDescent="0.25">
      <c r="A37" s="233">
        <v>16</v>
      </c>
      <c r="B37" s="234" t="s">
        <v>273</v>
      </c>
      <c r="C37" s="244" t="s">
        <v>274</v>
      </c>
      <c r="D37" s="235" t="s">
        <v>262</v>
      </c>
      <c r="E37" s="236">
        <v>20</v>
      </c>
      <c r="F37" s="237"/>
      <c r="G37" s="238">
        <f>ROUND(E37*F37,2)</f>
        <v>0</v>
      </c>
      <c r="H37" s="237"/>
      <c r="I37" s="238">
        <f>ROUND(E37*H37,2)</f>
        <v>0</v>
      </c>
      <c r="J37" s="237"/>
      <c r="K37" s="238">
        <f>ROUND(E37*J37,2)</f>
        <v>0</v>
      </c>
      <c r="L37" s="238">
        <v>21</v>
      </c>
      <c r="M37" s="238">
        <f>G37*(1+L37/100)</f>
        <v>0</v>
      </c>
      <c r="N37" s="236">
        <v>0</v>
      </c>
      <c r="O37" s="236">
        <f>ROUND(E37*N37,2)</f>
        <v>0</v>
      </c>
      <c r="P37" s="236">
        <v>0.27</v>
      </c>
      <c r="Q37" s="236">
        <f>ROUND(E37*P37,2)</f>
        <v>5.4</v>
      </c>
      <c r="R37" s="238" t="s">
        <v>218</v>
      </c>
      <c r="S37" s="238" t="s">
        <v>165</v>
      </c>
      <c r="T37" s="239" t="s">
        <v>165</v>
      </c>
      <c r="U37" s="224">
        <v>0.123</v>
      </c>
      <c r="V37" s="224">
        <f>ROUND(E37*U37,2)</f>
        <v>2.46</v>
      </c>
      <c r="W37" s="224"/>
      <c r="X37" s="224" t="s">
        <v>219</v>
      </c>
      <c r="Y37" s="224" t="s">
        <v>167</v>
      </c>
      <c r="Z37" s="214"/>
      <c r="AA37" s="214"/>
      <c r="AB37" s="214"/>
      <c r="AC37" s="214"/>
      <c r="AD37" s="214"/>
      <c r="AE37" s="214"/>
      <c r="AF37" s="214"/>
      <c r="AG37" s="214" t="s">
        <v>220</v>
      </c>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2" x14ac:dyDescent="0.25">
      <c r="A38" s="221"/>
      <c r="B38" s="222"/>
      <c r="C38" s="260" t="s">
        <v>275</v>
      </c>
      <c r="D38" s="252"/>
      <c r="E38" s="252"/>
      <c r="F38" s="252"/>
      <c r="G38" s="252"/>
      <c r="H38" s="224"/>
      <c r="I38" s="224"/>
      <c r="J38" s="224"/>
      <c r="K38" s="224"/>
      <c r="L38" s="224"/>
      <c r="M38" s="224"/>
      <c r="N38" s="223"/>
      <c r="O38" s="223"/>
      <c r="P38" s="223"/>
      <c r="Q38" s="223"/>
      <c r="R38" s="224"/>
      <c r="S38" s="224"/>
      <c r="T38" s="224"/>
      <c r="U38" s="224"/>
      <c r="V38" s="224"/>
      <c r="W38" s="224"/>
      <c r="X38" s="224"/>
      <c r="Y38" s="224"/>
      <c r="Z38" s="214"/>
      <c r="AA38" s="214"/>
      <c r="AB38" s="214"/>
      <c r="AC38" s="214"/>
      <c r="AD38" s="214"/>
      <c r="AE38" s="214"/>
      <c r="AF38" s="214"/>
      <c r="AG38" s="214" t="s">
        <v>222</v>
      </c>
      <c r="AH38" s="214"/>
      <c r="AI38" s="214"/>
      <c r="AJ38" s="214"/>
      <c r="AK38" s="214"/>
      <c r="AL38" s="214"/>
      <c r="AM38" s="214"/>
      <c r="AN38" s="214"/>
      <c r="AO38" s="214"/>
      <c r="AP38" s="214"/>
      <c r="AQ38" s="214"/>
      <c r="AR38" s="214"/>
      <c r="AS38" s="214"/>
      <c r="AT38" s="214"/>
      <c r="AU38" s="214"/>
      <c r="AV38" s="214"/>
      <c r="AW38" s="214"/>
      <c r="AX38" s="214"/>
      <c r="AY38" s="214"/>
      <c r="AZ38" s="214"/>
      <c r="BA38" s="241" t="str">
        <f>C38</f>
        <v>s vybouráním lože, s přemístěním hmot na skládku na vzdálenost do 3 m nebo naložením na dopravní prostředek</v>
      </c>
      <c r="BB38" s="214"/>
      <c r="BC38" s="214"/>
      <c r="BD38" s="214"/>
      <c r="BE38" s="214"/>
      <c r="BF38" s="214"/>
      <c r="BG38" s="214"/>
      <c r="BH38" s="214"/>
    </row>
    <row r="39" spans="1:60" outlineLevel="2" x14ac:dyDescent="0.25">
      <c r="A39" s="221"/>
      <c r="B39" s="222"/>
      <c r="C39" s="261" t="s">
        <v>276</v>
      </c>
      <c r="D39" s="250"/>
      <c r="E39" s="251"/>
      <c r="F39" s="224"/>
      <c r="G39" s="224"/>
      <c r="H39" s="224"/>
      <c r="I39" s="224"/>
      <c r="J39" s="224"/>
      <c r="K39" s="224"/>
      <c r="L39" s="224"/>
      <c r="M39" s="224"/>
      <c r="N39" s="223"/>
      <c r="O39" s="223"/>
      <c r="P39" s="223"/>
      <c r="Q39" s="223"/>
      <c r="R39" s="224"/>
      <c r="S39" s="224"/>
      <c r="T39" s="224"/>
      <c r="U39" s="224"/>
      <c r="V39" s="224"/>
      <c r="W39" s="224"/>
      <c r="X39" s="224"/>
      <c r="Y39" s="224"/>
      <c r="Z39" s="214"/>
      <c r="AA39" s="214"/>
      <c r="AB39" s="214"/>
      <c r="AC39" s="214"/>
      <c r="AD39" s="214"/>
      <c r="AE39" s="214"/>
      <c r="AF39" s="214"/>
      <c r="AG39" s="214" t="s">
        <v>229</v>
      </c>
      <c r="AH39" s="214">
        <v>0</v>
      </c>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outlineLevel="3" x14ac:dyDescent="0.25">
      <c r="A40" s="221"/>
      <c r="B40" s="222"/>
      <c r="C40" s="261" t="s">
        <v>277</v>
      </c>
      <c r="D40" s="250"/>
      <c r="E40" s="251">
        <v>20</v>
      </c>
      <c r="F40" s="224"/>
      <c r="G40" s="224"/>
      <c r="H40" s="224"/>
      <c r="I40" s="224"/>
      <c r="J40" s="224"/>
      <c r="K40" s="224"/>
      <c r="L40" s="224"/>
      <c r="M40" s="224"/>
      <c r="N40" s="223"/>
      <c r="O40" s="223"/>
      <c r="P40" s="223"/>
      <c r="Q40" s="223"/>
      <c r="R40" s="224"/>
      <c r="S40" s="224"/>
      <c r="T40" s="224"/>
      <c r="U40" s="224"/>
      <c r="V40" s="224"/>
      <c r="W40" s="224"/>
      <c r="X40" s="224"/>
      <c r="Y40" s="224"/>
      <c r="Z40" s="214"/>
      <c r="AA40" s="214"/>
      <c r="AB40" s="214"/>
      <c r="AC40" s="214"/>
      <c r="AD40" s="214"/>
      <c r="AE40" s="214"/>
      <c r="AF40" s="214"/>
      <c r="AG40" s="214" t="s">
        <v>229</v>
      </c>
      <c r="AH40" s="214">
        <v>0</v>
      </c>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row>
    <row r="41" spans="1:60" outlineLevel="1" x14ac:dyDescent="0.25">
      <c r="A41" s="253">
        <v>17</v>
      </c>
      <c r="B41" s="254" t="s">
        <v>278</v>
      </c>
      <c r="C41" s="262" t="s">
        <v>279</v>
      </c>
      <c r="D41" s="255" t="s">
        <v>280</v>
      </c>
      <c r="E41" s="256">
        <v>5.4</v>
      </c>
      <c r="F41" s="257"/>
      <c r="G41" s="258">
        <f>ROUND(E41*F41,2)</f>
        <v>0</v>
      </c>
      <c r="H41" s="257"/>
      <c r="I41" s="258">
        <f>ROUND(E41*H41,2)</f>
        <v>0</v>
      </c>
      <c r="J41" s="257"/>
      <c r="K41" s="258">
        <f>ROUND(E41*J41,2)</f>
        <v>0</v>
      </c>
      <c r="L41" s="258">
        <v>21</v>
      </c>
      <c r="M41" s="258">
        <f>G41*(1+L41/100)</f>
        <v>0</v>
      </c>
      <c r="N41" s="256">
        <v>0</v>
      </c>
      <c r="O41" s="256">
        <f>ROUND(E41*N41,2)</f>
        <v>0</v>
      </c>
      <c r="P41" s="256">
        <v>0</v>
      </c>
      <c r="Q41" s="256">
        <f>ROUND(E41*P41,2)</f>
        <v>0</v>
      </c>
      <c r="R41" s="258" t="s">
        <v>281</v>
      </c>
      <c r="S41" s="258" t="s">
        <v>282</v>
      </c>
      <c r="T41" s="259" t="s">
        <v>282</v>
      </c>
      <c r="U41" s="224">
        <v>0</v>
      </c>
      <c r="V41" s="224">
        <f>ROUND(E41*U41,2)</f>
        <v>0</v>
      </c>
      <c r="W41" s="224"/>
      <c r="X41" s="224" t="s">
        <v>219</v>
      </c>
      <c r="Y41" s="224" t="s">
        <v>167</v>
      </c>
      <c r="Z41" s="214"/>
      <c r="AA41" s="214"/>
      <c r="AB41" s="214"/>
      <c r="AC41" s="214"/>
      <c r="AD41" s="214"/>
      <c r="AE41" s="214"/>
      <c r="AF41" s="214"/>
      <c r="AG41" s="214" t="s">
        <v>220</v>
      </c>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ht="20.399999999999999" outlineLevel="1" x14ac:dyDescent="0.25">
      <c r="A42" s="233">
        <v>18</v>
      </c>
      <c r="B42" s="234" t="s">
        <v>283</v>
      </c>
      <c r="C42" s="244" t="s">
        <v>284</v>
      </c>
      <c r="D42" s="235" t="s">
        <v>280</v>
      </c>
      <c r="E42" s="236">
        <v>5.4</v>
      </c>
      <c r="F42" s="237"/>
      <c r="G42" s="238">
        <f>ROUND(E42*F42,2)</f>
        <v>0</v>
      </c>
      <c r="H42" s="237"/>
      <c r="I42" s="238">
        <f>ROUND(E42*H42,2)</f>
        <v>0</v>
      </c>
      <c r="J42" s="237"/>
      <c r="K42" s="238">
        <f>ROUND(E42*J42,2)</f>
        <v>0</v>
      </c>
      <c r="L42" s="238">
        <v>21</v>
      </c>
      <c r="M42" s="238">
        <f>G42*(1+L42/100)</f>
        <v>0</v>
      </c>
      <c r="N42" s="236">
        <v>0</v>
      </c>
      <c r="O42" s="236">
        <f>ROUND(E42*N42,2)</f>
        <v>0</v>
      </c>
      <c r="P42" s="236">
        <v>0</v>
      </c>
      <c r="Q42" s="236">
        <f>ROUND(E42*P42,2)</f>
        <v>0</v>
      </c>
      <c r="R42" s="238" t="s">
        <v>218</v>
      </c>
      <c r="S42" s="238" t="s">
        <v>165</v>
      </c>
      <c r="T42" s="239" t="s">
        <v>165</v>
      </c>
      <c r="U42" s="224">
        <v>0.69</v>
      </c>
      <c r="V42" s="224">
        <f>ROUND(E42*U42,2)</f>
        <v>3.73</v>
      </c>
      <c r="W42" s="224"/>
      <c r="X42" s="224" t="s">
        <v>285</v>
      </c>
      <c r="Y42" s="224" t="s">
        <v>167</v>
      </c>
      <c r="Z42" s="214"/>
      <c r="AA42" s="214"/>
      <c r="AB42" s="214"/>
      <c r="AC42" s="214"/>
      <c r="AD42" s="214"/>
      <c r="AE42" s="214"/>
      <c r="AF42" s="214"/>
      <c r="AG42" s="214" t="s">
        <v>286</v>
      </c>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row>
    <row r="43" spans="1:60" outlineLevel="2" x14ac:dyDescent="0.25">
      <c r="A43" s="221"/>
      <c r="B43" s="222"/>
      <c r="C43" s="261" t="s">
        <v>287</v>
      </c>
      <c r="D43" s="250"/>
      <c r="E43" s="251"/>
      <c r="F43" s="224"/>
      <c r="G43" s="224"/>
      <c r="H43" s="224"/>
      <c r="I43" s="224"/>
      <c r="J43" s="224"/>
      <c r="K43" s="224"/>
      <c r="L43" s="224"/>
      <c r="M43" s="224"/>
      <c r="N43" s="223"/>
      <c r="O43" s="223"/>
      <c r="P43" s="223"/>
      <c r="Q43" s="223"/>
      <c r="R43" s="224"/>
      <c r="S43" s="224"/>
      <c r="T43" s="224"/>
      <c r="U43" s="224"/>
      <c r="V43" s="224"/>
      <c r="W43" s="224"/>
      <c r="X43" s="224"/>
      <c r="Y43" s="224"/>
      <c r="Z43" s="214"/>
      <c r="AA43" s="214"/>
      <c r="AB43" s="214"/>
      <c r="AC43" s="214"/>
      <c r="AD43" s="214"/>
      <c r="AE43" s="214"/>
      <c r="AF43" s="214"/>
      <c r="AG43" s="214" t="s">
        <v>229</v>
      </c>
      <c r="AH43" s="214">
        <v>0</v>
      </c>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3" x14ac:dyDescent="0.25">
      <c r="A44" s="221"/>
      <c r="B44" s="222"/>
      <c r="C44" s="261" t="s">
        <v>288</v>
      </c>
      <c r="D44" s="250"/>
      <c r="E44" s="251"/>
      <c r="F44" s="224"/>
      <c r="G44" s="224"/>
      <c r="H44" s="224"/>
      <c r="I44" s="224"/>
      <c r="J44" s="224"/>
      <c r="K44" s="224"/>
      <c r="L44" s="224"/>
      <c r="M44" s="224"/>
      <c r="N44" s="223"/>
      <c r="O44" s="223"/>
      <c r="P44" s="223"/>
      <c r="Q44" s="223"/>
      <c r="R44" s="224"/>
      <c r="S44" s="224"/>
      <c r="T44" s="224"/>
      <c r="U44" s="224"/>
      <c r="V44" s="224"/>
      <c r="W44" s="224"/>
      <c r="X44" s="224"/>
      <c r="Y44" s="224"/>
      <c r="Z44" s="214"/>
      <c r="AA44" s="214"/>
      <c r="AB44" s="214"/>
      <c r="AC44" s="214"/>
      <c r="AD44" s="214"/>
      <c r="AE44" s="214"/>
      <c r="AF44" s="214"/>
      <c r="AG44" s="214" t="s">
        <v>229</v>
      </c>
      <c r="AH44" s="214">
        <v>0</v>
      </c>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outlineLevel="3" x14ac:dyDescent="0.25">
      <c r="A45" s="221"/>
      <c r="B45" s="222"/>
      <c r="C45" s="261" t="s">
        <v>289</v>
      </c>
      <c r="D45" s="250"/>
      <c r="E45" s="251">
        <v>5.4</v>
      </c>
      <c r="F45" s="224"/>
      <c r="G45" s="224"/>
      <c r="H45" s="224"/>
      <c r="I45" s="224"/>
      <c r="J45" s="224"/>
      <c r="K45" s="224"/>
      <c r="L45" s="224"/>
      <c r="M45" s="224"/>
      <c r="N45" s="223"/>
      <c r="O45" s="223"/>
      <c r="P45" s="223"/>
      <c r="Q45" s="223"/>
      <c r="R45" s="224"/>
      <c r="S45" s="224"/>
      <c r="T45" s="224"/>
      <c r="U45" s="224"/>
      <c r="V45" s="224"/>
      <c r="W45" s="224"/>
      <c r="X45" s="224"/>
      <c r="Y45" s="224"/>
      <c r="Z45" s="214"/>
      <c r="AA45" s="214"/>
      <c r="AB45" s="214"/>
      <c r="AC45" s="214"/>
      <c r="AD45" s="214"/>
      <c r="AE45" s="214"/>
      <c r="AF45" s="214"/>
      <c r="AG45" s="214" t="s">
        <v>229</v>
      </c>
      <c r="AH45" s="214">
        <v>0</v>
      </c>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x14ac:dyDescent="0.25">
      <c r="A46" s="226" t="s">
        <v>160</v>
      </c>
      <c r="B46" s="227" t="s">
        <v>118</v>
      </c>
      <c r="C46" s="243" t="s">
        <v>119</v>
      </c>
      <c r="D46" s="228"/>
      <c r="E46" s="229"/>
      <c r="F46" s="230"/>
      <c r="G46" s="230">
        <f>SUMIF(AG47:AG47,"&lt;&gt;NOR",G47:G47)</f>
        <v>0</v>
      </c>
      <c r="H46" s="230"/>
      <c r="I46" s="230">
        <f>SUM(I47:I47)</f>
        <v>0</v>
      </c>
      <c r="J46" s="230"/>
      <c r="K46" s="230">
        <f>SUM(K47:K47)</f>
        <v>0</v>
      </c>
      <c r="L46" s="230"/>
      <c r="M46" s="230">
        <f>SUM(M47:M47)</f>
        <v>0</v>
      </c>
      <c r="N46" s="229"/>
      <c r="O46" s="229">
        <f>SUM(O47:O47)</f>
        <v>55.13</v>
      </c>
      <c r="P46" s="229"/>
      <c r="Q46" s="229">
        <f>SUM(Q47:Q47)</f>
        <v>0</v>
      </c>
      <c r="R46" s="230"/>
      <c r="S46" s="230"/>
      <c r="T46" s="231"/>
      <c r="U46" s="225"/>
      <c r="V46" s="225">
        <f>SUM(V47:V47)</f>
        <v>3</v>
      </c>
      <c r="W46" s="225"/>
      <c r="X46" s="225"/>
      <c r="Y46" s="225"/>
      <c r="AG46" t="s">
        <v>161</v>
      </c>
    </row>
    <row r="47" spans="1:60" ht="20.399999999999999" outlineLevel="1" x14ac:dyDescent="0.25">
      <c r="A47" s="253">
        <v>19</v>
      </c>
      <c r="B47" s="254" t="s">
        <v>290</v>
      </c>
      <c r="C47" s="262" t="s">
        <v>291</v>
      </c>
      <c r="D47" s="255" t="s">
        <v>217</v>
      </c>
      <c r="E47" s="256">
        <v>100</v>
      </c>
      <c r="F47" s="257"/>
      <c r="G47" s="258">
        <f>ROUND(E47*F47,2)</f>
        <v>0</v>
      </c>
      <c r="H47" s="257"/>
      <c r="I47" s="258">
        <f>ROUND(E47*H47,2)</f>
        <v>0</v>
      </c>
      <c r="J47" s="257"/>
      <c r="K47" s="258">
        <f>ROUND(E47*J47,2)</f>
        <v>0</v>
      </c>
      <c r="L47" s="258">
        <v>21</v>
      </c>
      <c r="M47" s="258">
        <f>G47*(1+L47/100)</f>
        <v>0</v>
      </c>
      <c r="N47" s="256">
        <v>0.55125000000000002</v>
      </c>
      <c r="O47" s="256">
        <f>ROUND(E47*N47,2)</f>
        <v>55.13</v>
      </c>
      <c r="P47" s="256">
        <v>0</v>
      </c>
      <c r="Q47" s="256">
        <f>ROUND(E47*P47,2)</f>
        <v>0</v>
      </c>
      <c r="R47" s="258" t="s">
        <v>218</v>
      </c>
      <c r="S47" s="258" t="s">
        <v>165</v>
      </c>
      <c r="T47" s="259" t="s">
        <v>165</v>
      </c>
      <c r="U47" s="224">
        <v>0.03</v>
      </c>
      <c r="V47" s="224">
        <f>ROUND(E47*U47,2)</f>
        <v>3</v>
      </c>
      <c r="W47" s="224"/>
      <c r="X47" s="224" t="s">
        <v>219</v>
      </c>
      <c r="Y47" s="224" t="s">
        <v>167</v>
      </c>
      <c r="Z47" s="214"/>
      <c r="AA47" s="214"/>
      <c r="AB47" s="214"/>
      <c r="AC47" s="214"/>
      <c r="AD47" s="214"/>
      <c r="AE47" s="214"/>
      <c r="AF47" s="214"/>
      <c r="AG47" s="214" t="s">
        <v>220</v>
      </c>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x14ac:dyDescent="0.25">
      <c r="A48" s="226" t="s">
        <v>160</v>
      </c>
      <c r="B48" s="227" t="s">
        <v>120</v>
      </c>
      <c r="C48" s="243" t="s">
        <v>121</v>
      </c>
      <c r="D48" s="228"/>
      <c r="E48" s="229"/>
      <c r="F48" s="230"/>
      <c r="G48" s="230">
        <f>SUMIF(AG49:AG59,"&lt;&gt;NOR",G49:G59)</f>
        <v>0</v>
      </c>
      <c r="H48" s="230"/>
      <c r="I48" s="230">
        <f>SUM(I49:I59)</f>
        <v>0</v>
      </c>
      <c r="J48" s="230"/>
      <c r="K48" s="230">
        <f>SUM(K49:K59)</f>
        <v>0</v>
      </c>
      <c r="L48" s="230"/>
      <c r="M48" s="230">
        <f>SUM(M49:M59)</f>
        <v>0</v>
      </c>
      <c r="N48" s="229"/>
      <c r="O48" s="229">
        <f>SUM(O49:O59)</f>
        <v>18.88</v>
      </c>
      <c r="P48" s="229"/>
      <c r="Q48" s="229">
        <f>SUM(Q49:Q59)</f>
        <v>0</v>
      </c>
      <c r="R48" s="230"/>
      <c r="S48" s="230"/>
      <c r="T48" s="231"/>
      <c r="U48" s="225"/>
      <c r="V48" s="225">
        <f>SUM(V49:V59)</f>
        <v>46.61</v>
      </c>
      <c r="W48" s="225"/>
      <c r="X48" s="225"/>
      <c r="Y48" s="225"/>
      <c r="AG48" t="s">
        <v>161</v>
      </c>
    </row>
    <row r="49" spans="1:60" outlineLevel="1" x14ac:dyDescent="0.25">
      <c r="A49" s="233">
        <v>20</v>
      </c>
      <c r="B49" s="234" t="s">
        <v>292</v>
      </c>
      <c r="C49" s="244" t="s">
        <v>293</v>
      </c>
      <c r="D49" s="235" t="s">
        <v>217</v>
      </c>
      <c r="E49" s="236">
        <v>105</v>
      </c>
      <c r="F49" s="237"/>
      <c r="G49" s="238">
        <f>ROUND(E49*F49,2)</f>
        <v>0</v>
      </c>
      <c r="H49" s="237"/>
      <c r="I49" s="238">
        <f>ROUND(E49*H49,2)</f>
        <v>0</v>
      </c>
      <c r="J49" s="237"/>
      <c r="K49" s="238">
        <f>ROUND(E49*J49,2)</f>
        <v>0</v>
      </c>
      <c r="L49" s="238">
        <v>21</v>
      </c>
      <c r="M49" s="238">
        <f>G49*(1+L49/100)</f>
        <v>0</v>
      </c>
      <c r="N49" s="236">
        <v>5.5449999999999999E-2</v>
      </c>
      <c r="O49" s="236">
        <f>ROUND(E49*N49,2)</f>
        <v>5.82</v>
      </c>
      <c r="P49" s="236">
        <v>0</v>
      </c>
      <c r="Q49" s="236">
        <f>ROUND(E49*P49,2)</f>
        <v>0</v>
      </c>
      <c r="R49" s="238" t="s">
        <v>218</v>
      </c>
      <c r="S49" s="238" t="s">
        <v>165</v>
      </c>
      <c r="T49" s="239" t="s">
        <v>165</v>
      </c>
      <c r="U49" s="224">
        <v>0.44</v>
      </c>
      <c r="V49" s="224">
        <f>ROUND(E49*U49,2)</f>
        <v>46.2</v>
      </c>
      <c r="W49" s="224"/>
      <c r="X49" s="224" t="s">
        <v>219</v>
      </c>
      <c r="Y49" s="224" t="s">
        <v>167</v>
      </c>
      <c r="Z49" s="214"/>
      <c r="AA49" s="214"/>
      <c r="AB49" s="214"/>
      <c r="AC49" s="214"/>
      <c r="AD49" s="214"/>
      <c r="AE49" s="214"/>
      <c r="AF49" s="214"/>
      <c r="AG49" s="214" t="s">
        <v>220</v>
      </c>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row>
    <row r="50" spans="1:60" ht="21" outlineLevel="2" x14ac:dyDescent="0.25">
      <c r="A50" s="221"/>
      <c r="B50" s="222"/>
      <c r="C50" s="260" t="s">
        <v>294</v>
      </c>
      <c r="D50" s="252"/>
      <c r="E50" s="252"/>
      <c r="F50" s="252"/>
      <c r="G50" s="252"/>
      <c r="H50" s="224"/>
      <c r="I50" s="224"/>
      <c r="J50" s="224"/>
      <c r="K50" s="224"/>
      <c r="L50" s="224"/>
      <c r="M50" s="224"/>
      <c r="N50" s="223"/>
      <c r="O50" s="223"/>
      <c r="P50" s="223"/>
      <c r="Q50" s="223"/>
      <c r="R50" s="224"/>
      <c r="S50" s="224"/>
      <c r="T50" s="224"/>
      <c r="U50" s="224"/>
      <c r="V50" s="224"/>
      <c r="W50" s="224"/>
      <c r="X50" s="224"/>
      <c r="Y50" s="224"/>
      <c r="Z50" s="214"/>
      <c r="AA50" s="214"/>
      <c r="AB50" s="214"/>
      <c r="AC50" s="214"/>
      <c r="AD50" s="214"/>
      <c r="AE50" s="214"/>
      <c r="AF50" s="214"/>
      <c r="AG50" s="214" t="s">
        <v>222</v>
      </c>
      <c r="AH50" s="214"/>
      <c r="AI50" s="214"/>
      <c r="AJ50" s="214"/>
      <c r="AK50" s="214"/>
      <c r="AL50" s="214"/>
      <c r="AM50" s="214"/>
      <c r="AN50" s="214"/>
      <c r="AO50" s="214"/>
      <c r="AP50" s="214"/>
      <c r="AQ50" s="214"/>
      <c r="AR50" s="214"/>
      <c r="AS50" s="214"/>
      <c r="AT50" s="214"/>
      <c r="AU50" s="214"/>
      <c r="AV50" s="214"/>
      <c r="AW50" s="214"/>
      <c r="AX50" s="214"/>
      <c r="AY50" s="214"/>
      <c r="AZ50" s="214"/>
      <c r="BA50" s="241" t="str">
        <f>C50</f>
        <v>s provedením lože z kameniva drceného, s vyplněním spár, s dvojitým hutněním a se smetením přebytečného materiálu na krajnici. S dodáním hmot pro lože a výplň spár.</v>
      </c>
      <c r="BB50" s="214"/>
      <c r="BC50" s="214"/>
      <c r="BD50" s="214"/>
      <c r="BE50" s="214"/>
      <c r="BF50" s="214"/>
      <c r="BG50" s="214"/>
      <c r="BH50" s="214"/>
    </row>
    <row r="51" spans="1:60" outlineLevel="2" x14ac:dyDescent="0.25">
      <c r="A51" s="221"/>
      <c r="B51" s="222"/>
      <c r="C51" s="261" t="s">
        <v>295</v>
      </c>
      <c r="D51" s="250"/>
      <c r="E51" s="251"/>
      <c r="F51" s="224"/>
      <c r="G51" s="224"/>
      <c r="H51" s="224"/>
      <c r="I51" s="224"/>
      <c r="J51" s="224"/>
      <c r="K51" s="224"/>
      <c r="L51" s="224"/>
      <c r="M51" s="224"/>
      <c r="N51" s="223"/>
      <c r="O51" s="223"/>
      <c r="P51" s="223"/>
      <c r="Q51" s="223"/>
      <c r="R51" s="224"/>
      <c r="S51" s="224"/>
      <c r="T51" s="224"/>
      <c r="U51" s="224"/>
      <c r="V51" s="224"/>
      <c r="W51" s="224"/>
      <c r="X51" s="224"/>
      <c r="Y51" s="224"/>
      <c r="Z51" s="214"/>
      <c r="AA51" s="214"/>
      <c r="AB51" s="214"/>
      <c r="AC51" s="214"/>
      <c r="AD51" s="214"/>
      <c r="AE51" s="214"/>
      <c r="AF51" s="214"/>
      <c r="AG51" s="214" t="s">
        <v>229</v>
      </c>
      <c r="AH51" s="214">
        <v>0</v>
      </c>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3" x14ac:dyDescent="0.25">
      <c r="A52" s="221"/>
      <c r="B52" s="222"/>
      <c r="C52" s="261" t="s">
        <v>296</v>
      </c>
      <c r="D52" s="250"/>
      <c r="E52" s="251">
        <v>100</v>
      </c>
      <c r="F52" s="224"/>
      <c r="G52" s="224"/>
      <c r="H52" s="224"/>
      <c r="I52" s="224"/>
      <c r="J52" s="224"/>
      <c r="K52" s="224"/>
      <c r="L52" s="224"/>
      <c r="M52" s="224"/>
      <c r="N52" s="223"/>
      <c r="O52" s="223"/>
      <c r="P52" s="223"/>
      <c r="Q52" s="223"/>
      <c r="R52" s="224"/>
      <c r="S52" s="224"/>
      <c r="T52" s="224"/>
      <c r="U52" s="224"/>
      <c r="V52" s="224"/>
      <c r="W52" s="224"/>
      <c r="X52" s="224"/>
      <c r="Y52" s="224"/>
      <c r="Z52" s="214"/>
      <c r="AA52" s="214"/>
      <c r="AB52" s="214"/>
      <c r="AC52" s="214"/>
      <c r="AD52" s="214"/>
      <c r="AE52" s="214"/>
      <c r="AF52" s="214"/>
      <c r="AG52" s="214" t="s">
        <v>229</v>
      </c>
      <c r="AH52" s="214">
        <v>0</v>
      </c>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3" x14ac:dyDescent="0.25">
      <c r="A53" s="221"/>
      <c r="B53" s="222"/>
      <c r="C53" s="261" t="s">
        <v>297</v>
      </c>
      <c r="D53" s="250"/>
      <c r="E53" s="251"/>
      <c r="F53" s="224"/>
      <c r="G53" s="224"/>
      <c r="H53" s="224"/>
      <c r="I53" s="224"/>
      <c r="J53" s="224"/>
      <c r="K53" s="224"/>
      <c r="L53" s="224"/>
      <c r="M53" s="224"/>
      <c r="N53" s="223"/>
      <c r="O53" s="223"/>
      <c r="P53" s="223"/>
      <c r="Q53" s="223"/>
      <c r="R53" s="224"/>
      <c r="S53" s="224"/>
      <c r="T53" s="224"/>
      <c r="U53" s="224"/>
      <c r="V53" s="224"/>
      <c r="W53" s="224"/>
      <c r="X53" s="224"/>
      <c r="Y53" s="224"/>
      <c r="Z53" s="214"/>
      <c r="AA53" s="214"/>
      <c r="AB53" s="214"/>
      <c r="AC53" s="214"/>
      <c r="AD53" s="214"/>
      <c r="AE53" s="214"/>
      <c r="AF53" s="214"/>
      <c r="AG53" s="214" t="s">
        <v>229</v>
      </c>
      <c r="AH53" s="214">
        <v>0</v>
      </c>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outlineLevel="3" x14ac:dyDescent="0.25">
      <c r="A54" s="221"/>
      <c r="B54" s="222"/>
      <c r="C54" s="261" t="s">
        <v>298</v>
      </c>
      <c r="D54" s="250"/>
      <c r="E54" s="251">
        <v>5</v>
      </c>
      <c r="F54" s="224"/>
      <c r="G54" s="224"/>
      <c r="H54" s="224"/>
      <c r="I54" s="224"/>
      <c r="J54" s="224"/>
      <c r="K54" s="224"/>
      <c r="L54" s="224"/>
      <c r="M54" s="224"/>
      <c r="N54" s="223"/>
      <c r="O54" s="223"/>
      <c r="P54" s="223"/>
      <c r="Q54" s="223"/>
      <c r="R54" s="224"/>
      <c r="S54" s="224"/>
      <c r="T54" s="224"/>
      <c r="U54" s="224"/>
      <c r="V54" s="224"/>
      <c r="W54" s="224"/>
      <c r="X54" s="224"/>
      <c r="Y54" s="224"/>
      <c r="Z54" s="214"/>
      <c r="AA54" s="214"/>
      <c r="AB54" s="214"/>
      <c r="AC54" s="214"/>
      <c r="AD54" s="214"/>
      <c r="AE54" s="214"/>
      <c r="AF54" s="214"/>
      <c r="AG54" s="214" t="s">
        <v>229</v>
      </c>
      <c r="AH54" s="214">
        <v>0</v>
      </c>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outlineLevel="1" x14ac:dyDescent="0.25">
      <c r="A55" s="253">
        <v>21</v>
      </c>
      <c r="B55" s="254" t="s">
        <v>299</v>
      </c>
      <c r="C55" s="262" t="s">
        <v>300</v>
      </c>
      <c r="D55" s="255" t="s">
        <v>262</v>
      </c>
      <c r="E55" s="256">
        <v>1</v>
      </c>
      <c r="F55" s="257"/>
      <c r="G55" s="258">
        <f>ROUND(E55*F55,2)</f>
        <v>0</v>
      </c>
      <c r="H55" s="257"/>
      <c r="I55" s="258">
        <f>ROUND(E55*H55,2)</f>
        <v>0</v>
      </c>
      <c r="J55" s="257"/>
      <c r="K55" s="258">
        <f>ROUND(E55*J55,2)</f>
        <v>0</v>
      </c>
      <c r="L55" s="258">
        <v>21</v>
      </c>
      <c r="M55" s="258">
        <f>G55*(1+L55/100)</f>
        <v>0</v>
      </c>
      <c r="N55" s="256">
        <v>3.3E-4</v>
      </c>
      <c r="O55" s="256">
        <f>ROUND(E55*N55,2)</f>
        <v>0</v>
      </c>
      <c r="P55" s="256">
        <v>0</v>
      </c>
      <c r="Q55" s="256">
        <f>ROUND(E55*P55,2)</f>
        <v>0</v>
      </c>
      <c r="R55" s="258" t="s">
        <v>218</v>
      </c>
      <c r="S55" s="258" t="s">
        <v>165</v>
      </c>
      <c r="T55" s="259" t="s">
        <v>165</v>
      </c>
      <c r="U55" s="224">
        <v>0.41</v>
      </c>
      <c r="V55" s="224">
        <f>ROUND(E55*U55,2)</f>
        <v>0.41</v>
      </c>
      <c r="W55" s="224"/>
      <c r="X55" s="224" t="s">
        <v>219</v>
      </c>
      <c r="Y55" s="224" t="s">
        <v>167</v>
      </c>
      <c r="Z55" s="214"/>
      <c r="AA55" s="214"/>
      <c r="AB55" s="214"/>
      <c r="AC55" s="214"/>
      <c r="AD55" s="214"/>
      <c r="AE55" s="214"/>
      <c r="AF55" s="214"/>
      <c r="AG55" s="214" t="s">
        <v>220</v>
      </c>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outlineLevel="1" x14ac:dyDescent="0.25">
      <c r="A56" s="233">
        <v>22</v>
      </c>
      <c r="B56" s="234" t="s">
        <v>301</v>
      </c>
      <c r="C56" s="244" t="s">
        <v>302</v>
      </c>
      <c r="D56" s="235" t="s">
        <v>217</v>
      </c>
      <c r="E56" s="236">
        <v>85.85</v>
      </c>
      <c r="F56" s="237"/>
      <c r="G56" s="238">
        <f>ROUND(E56*F56,2)</f>
        <v>0</v>
      </c>
      <c r="H56" s="237"/>
      <c r="I56" s="238">
        <f>ROUND(E56*H56,2)</f>
        <v>0</v>
      </c>
      <c r="J56" s="237"/>
      <c r="K56" s="238">
        <f>ROUND(E56*J56,2)</f>
        <v>0</v>
      </c>
      <c r="L56" s="238">
        <v>21</v>
      </c>
      <c r="M56" s="238">
        <f>G56*(1+L56/100)</f>
        <v>0</v>
      </c>
      <c r="N56" s="236">
        <v>0.129</v>
      </c>
      <c r="O56" s="236">
        <f>ROUND(E56*N56,2)</f>
        <v>11.07</v>
      </c>
      <c r="P56" s="236">
        <v>0</v>
      </c>
      <c r="Q56" s="236">
        <f>ROUND(E56*P56,2)</f>
        <v>0</v>
      </c>
      <c r="R56" s="238" t="s">
        <v>269</v>
      </c>
      <c r="S56" s="238" t="s">
        <v>165</v>
      </c>
      <c r="T56" s="239" t="s">
        <v>165</v>
      </c>
      <c r="U56" s="224">
        <v>0</v>
      </c>
      <c r="V56" s="224">
        <f>ROUND(E56*U56,2)</f>
        <v>0</v>
      </c>
      <c r="W56" s="224"/>
      <c r="X56" s="224" t="s">
        <v>270</v>
      </c>
      <c r="Y56" s="224" t="s">
        <v>167</v>
      </c>
      <c r="Z56" s="214"/>
      <c r="AA56" s="214"/>
      <c r="AB56" s="214"/>
      <c r="AC56" s="214"/>
      <c r="AD56" s="214"/>
      <c r="AE56" s="214"/>
      <c r="AF56" s="214"/>
      <c r="AG56" s="214" t="s">
        <v>271</v>
      </c>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outlineLevel="2" x14ac:dyDescent="0.25">
      <c r="A57" s="221"/>
      <c r="B57" s="222"/>
      <c r="C57" s="261" t="s">
        <v>303</v>
      </c>
      <c r="D57" s="250"/>
      <c r="E57" s="251">
        <v>85.85</v>
      </c>
      <c r="F57" s="224"/>
      <c r="G57" s="224"/>
      <c r="H57" s="224"/>
      <c r="I57" s="224"/>
      <c r="J57" s="224"/>
      <c r="K57" s="224"/>
      <c r="L57" s="224"/>
      <c r="M57" s="224"/>
      <c r="N57" s="223"/>
      <c r="O57" s="223"/>
      <c r="P57" s="223"/>
      <c r="Q57" s="223"/>
      <c r="R57" s="224"/>
      <c r="S57" s="224"/>
      <c r="T57" s="224"/>
      <c r="U57" s="224"/>
      <c r="V57" s="224"/>
      <c r="W57" s="224"/>
      <c r="X57" s="224"/>
      <c r="Y57" s="224"/>
      <c r="Z57" s="214"/>
      <c r="AA57" s="214"/>
      <c r="AB57" s="214"/>
      <c r="AC57" s="214"/>
      <c r="AD57" s="214"/>
      <c r="AE57" s="214"/>
      <c r="AF57" s="214"/>
      <c r="AG57" s="214" t="s">
        <v>229</v>
      </c>
      <c r="AH57" s="214">
        <v>0</v>
      </c>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ht="20.399999999999999" outlineLevel="1" x14ac:dyDescent="0.25">
      <c r="A58" s="233">
        <v>23</v>
      </c>
      <c r="B58" s="234" t="s">
        <v>304</v>
      </c>
      <c r="C58" s="244" t="s">
        <v>305</v>
      </c>
      <c r="D58" s="235" t="s">
        <v>217</v>
      </c>
      <c r="E58" s="236">
        <v>15.15</v>
      </c>
      <c r="F58" s="237"/>
      <c r="G58" s="238">
        <f>ROUND(E58*F58,2)</f>
        <v>0</v>
      </c>
      <c r="H58" s="237"/>
      <c r="I58" s="238">
        <f>ROUND(E58*H58,2)</f>
        <v>0</v>
      </c>
      <c r="J58" s="237"/>
      <c r="K58" s="238">
        <f>ROUND(E58*J58,2)</f>
        <v>0</v>
      </c>
      <c r="L58" s="238">
        <v>21</v>
      </c>
      <c r="M58" s="238">
        <f>G58*(1+L58/100)</f>
        <v>0</v>
      </c>
      <c r="N58" s="236">
        <v>0.13150000000000001</v>
      </c>
      <c r="O58" s="236">
        <f>ROUND(E58*N58,2)</f>
        <v>1.99</v>
      </c>
      <c r="P58" s="236">
        <v>0</v>
      </c>
      <c r="Q58" s="236">
        <f>ROUND(E58*P58,2)</f>
        <v>0</v>
      </c>
      <c r="R58" s="238" t="s">
        <v>269</v>
      </c>
      <c r="S58" s="238" t="s">
        <v>165</v>
      </c>
      <c r="T58" s="239" t="s">
        <v>165</v>
      </c>
      <c r="U58" s="224">
        <v>0</v>
      </c>
      <c r="V58" s="224">
        <f>ROUND(E58*U58,2)</f>
        <v>0</v>
      </c>
      <c r="W58" s="224"/>
      <c r="X58" s="224" t="s">
        <v>270</v>
      </c>
      <c r="Y58" s="224" t="s">
        <v>167</v>
      </c>
      <c r="Z58" s="214"/>
      <c r="AA58" s="214"/>
      <c r="AB58" s="214"/>
      <c r="AC58" s="214"/>
      <c r="AD58" s="214"/>
      <c r="AE58" s="214"/>
      <c r="AF58" s="214"/>
      <c r="AG58" s="214" t="s">
        <v>271</v>
      </c>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outlineLevel="2" x14ac:dyDescent="0.25">
      <c r="A59" s="221"/>
      <c r="B59" s="222"/>
      <c r="C59" s="261" t="s">
        <v>306</v>
      </c>
      <c r="D59" s="250"/>
      <c r="E59" s="251">
        <v>15.15</v>
      </c>
      <c r="F59" s="224"/>
      <c r="G59" s="224"/>
      <c r="H59" s="224"/>
      <c r="I59" s="224"/>
      <c r="J59" s="224"/>
      <c r="K59" s="224"/>
      <c r="L59" s="224"/>
      <c r="M59" s="224"/>
      <c r="N59" s="223"/>
      <c r="O59" s="223"/>
      <c r="P59" s="223"/>
      <c r="Q59" s="223"/>
      <c r="R59" s="224"/>
      <c r="S59" s="224"/>
      <c r="T59" s="224"/>
      <c r="U59" s="224"/>
      <c r="V59" s="224"/>
      <c r="W59" s="224"/>
      <c r="X59" s="224"/>
      <c r="Y59" s="224"/>
      <c r="Z59" s="214"/>
      <c r="AA59" s="214"/>
      <c r="AB59" s="214"/>
      <c r="AC59" s="214"/>
      <c r="AD59" s="214"/>
      <c r="AE59" s="214"/>
      <c r="AF59" s="214"/>
      <c r="AG59" s="214" t="s">
        <v>229</v>
      </c>
      <c r="AH59" s="214">
        <v>0</v>
      </c>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x14ac:dyDescent="0.25">
      <c r="A60" s="226" t="s">
        <v>160</v>
      </c>
      <c r="B60" s="227" t="s">
        <v>122</v>
      </c>
      <c r="C60" s="243" t="s">
        <v>123</v>
      </c>
      <c r="D60" s="228"/>
      <c r="E60" s="229"/>
      <c r="F60" s="230"/>
      <c r="G60" s="230">
        <f>SUMIF(AG61:AG75,"&lt;&gt;NOR",G61:G75)</f>
        <v>0</v>
      </c>
      <c r="H60" s="230"/>
      <c r="I60" s="230">
        <f>SUM(I61:I75)</f>
        <v>0</v>
      </c>
      <c r="J60" s="230"/>
      <c r="K60" s="230">
        <f>SUM(K61:K75)</f>
        <v>0</v>
      </c>
      <c r="L60" s="230"/>
      <c r="M60" s="230">
        <f>SUM(M61:M75)</f>
        <v>0</v>
      </c>
      <c r="N60" s="229"/>
      <c r="O60" s="229">
        <f>SUM(O61:O75)</f>
        <v>20.689999999999998</v>
      </c>
      <c r="P60" s="229"/>
      <c r="Q60" s="229">
        <f>SUM(Q61:Q75)</f>
        <v>0</v>
      </c>
      <c r="R60" s="230"/>
      <c r="S60" s="230"/>
      <c r="T60" s="231"/>
      <c r="U60" s="225"/>
      <c r="V60" s="225">
        <f>SUM(V61:V75)</f>
        <v>36.770000000000003</v>
      </c>
      <c r="W60" s="225"/>
      <c r="X60" s="225"/>
      <c r="Y60" s="225"/>
      <c r="AG60" t="s">
        <v>161</v>
      </c>
    </row>
    <row r="61" spans="1:60" ht="20.399999999999999" outlineLevel="1" x14ac:dyDescent="0.25">
      <c r="A61" s="253">
        <v>24</v>
      </c>
      <c r="B61" s="254" t="s">
        <v>307</v>
      </c>
      <c r="C61" s="262" t="s">
        <v>308</v>
      </c>
      <c r="D61" s="255" t="s">
        <v>309</v>
      </c>
      <c r="E61" s="256">
        <v>4</v>
      </c>
      <c r="F61" s="257"/>
      <c r="G61" s="258">
        <f>ROUND(E61*F61,2)</f>
        <v>0</v>
      </c>
      <c r="H61" s="257"/>
      <c r="I61" s="258">
        <f>ROUND(E61*H61,2)</f>
        <v>0</v>
      </c>
      <c r="J61" s="257"/>
      <c r="K61" s="258">
        <f>ROUND(E61*J61,2)</f>
        <v>0</v>
      </c>
      <c r="L61" s="258">
        <v>21</v>
      </c>
      <c r="M61" s="258">
        <f>G61*(1+L61/100)</f>
        <v>0</v>
      </c>
      <c r="N61" s="256">
        <v>0.11840000000000001</v>
      </c>
      <c r="O61" s="256">
        <f>ROUND(E61*N61,2)</f>
        <v>0.47</v>
      </c>
      <c r="P61" s="256">
        <v>0</v>
      </c>
      <c r="Q61" s="256">
        <f>ROUND(E61*P61,2)</f>
        <v>0</v>
      </c>
      <c r="R61" s="258" t="s">
        <v>218</v>
      </c>
      <c r="S61" s="258" t="s">
        <v>165</v>
      </c>
      <c r="T61" s="259" t="s">
        <v>165</v>
      </c>
      <c r="U61" s="224">
        <v>0.91800000000000004</v>
      </c>
      <c r="V61" s="224">
        <f>ROUND(E61*U61,2)</f>
        <v>3.67</v>
      </c>
      <c r="W61" s="224"/>
      <c r="X61" s="224" t="s">
        <v>219</v>
      </c>
      <c r="Y61" s="224" t="s">
        <v>167</v>
      </c>
      <c r="Z61" s="214"/>
      <c r="AA61" s="214"/>
      <c r="AB61" s="214"/>
      <c r="AC61" s="214"/>
      <c r="AD61" s="214"/>
      <c r="AE61" s="214"/>
      <c r="AF61" s="214"/>
      <c r="AG61" s="214" t="s">
        <v>220</v>
      </c>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ht="20.399999999999999" outlineLevel="1" x14ac:dyDescent="0.25">
      <c r="A62" s="233">
        <v>25</v>
      </c>
      <c r="B62" s="234" t="s">
        <v>310</v>
      </c>
      <c r="C62" s="244" t="s">
        <v>311</v>
      </c>
      <c r="D62" s="235" t="s">
        <v>262</v>
      </c>
      <c r="E62" s="236">
        <v>82</v>
      </c>
      <c r="F62" s="237"/>
      <c r="G62" s="238">
        <f>ROUND(E62*F62,2)</f>
        <v>0</v>
      </c>
      <c r="H62" s="237"/>
      <c r="I62" s="238">
        <f>ROUND(E62*H62,2)</f>
        <v>0</v>
      </c>
      <c r="J62" s="237"/>
      <c r="K62" s="238">
        <f>ROUND(E62*J62,2)</f>
        <v>0</v>
      </c>
      <c r="L62" s="238">
        <v>21</v>
      </c>
      <c r="M62" s="238">
        <f>G62*(1+L62/100)</f>
        <v>0</v>
      </c>
      <c r="N62" s="236">
        <v>0.188</v>
      </c>
      <c r="O62" s="236">
        <f>ROUND(E62*N62,2)</f>
        <v>15.42</v>
      </c>
      <c r="P62" s="236">
        <v>0</v>
      </c>
      <c r="Q62" s="236">
        <f>ROUND(E62*P62,2)</f>
        <v>0</v>
      </c>
      <c r="R62" s="238" t="s">
        <v>218</v>
      </c>
      <c r="S62" s="238" t="s">
        <v>165</v>
      </c>
      <c r="T62" s="239" t="s">
        <v>165</v>
      </c>
      <c r="U62" s="224">
        <v>0.27</v>
      </c>
      <c r="V62" s="224">
        <f>ROUND(E62*U62,2)</f>
        <v>22.14</v>
      </c>
      <c r="W62" s="224"/>
      <c r="X62" s="224" t="s">
        <v>219</v>
      </c>
      <c r="Y62" s="224" t="s">
        <v>167</v>
      </c>
      <c r="Z62" s="214"/>
      <c r="AA62" s="214"/>
      <c r="AB62" s="214"/>
      <c r="AC62" s="214"/>
      <c r="AD62" s="214"/>
      <c r="AE62" s="214"/>
      <c r="AF62" s="214"/>
      <c r="AG62" s="214" t="s">
        <v>220</v>
      </c>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outlineLevel="2" x14ac:dyDescent="0.25">
      <c r="A63" s="221"/>
      <c r="B63" s="222"/>
      <c r="C63" s="260" t="s">
        <v>312</v>
      </c>
      <c r="D63" s="252"/>
      <c r="E63" s="252"/>
      <c r="F63" s="252"/>
      <c r="G63" s="252"/>
      <c r="H63" s="224"/>
      <c r="I63" s="224"/>
      <c r="J63" s="224"/>
      <c r="K63" s="224"/>
      <c r="L63" s="224"/>
      <c r="M63" s="224"/>
      <c r="N63" s="223"/>
      <c r="O63" s="223"/>
      <c r="P63" s="223"/>
      <c r="Q63" s="223"/>
      <c r="R63" s="224"/>
      <c r="S63" s="224"/>
      <c r="T63" s="224"/>
      <c r="U63" s="224"/>
      <c r="V63" s="224"/>
      <c r="W63" s="224"/>
      <c r="X63" s="224"/>
      <c r="Y63" s="224"/>
      <c r="Z63" s="214"/>
      <c r="AA63" s="214"/>
      <c r="AB63" s="214"/>
      <c r="AC63" s="214"/>
      <c r="AD63" s="214"/>
      <c r="AE63" s="214"/>
      <c r="AF63" s="214"/>
      <c r="AG63" s="214" t="s">
        <v>222</v>
      </c>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outlineLevel="2" x14ac:dyDescent="0.25">
      <c r="A64" s="221"/>
      <c r="B64" s="222"/>
      <c r="C64" s="261" t="s">
        <v>313</v>
      </c>
      <c r="D64" s="250"/>
      <c r="E64" s="251">
        <v>82</v>
      </c>
      <c r="F64" s="224"/>
      <c r="G64" s="224"/>
      <c r="H64" s="224"/>
      <c r="I64" s="224"/>
      <c r="J64" s="224"/>
      <c r="K64" s="224"/>
      <c r="L64" s="224"/>
      <c r="M64" s="224"/>
      <c r="N64" s="223"/>
      <c r="O64" s="223"/>
      <c r="P64" s="223"/>
      <c r="Q64" s="223"/>
      <c r="R64" s="224"/>
      <c r="S64" s="224"/>
      <c r="T64" s="224"/>
      <c r="U64" s="224"/>
      <c r="V64" s="224"/>
      <c r="W64" s="224"/>
      <c r="X64" s="224"/>
      <c r="Y64" s="224"/>
      <c r="Z64" s="214"/>
      <c r="AA64" s="214"/>
      <c r="AB64" s="214"/>
      <c r="AC64" s="214"/>
      <c r="AD64" s="214"/>
      <c r="AE64" s="214"/>
      <c r="AF64" s="214"/>
      <c r="AG64" s="214" t="s">
        <v>229</v>
      </c>
      <c r="AH64" s="214">
        <v>0</v>
      </c>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ht="20.399999999999999" outlineLevel="1" x14ac:dyDescent="0.25">
      <c r="A65" s="253">
        <v>26</v>
      </c>
      <c r="B65" s="254" t="s">
        <v>314</v>
      </c>
      <c r="C65" s="262" t="s">
        <v>315</v>
      </c>
      <c r="D65" s="255" t="s">
        <v>262</v>
      </c>
      <c r="E65" s="256">
        <v>11</v>
      </c>
      <c r="F65" s="257"/>
      <c r="G65" s="258">
        <f>ROUND(E65*F65,2)</f>
        <v>0</v>
      </c>
      <c r="H65" s="257"/>
      <c r="I65" s="258">
        <f>ROUND(E65*H65,2)</f>
        <v>0</v>
      </c>
      <c r="J65" s="257"/>
      <c r="K65" s="258">
        <f>ROUND(E65*J65,2)</f>
        <v>0</v>
      </c>
      <c r="L65" s="258">
        <v>21</v>
      </c>
      <c r="M65" s="258">
        <f>G65*(1+L65/100)</f>
        <v>0</v>
      </c>
      <c r="N65" s="256">
        <v>5.9049999999999998E-2</v>
      </c>
      <c r="O65" s="256">
        <f>ROUND(E65*N65,2)</f>
        <v>0.65</v>
      </c>
      <c r="P65" s="256">
        <v>0</v>
      </c>
      <c r="Q65" s="256">
        <f>ROUND(E65*P65,2)</f>
        <v>0</v>
      </c>
      <c r="R65" s="258" t="s">
        <v>218</v>
      </c>
      <c r="S65" s="258" t="s">
        <v>165</v>
      </c>
      <c r="T65" s="259" t="s">
        <v>165</v>
      </c>
      <c r="U65" s="224">
        <v>0.26</v>
      </c>
      <c r="V65" s="224">
        <f>ROUND(E65*U65,2)</f>
        <v>2.86</v>
      </c>
      <c r="W65" s="224"/>
      <c r="X65" s="224" t="s">
        <v>219</v>
      </c>
      <c r="Y65" s="224" t="s">
        <v>167</v>
      </c>
      <c r="Z65" s="214"/>
      <c r="AA65" s="214"/>
      <c r="AB65" s="214"/>
      <c r="AC65" s="214"/>
      <c r="AD65" s="214"/>
      <c r="AE65" s="214"/>
      <c r="AF65" s="214"/>
      <c r="AG65" s="214" t="s">
        <v>220</v>
      </c>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outlineLevel="1" x14ac:dyDescent="0.25">
      <c r="A66" s="253">
        <v>27</v>
      </c>
      <c r="B66" s="254" t="s">
        <v>316</v>
      </c>
      <c r="C66" s="262" t="s">
        <v>317</v>
      </c>
      <c r="D66" s="255" t="s">
        <v>318</v>
      </c>
      <c r="E66" s="256">
        <v>8</v>
      </c>
      <c r="F66" s="257"/>
      <c r="G66" s="258">
        <f>ROUND(E66*F66,2)</f>
        <v>0</v>
      </c>
      <c r="H66" s="257"/>
      <c r="I66" s="258">
        <f>ROUND(E66*H66,2)</f>
        <v>0</v>
      </c>
      <c r="J66" s="257"/>
      <c r="K66" s="258">
        <f>ROUND(E66*J66,2)</f>
        <v>0</v>
      </c>
      <c r="L66" s="258">
        <v>21</v>
      </c>
      <c r="M66" s="258">
        <f>G66*(1+L66/100)</f>
        <v>0</v>
      </c>
      <c r="N66" s="256">
        <v>0</v>
      </c>
      <c r="O66" s="256">
        <f>ROUND(E66*N66,2)</f>
        <v>0</v>
      </c>
      <c r="P66" s="256">
        <v>0</v>
      </c>
      <c r="Q66" s="256">
        <f>ROUND(E66*P66,2)</f>
        <v>0</v>
      </c>
      <c r="R66" s="258"/>
      <c r="S66" s="258" t="s">
        <v>263</v>
      </c>
      <c r="T66" s="259" t="s">
        <v>166</v>
      </c>
      <c r="U66" s="224">
        <v>0</v>
      </c>
      <c r="V66" s="224">
        <f>ROUND(E66*U66,2)</f>
        <v>0</v>
      </c>
      <c r="W66" s="224"/>
      <c r="X66" s="224" t="s">
        <v>219</v>
      </c>
      <c r="Y66" s="224" t="s">
        <v>167</v>
      </c>
      <c r="Z66" s="214"/>
      <c r="AA66" s="214"/>
      <c r="AB66" s="214"/>
      <c r="AC66" s="214"/>
      <c r="AD66" s="214"/>
      <c r="AE66" s="214"/>
      <c r="AF66" s="214"/>
      <c r="AG66" s="214" t="s">
        <v>220</v>
      </c>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outlineLevel="1" x14ac:dyDescent="0.25">
      <c r="A67" s="233">
        <v>28</v>
      </c>
      <c r="B67" s="234" t="s">
        <v>319</v>
      </c>
      <c r="C67" s="244" t="s">
        <v>320</v>
      </c>
      <c r="D67" s="235" t="s">
        <v>309</v>
      </c>
      <c r="E67" s="236">
        <v>9</v>
      </c>
      <c r="F67" s="237"/>
      <c r="G67" s="238">
        <f>ROUND(E67*F67,2)</f>
        <v>0</v>
      </c>
      <c r="H67" s="237"/>
      <c r="I67" s="238">
        <f>ROUND(E67*H67,2)</f>
        <v>0</v>
      </c>
      <c r="J67" s="237"/>
      <c r="K67" s="238">
        <f>ROUND(E67*J67,2)</f>
        <v>0</v>
      </c>
      <c r="L67" s="238">
        <v>21</v>
      </c>
      <c r="M67" s="238">
        <f>G67*(1+L67/100)</f>
        <v>0</v>
      </c>
      <c r="N67" s="236">
        <v>6.1900000000000002E-3</v>
      </c>
      <c r="O67" s="236">
        <f>ROUND(E67*N67,2)</f>
        <v>0.06</v>
      </c>
      <c r="P67" s="236">
        <v>0</v>
      </c>
      <c r="Q67" s="236">
        <f>ROUND(E67*P67,2)</f>
        <v>0</v>
      </c>
      <c r="R67" s="238"/>
      <c r="S67" s="238" t="s">
        <v>263</v>
      </c>
      <c r="T67" s="239" t="s">
        <v>166</v>
      </c>
      <c r="U67" s="224">
        <v>0.9</v>
      </c>
      <c r="V67" s="224">
        <f>ROUND(E67*U67,2)</f>
        <v>8.1</v>
      </c>
      <c r="W67" s="224"/>
      <c r="X67" s="224" t="s">
        <v>219</v>
      </c>
      <c r="Y67" s="224" t="s">
        <v>167</v>
      </c>
      <c r="Z67" s="214"/>
      <c r="AA67" s="214"/>
      <c r="AB67" s="214"/>
      <c r="AC67" s="214"/>
      <c r="AD67" s="214"/>
      <c r="AE67" s="214"/>
      <c r="AF67" s="214"/>
      <c r="AG67" s="214" t="s">
        <v>220</v>
      </c>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outlineLevel="2" x14ac:dyDescent="0.25">
      <c r="A68" s="221"/>
      <c r="B68" s="222"/>
      <c r="C68" s="261" t="s">
        <v>321</v>
      </c>
      <c r="D68" s="250"/>
      <c r="E68" s="251">
        <v>9</v>
      </c>
      <c r="F68" s="224"/>
      <c r="G68" s="224"/>
      <c r="H68" s="224"/>
      <c r="I68" s="224"/>
      <c r="J68" s="224"/>
      <c r="K68" s="224"/>
      <c r="L68" s="224"/>
      <c r="M68" s="224"/>
      <c r="N68" s="223"/>
      <c r="O68" s="223"/>
      <c r="P68" s="223"/>
      <c r="Q68" s="223"/>
      <c r="R68" s="224"/>
      <c r="S68" s="224"/>
      <c r="T68" s="224"/>
      <c r="U68" s="224"/>
      <c r="V68" s="224"/>
      <c r="W68" s="224"/>
      <c r="X68" s="224"/>
      <c r="Y68" s="224"/>
      <c r="Z68" s="214"/>
      <c r="AA68" s="214"/>
      <c r="AB68" s="214"/>
      <c r="AC68" s="214"/>
      <c r="AD68" s="214"/>
      <c r="AE68" s="214"/>
      <c r="AF68" s="214"/>
      <c r="AG68" s="214" t="s">
        <v>229</v>
      </c>
      <c r="AH68" s="214">
        <v>0</v>
      </c>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outlineLevel="1" x14ac:dyDescent="0.25">
      <c r="A69" s="253">
        <v>29</v>
      </c>
      <c r="B69" s="254" t="s">
        <v>322</v>
      </c>
      <c r="C69" s="262" t="s">
        <v>323</v>
      </c>
      <c r="D69" s="255" t="s">
        <v>309</v>
      </c>
      <c r="E69" s="256">
        <v>9.09</v>
      </c>
      <c r="F69" s="257"/>
      <c r="G69" s="258">
        <f>ROUND(E69*F69,2)</f>
        <v>0</v>
      </c>
      <c r="H69" s="257"/>
      <c r="I69" s="258">
        <f>ROUND(E69*H69,2)</f>
        <v>0</v>
      </c>
      <c r="J69" s="257"/>
      <c r="K69" s="258">
        <f>ROUND(E69*J69,2)</f>
        <v>0</v>
      </c>
      <c r="L69" s="258">
        <v>21</v>
      </c>
      <c r="M69" s="258">
        <f>G69*(1+L69/100)</f>
        <v>0</v>
      </c>
      <c r="N69" s="256">
        <v>2.5000000000000001E-3</v>
      </c>
      <c r="O69" s="256">
        <f>ROUND(E69*N69,2)</f>
        <v>0.02</v>
      </c>
      <c r="P69" s="256">
        <v>0</v>
      </c>
      <c r="Q69" s="256">
        <f>ROUND(E69*P69,2)</f>
        <v>0</v>
      </c>
      <c r="R69" s="258"/>
      <c r="S69" s="258" t="s">
        <v>263</v>
      </c>
      <c r="T69" s="259" t="s">
        <v>166</v>
      </c>
      <c r="U69" s="224">
        <v>0</v>
      </c>
      <c r="V69" s="224">
        <f>ROUND(E69*U69,2)</f>
        <v>0</v>
      </c>
      <c r="W69" s="224"/>
      <c r="X69" s="224" t="s">
        <v>270</v>
      </c>
      <c r="Y69" s="224" t="s">
        <v>167</v>
      </c>
      <c r="Z69" s="214"/>
      <c r="AA69" s="214"/>
      <c r="AB69" s="214"/>
      <c r="AC69" s="214"/>
      <c r="AD69" s="214"/>
      <c r="AE69" s="214"/>
      <c r="AF69" s="214"/>
      <c r="AG69" s="214" t="s">
        <v>271</v>
      </c>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row>
    <row r="70" spans="1:60" ht="20.399999999999999" outlineLevel="1" x14ac:dyDescent="0.25">
      <c r="A70" s="253">
        <v>30</v>
      </c>
      <c r="B70" s="254" t="s">
        <v>324</v>
      </c>
      <c r="C70" s="262" t="s">
        <v>325</v>
      </c>
      <c r="D70" s="255" t="s">
        <v>309</v>
      </c>
      <c r="E70" s="256">
        <v>2.02</v>
      </c>
      <c r="F70" s="257"/>
      <c r="G70" s="258">
        <f>ROUND(E70*F70,2)</f>
        <v>0</v>
      </c>
      <c r="H70" s="257"/>
      <c r="I70" s="258">
        <f>ROUND(E70*H70,2)</f>
        <v>0</v>
      </c>
      <c r="J70" s="257"/>
      <c r="K70" s="258">
        <f>ROUND(E70*J70,2)</f>
        <v>0</v>
      </c>
      <c r="L70" s="258">
        <v>21</v>
      </c>
      <c r="M70" s="258">
        <f>G70*(1+L70/100)</f>
        <v>0</v>
      </c>
      <c r="N70" s="256">
        <v>2.5770000000000001E-2</v>
      </c>
      <c r="O70" s="256">
        <f>ROUND(E70*N70,2)</f>
        <v>0.05</v>
      </c>
      <c r="P70" s="256">
        <v>0</v>
      </c>
      <c r="Q70" s="256">
        <f>ROUND(E70*P70,2)</f>
        <v>0</v>
      </c>
      <c r="R70" s="258" t="s">
        <v>269</v>
      </c>
      <c r="S70" s="258" t="s">
        <v>165</v>
      </c>
      <c r="T70" s="259" t="s">
        <v>165</v>
      </c>
      <c r="U70" s="224">
        <v>0</v>
      </c>
      <c r="V70" s="224">
        <f>ROUND(E70*U70,2)</f>
        <v>0</v>
      </c>
      <c r="W70" s="224"/>
      <c r="X70" s="224" t="s">
        <v>270</v>
      </c>
      <c r="Y70" s="224" t="s">
        <v>167</v>
      </c>
      <c r="Z70" s="214"/>
      <c r="AA70" s="214"/>
      <c r="AB70" s="214"/>
      <c r="AC70" s="214"/>
      <c r="AD70" s="214"/>
      <c r="AE70" s="214"/>
      <c r="AF70" s="214"/>
      <c r="AG70" s="214" t="s">
        <v>271</v>
      </c>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row>
    <row r="71" spans="1:60" outlineLevel="1" x14ac:dyDescent="0.25">
      <c r="A71" s="253">
        <v>31</v>
      </c>
      <c r="B71" s="254" t="s">
        <v>326</v>
      </c>
      <c r="C71" s="262" t="s">
        <v>327</v>
      </c>
      <c r="D71" s="255" t="s">
        <v>309</v>
      </c>
      <c r="E71" s="256">
        <v>60.6</v>
      </c>
      <c r="F71" s="257"/>
      <c r="G71" s="258">
        <f>ROUND(E71*F71,2)</f>
        <v>0</v>
      </c>
      <c r="H71" s="257"/>
      <c r="I71" s="258">
        <f>ROUND(E71*H71,2)</f>
        <v>0</v>
      </c>
      <c r="J71" s="257"/>
      <c r="K71" s="258">
        <f>ROUND(E71*J71,2)</f>
        <v>0</v>
      </c>
      <c r="L71" s="258">
        <v>21</v>
      </c>
      <c r="M71" s="258">
        <f>G71*(1+L71/100)</f>
        <v>0</v>
      </c>
      <c r="N71" s="256">
        <v>4.5999999999999999E-2</v>
      </c>
      <c r="O71" s="256">
        <f>ROUND(E71*N71,2)</f>
        <v>2.79</v>
      </c>
      <c r="P71" s="256">
        <v>0</v>
      </c>
      <c r="Q71" s="256">
        <f>ROUND(E71*P71,2)</f>
        <v>0</v>
      </c>
      <c r="R71" s="258" t="s">
        <v>269</v>
      </c>
      <c r="S71" s="258" t="s">
        <v>165</v>
      </c>
      <c r="T71" s="259" t="s">
        <v>165</v>
      </c>
      <c r="U71" s="224">
        <v>0</v>
      </c>
      <c r="V71" s="224">
        <f>ROUND(E71*U71,2)</f>
        <v>0</v>
      </c>
      <c r="W71" s="224"/>
      <c r="X71" s="224" t="s">
        <v>270</v>
      </c>
      <c r="Y71" s="224" t="s">
        <v>167</v>
      </c>
      <c r="Z71" s="214"/>
      <c r="AA71" s="214"/>
      <c r="AB71" s="214"/>
      <c r="AC71" s="214"/>
      <c r="AD71" s="214"/>
      <c r="AE71" s="214"/>
      <c r="AF71" s="214"/>
      <c r="AG71" s="214" t="s">
        <v>271</v>
      </c>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row>
    <row r="72" spans="1:60" outlineLevel="1" x14ac:dyDescent="0.25">
      <c r="A72" s="253">
        <v>32</v>
      </c>
      <c r="B72" s="254" t="s">
        <v>328</v>
      </c>
      <c r="C72" s="262" t="s">
        <v>329</v>
      </c>
      <c r="D72" s="255" t="s">
        <v>309</v>
      </c>
      <c r="E72" s="256">
        <v>2.02</v>
      </c>
      <c r="F72" s="257"/>
      <c r="G72" s="258">
        <f>ROUND(E72*F72,2)</f>
        <v>0</v>
      </c>
      <c r="H72" s="257"/>
      <c r="I72" s="258">
        <f>ROUND(E72*H72,2)</f>
        <v>0</v>
      </c>
      <c r="J72" s="257"/>
      <c r="K72" s="258">
        <f>ROUND(E72*J72,2)</f>
        <v>0</v>
      </c>
      <c r="L72" s="258">
        <v>21</v>
      </c>
      <c r="M72" s="258">
        <f>G72*(1+L72/100)</f>
        <v>0</v>
      </c>
      <c r="N72" s="256">
        <v>0.08</v>
      </c>
      <c r="O72" s="256">
        <f>ROUND(E72*N72,2)</f>
        <v>0.16</v>
      </c>
      <c r="P72" s="256">
        <v>0</v>
      </c>
      <c r="Q72" s="256">
        <f>ROUND(E72*P72,2)</f>
        <v>0</v>
      </c>
      <c r="R72" s="258" t="s">
        <v>269</v>
      </c>
      <c r="S72" s="258" t="s">
        <v>165</v>
      </c>
      <c r="T72" s="259" t="s">
        <v>165</v>
      </c>
      <c r="U72" s="224">
        <v>0</v>
      </c>
      <c r="V72" s="224">
        <f>ROUND(E72*U72,2)</f>
        <v>0</v>
      </c>
      <c r="W72" s="224"/>
      <c r="X72" s="224" t="s">
        <v>270</v>
      </c>
      <c r="Y72" s="224" t="s">
        <v>167</v>
      </c>
      <c r="Z72" s="214"/>
      <c r="AA72" s="214"/>
      <c r="AB72" s="214"/>
      <c r="AC72" s="214"/>
      <c r="AD72" s="214"/>
      <c r="AE72" s="214"/>
      <c r="AF72" s="214"/>
      <c r="AG72" s="214" t="s">
        <v>271</v>
      </c>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row>
    <row r="73" spans="1:60" ht="20.399999999999999" outlineLevel="1" x14ac:dyDescent="0.25">
      <c r="A73" s="253">
        <v>33</v>
      </c>
      <c r="B73" s="254" t="s">
        <v>330</v>
      </c>
      <c r="C73" s="262" t="s">
        <v>331</v>
      </c>
      <c r="D73" s="255" t="s">
        <v>309</v>
      </c>
      <c r="E73" s="256">
        <v>11.11</v>
      </c>
      <c r="F73" s="257"/>
      <c r="G73" s="258">
        <f>ROUND(E73*F73,2)</f>
        <v>0</v>
      </c>
      <c r="H73" s="257"/>
      <c r="I73" s="258">
        <f>ROUND(E73*H73,2)</f>
        <v>0</v>
      </c>
      <c r="J73" s="257"/>
      <c r="K73" s="258">
        <f>ROUND(E73*J73,2)</f>
        <v>0</v>
      </c>
      <c r="L73" s="258">
        <v>21</v>
      </c>
      <c r="M73" s="258">
        <f>G73*(1+L73/100)</f>
        <v>0</v>
      </c>
      <c r="N73" s="256">
        <v>5.1999999999999998E-2</v>
      </c>
      <c r="O73" s="256">
        <f>ROUND(E73*N73,2)</f>
        <v>0.57999999999999996</v>
      </c>
      <c r="P73" s="256">
        <v>0</v>
      </c>
      <c r="Q73" s="256">
        <f>ROUND(E73*P73,2)</f>
        <v>0</v>
      </c>
      <c r="R73" s="258" t="s">
        <v>269</v>
      </c>
      <c r="S73" s="258" t="s">
        <v>165</v>
      </c>
      <c r="T73" s="259" t="s">
        <v>165</v>
      </c>
      <c r="U73" s="224">
        <v>0</v>
      </c>
      <c r="V73" s="224">
        <f>ROUND(E73*U73,2)</f>
        <v>0</v>
      </c>
      <c r="W73" s="224"/>
      <c r="X73" s="224" t="s">
        <v>270</v>
      </c>
      <c r="Y73" s="224" t="s">
        <v>167</v>
      </c>
      <c r="Z73" s="214"/>
      <c r="AA73" s="214"/>
      <c r="AB73" s="214"/>
      <c r="AC73" s="214"/>
      <c r="AD73" s="214"/>
      <c r="AE73" s="214"/>
      <c r="AF73" s="214"/>
      <c r="AG73" s="214" t="s">
        <v>271</v>
      </c>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row>
    <row r="74" spans="1:60" ht="20.399999999999999" outlineLevel="1" x14ac:dyDescent="0.25">
      <c r="A74" s="253">
        <v>34</v>
      </c>
      <c r="B74" s="254" t="s">
        <v>332</v>
      </c>
      <c r="C74" s="262" t="s">
        <v>333</v>
      </c>
      <c r="D74" s="255" t="s">
        <v>309</v>
      </c>
      <c r="E74" s="256">
        <v>4.04</v>
      </c>
      <c r="F74" s="257"/>
      <c r="G74" s="258">
        <f>ROUND(E74*F74,2)</f>
        <v>0</v>
      </c>
      <c r="H74" s="257"/>
      <c r="I74" s="258">
        <f>ROUND(E74*H74,2)</f>
        <v>0</v>
      </c>
      <c r="J74" s="257"/>
      <c r="K74" s="258">
        <f>ROUND(E74*J74,2)</f>
        <v>0</v>
      </c>
      <c r="L74" s="258">
        <v>21</v>
      </c>
      <c r="M74" s="258">
        <f>G74*(1+L74/100)</f>
        <v>0</v>
      </c>
      <c r="N74" s="256">
        <v>6.9000000000000006E-2</v>
      </c>
      <c r="O74" s="256">
        <f>ROUND(E74*N74,2)</f>
        <v>0.28000000000000003</v>
      </c>
      <c r="P74" s="256">
        <v>0</v>
      </c>
      <c r="Q74" s="256">
        <f>ROUND(E74*P74,2)</f>
        <v>0</v>
      </c>
      <c r="R74" s="258" t="s">
        <v>269</v>
      </c>
      <c r="S74" s="258" t="s">
        <v>165</v>
      </c>
      <c r="T74" s="259" t="s">
        <v>165</v>
      </c>
      <c r="U74" s="224">
        <v>0</v>
      </c>
      <c r="V74" s="224">
        <f>ROUND(E74*U74,2)</f>
        <v>0</v>
      </c>
      <c r="W74" s="224"/>
      <c r="X74" s="224" t="s">
        <v>270</v>
      </c>
      <c r="Y74" s="224" t="s">
        <v>167</v>
      </c>
      <c r="Z74" s="214"/>
      <c r="AA74" s="214"/>
      <c r="AB74" s="214"/>
      <c r="AC74" s="214"/>
      <c r="AD74" s="214"/>
      <c r="AE74" s="214"/>
      <c r="AF74" s="214"/>
      <c r="AG74" s="214" t="s">
        <v>271</v>
      </c>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row>
    <row r="75" spans="1:60" ht="20.399999999999999" outlineLevel="1" x14ac:dyDescent="0.25">
      <c r="A75" s="253">
        <v>35</v>
      </c>
      <c r="B75" s="254" t="s">
        <v>334</v>
      </c>
      <c r="C75" s="262" t="s">
        <v>335</v>
      </c>
      <c r="D75" s="255" t="s">
        <v>309</v>
      </c>
      <c r="E75" s="256">
        <v>3.03</v>
      </c>
      <c r="F75" s="257"/>
      <c r="G75" s="258">
        <f>ROUND(E75*F75,2)</f>
        <v>0</v>
      </c>
      <c r="H75" s="257"/>
      <c r="I75" s="258">
        <f>ROUND(E75*H75,2)</f>
        <v>0</v>
      </c>
      <c r="J75" s="257"/>
      <c r="K75" s="258">
        <f>ROUND(E75*J75,2)</f>
        <v>0</v>
      </c>
      <c r="L75" s="258">
        <v>21</v>
      </c>
      <c r="M75" s="258">
        <f>G75*(1+L75/100)</f>
        <v>0</v>
      </c>
      <c r="N75" s="256">
        <v>6.9000000000000006E-2</v>
      </c>
      <c r="O75" s="256">
        <f>ROUND(E75*N75,2)</f>
        <v>0.21</v>
      </c>
      <c r="P75" s="256">
        <v>0</v>
      </c>
      <c r="Q75" s="256">
        <f>ROUND(E75*P75,2)</f>
        <v>0</v>
      </c>
      <c r="R75" s="258" t="s">
        <v>269</v>
      </c>
      <c r="S75" s="258" t="s">
        <v>165</v>
      </c>
      <c r="T75" s="259" t="s">
        <v>165</v>
      </c>
      <c r="U75" s="224">
        <v>0</v>
      </c>
      <c r="V75" s="224">
        <f>ROUND(E75*U75,2)</f>
        <v>0</v>
      </c>
      <c r="W75" s="224"/>
      <c r="X75" s="224" t="s">
        <v>270</v>
      </c>
      <c r="Y75" s="224" t="s">
        <v>167</v>
      </c>
      <c r="Z75" s="214"/>
      <c r="AA75" s="214"/>
      <c r="AB75" s="214"/>
      <c r="AC75" s="214"/>
      <c r="AD75" s="214"/>
      <c r="AE75" s="214"/>
      <c r="AF75" s="214"/>
      <c r="AG75" s="214" t="s">
        <v>271</v>
      </c>
      <c r="AH75" s="214"/>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row>
    <row r="76" spans="1:60" x14ac:dyDescent="0.25">
      <c r="A76" s="226" t="s">
        <v>160</v>
      </c>
      <c r="B76" s="227" t="s">
        <v>124</v>
      </c>
      <c r="C76" s="243" t="s">
        <v>125</v>
      </c>
      <c r="D76" s="228"/>
      <c r="E76" s="229"/>
      <c r="F76" s="230"/>
      <c r="G76" s="230">
        <f>SUMIF(AG77:AG84,"&lt;&gt;NOR",G77:G84)</f>
        <v>0</v>
      </c>
      <c r="H76" s="230"/>
      <c r="I76" s="230">
        <f>SUM(I77:I84)</f>
        <v>0</v>
      </c>
      <c r="J76" s="230"/>
      <c r="K76" s="230">
        <f>SUM(K77:K84)</f>
        <v>0</v>
      </c>
      <c r="L76" s="230"/>
      <c r="M76" s="230">
        <f>SUM(M77:M84)</f>
        <v>0</v>
      </c>
      <c r="N76" s="229"/>
      <c r="O76" s="229">
        <f>SUM(O77:O84)</f>
        <v>0</v>
      </c>
      <c r="P76" s="229"/>
      <c r="Q76" s="229">
        <f>SUM(Q77:Q84)</f>
        <v>0.33</v>
      </c>
      <c r="R76" s="230"/>
      <c r="S76" s="230"/>
      <c r="T76" s="231"/>
      <c r="U76" s="225"/>
      <c r="V76" s="225">
        <f>SUM(V77:V84)</f>
        <v>3.94</v>
      </c>
      <c r="W76" s="225"/>
      <c r="X76" s="225"/>
      <c r="Y76" s="225"/>
      <c r="AG76" t="s">
        <v>161</v>
      </c>
    </row>
    <row r="77" spans="1:60" ht="20.399999999999999" outlineLevel="1" x14ac:dyDescent="0.25">
      <c r="A77" s="233">
        <v>36</v>
      </c>
      <c r="B77" s="234" t="s">
        <v>336</v>
      </c>
      <c r="C77" s="244" t="s">
        <v>337</v>
      </c>
      <c r="D77" s="235" t="s">
        <v>309</v>
      </c>
      <c r="E77" s="236">
        <v>4</v>
      </c>
      <c r="F77" s="237"/>
      <c r="G77" s="238">
        <f>ROUND(E77*F77,2)</f>
        <v>0</v>
      </c>
      <c r="H77" s="237"/>
      <c r="I77" s="238">
        <f>ROUND(E77*H77,2)</f>
        <v>0</v>
      </c>
      <c r="J77" s="237"/>
      <c r="K77" s="238">
        <f>ROUND(E77*J77,2)</f>
        <v>0</v>
      </c>
      <c r="L77" s="238">
        <v>21</v>
      </c>
      <c r="M77" s="238">
        <f>G77*(1+L77/100)</f>
        <v>0</v>
      </c>
      <c r="N77" s="236">
        <v>0</v>
      </c>
      <c r="O77" s="236">
        <f>ROUND(E77*N77,2)</f>
        <v>0</v>
      </c>
      <c r="P77" s="236">
        <v>8.2000000000000003E-2</v>
      </c>
      <c r="Q77" s="236">
        <f>ROUND(E77*P77,2)</f>
        <v>0.33</v>
      </c>
      <c r="R77" s="238" t="s">
        <v>218</v>
      </c>
      <c r="S77" s="238" t="s">
        <v>165</v>
      </c>
      <c r="T77" s="239" t="s">
        <v>165</v>
      </c>
      <c r="U77" s="224">
        <v>0.58799999999999997</v>
      </c>
      <c r="V77" s="224">
        <f>ROUND(E77*U77,2)</f>
        <v>2.35</v>
      </c>
      <c r="W77" s="224"/>
      <c r="X77" s="224" t="s">
        <v>219</v>
      </c>
      <c r="Y77" s="224" t="s">
        <v>167</v>
      </c>
      <c r="Z77" s="214"/>
      <c r="AA77" s="214"/>
      <c r="AB77" s="214"/>
      <c r="AC77" s="214"/>
      <c r="AD77" s="214"/>
      <c r="AE77" s="214"/>
      <c r="AF77" s="214"/>
      <c r="AG77" s="214" t="s">
        <v>220</v>
      </c>
      <c r="AH77" s="214"/>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row>
    <row r="78" spans="1:60" outlineLevel="2" x14ac:dyDescent="0.25">
      <c r="A78" s="221"/>
      <c r="B78" s="222"/>
      <c r="C78" s="260" t="s">
        <v>338</v>
      </c>
      <c r="D78" s="252"/>
      <c r="E78" s="252"/>
      <c r="F78" s="252"/>
      <c r="G78" s="252"/>
      <c r="H78" s="224"/>
      <c r="I78" s="224"/>
      <c r="J78" s="224"/>
      <c r="K78" s="224"/>
      <c r="L78" s="224"/>
      <c r="M78" s="224"/>
      <c r="N78" s="223"/>
      <c r="O78" s="223"/>
      <c r="P78" s="223"/>
      <c r="Q78" s="223"/>
      <c r="R78" s="224"/>
      <c r="S78" s="224"/>
      <c r="T78" s="224"/>
      <c r="U78" s="224"/>
      <c r="V78" s="224"/>
      <c r="W78" s="224"/>
      <c r="X78" s="224"/>
      <c r="Y78" s="224"/>
      <c r="Z78" s="214"/>
      <c r="AA78" s="214"/>
      <c r="AB78" s="214"/>
      <c r="AC78" s="214"/>
      <c r="AD78" s="214"/>
      <c r="AE78" s="214"/>
      <c r="AF78" s="214"/>
      <c r="AG78" s="214" t="s">
        <v>222</v>
      </c>
      <c r="AH78" s="214"/>
      <c r="AI78" s="214"/>
      <c r="AJ78" s="214"/>
      <c r="AK78" s="214"/>
      <c r="AL78" s="214"/>
      <c r="AM78" s="214"/>
      <c r="AN78" s="214"/>
      <c r="AO78" s="214"/>
      <c r="AP78" s="214"/>
      <c r="AQ78" s="214"/>
      <c r="AR78" s="214"/>
      <c r="AS78" s="214"/>
      <c r="AT78" s="214"/>
      <c r="AU78" s="214"/>
      <c r="AV78" s="214"/>
      <c r="AW78" s="214"/>
      <c r="AX78" s="214"/>
      <c r="AY78" s="214"/>
      <c r="AZ78" s="214"/>
      <c r="BA78" s="241" t="str">
        <f>C78</f>
        <v>s uložením hmot na skládku na vzdálenost do 3 m nebo s naložením na dopravní prostředek, se zásypem jam a jeho zhutněním</v>
      </c>
      <c r="BB78" s="214"/>
      <c r="BC78" s="214"/>
      <c r="BD78" s="214"/>
      <c r="BE78" s="214"/>
      <c r="BF78" s="214"/>
      <c r="BG78" s="214"/>
      <c r="BH78" s="214"/>
    </row>
    <row r="79" spans="1:60" ht="20.399999999999999" outlineLevel="1" x14ac:dyDescent="0.25">
      <c r="A79" s="233">
        <v>37</v>
      </c>
      <c r="B79" s="234" t="s">
        <v>339</v>
      </c>
      <c r="C79" s="244" t="s">
        <v>340</v>
      </c>
      <c r="D79" s="235" t="s">
        <v>262</v>
      </c>
      <c r="E79" s="236">
        <v>11</v>
      </c>
      <c r="F79" s="237"/>
      <c r="G79" s="238">
        <f>ROUND(E79*F79,2)</f>
        <v>0</v>
      </c>
      <c r="H79" s="237"/>
      <c r="I79" s="238">
        <f>ROUND(E79*H79,2)</f>
        <v>0</v>
      </c>
      <c r="J79" s="237"/>
      <c r="K79" s="238">
        <f>ROUND(E79*J79,2)</f>
        <v>0</v>
      </c>
      <c r="L79" s="238">
        <v>21</v>
      </c>
      <c r="M79" s="238">
        <f>G79*(1+L79/100)</f>
        <v>0</v>
      </c>
      <c r="N79" s="236">
        <v>0</v>
      </c>
      <c r="O79" s="236">
        <f>ROUND(E79*N79,2)</f>
        <v>0</v>
      </c>
      <c r="P79" s="236">
        <v>0</v>
      </c>
      <c r="Q79" s="236">
        <f>ROUND(E79*P79,2)</f>
        <v>0</v>
      </c>
      <c r="R79" s="238" t="s">
        <v>218</v>
      </c>
      <c r="S79" s="238" t="s">
        <v>165</v>
      </c>
      <c r="T79" s="239" t="s">
        <v>165</v>
      </c>
      <c r="U79" s="224">
        <v>0.09</v>
      </c>
      <c r="V79" s="224">
        <f>ROUND(E79*U79,2)</f>
        <v>0.99</v>
      </c>
      <c r="W79" s="224"/>
      <c r="X79" s="224" t="s">
        <v>219</v>
      </c>
      <c r="Y79" s="224" t="s">
        <v>167</v>
      </c>
      <c r="Z79" s="214"/>
      <c r="AA79" s="214"/>
      <c r="AB79" s="214"/>
      <c r="AC79" s="214"/>
      <c r="AD79" s="214"/>
      <c r="AE79" s="214"/>
      <c r="AF79" s="214"/>
      <c r="AG79" s="214" t="s">
        <v>220</v>
      </c>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row>
    <row r="80" spans="1:60" ht="21" outlineLevel="2" x14ac:dyDescent="0.25">
      <c r="A80" s="221"/>
      <c r="B80" s="222"/>
      <c r="C80" s="260" t="s">
        <v>341</v>
      </c>
      <c r="D80" s="252"/>
      <c r="E80" s="252"/>
      <c r="F80" s="252"/>
      <c r="G80" s="252"/>
      <c r="H80" s="224"/>
      <c r="I80" s="224"/>
      <c r="J80" s="224"/>
      <c r="K80" s="224"/>
      <c r="L80" s="224"/>
      <c r="M80" s="224"/>
      <c r="N80" s="223"/>
      <c r="O80" s="223"/>
      <c r="P80" s="223"/>
      <c r="Q80" s="223"/>
      <c r="R80" s="224"/>
      <c r="S80" s="224"/>
      <c r="T80" s="224"/>
      <c r="U80" s="224"/>
      <c r="V80" s="224"/>
      <c r="W80" s="224"/>
      <c r="X80" s="224"/>
      <c r="Y80" s="224"/>
      <c r="Z80" s="214"/>
      <c r="AA80" s="214"/>
      <c r="AB80" s="214"/>
      <c r="AC80" s="214"/>
      <c r="AD80" s="214"/>
      <c r="AE80" s="214"/>
      <c r="AF80" s="214"/>
      <c r="AG80" s="214" t="s">
        <v>222</v>
      </c>
      <c r="AH80" s="214"/>
      <c r="AI80" s="214"/>
      <c r="AJ80" s="214"/>
      <c r="AK80" s="214"/>
      <c r="AL80" s="214"/>
      <c r="AM80" s="214"/>
      <c r="AN80" s="214"/>
      <c r="AO80" s="214"/>
      <c r="AP80" s="214"/>
      <c r="AQ80" s="214"/>
      <c r="AR80" s="214"/>
      <c r="AS80" s="214"/>
      <c r="AT80" s="214"/>
      <c r="AU80" s="214"/>
      <c r="AV80" s="214"/>
      <c r="AW80" s="214"/>
      <c r="AX80" s="214"/>
      <c r="AY80" s="214"/>
      <c r="AZ80" s="214"/>
      <c r="BA80" s="241" t="str">
        <f>C80</f>
        <v>krajníků, desek nebo panelů od spojovacího materiálu s odklizením a uložením očištěných hmot a spojovacího materiálu na skládku na vzdálenost do 10 m</v>
      </c>
      <c r="BB80" s="214"/>
      <c r="BC80" s="214"/>
      <c r="BD80" s="214"/>
      <c r="BE80" s="214"/>
      <c r="BF80" s="214"/>
      <c r="BG80" s="214"/>
      <c r="BH80" s="214"/>
    </row>
    <row r="81" spans="1:60" outlineLevel="2" x14ac:dyDescent="0.25">
      <c r="A81" s="221"/>
      <c r="B81" s="222"/>
      <c r="C81" s="261" t="s">
        <v>342</v>
      </c>
      <c r="D81" s="250"/>
      <c r="E81" s="251"/>
      <c r="F81" s="224"/>
      <c r="G81" s="224"/>
      <c r="H81" s="224"/>
      <c r="I81" s="224"/>
      <c r="J81" s="224"/>
      <c r="K81" s="224"/>
      <c r="L81" s="224"/>
      <c r="M81" s="224"/>
      <c r="N81" s="223"/>
      <c r="O81" s="223"/>
      <c r="P81" s="223"/>
      <c r="Q81" s="223"/>
      <c r="R81" s="224"/>
      <c r="S81" s="224"/>
      <c r="T81" s="224"/>
      <c r="U81" s="224"/>
      <c r="V81" s="224"/>
      <c r="W81" s="224"/>
      <c r="X81" s="224"/>
      <c r="Y81" s="224"/>
      <c r="Z81" s="214"/>
      <c r="AA81" s="214"/>
      <c r="AB81" s="214"/>
      <c r="AC81" s="214"/>
      <c r="AD81" s="214"/>
      <c r="AE81" s="214"/>
      <c r="AF81" s="214"/>
      <c r="AG81" s="214" t="s">
        <v>229</v>
      </c>
      <c r="AH81" s="214">
        <v>0</v>
      </c>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row>
    <row r="82" spans="1:60" outlineLevel="3" x14ac:dyDescent="0.25">
      <c r="A82" s="221"/>
      <c r="B82" s="222"/>
      <c r="C82" s="261" t="s">
        <v>265</v>
      </c>
      <c r="D82" s="250"/>
      <c r="E82" s="251">
        <v>11</v>
      </c>
      <c r="F82" s="224"/>
      <c r="G82" s="224"/>
      <c r="H82" s="224"/>
      <c r="I82" s="224"/>
      <c r="J82" s="224"/>
      <c r="K82" s="224"/>
      <c r="L82" s="224"/>
      <c r="M82" s="224"/>
      <c r="N82" s="223"/>
      <c r="O82" s="223"/>
      <c r="P82" s="223"/>
      <c r="Q82" s="223"/>
      <c r="R82" s="224"/>
      <c r="S82" s="224"/>
      <c r="T82" s="224"/>
      <c r="U82" s="224"/>
      <c r="V82" s="224"/>
      <c r="W82" s="224"/>
      <c r="X82" s="224"/>
      <c r="Y82" s="224"/>
      <c r="Z82" s="214"/>
      <c r="AA82" s="214"/>
      <c r="AB82" s="214"/>
      <c r="AC82" s="214"/>
      <c r="AD82" s="214"/>
      <c r="AE82" s="214"/>
      <c r="AF82" s="214"/>
      <c r="AG82" s="214" t="s">
        <v>229</v>
      </c>
      <c r="AH82" s="214">
        <v>0</v>
      </c>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row>
    <row r="83" spans="1:60" ht="20.399999999999999" outlineLevel="1" x14ac:dyDescent="0.25">
      <c r="A83" s="233">
        <v>38</v>
      </c>
      <c r="B83" s="234" t="s">
        <v>343</v>
      </c>
      <c r="C83" s="244" t="s">
        <v>344</v>
      </c>
      <c r="D83" s="235" t="s">
        <v>217</v>
      </c>
      <c r="E83" s="236">
        <v>5</v>
      </c>
      <c r="F83" s="237"/>
      <c r="G83" s="238">
        <f>ROUND(E83*F83,2)</f>
        <v>0</v>
      </c>
      <c r="H83" s="237"/>
      <c r="I83" s="238">
        <f>ROUND(E83*H83,2)</f>
        <v>0</v>
      </c>
      <c r="J83" s="237"/>
      <c r="K83" s="238">
        <f>ROUND(E83*J83,2)</f>
        <v>0</v>
      </c>
      <c r="L83" s="238">
        <v>21</v>
      </c>
      <c r="M83" s="238">
        <f>G83*(1+L83/100)</f>
        <v>0</v>
      </c>
      <c r="N83" s="236">
        <v>0</v>
      </c>
      <c r="O83" s="236">
        <f>ROUND(E83*N83,2)</f>
        <v>0</v>
      </c>
      <c r="P83" s="236">
        <v>0</v>
      </c>
      <c r="Q83" s="236">
        <f>ROUND(E83*P83,2)</f>
        <v>0</v>
      </c>
      <c r="R83" s="238" t="s">
        <v>218</v>
      </c>
      <c r="S83" s="238" t="s">
        <v>165</v>
      </c>
      <c r="T83" s="239" t="s">
        <v>165</v>
      </c>
      <c r="U83" s="224">
        <v>0.12</v>
      </c>
      <c r="V83" s="224">
        <f>ROUND(E83*U83,2)</f>
        <v>0.6</v>
      </c>
      <c r="W83" s="224"/>
      <c r="X83" s="224" t="s">
        <v>219</v>
      </c>
      <c r="Y83" s="224" t="s">
        <v>167</v>
      </c>
      <c r="Z83" s="214"/>
      <c r="AA83" s="214"/>
      <c r="AB83" s="214"/>
      <c r="AC83" s="214"/>
      <c r="AD83" s="214"/>
      <c r="AE83" s="214"/>
      <c r="AF83" s="214"/>
      <c r="AG83" s="214" t="s">
        <v>220</v>
      </c>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row>
    <row r="84" spans="1:60" ht="21" outlineLevel="2" x14ac:dyDescent="0.25">
      <c r="A84" s="221"/>
      <c r="B84" s="222"/>
      <c r="C84" s="260" t="s">
        <v>341</v>
      </c>
      <c r="D84" s="252"/>
      <c r="E84" s="252"/>
      <c r="F84" s="252"/>
      <c r="G84" s="252"/>
      <c r="H84" s="224"/>
      <c r="I84" s="224"/>
      <c r="J84" s="224"/>
      <c r="K84" s="224"/>
      <c r="L84" s="224"/>
      <c r="M84" s="224"/>
      <c r="N84" s="223"/>
      <c r="O84" s="223"/>
      <c r="P84" s="223"/>
      <c r="Q84" s="223"/>
      <c r="R84" s="224"/>
      <c r="S84" s="224"/>
      <c r="T84" s="224"/>
      <c r="U84" s="224"/>
      <c r="V84" s="224"/>
      <c r="W84" s="224"/>
      <c r="X84" s="224"/>
      <c r="Y84" s="224"/>
      <c r="Z84" s="214"/>
      <c r="AA84" s="214"/>
      <c r="AB84" s="214"/>
      <c r="AC84" s="214"/>
      <c r="AD84" s="214"/>
      <c r="AE84" s="214"/>
      <c r="AF84" s="214"/>
      <c r="AG84" s="214" t="s">
        <v>222</v>
      </c>
      <c r="AH84" s="214"/>
      <c r="AI84" s="214"/>
      <c r="AJ84" s="214"/>
      <c r="AK84" s="214"/>
      <c r="AL84" s="214"/>
      <c r="AM84" s="214"/>
      <c r="AN84" s="214"/>
      <c r="AO84" s="214"/>
      <c r="AP84" s="214"/>
      <c r="AQ84" s="214"/>
      <c r="AR84" s="214"/>
      <c r="AS84" s="214"/>
      <c r="AT84" s="214"/>
      <c r="AU84" s="214"/>
      <c r="AV84" s="214"/>
      <c r="AW84" s="214"/>
      <c r="AX84" s="214"/>
      <c r="AY84" s="214"/>
      <c r="AZ84" s="214"/>
      <c r="BA84" s="241" t="str">
        <f>C84</f>
        <v>krajníků, desek nebo panelů od spojovacího materiálu s odklizením a uložením očištěných hmot a spojovacího materiálu na skládku na vzdálenost do 10 m</v>
      </c>
      <c r="BB84" s="214"/>
      <c r="BC84" s="214"/>
      <c r="BD84" s="214"/>
      <c r="BE84" s="214"/>
      <c r="BF84" s="214"/>
      <c r="BG84" s="214"/>
      <c r="BH84" s="214"/>
    </row>
    <row r="85" spans="1:60" x14ac:dyDescent="0.25">
      <c r="A85" s="226" t="s">
        <v>160</v>
      </c>
      <c r="B85" s="227" t="s">
        <v>126</v>
      </c>
      <c r="C85" s="243" t="s">
        <v>127</v>
      </c>
      <c r="D85" s="228"/>
      <c r="E85" s="229"/>
      <c r="F85" s="230"/>
      <c r="G85" s="230">
        <f>SUMIF(AG86:AG90,"&lt;&gt;NOR",G86:G90)</f>
        <v>0</v>
      </c>
      <c r="H85" s="230"/>
      <c r="I85" s="230">
        <f>SUM(I86:I90)</f>
        <v>0</v>
      </c>
      <c r="J85" s="230"/>
      <c r="K85" s="230">
        <f>SUM(K86:K90)</f>
        <v>0</v>
      </c>
      <c r="L85" s="230"/>
      <c r="M85" s="230">
        <f>SUM(M86:M90)</f>
        <v>0</v>
      </c>
      <c r="N85" s="229"/>
      <c r="O85" s="229">
        <f>SUM(O86:O90)</f>
        <v>0</v>
      </c>
      <c r="P85" s="229"/>
      <c r="Q85" s="229">
        <f>SUM(Q86:Q90)</f>
        <v>0</v>
      </c>
      <c r="R85" s="230"/>
      <c r="S85" s="230"/>
      <c r="T85" s="231"/>
      <c r="U85" s="225"/>
      <c r="V85" s="225">
        <f>SUM(V86:V90)</f>
        <v>36.93</v>
      </c>
      <c r="W85" s="225"/>
      <c r="X85" s="225"/>
      <c r="Y85" s="225"/>
      <c r="AG85" t="s">
        <v>161</v>
      </c>
    </row>
    <row r="86" spans="1:60" outlineLevel="1" x14ac:dyDescent="0.25">
      <c r="A86" s="233">
        <v>39</v>
      </c>
      <c r="B86" s="234" t="s">
        <v>345</v>
      </c>
      <c r="C86" s="244" t="s">
        <v>346</v>
      </c>
      <c r="D86" s="235" t="s">
        <v>280</v>
      </c>
      <c r="E86" s="236">
        <v>94.700500000000005</v>
      </c>
      <c r="F86" s="237"/>
      <c r="G86" s="238">
        <f>ROUND(E86*F86,2)</f>
        <v>0</v>
      </c>
      <c r="H86" s="237"/>
      <c r="I86" s="238">
        <f>ROUND(E86*H86,2)</f>
        <v>0</v>
      </c>
      <c r="J86" s="237"/>
      <c r="K86" s="238">
        <f>ROUND(E86*J86,2)</f>
        <v>0</v>
      </c>
      <c r="L86" s="238">
        <v>21</v>
      </c>
      <c r="M86" s="238">
        <f>G86*(1+L86/100)</f>
        <v>0</v>
      </c>
      <c r="N86" s="236">
        <v>0</v>
      </c>
      <c r="O86" s="236">
        <f>ROUND(E86*N86,2)</f>
        <v>0</v>
      </c>
      <c r="P86" s="236">
        <v>0</v>
      </c>
      <c r="Q86" s="236">
        <f>ROUND(E86*P86,2)</f>
        <v>0</v>
      </c>
      <c r="R86" s="238" t="s">
        <v>218</v>
      </c>
      <c r="S86" s="238" t="s">
        <v>165</v>
      </c>
      <c r="T86" s="239" t="s">
        <v>165</v>
      </c>
      <c r="U86" s="224">
        <v>0.39</v>
      </c>
      <c r="V86" s="224">
        <f>ROUND(E86*U86,2)</f>
        <v>36.93</v>
      </c>
      <c r="W86" s="224"/>
      <c r="X86" s="224" t="s">
        <v>347</v>
      </c>
      <c r="Y86" s="224" t="s">
        <v>167</v>
      </c>
      <c r="Z86" s="214"/>
      <c r="AA86" s="214"/>
      <c r="AB86" s="214"/>
      <c r="AC86" s="214"/>
      <c r="AD86" s="214"/>
      <c r="AE86" s="214"/>
      <c r="AF86" s="214"/>
      <c r="AG86" s="214" t="s">
        <v>348</v>
      </c>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row>
    <row r="87" spans="1:60" outlineLevel="2" x14ac:dyDescent="0.25">
      <c r="A87" s="221"/>
      <c r="B87" s="222"/>
      <c r="C87" s="260" t="s">
        <v>349</v>
      </c>
      <c r="D87" s="252"/>
      <c r="E87" s="252"/>
      <c r="F87" s="252"/>
      <c r="G87" s="252"/>
      <c r="H87" s="224"/>
      <c r="I87" s="224"/>
      <c r="J87" s="224"/>
      <c r="K87" s="224"/>
      <c r="L87" s="224"/>
      <c r="M87" s="224"/>
      <c r="N87" s="223"/>
      <c r="O87" s="223"/>
      <c r="P87" s="223"/>
      <c r="Q87" s="223"/>
      <c r="R87" s="224"/>
      <c r="S87" s="224"/>
      <c r="T87" s="224"/>
      <c r="U87" s="224"/>
      <c r="V87" s="224"/>
      <c r="W87" s="224"/>
      <c r="X87" s="224"/>
      <c r="Y87" s="224"/>
      <c r="Z87" s="214"/>
      <c r="AA87" s="214"/>
      <c r="AB87" s="214"/>
      <c r="AC87" s="214"/>
      <c r="AD87" s="214"/>
      <c r="AE87" s="214"/>
      <c r="AF87" s="214"/>
      <c r="AG87" s="214" t="s">
        <v>222</v>
      </c>
      <c r="AH87" s="214"/>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row>
    <row r="88" spans="1:60" outlineLevel="2" x14ac:dyDescent="0.25">
      <c r="A88" s="221"/>
      <c r="B88" s="222"/>
      <c r="C88" s="261" t="s">
        <v>350</v>
      </c>
      <c r="D88" s="250"/>
      <c r="E88" s="251"/>
      <c r="F88" s="224"/>
      <c r="G88" s="224"/>
      <c r="H88" s="224"/>
      <c r="I88" s="224"/>
      <c r="J88" s="224"/>
      <c r="K88" s="224"/>
      <c r="L88" s="224"/>
      <c r="M88" s="224"/>
      <c r="N88" s="223"/>
      <c r="O88" s="223"/>
      <c r="P88" s="223"/>
      <c r="Q88" s="223"/>
      <c r="R88" s="224"/>
      <c r="S88" s="224"/>
      <c r="T88" s="224"/>
      <c r="U88" s="224"/>
      <c r="V88" s="224"/>
      <c r="W88" s="224"/>
      <c r="X88" s="224"/>
      <c r="Y88" s="224"/>
      <c r="Z88" s="214"/>
      <c r="AA88" s="214"/>
      <c r="AB88" s="214"/>
      <c r="AC88" s="214"/>
      <c r="AD88" s="214"/>
      <c r="AE88" s="214"/>
      <c r="AF88" s="214"/>
      <c r="AG88" s="214" t="s">
        <v>229</v>
      </c>
      <c r="AH88" s="214">
        <v>0</v>
      </c>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row>
    <row r="89" spans="1:60" outlineLevel="3" x14ac:dyDescent="0.25">
      <c r="A89" s="221"/>
      <c r="B89" s="222"/>
      <c r="C89" s="261" t="s">
        <v>351</v>
      </c>
      <c r="D89" s="250"/>
      <c r="E89" s="251"/>
      <c r="F89" s="224"/>
      <c r="G89" s="224"/>
      <c r="H89" s="224"/>
      <c r="I89" s="224"/>
      <c r="J89" s="224"/>
      <c r="K89" s="224"/>
      <c r="L89" s="224"/>
      <c r="M89" s="224"/>
      <c r="N89" s="223"/>
      <c r="O89" s="223"/>
      <c r="P89" s="223"/>
      <c r="Q89" s="223"/>
      <c r="R89" s="224"/>
      <c r="S89" s="224"/>
      <c r="T89" s="224"/>
      <c r="U89" s="224"/>
      <c r="V89" s="224"/>
      <c r="W89" s="224"/>
      <c r="X89" s="224"/>
      <c r="Y89" s="224"/>
      <c r="Z89" s="214"/>
      <c r="AA89" s="214"/>
      <c r="AB89" s="214"/>
      <c r="AC89" s="214"/>
      <c r="AD89" s="214"/>
      <c r="AE89" s="214"/>
      <c r="AF89" s="214"/>
      <c r="AG89" s="214" t="s">
        <v>229</v>
      </c>
      <c r="AH89" s="214">
        <v>0</v>
      </c>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row>
    <row r="90" spans="1:60" outlineLevel="3" x14ac:dyDescent="0.25">
      <c r="A90" s="221"/>
      <c r="B90" s="222"/>
      <c r="C90" s="261" t="s">
        <v>352</v>
      </c>
      <c r="D90" s="250"/>
      <c r="E90" s="251">
        <v>94.700500000000005</v>
      </c>
      <c r="F90" s="224"/>
      <c r="G90" s="224"/>
      <c r="H90" s="224"/>
      <c r="I90" s="224"/>
      <c r="J90" s="224"/>
      <c r="K90" s="224"/>
      <c r="L90" s="224"/>
      <c r="M90" s="224"/>
      <c r="N90" s="223"/>
      <c r="O90" s="223"/>
      <c r="P90" s="223"/>
      <c r="Q90" s="223"/>
      <c r="R90" s="224"/>
      <c r="S90" s="224"/>
      <c r="T90" s="224"/>
      <c r="U90" s="224"/>
      <c r="V90" s="224"/>
      <c r="W90" s="224"/>
      <c r="X90" s="224"/>
      <c r="Y90" s="224"/>
      <c r="Z90" s="214"/>
      <c r="AA90" s="214"/>
      <c r="AB90" s="214"/>
      <c r="AC90" s="214"/>
      <c r="AD90" s="214"/>
      <c r="AE90" s="214"/>
      <c r="AF90" s="214"/>
      <c r="AG90" s="214" t="s">
        <v>229</v>
      </c>
      <c r="AH90" s="214">
        <v>0</v>
      </c>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row>
    <row r="91" spans="1:60" x14ac:dyDescent="0.25">
      <c r="A91" s="3"/>
      <c r="B91" s="4"/>
      <c r="C91" s="247"/>
      <c r="D91" s="6"/>
      <c r="E91" s="3"/>
      <c r="F91" s="3"/>
      <c r="G91" s="3"/>
      <c r="H91" s="3"/>
      <c r="I91" s="3"/>
      <c r="J91" s="3"/>
      <c r="K91" s="3"/>
      <c r="L91" s="3"/>
      <c r="M91" s="3"/>
      <c r="N91" s="3"/>
      <c r="O91" s="3"/>
      <c r="P91" s="3"/>
      <c r="Q91" s="3"/>
      <c r="R91" s="3"/>
      <c r="S91" s="3"/>
      <c r="T91" s="3"/>
      <c r="U91" s="3"/>
      <c r="V91" s="3"/>
      <c r="W91" s="3"/>
      <c r="X91" s="3"/>
      <c r="Y91" s="3"/>
      <c r="AE91">
        <v>15</v>
      </c>
      <c r="AF91">
        <v>21</v>
      </c>
      <c r="AG91" t="s">
        <v>146</v>
      </c>
    </row>
    <row r="92" spans="1:60" x14ac:dyDescent="0.25">
      <c r="A92" s="217"/>
      <c r="B92" s="218" t="s">
        <v>29</v>
      </c>
      <c r="C92" s="248"/>
      <c r="D92" s="219"/>
      <c r="E92" s="220"/>
      <c r="F92" s="220"/>
      <c r="G92" s="232">
        <f>G8+G36+G46+G48+G60+G76+G85</f>
        <v>0</v>
      </c>
      <c r="H92" s="3"/>
      <c r="I92" s="3"/>
      <c r="J92" s="3"/>
      <c r="K92" s="3"/>
      <c r="L92" s="3"/>
      <c r="M92" s="3"/>
      <c r="N92" s="3"/>
      <c r="O92" s="3"/>
      <c r="P92" s="3"/>
      <c r="Q92" s="3"/>
      <c r="R92" s="3"/>
      <c r="S92" s="3"/>
      <c r="T92" s="3"/>
      <c r="U92" s="3"/>
      <c r="V92" s="3"/>
      <c r="W92" s="3"/>
      <c r="X92" s="3"/>
      <c r="Y92" s="3"/>
      <c r="AE92">
        <f>SUMIF(L7:L90,AE91,G7:G90)</f>
        <v>0</v>
      </c>
      <c r="AF92">
        <f>SUMIF(L7:L90,AF91,G7:G90)</f>
        <v>0</v>
      </c>
      <c r="AG92" t="s">
        <v>211</v>
      </c>
    </row>
    <row r="93" spans="1:60" x14ac:dyDescent="0.25">
      <c r="C93" s="249"/>
      <c r="D93" s="10"/>
      <c r="AG93" t="s">
        <v>213</v>
      </c>
    </row>
    <row r="94" spans="1:60" x14ac:dyDescent="0.25">
      <c r="D94" s="10"/>
    </row>
    <row r="95" spans="1:60" x14ac:dyDescent="0.25">
      <c r="D95" s="10"/>
    </row>
    <row r="96" spans="1:60"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NQo7woMAO33QAN30DClcWYgVk1ILpP69yWoSWGm0ev6hlFZdLtR1pYWuArrvQV8NvIZimA/hF1NQJ5xIN18boQ==" saltValue="LVOK/M7iURjrh6Dm2nk55A==" spinCount="100000" sheet="1" formatRows="0"/>
  <mergeCells count="19">
    <mergeCell ref="C87:G87"/>
    <mergeCell ref="C38:G38"/>
    <mergeCell ref="C50:G50"/>
    <mergeCell ref="C63:G63"/>
    <mergeCell ref="C78:G78"/>
    <mergeCell ref="C80:G80"/>
    <mergeCell ref="C84:G84"/>
    <mergeCell ref="C15:G15"/>
    <mergeCell ref="C17:G17"/>
    <mergeCell ref="C19:G19"/>
    <mergeCell ref="C21:G21"/>
    <mergeCell ref="C23:G23"/>
    <mergeCell ref="C25:G25"/>
    <mergeCell ref="A1:G1"/>
    <mergeCell ref="C2:G2"/>
    <mergeCell ref="C3:G3"/>
    <mergeCell ref="C4:G4"/>
    <mergeCell ref="C10:G10"/>
    <mergeCell ref="C12:G12"/>
  </mergeCells>
  <pageMargins left="0.59055118110236204" right="0.196850393700787" top="0.78740157499999996" bottom="0.78740157499999996" header="0.3" footer="0.3"/>
  <pageSetup scale="95"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000 01 Naklady</vt:lpstr>
      <vt:lpstr>SO 100 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'000 01 Naklady'!Názvy_tisku</vt:lpstr>
      <vt:lpstr>'SO 100 01 Pol'!Názvy_tisku</vt:lpstr>
      <vt:lpstr>oadresa</vt:lpstr>
      <vt:lpstr>Stavba!Objednatel</vt:lpstr>
      <vt:lpstr>Stavba!Objekt</vt:lpstr>
      <vt:lpstr>'000 01 Naklady'!Oblast_tisku</vt:lpstr>
      <vt:lpstr>'SO 100 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Šimo</dc:creator>
  <cp:lastModifiedBy>Adam Šimo</cp:lastModifiedBy>
  <cp:lastPrinted>2019-03-19T12:27:02Z</cp:lastPrinted>
  <dcterms:created xsi:type="dcterms:W3CDTF">2009-04-08T07:15:50Z</dcterms:created>
  <dcterms:modified xsi:type="dcterms:W3CDTF">2024-05-16T19:56:35Z</dcterms:modified>
</cp:coreProperties>
</file>