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xr:revisionPtr revIDLastSave="0" documentId="13_ncr:1_{D3449E48-E660-4B2E-84C5-B706F2348B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 Pol" sheetId="12" r:id="rId4"/>
    <sheet name="01 02 Pol" sheetId="13" r:id="rId5"/>
    <sheet name="01 03 Pol" sheetId="14" r:id="rId6"/>
    <sheet name="01 04 Pol" sheetId="15" r:id="rId7"/>
    <sheet name="01 05 Pol" sheetId="16" r:id="rId8"/>
    <sheet name="01 06 Pol" sheetId="17" r:id="rId9"/>
    <sheet name="03 01 Pol" sheetId="18" r:id="rId10"/>
    <sheet name="04 01 Pol" sheetId="19" r:id="rId11"/>
  </sheets>
  <externalReferences>
    <externalReference r:id="rId12"/>
  </externalReferences>
  <definedNames>
    <definedName name="CelkemDPHVypocet" localSheetId="1">Stavba!$H$51</definedName>
    <definedName name="CenaCelkem">Stavba!$G$29</definedName>
    <definedName name="CenaCelkemBezDPH">Stavba!$G$28</definedName>
    <definedName name="CenaCelkemVypocet" localSheetId="1">Stavba!$I$51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_xlnm.Print_Titles" localSheetId="4">'01 02 Pol'!$1:$7</definedName>
    <definedName name="_xlnm.Print_Titles" localSheetId="5">'01 03 Pol'!$1:$7</definedName>
    <definedName name="_xlnm.Print_Titles" localSheetId="6">'01 04 Pol'!$1:$7</definedName>
    <definedName name="_xlnm.Print_Titles" localSheetId="7">'01 05 Pol'!$1:$7</definedName>
    <definedName name="_xlnm.Print_Titles" localSheetId="8">'01 06 Pol'!$1:$7</definedName>
    <definedName name="_xlnm.Print_Titles" localSheetId="9">'03 01 Pol'!$1:$7</definedName>
    <definedName name="_xlnm.Print_Titles" localSheetId="10">'04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Pol'!$A$1:$Y$151</definedName>
    <definedName name="_xlnm.Print_Area" localSheetId="4">'01 02 Pol'!$A$1:$Y$290</definedName>
    <definedName name="_xlnm.Print_Area" localSheetId="5">'01 03 Pol'!$A$1:$Y$251</definedName>
    <definedName name="_xlnm.Print_Area" localSheetId="6">'01 04 Pol'!$A$1:$Y$167</definedName>
    <definedName name="_xlnm.Print_Area" localSheetId="7">'01 05 Pol'!$A$1:$Y$226</definedName>
    <definedName name="_xlnm.Print_Area" localSheetId="8">'01 06 Pol'!$A$1:$Y$226</definedName>
    <definedName name="_xlnm.Print_Area" localSheetId="9">'03 01 Pol'!$A$1:$Y$47</definedName>
    <definedName name="_xlnm.Print_Area" localSheetId="10">'04 01 Pol'!$A$1:$Y$25</definedName>
    <definedName name="_xlnm.Print_Area" localSheetId="1">Stavba!$A$1:$J$75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Stavba!$F$51</definedName>
    <definedName name="ZakladDPHZakl">Stavba!$G$25</definedName>
    <definedName name="ZakladDPHZaklVypocet" localSheetId="1">Stavba!$G$51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4" i="1" l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15" i="19"/>
  <c r="G9" i="19"/>
  <c r="G8" i="19" s="1"/>
  <c r="I9" i="19"/>
  <c r="I8" i="19" s="1"/>
  <c r="K9" i="19"/>
  <c r="K8" i="19" s="1"/>
  <c r="M9" i="19"/>
  <c r="O9" i="19"/>
  <c r="O8" i="19" s="1"/>
  <c r="Q9" i="19"/>
  <c r="Q8" i="19" s="1"/>
  <c r="V9" i="19"/>
  <c r="V8" i="19" s="1"/>
  <c r="G11" i="19"/>
  <c r="M11" i="19" s="1"/>
  <c r="I11" i="19"/>
  <c r="K11" i="19"/>
  <c r="O11" i="19"/>
  <c r="Q11" i="19"/>
  <c r="V11" i="19"/>
  <c r="G13" i="19"/>
  <c r="M13" i="19" s="1"/>
  <c r="I13" i="19"/>
  <c r="K13" i="19"/>
  <c r="O13" i="19"/>
  <c r="Q13" i="19"/>
  <c r="V13" i="19"/>
  <c r="AE15" i="19"/>
  <c r="G37" i="18"/>
  <c r="G9" i="18"/>
  <c r="G8" i="18" s="1"/>
  <c r="I9" i="18"/>
  <c r="I8" i="18" s="1"/>
  <c r="K9" i="18"/>
  <c r="K8" i="18" s="1"/>
  <c r="M9" i="18"/>
  <c r="O9" i="18"/>
  <c r="O8" i="18" s="1"/>
  <c r="Q9" i="18"/>
  <c r="Q8" i="18" s="1"/>
  <c r="V9" i="18"/>
  <c r="V8" i="18" s="1"/>
  <c r="G11" i="18"/>
  <c r="M11" i="18" s="1"/>
  <c r="I11" i="18"/>
  <c r="K11" i="18"/>
  <c r="O11" i="18"/>
  <c r="Q11" i="18"/>
  <c r="V11" i="18"/>
  <c r="G13" i="18"/>
  <c r="M13" i="18" s="1"/>
  <c r="I13" i="18"/>
  <c r="K13" i="18"/>
  <c r="O13" i="18"/>
  <c r="Q13" i="18"/>
  <c r="V13" i="18"/>
  <c r="G15" i="18"/>
  <c r="I15" i="18"/>
  <c r="K15" i="18"/>
  <c r="M15" i="18"/>
  <c r="O15" i="18"/>
  <c r="Q15" i="18"/>
  <c r="V15" i="18"/>
  <c r="G17" i="18"/>
  <c r="I17" i="18"/>
  <c r="K17" i="18"/>
  <c r="M17" i="18"/>
  <c r="O17" i="18"/>
  <c r="Q17" i="18"/>
  <c r="V17" i="18"/>
  <c r="G19" i="18"/>
  <c r="I19" i="18"/>
  <c r="K19" i="18"/>
  <c r="M19" i="18"/>
  <c r="O19" i="18"/>
  <c r="Q19" i="18"/>
  <c r="V19" i="18"/>
  <c r="G21" i="18"/>
  <c r="I21" i="18"/>
  <c r="K21" i="18"/>
  <c r="M21" i="18"/>
  <c r="O21" i="18"/>
  <c r="Q21" i="18"/>
  <c r="V21" i="18"/>
  <c r="G23" i="18"/>
  <c r="I23" i="18"/>
  <c r="K23" i="18"/>
  <c r="M23" i="18"/>
  <c r="O23" i="18"/>
  <c r="Q23" i="18"/>
  <c r="V23" i="18"/>
  <c r="G25" i="18"/>
  <c r="M25" i="18" s="1"/>
  <c r="I25" i="18"/>
  <c r="K25" i="18"/>
  <c r="O25" i="18"/>
  <c r="Q25" i="18"/>
  <c r="V25" i="18"/>
  <c r="G27" i="18"/>
  <c r="I27" i="18"/>
  <c r="K27" i="18"/>
  <c r="M27" i="18"/>
  <c r="O27" i="18"/>
  <c r="Q27" i="18"/>
  <c r="V27" i="18"/>
  <c r="G29" i="18"/>
  <c r="M29" i="18" s="1"/>
  <c r="I29" i="18"/>
  <c r="K29" i="18"/>
  <c r="O29" i="18"/>
  <c r="Q29" i="18"/>
  <c r="V29" i="18"/>
  <c r="G31" i="18"/>
  <c r="M31" i="18" s="1"/>
  <c r="I31" i="18"/>
  <c r="K31" i="18"/>
  <c r="O31" i="18"/>
  <c r="Q31" i="18"/>
  <c r="V31" i="18"/>
  <c r="G33" i="18"/>
  <c r="I33" i="18"/>
  <c r="K33" i="18"/>
  <c r="M33" i="18"/>
  <c r="O33" i="18"/>
  <c r="Q33" i="18"/>
  <c r="V33" i="18"/>
  <c r="G35" i="18"/>
  <c r="I35" i="18"/>
  <c r="K35" i="18"/>
  <c r="M35" i="18"/>
  <c r="O35" i="18"/>
  <c r="Q35" i="18"/>
  <c r="V35" i="18"/>
  <c r="AE37" i="18"/>
  <c r="G216" i="17"/>
  <c r="G9" i="17"/>
  <c r="G8" i="17" s="1"/>
  <c r="I9" i="17"/>
  <c r="I8" i="17" s="1"/>
  <c r="K9" i="17"/>
  <c r="K8" i="17" s="1"/>
  <c r="M9" i="17"/>
  <c r="O9" i="17"/>
  <c r="O8" i="17" s="1"/>
  <c r="Q9" i="17"/>
  <c r="Q8" i="17" s="1"/>
  <c r="V9" i="17"/>
  <c r="V8" i="17" s="1"/>
  <c r="G17" i="17"/>
  <c r="M17" i="17" s="1"/>
  <c r="I17" i="17"/>
  <c r="K17" i="17"/>
  <c r="O17" i="17"/>
  <c r="Q17" i="17"/>
  <c r="V17" i="17"/>
  <c r="O22" i="17"/>
  <c r="Q22" i="17"/>
  <c r="V22" i="17"/>
  <c r="G23" i="17"/>
  <c r="G22" i="17" s="1"/>
  <c r="I23" i="17"/>
  <c r="I22" i="17" s="1"/>
  <c r="K23" i="17"/>
  <c r="K22" i="17" s="1"/>
  <c r="M23" i="17"/>
  <c r="M22" i="17" s="1"/>
  <c r="O23" i="17"/>
  <c r="Q23" i="17"/>
  <c r="V23" i="17"/>
  <c r="V25" i="17"/>
  <c r="G26" i="17"/>
  <c r="G25" i="17" s="1"/>
  <c r="I26" i="17"/>
  <c r="I25" i="17" s="1"/>
  <c r="K26" i="17"/>
  <c r="K25" i="17" s="1"/>
  <c r="M26" i="17"/>
  <c r="M25" i="17" s="1"/>
  <c r="O26" i="17"/>
  <c r="O25" i="17" s="1"/>
  <c r="Q26" i="17"/>
  <c r="Q25" i="17" s="1"/>
  <c r="V26" i="17"/>
  <c r="G29" i="17"/>
  <c r="G28" i="17" s="1"/>
  <c r="I29" i="17"/>
  <c r="I28" i="17" s="1"/>
  <c r="K29" i="17"/>
  <c r="K28" i="17" s="1"/>
  <c r="M29" i="17"/>
  <c r="O29" i="17"/>
  <c r="O28" i="17" s="1"/>
  <c r="Q29" i="17"/>
  <c r="Q28" i="17" s="1"/>
  <c r="V29" i="17"/>
  <c r="V28" i="17" s="1"/>
  <c r="G30" i="17"/>
  <c r="M30" i="17" s="1"/>
  <c r="I30" i="17"/>
  <c r="K30" i="17"/>
  <c r="O30" i="17"/>
  <c r="Q30" i="17"/>
  <c r="V30" i="17"/>
  <c r="G31" i="17"/>
  <c r="I31" i="17"/>
  <c r="K31" i="17"/>
  <c r="M31" i="17"/>
  <c r="O31" i="17"/>
  <c r="Q31" i="17"/>
  <c r="V31" i="17"/>
  <c r="G33" i="17"/>
  <c r="I33" i="17"/>
  <c r="K33" i="17"/>
  <c r="G34" i="17"/>
  <c r="I34" i="17"/>
  <c r="K34" i="17"/>
  <c r="M34" i="17"/>
  <c r="M33" i="17" s="1"/>
  <c r="O34" i="17"/>
  <c r="O33" i="17" s="1"/>
  <c r="Q34" i="17"/>
  <c r="Q33" i="17" s="1"/>
  <c r="V34" i="17"/>
  <c r="V33" i="17" s="1"/>
  <c r="K35" i="17"/>
  <c r="G36" i="17"/>
  <c r="I36" i="17"/>
  <c r="K36" i="17"/>
  <c r="M36" i="17"/>
  <c r="O36" i="17"/>
  <c r="Q36" i="17"/>
  <c r="Q35" i="17" s="1"/>
  <c r="V36" i="17"/>
  <c r="V35" i="17" s="1"/>
  <c r="G38" i="17"/>
  <c r="I38" i="17"/>
  <c r="K38" i="17"/>
  <c r="M38" i="17"/>
  <c r="O38" i="17"/>
  <c r="O35" i="17" s="1"/>
  <c r="Q38" i="17"/>
  <c r="V38" i="17"/>
  <c r="G40" i="17"/>
  <c r="I40" i="17"/>
  <c r="K40" i="17"/>
  <c r="M40" i="17"/>
  <c r="O40" i="17"/>
  <c r="Q40" i="17"/>
  <c r="V40" i="17"/>
  <c r="G42" i="17"/>
  <c r="I42" i="17"/>
  <c r="K42" i="17"/>
  <c r="M42" i="17"/>
  <c r="O42" i="17"/>
  <c r="Q42" i="17"/>
  <c r="V42" i="17"/>
  <c r="G44" i="17"/>
  <c r="M44" i="17" s="1"/>
  <c r="M35" i="17" s="1"/>
  <c r="I44" i="17"/>
  <c r="I35" i="17" s="1"/>
  <c r="K44" i="17"/>
  <c r="O44" i="17"/>
  <c r="Q44" i="17"/>
  <c r="V44" i="17"/>
  <c r="G48" i="17"/>
  <c r="M48" i="17" s="1"/>
  <c r="I48" i="17"/>
  <c r="K48" i="17"/>
  <c r="O48" i="17"/>
  <c r="Q48" i="17"/>
  <c r="V48" i="17"/>
  <c r="G52" i="17"/>
  <c r="I52" i="17"/>
  <c r="K52" i="17"/>
  <c r="M52" i="17"/>
  <c r="O52" i="17"/>
  <c r="Q52" i="17"/>
  <c r="V52" i="17"/>
  <c r="G54" i="17"/>
  <c r="I54" i="17"/>
  <c r="K54" i="17"/>
  <c r="M54" i="17"/>
  <c r="O54" i="17"/>
  <c r="Q54" i="17"/>
  <c r="V54" i="17"/>
  <c r="G56" i="17"/>
  <c r="I56" i="17"/>
  <c r="K56" i="17"/>
  <c r="M56" i="17"/>
  <c r="O56" i="17"/>
  <c r="Q56" i="17"/>
  <c r="V56" i="17"/>
  <c r="V55" i="17" s="1"/>
  <c r="G58" i="17"/>
  <c r="I58" i="17"/>
  <c r="K58" i="17"/>
  <c r="K55" i="17" s="1"/>
  <c r="M58" i="17"/>
  <c r="O58" i="17"/>
  <c r="Q58" i="17"/>
  <c r="Q55" i="17" s="1"/>
  <c r="V58" i="17"/>
  <c r="G62" i="17"/>
  <c r="M62" i="17" s="1"/>
  <c r="I62" i="17"/>
  <c r="K62" i="17"/>
  <c r="O62" i="17"/>
  <c r="Q62" i="17"/>
  <c r="V62" i="17"/>
  <c r="G66" i="17"/>
  <c r="I66" i="17"/>
  <c r="K66" i="17"/>
  <c r="M66" i="17"/>
  <c r="O66" i="17"/>
  <c r="Q66" i="17"/>
  <c r="V66" i="17"/>
  <c r="G70" i="17"/>
  <c r="M70" i="17" s="1"/>
  <c r="I70" i="17"/>
  <c r="I55" i="17" s="1"/>
  <c r="K70" i="17"/>
  <c r="O70" i="17"/>
  <c r="Q70" i="17"/>
  <c r="V70" i="17"/>
  <c r="G74" i="17"/>
  <c r="I74" i="17"/>
  <c r="K74" i="17"/>
  <c r="M74" i="17"/>
  <c r="O74" i="17"/>
  <c r="Q74" i="17"/>
  <c r="V74" i="17"/>
  <c r="G78" i="17"/>
  <c r="I78" i="17"/>
  <c r="K78" i="17"/>
  <c r="M78" i="17"/>
  <c r="O78" i="17"/>
  <c r="Q78" i="17"/>
  <c r="V78" i="17"/>
  <c r="G83" i="17"/>
  <c r="I83" i="17"/>
  <c r="K83" i="17"/>
  <c r="M83" i="17"/>
  <c r="O83" i="17"/>
  <c r="Q83" i="17"/>
  <c r="V83" i="17"/>
  <c r="G87" i="17"/>
  <c r="I87" i="17"/>
  <c r="K87" i="17"/>
  <c r="M87" i="17"/>
  <c r="O87" i="17"/>
  <c r="O55" i="17" s="1"/>
  <c r="Q87" i="17"/>
  <c r="V87" i="17"/>
  <c r="G91" i="17"/>
  <c r="I91" i="17"/>
  <c r="K91" i="17"/>
  <c r="M91" i="17"/>
  <c r="O91" i="17"/>
  <c r="Q91" i="17"/>
  <c r="V91" i="17"/>
  <c r="G95" i="17"/>
  <c r="I95" i="17"/>
  <c r="K95" i="17"/>
  <c r="M95" i="17"/>
  <c r="O95" i="17"/>
  <c r="Q95" i="17"/>
  <c r="V95" i="17"/>
  <c r="G97" i="17"/>
  <c r="M97" i="17" s="1"/>
  <c r="I97" i="17"/>
  <c r="K97" i="17"/>
  <c r="O97" i="17"/>
  <c r="Q97" i="17"/>
  <c r="V97" i="17"/>
  <c r="G99" i="17"/>
  <c r="M99" i="17" s="1"/>
  <c r="I99" i="17"/>
  <c r="K99" i="17"/>
  <c r="O99" i="17"/>
  <c r="Q99" i="17"/>
  <c r="V99" i="17"/>
  <c r="G100" i="17"/>
  <c r="I100" i="17"/>
  <c r="K100" i="17"/>
  <c r="M100" i="17"/>
  <c r="O100" i="17"/>
  <c r="Q100" i="17"/>
  <c r="V100" i="17"/>
  <c r="G102" i="17"/>
  <c r="G101" i="17" s="1"/>
  <c r="I102" i="17"/>
  <c r="I101" i="17" s="1"/>
  <c r="K102" i="17"/>
  <c r="K101" i="17" s="1"/>
  <c r="M102" i="17"/>
  <c r="O102" i="17"/>
  <c r="O101" i="17" s="1"/>
  <c r="Q102" i="17"/>
  <c r="Q101" i="17" s="1"/>
  <c r="V102" i="17"/>
  <c r="G105" i="17"/>
  <c r="I105" i="17"/>
  <c r="K105" i="17"/>
  <c r="M105" i="17"/>
  <c r="O105" i="17"/>
  <c r="Q105" i="17"/>
  <c r="V105" i="17"/>
  <c r="G108" i="17"/>
  <c r="I108" i="17"/>
  <c r="K108" i="17"/>
  <c r="M108" i="17"/>
  <c r="O108" i="17"/>
  <c r="Q108" i="17"/>
  <c r="V108" i="17"/>
  <c r="V101" i="17" s="1"/>
  <c r="G109" i="17"/>
  <c r="M109" i="17" s="1"/>
  <c r="I109" i="17"/>
  <c r="K109" i="17"/>
  <c r="O109" i="17"/>
  <c r="Q109" i="17"/>
  <c r="V109" i="17"/>
  <c r="G111" i="17"/>
  <c r="I111" i="17"/>
  <c r="K111" i="17"/>
  <c r="M111" i="17"/>
  <c r="O111" i="17"/>
  <c r="Q111" i="17"/>
  <c r="V111" i="17"/>
  <c r="G113" i="17"/>
  <c r="I113" i="17"/>
  <c r="G114" i="17"/>
  <c r="I114" i="17"/>
  <c r="K114" i="17"/>
  <c r="M114" i="17"/>
  <c r="M113" i="17" s="1"/>
  <c r="O114" i="17"/>
  <c r="O113" i="17" s="1"/>
  <c r="Q114" i="17"/>
  <c r="Q113" i="17" s="1"/>
  <c r="V114" i="17"/>
  <c r="V113" i="17" s="1"/>
  <c r="G116" i="17"/>
  <c r="I116" i="17"/>
  <c r="K116" i="17"/>
  <c r="K113" i="17" s="1"/>
  <c r="M116" i="17"/>
  <c r="O116" i="17"/>
  <c r="Q116" i="17"/>
  <c r="V116" i="17"/>
  <c r="G121" i="17"/>
  <c r="I121" i="17"/>
  <c r="K121" i="17"/>
  <c r="M121" i="17"/>
  <c r="O121" i="17"/>
  <c r="Q121" i="17"/>
  <c r="V121" i="17"/>
  <c r="G122" i="17"/>
  <c r="I122" i="17"/>
  <c r="K122" i="17"/>
  <c r="M122" i="17"/>
  <c r="O122" i="17"/>
  <c r="Q122" i="17"/>
  <c r="V122" i="17"/>
  <c r="G131" i="17"/>
  <c r="I131" i="17"/>
  <c r="K131" i="17"/>
  <c r="M131" i="17"/>
  <c r="O131" i="17"/>
  <c r="Q131" i="17"/>
  <c r="V131" i="17"/>
  <c r="G140" i="17"/>
  <c r="I140" i="17"/>
  <c r="K140" i="17"/>
  <c r="M140" i="17"/>
  <c r="O140" i="17"/>
  <c r="Q140" i="17"/>
  <c r="V140" i="17"/>
  <c r="G148" i="17"/>
  <c r="M148" i="17" s="1"/>
  <c r="I148" i="17"/>
  <c r="K148" i="17"/>
  <c r="O148" i="17"/>
  <c r="Q148" i="17"/>
  <c r="V148" i="17"/>
  <c r="G151" i="17"/>
  <c r="M151" i="17" s="1"/>
  <c r="I151" i="17"/>
  <c r="K151" i="17"/>
  <c r="O151" i="17"/>
  <c r="Q151" i="17"/>
  <c r="V151" i="17"/>
  <c r="G160" i="17"/>
  <c r="I160" i="17"/>
  <c r="K160" i="17"/>
  <c r="M160" i="17"/>
  <c r="O160" i="17"/>
  <c r="Q160" i="17"/>
  <c r="V160" i="17"/>
  <c r="G169" i="17"/>
  <c r="I169" i="17"/>
  <c r="K169" i="17"/>
  <c r="M169" i="17"/>
  <c r="O169" i="17"/>
  <c r="Q169" i="17"/>
  <c r="V169" i="17"/>
  <c r="G178" i="17"/>
  <c r="I178" i="17"/>
  <c r="K178" i="17"/>
  <c r="M178" i="17"/>
  <c r="O178" i="17"/>
  <c r="Q178" i="17"/>
  <c r="V178" i="17"/>
  <c r="G184" i="17"/>
  <c r="I184" i="17"/>
  <c r="K184" i="17"/>
  <c r="M184" i="17"/>
  <c r="O184" i="17"/>
  <c r="Q184" i="17"/>
  <c r="V184" i="17"/>
  <c r="Q188" i="17"/>
  <c r="V188" i="17"/>
  <c r="G189" i="17"/>
  <c r="M189" i="17" s="1"/>
  <c r="M188" i="17" s="1"/>
  <c r="I189" i="17"/>
  <c r="K189" i="17"/>
  <c r="O189" i="17"/>
  <c r="Q189" i="17"/>
  <c r="V189" i="17"/>
  <c r="G190" i="17"/>
  <c r="I190" i="17"/>
  <c r="K190" i="17"/>
  <c r="M190" i="17"/>
  <c r="O190" i="17"/>
  <c r="O188" i="17" s="1"/>
  <c r="Q190" i="17"/>
  <c r="V190" i="17"/>
  <c r="G191" i="17"/>
  <c r="M191" i="17" s="1"/>
  <c r="I191" i="17"/>
  <c r="I188" i="17" s="1"/>
  <c r="K191" i="17"/>
  <c r="K188" i="17" s="1"/>
  <c r="O191" i="17"/>
  <c r="Q191" i="17"/>
  <c r="V191" i="17"/>
  <c r="G192" i="17"/>
  <c r="I192" i="17"/>
  <c r="K192" i="17"/>
  <c r="M192" i="17"/>
  <c r="O192" i="17"/>
  <c r="Q192" i="17"/>
  <c r="V192" i="17"/>
  <c r="G193" i="17"/>
  <c r="I193" i="17"/>
  <c r="K193" i="17"/>
  <c r="M193" i="17"/>
  <c r="O193" i="17"/>
  <c r="Q193" i="17"/>
  <c r="V193" i="17"/>
  <c r="G194" i="17"/>
  <c r="I194" i="17"/>
  <c r="K194" i="17"/>
  <c r="M194" i="17"/>
  <c r="O194" i="17"/>
  <c r="Q194" i="17"/>
  <c r="V194" i="17"/>
  <c r="G195" i="17"/>
  <c r="I195" i="17"/>
  <c r="K195" i="17"/>
  <c r="M195" i="17"/>
  <c r="O195" i="17"/>
  <c r="Q195" i="17"/>
  <c r="V195" i="17"/>
  <c r="G196" i="17"/>
  <c r="I196" i="17"/>
  <c r="K196" i="17"/>
  <c r="M196" i="17"/>
  <c r="O196" i="17"/>
  <c r="Q196" i="17"/>
  <c r="V196" i="17"/>
  <c r="G198" i="17"/>
  <c r="M198" i="17" s="1"/>
  <c r="I198" i="17"/>
  <c r="I197" i="17" s="1"/>
  <c r="K198" i="17"/>
  <c r="O198" i="17"/>
  <c r="Q198" i="17"/>
  <c r="V198" i="17"/>
  <c r="G199" i="17"/>
  <c r="M199" i="17" s="1"/>
  <c r="I199" i="17"/>
  <c r="K199" i="17"/>
  <c r="O199" i="17"/>
  <c r="Q199" i="17"/>
  <c r="Q197" i="17" s="1"/>
  <c r="V199" i="17"/>
  <c r="G200" i="17"/>
  <c r="I200" i="17"/>
  <c r="K200" i="17"/>
  <c r="K197" i="17" s="1"/>
  <c r="M200" i="17"/>
  <c r="O200" i="17"/>
  <c r="Q200" i="17"/>
  <c r="V200" i="17"/>
  <c r="G201" i="17"/>
  <c r="I201" i="17"/>
  <c r="K201" i="17"/>
  <c r="M201" i="17"/>
  <c r="O201" i="17"/>
  <c r="Q201" i="17"/>
  <c r="V201" i="17"/>
  <c r="G202" i="17"/>
  <c r="I202" i="17"/>
  <c r="K202" i="17"/>
  <c r="M202" i="17"/>
  <c r="O202" i="17"/>
  <c r="O197" i="17" s="1"/>
  <c r="Q202" i="17"/>
  <c r="V202" i="17"/>
  <c r="G204" i="17"/>
  <c r="I204" i="17"/>
  <c r="K204" i="17"/>
  <c r="M204" i="17"/>
  <c r="O204" i="17"/>
  <c r="Q204" i="17"/>
  <c r="V204" i="17"/>
  <c r="G205" i="17"/>
  <c r="I205" i="17"/>
  <c r="K205" i="17"/>
  <c r="M205" i="17"/>
  <c r="O205" i="17"/>
  <c r="Q205" i="17"/>
  <c r="V205" i="17"/>
  <c r="V197" i="17" s="1"/>
  <c r="G206" i="17"/>
  <c r="M206" i="17" s="1"/>
  <c r="I206" i="17"/>
  <c r="K206" i="17"/>
  <c r="O206" i="17"/>
  <c r="Q206" i="17"/>
  <c r="V206" i="17"/>
  <c r="G209" i="17"/>
  <c r="M209" i="17" s="1"/>
  <c r="M208" i="17" s="1"/>
  <c r="I209" i="17"/>
  <c r="I208" i="17" s="1"/>
  <c r="K209" i="17"/>
  <c r="K208" i="17" s="1"/>
  <c r="O209" i="17"/>
  <c r="Q209" i="17"/>
  <c r="V209" i="17"/>
  <c r="G210" i="17"/>
  <c r="I210" i="17"/>
  <c r="K210" i="17"/>
  <c r="M210" i="17"/>
  <c r="O210" i="17"/>
  <c r="Q210" i="17"/>
  <c r="V210" i="17"/>
  <c r="V208" i="17" s="1"/>
  <c r="G211" i="17"/>
  <c r="I211" i="17"/>
  <c r="K211" i="17"/>
  <c r="M211" i="17"/>
  <c r="O211" i="17"/>
  <c r="O208" i="17" s="1"/>
  <c r="Q211" i="17"/>
  <c r="V211" i="17"/>
  <c r="G212" i="17"/>
  <c r="I212" i="17"/>
  <c r="K212" i="17"/>
  <c r="M212" i="17"/>
  <c r="O212" i="17"/>
  <c r="Q212" i="17"/>
  <c r="V212" i="17"/>
  <c r="G213" i="17"/>
  <c r="I213" i="17"/>
  <c r="K213" i="17"/>
  <c r="M213" i="17"/>
  <c r="O213" i="17"/>
  <c r="Q213" i="17"/>
  <c r="Q208" i="17" s="1"/>
  <c r="V213" i="17"/>
  <c r="G214" i="17"/>
  <c r="I214" i="17"/>
  <c r="K214" i="17"/>
  <c r="M214" i="17"/>
  <c r="O214" i="17"/>
  <c r="Q214" i="17"/>
  <c r="V214" i="17"/>
  <c r="AE216" i="17"/>
  <c r="G216" i="16"/>
  <c r="G9" i="16"/>
  <c r="G8" i="16" s="1"/>
  <c r="I9" i="16"/>
  <c r="I8" i="16" s="1"/>
  <c r="K9" i="16"/>
  <c r="K8" i="16" s="1"/>
  <c r="M9" i="16"/>
  <c r="O9" i="16"/>
  <c r="O8" i="16" s="1"/>
  <c r="Q9" i="16"/>
  <c r="Q8" i="16" s="1"/>
  <c r="V9" i="16"/>
  <c r="V8" i="16" s="1"/>
  <c r="G16" i="16"/>
  <c r="M16" i="16" s="1"/>
  <c r="I16" i="16"/>
  <c r="K16" i="16"/>
  <c r="O16" i="16"/>
  <c r="Q16" i="16"/>
  <c r="V16" i="16"/>
  <c r="O22" i="16"/>
  <c r="Q22" i="16"/>
  <c r="V22" i="16"/>
  <c r="G23" i="16"/>
  <c r="G22" i="16" s="1"/>
  <c r="I23" i="16"/>
  <c r="I22" i="16" s="1"/>
  <c r="K23" i="16"/>
  <c r="K22" i="16" s="1"/>
  <c r="M23" i="16"/>
  <c r="M22" i="16" s="1"/>
  <c r="O23" i="16"/>
  <c r="Q23" i="16"/>
  <c r="V23" i="16"/>
  <c r="V25" i="16"/>
  <c r="G26" i="16"/>
  <c r="G25" i="16" s="1"/>
  <c r="I26" i="16"/>
  <c r="I25" i="16" s="1"/>
  <c r="K26" i="16"/>
  <c r="K25" i="16" s="1"/>
  <c r="M26" i="16"/>
  <c r="M25" i="16" s="1"/>
  <c r="O26" i="16"/>
  <c r="O25" i="16" s="1"/>
  <c r="Q26" i="16"/>
  <c r="Q25" i="16" s="1"/>
  <c r="V26" i="16"/>
  <c r="G29" i="16"/>
  <c r="G28" i="16" s="1"/>
  <c r="I29" i="16"/>
  <c r="I28" i="16" s="1"/>
  <c r="K29" i="16"/>
  <c r="K28" i="16" s="1"/>
  <c r="M29" i="16"/>
  <c r="O29" i="16"/>
  <c r="O28" i="16" s="1"/>
  <c r="Q29" i="16"/>
  <c r="Q28" i="16" s="1"/>
  <c r="V29" i="16"/>
  <c r="V28" i="16" s="1"/>
  <c r="G30" i="16"/>
  <c r="M30" i="16" s="1"/>
  <c r="I30" i="16"/>
  <c r="K30" i="16"/>
  <c r="O30" i="16"/>
  <c r="Q30" i="16"/>
  <c r="V30" i="16"/>
  <c r="G31" i="16"/>
  <c r="I31" i="16"/>
  <c r="K31" i="16"/>
  <c r="M31" i="16"/>
  <c r="O31" i="16"/>
  <c r="Q31" i="16"/>
  <c r="V31" i="16"/>
  <c r="G33" i="16"/>
  <c r="I33" i="16"/>
  <c r="K33" i="16"/>
  <c r="G34" i="16"/>
  <c r="I34" i="16"/>
  <c r="K34" i="16"/>
  <c r="M34" i="16"/>
  <c r="M33" i="16" s="1"/>
  <c r="O34" i="16"/>
  <c r="O33" i="16" s="1"/>
  <c r="Q34" i="16"/>
  <c r="Q33" i="16" s="1"/>
  <c r="V34" i="16"/>
  <c r="V33" i="16" s="1"/>
  <c r="G36" i="16"/>
  <c r="I36" i="16"/>
  <c r="K36" i="16"/>
  <c r="M36" i="16"/>
  <c r="O36" i="16"/>
  <c r="Q36" i="16"/>
  <c r="Q35" i="16" s="1"/>
  <c r="V36" i="16"/>
  <c r="V35" i="16" s="1"/>
  <c r="G38" i="16"/>
  <c r="I38" i="16"/>
  <c r="K38" i="16"/>
  <c r="M38" i="16"/>
  <c r="O38" i="16"/>
  <c r="O35" i="16" s="1"/>
  <c r="Q38" i="16"/>
  <c r="V38" i="16"/>
  <c r="G40" i="16"/>
  <c r="I40" i="16"/>
  <c r="K40" i="16"/>
  <c r="M40" i="16"/>
  <c r="O40" i="16"/>
  <c r="Q40" i="16"/>
  <c r="V40" i="16"/>
  <c r="G42" i="16"/>
  <c r="I42" i="16"/>
  <c r="K42" i="16"/>
  <c r="M42" i="16"/>
  <c r="O42" i="16"/>
  <c r="Q42" i="16"/>
  <c r="V42" i="16"/>
  <c r="G44" i="16"/>
  <c r="M44" i="16" s="1"/>
  <c r="M35" i="16" s="1"/>
  <c r="I44" i="16"/>
  <c r="I35" i="16" s="1"/>
  <c r="K44" i="16"/>
  <c r="O44" i="16"/>
  <c r="Q44" i="16"/>
  <c r="V44" i="16"/>
  <c r="G48" i="16"/>
  <c r="I48" i="16"/>
  <c r="K48" i="16"/>
  <c r="M48" i="16"/>
  <c r="O48" i="16"/>
  <c r="Q48" i="16"/>
  <c r="V48" i="16"/>
  <c r="G52" i="16"/>
  <c r="I52" i="16"/>
  <c r="K52" i="16"/>
  <c r="K35" i="16" s="1"/>
  <c r="M52" i="16"/>
  <c r="O52" i="16"/>
  <c r="Q52" i="16"/>
  <c r="V52" i="16"/>
  <c r="G54" i="16"/>
  <c r="I54" i="16"/>
  <c r="K54" i="16"/>
  <c r="M54" i="16"/>
  <c r="O54" i="16"/>
  <c r="Q54" i="16"/>
  <c r="V54" i="16"/>
  <c r="G56" i="16"/>
  <c r="I56" i="16"/>
  <c r="K56" i="16"/>
  <c r="M56" i="16"/>
  <c r="O56" i="16"/>
  <c r="Q56" i="16"/>
  <c r="V56" i="16"/>
  <c r="V55" i="16" s="1"/>
  <c r="G58" i="16"/>
  <c r="I58" i="16"/>
  <c r="K58" i="16"/>
  <c r="K55" i="16" s="1"/>
  <c r="M58" i="16"/>
  <c r="O58" i="16"/>
  <c r="Q58" i="16"/>
  <c r="Q55" i="16" s="1"/>
  <c r="V58" i="16"/>
  <c r="G62" i="16"/>
  <c r="M62" i="16" s="1"/>
  <c r="I62" i="16"/>
  <c r="K62" i="16"/>
  <c r="O62" i="16"/>
  <c r="Q62" i="16"/>
  <c r="V62" i="16"/>
  <c r="G66" i="16"/>
  <c r="I66" i="16"/>
  <c r="K66" i="16"/>
  <c r="M66" i="16"/>
  <c r="O66" i="16"/>
  <c r="Q66" i="16"/>
  <c r="V66" i="16"/>
  <c r="G70" i="16"/>
  <c r="M70" i="16" s="1"/>
  <c r="I70" i="16"/>
  <c r="I55" i="16" s="1"/>
  <c r="K70" i="16"/>
  <c r="O70" i="16"/>
  <c r="Q70" i="16"/>
  <c r="V70" i="16"/>
  <c r="G74" i="16"/>
  <c r="I74" i="16"/>
  <c r="K74" i="16"/>
  <c r="M74" i="16"/>
  <c r="O74" i="16"/>
  <c r="Q74" i="16"/>
  <c r="V74" i="16"/>
  <c r="G78" i="16"/>
  <c r="I78" i="16"/>
  <c r="K78" i="16"/>
  <c r="M78" i="16"/>
  <c r="O78" i="16"/>
  <c r="Q78" i="16"/>
  <c r="V78" i="16"/>
  <c r="G83" i="16"/>
  <c r="I83" i="16"/>
  <c r="K83" i="16"/>
  <c r="M83" i="16"/>
  <c r="O83" i="16"/>
  <c r="Q83" i="16"/>
  <c r="V83" i="16"/>
  <c r="G87" i="16"/>
  <c r="I87" i="16"/>
  <c r="K87" i="16"/>
  <c r="M87" i="16"/>
  <c r="O87" i="16"/>
  <c r="O55" i="16" s="1"/>
  <c r="Q87" i="16"/>
  <c r="V87" i="16"/>
  <c r="G91" i="16"/>
  <c r="I91" i="16"/>
  <c r="K91" i="16"/>
  <c r="M91" i="16"/>
  <c r="O91" i="16"/>
  <c r="Q91" i="16"/>
  <c r="V91" i="16"/>
  <c r="G95" i="16"/>
  <c r="I95" i="16"/>
  <c r="K95" i="16"/>
  <c r="M95" i="16"/>
  <c r="O95" i="16"/>
  <c r="Q95" i="16"/>
  <c r="V95" i="16"/>
  <c r="G97" i="16"/>
  <c r="M97" i="16" s="1"/>
  <c r="I97" i="16"/>
  <c r="K97" i="16"/>
  <c r="O97" i="16"/>
  <c r="Q97" i="16"/>
  <c r="V97" i="16"/>
  <c r="G99" i="16"/>
  <c r="I99" i="16"/>
  <c r="K99" i="16"/>
  <c r="M99" i="16"/>
  <c r="O99" i="16"/>
  <c r="Q99" i="16"/>
  <c r="V99" i="16"/>
  <c r="G100" i="16"/>
  <c r="I100" i="16"/>
  <c r="K100" i="16"/>
  <c r="M100" i="16"/>
  <c r="O100" i="16"/>
  <c r="Q100" i="16"/>
  <c r="V100" i="16"/>
  <c r="G102" i="16"/>
  <c r="G101" i="16" s="1"/>
  <c r="I102" i="16"/>
  <c r="I101" i="16" s="1"/>
  <c r="K102" i="16"/>
  <c r="K101" i="16" s="1"/>
  <c r="M102" i="16"/>
  <c r="O102" i="16"/>
  <c r="O101" i="16" s="1"/>
  <c r="Q102" i="16"/>
  <c r="Q101" i="16" s="1"/>
  <c r="V102" i="16"/>
  <c r="G105" i="16"/>
  <c r="I105" i="16"/>
  <c r="K105" i="16"/>
  <c r="M105" i="16"/>
  <c r="O105" i="16"/>
  <c r="Q105" i="16"/>
  <c r="V105" i="16"/>
  <c r="G108" i="16"/>
  <c r="I108" i="16"/>
  <c r="K108" i="16"/>
  <c r="M108" i="16"/>
  <c r="O108" i="16"/>
  <c r="Q108" i="16"/>
  <c r="V108" i="16"/>
  <c r="V101" i="16" s="1"/>
  <c r="G109" i="16"/>
  <c r="M109" i="16" s="1"/>
  <c r="I109" i="16"/>
  <c r="K109" i="16"/>
  <c r="O109" i="16"/>
  <c r="Q109" i="16"/>
  <c r="V109" i="16"/>
  <c r="G111" i="16"/>
  <c r="I111" i="16"/>
  <c r="K111" i="16"/>
  <c r="M111" i="16"/>
  <c r="O111" i="16"/>
  <c r="Q111" i="16"/>
  <c r="V111" i="16"/>
  <c r="G113" i="16"/>
  <c r="G114" i="16"/>
  <c r="I114" i="16"/>
  <c r="K114" i="16"/>
  <c r="M114" i="16"/>
  <c r="M113" i="16" s="1"/>
  <c r="O114" i="16"/>
  <c r="O113" i="16" s="1"/>
  <c r="Q114" i="16"/>
  <c r="Q113" i="16" s="1"/>
  <c r="V114" i="16"/>
  <c r="V113" i="16" s="1"/>
  <c r="G116" i="16"/>
  <c r="I116" i="16"/>
  <c r="K116" i="16"/>
  <c r="K113" i="16" s="1"/>
  <c r="M116" i="16"/>
  <c r="O116" i="16"/>
  <c r="Q116" i="16"/>
  <c r="V116" i="16"/>
  <c r="G121" i="16"/>
  <c r="I121" i="16"/>
  <c r="K121" i="16"/>
  <c r="M121" i="16"/>
  <c r="O121" i="16"/>
  <c r="Q121" i="16"/>
  <c r="V121" i="16"/>
  <c r="G122" i="16"/>
  <c r="I122" i="16"/>
  <c r="K122" i="16"/>
  <c r="M122" i="16"/>
  <c r="O122" i="16"/>
  <c r="Q122" i="16"/>
  <c r="V122" i="16"/>
  <c r="G131" i="16"/>
  <c r="I131" i="16"/>
  <c r="K131" i="16"/>
  <c r="M131" i="16"/>
  <c r="O131" i="16"/>
  <c r="Q131" i="16"/>
  <c r="V131" i="16"/>
  <c r="G140" i="16"/>
  <c r="I140" i="16"/>
  <c r="K140" i="16"/>
  <c r="M140" i="16"/>
  <c r="O140" i="16"/>
  <c r="Q140" i="16"/>
  <c r="V140" i="16"/>
  <c r="G148" i="16"/>
  <c r="M148" i="16" s="1"/>
  <c r="I148" i="16"/>
  <c r="K148" i="16"/>
  <c r="O148" i="16"/>
  <c r="Q148" i="16"/>
  <c r="V148" i="16"/>
  <c r="G151" i="16"/>
  <c r="I151" i="16"/>
  <c r="K151" i="16"/>
  <c r="M151" i="16"/>
  <c r="O151" i="16"/>
  <c r="Q151" i="16"/>
  <c r="V151" i="16"/>
  <c r="G160" i="16"/>
  <c r="I160" i="16"/>
  <c r="I113" i="16" s="1"/>
  <c r="K160" i="16"/>
  <c r="M160" i="16"/>
  <c r="O160" i="16"/>
  <c r="Q160" i="16"/>
  <c r="V160" i="16"/>
  <c r="G169" i="16"/>
  <c r="I169" i="16"/>
  <c r="K169" i="16"/>
  <c r="M169" i="16"/>
  <c r="O169" i="16"/>
  <c r="Q169" i="16"/>
  <c r="V169" i="16"/>
  <c r="G178" i="16"/>
  <c r="I178" i="16"/>
  <c r="K178" i="16"/>
  <c r="M178" i="16"/>
  <c r="O178" i="16"/>
  <c r="Q178" i="16"/>
  <c r="V178" i="16"/>
  <c r="G184" i="16"/>
  <c r="I184" i="16"/>
  <c r="K184" i="16"/>
  <c r="M184" i="16"/>
  <c r="O184" i="16"/>
  <c r="Q184" i="16"/>
  <c r="V184" i="16"/>
  <c r="Q188" i="16"/>
  <c r="V188" i="16"/>
  <c r="G189" i="16"/>
  <c r="M189" i="16" s="1"/>
  <c r="I189" i="16"/>
  <c r="K189" i="16"/>
  <c r="O189" i="16"/>
  <c r="Q189" i="16"/>
  <c r="V189" i="16"/>
  <c r="G190" i="16"/>
  <c r="I190" i="16"/>
  <c r="K190" i="16"/>
  <c r="M190" i="16"/>
  <c r="O190" i="16"/>
  <c r="O188" i="16" s="1"/>
  <c r="Q190" i="16"/>
  <c r="V190" i="16"/>
  <c r="G191" i="16"/>
  <c r="M191" i="16" s="1"/>
  <c r="I191" i="16"/>
  <c r="I188" i="16" s="1"/>
  <c r="K191" i="16"/>
  <c r="K188" i="16" s="1"/>
  <c r="O191" i="16"/>
  <c r="Q191" i="16"/>
  <c r="V191" i="16"/>
  <c r="G192" i="16"/>
  <c r="I192" i="16"/>
  <c r="K192" i="16"/>
  <c r="M192" i="16"/>
  <c r="O192" i="16"/>
  <c r="Q192" i="16"/>
  <c r="V192" i="16"/>
  <c r="G193" i="16"/>
  <c r="I193" i="16"/>
  <c r="K193" i="16"/>
  <c r="M193" i="16"/>
  <c r="O193" i="16"/>
  <c r="Q193" i="16"/>
  <c r="V193" i="16"/>
  <c r="G194" i="16"/>
  <c r="I194" i="16"/>
  <c r="K194" i="16"/>
  <c r="M194" i="16"/>
  <c r="O194" i="16"/>
  <c r="Q194" i="16"/>
  <c r="V194" i="16"/>
  <c r="G195" i="16"/>
  <c r="I195" i="16"/>
  <c r="K195" i="16"/>
  <c r="M195" i="16"/>
  <c r="O195" i="16"/>
  <c r="Q195" i="16"/>
  <c r="V195" i="16"/>
  <c r="G196" i="16"/>
  <c r="I196" i="16"/>
  <c r="K196" i="16"/>
  <c r="M196" i="16"/>
  <c r="O196" i="16"/>
  <c r="Q196" i="16"/>
  <c r="V196" i="16"/>
  <c r="V197" i="16"/>
  <c r="G198" i="16"/>
  <c r="M198" i="16" s="1"/>
  <c r="I198" i="16"/>
  <c r="I197" i="16" s="1"/>
  <c r="K198" i="16"/>
  <c r="O198" i="16"/>
  <c r="Q198" i="16"/>
  <c r="V198" i="16"/>
  <c r="G199" i="16"/>
  <c r="I199" i="16"/>
  <c r="K199" i="16"/>
  <c r="K197" i="16" s="1"/>
  <c r="M199" i="16"/>
  <c r="O199" i="16"/>
  <c r="Q199" i="16"/>
  <c r="Q197" i="16" s="1"/>
  <c r="V199" i="16"/>
  <c r="G200" i="16"/>
  <c r="I200" i="16"/>
  <c r="K200" i="16"/>
  <c r="M200" i="16"/>
  <c r="O200" i="16"/>
  <c r="Q200" i="16"/>
  <c r="V200" i="16"/>
  <c r="G201" i="16"/>
  <c r="I201" i="16"/>
  <c r="K201" i="16"/>
  <c r="M201" i="16"/>
  <c r="O201" i="16"/>
  <c r="Q201" i="16"/>
  <c r="V201" i="16"/>
  <c r="G202" i="16"/>
  <c r="I202" i="16"/>
  <c r="K202" i="16"/>
  <c r="M202" i="16"/>
  <c r="O202" i="16"/>
  <c r="O197" i="16" s="1"/>
  <c r="Q202" i="16"/>
  <c r="V202" i="16"/>
  <c r="G204" i="16"/>
  <c r="I204" i="16"/>
  <c r="K204" i="16"/>
  <c r="M204" i="16"/>
  <c r="O204" i="16"/>
  <c r="Q204" i="16"/>
  <c r="V204" i="16"/>
  <c r="G205" i="16"/>
  <c r="I205" i="16"/>
  <c r="K205" i="16"/>
  <c r="M205" i="16"/>
  <c r="O205" i="16"/>
  <c r="Q205" i="16"/>
  <c r="V205" i="16"/>
  <c r="G206" i="16"/>
  <c r="M206" i="16" s="1"/>
  <c r="I206" i="16"/>
  <c r="K206" i="16"/>
  <c r="O206" i="16"/>
  <c r="Q206" i="16"/>
  <c r="V206" i="16"/>
  <c r="G209" i="16"/>
  <c r="M209" i="16" s="1"/>
  <c r="M208" i="16" s="1"/>
  <c r="I209" i="16"/>
  <c r="I208" i="16" s="1"/>
  <c r="K209" i="16"/>
  <c r="K208" i="16" s="1"/>
  <c r="O209" i="16"/>
  <c r="Q209" i="16"/>
  <c r="V209" i="16"/>
  <c r="G210" i="16"/>
  <c r="I210" i="16"/>
  <c r="K210" i="16"/>
  <c r="M210" i="16"/>
  <c r="O210" i="16"/>
  <c r="Q210" i="16"/>
  <c r="V210" i="16"/>
  <c r="V208" i="16" s="1"/>
  <c r="G211" i="16"/>
  <c r="I211" i="16"/>
  <c r="K211" i="16"/>
  <c r="M211" i="16"/>
  <c r="O211" i="16"/>
  <c r="O208" i="16" s="1"/>
  <c r="Q211" i="16"/>
  <c r="V211" i="16"/>
  <c r="G212" i="16"/>
  <c r="I212" i="16"/>
  <c r="K212" i="16"/>
  <c r="M212" i="16"/>
  <c r="O212" i="16"/>
  <c r="Q212" i="16"/>
  <c r="V212" i="16"/>
  <c r="G213" i="16"/>
  <c r="I213" i="16"/>
  <c r="K213" i="16"/>
  <c r="M213" i="16"/>
  <c r="O213" i="16"/>
  <c r="Q213" i="16"/>
  <c r="Q208" i="16" s="1"/>
  <c r="V213" i="16"/>
  <c r="G214" i="16"/>
  <c r="I214" i="16"/>
  <c r="K214" i="16"/>
  <c r="M214" i="16"/>
  <c r="O214" i="16"/>
  <c r="Q214" i="16"/>
  <c r="V214" i="16"/>
  <c r="AE216" i="16"/>
  <c r="G157" i="15"/>
  <c r="G9" i="15"/>
  <c r="G8" i="15" s="1"/>
  <c r="I9" i="15"/>
  <c r="I8" i="15" s="1"/>
  <c r="K9" i="15"/>
  <c r="K8" i="15" s="1"/>
  <c r="M9" i="15"/>
  <c r="O9" i="15"/>
  <c r="O8" i="15" s="1"/>
  <c r="Q9" i="15"/>
  <c r="Q8" i="15" s="1"/>
  <c r="V9" i="15"/>
  <c r="V8" i="15" s="1"/>
  <c r="G12" i="15"/>
  <c r="M12" i="15" s="1"/>
  <c r="I12" i="15"/>
  <c r="K12" i="15"/>
  <c r="O12" i="15"/>
  <c r="Q12" i="15"/>
  <c r="V12" i="15"/>
  <c r="G16" i="15"/>
  <c r="O16" i="15"/>
  <c r="Q16" i="15"/>
  <c r="V16" i="15"/>
  <c r="G17" i="15"/>
  <c r="I17" i="15"/>
  <c r="I16" i="15" s="1"/>
  <c r="K17" i="15"/>
  <c r="K16" i="15" s="1"/>
  <c r="M17" i="15"/>
  <c r="M16" i="15" s="1"/>
  <c r="O17" i="15"/>
  <c r="Q17" i="15"/>
  <c r="V17" i="15"/>
  <c r="K19" i="15"/>
  <c r="V19" i="15"/>
  <c r="G20" i="15"/>
  <c r="G19" i="15" s="1"/>
  <c r="I20" i="15"/>
  <c r="I19" i="15" s="1"/>
  <c r="K20" i="15"/>
  <c r="M20" i="15"/>
  <c r="M19" i="15" s="1"/>
  <c r="O20" i="15"/>
  <c r="O19" i="15" s="1"/>
  <c r="Q20" i="15"/>
  <c r="Q19" i="15" s="1"/>
  <c r="V20" i="15"/>
  <c r="O22" i="15"/>
  <c r="G23" i="15"/>
  <c r="G22" i="15" s="1"/>
  <c r="I23" i="15"/>
  <c r="I22" i="15" s="1"/>
  <c r="K23" i="15"/>
  <c r="K22" i="15" s="1"/>
  <c r="M23" i="15"/>
  <c r="M22" i="15" s="1"/>
  <c r="O23" i="15"/>
  <c r="Q23" i="15"/>
  <c r="Q22" i="15" s="1"/>
  <c r="V23" i="15"/>
  <c r="V22" i="15" s="1"/>
  <c r="G25" i="15"/>
  <c r="M25" i="15" s="1"/>
  <c r="I25" i="15"/>
  <c r="I24" i="15" s="1"/>
  <c r="K25" i="15"/>
  <c r="K24" i="15" s="1"/>
  <c r="O25" i="15"/>
  <c r="O24" i="15" s="1"/>
  <c r="Q25" i="15"/>
  <c r="Q24" i="15" s="1"/>
  <c r="V25" i="15"/>
  <c r="G27" i="15"/>
  <c r="M27" i="15" s="1"/>
  <c r="I27" i="15"/>
  <c r="K27" i="15"/>
  <c r="O27" i="15"/>
  <c r="Q27" i="15"/>
  <c r="V27" i="15"/>
  <c r="G29" i="15"/>
  <c r="M29" i="15" s="1"/>
  <c r="I29" i="15"/>
  <c r="K29" i="15"/>
  <c r="O29" i="15"/>
  <c r="Q29" i="15"/>
  <c r="V29" i="15"/>
  <c r="G31" i="15"/>
  <c r="I31" i="15"/>
  <c r="K31" i="15"/>
  <c r="M31" i="15"/>
  <c r="O31" i="15"/>
  <c r="Q31" i="15"/>
  <c r="V31" i="15"/>
  <c r="G33" i="15"/>
  <c r="I33" i="15"/>
  <c r="K33" i="15"/>
  <c r="M33" i="15"/>
  <c r="O33" i="15"/>
  <c r="Q33" i="15"/>
  <c r="V33" i="15"/>
  <c r="G36" i="15"/>
  <c r="I36" i="15"/>
  <c r="K36" i="15"/>
  <c r="M36" i="15"/>
  <c r="O36" i="15"/>
  <c r="Q36" i="15"/>
  <c r="V36" i="15"/>
  <c r="V24" i="15" s="1"/>
  <c r="G39" i="15"/>
  <c r="I39" i="15"/>
  <c r="K39" i="15"/>
  <c r="M39" i="15"/>
  <c r="O39" i="15"/>
  <c r="Q39" i="15"/>
  <c r="V39" i="15"/>
  <c r="G41" i="15"/>
  <c r="I41" i="15"/>
  <c r="K41" i="15"/>
  <c r="M41" i="15"/>
  <c r="O41" i="15"/>
  <c r="Q41" i="15"/>
  <c r="V41" i="15"/>
  <c r="G42" i="15"/>
  <c r="G43" i="15"/>
  <c r="M43" i="15" s="1"/>
  <c r="I43" i="15"/>
  <c r="K43" i="15"/>
  <c r="K42" i="15" s="1"/>
  <c r="O43" i="15"/>
  <c r="O42" i="15" s="1"/>
  <c r="Q43" i="15"/>
  <c r="Q42" i="15" s="1"/>
  <c r="V43" i="15"/>
  <c r="V42" i="15" s="1"/>
  <c r="G46" i="15"/>
  <c r="I46" i="15"/>
  <c r="I42" i="15" s="1"/>
  <c r="K46" i="15"/>
  <c r="M46" i="15"/>
  <c r="O46" i="15"/>
  <c r="Q46" i="15"/>
  <c r="V46" i="15"/>
  <c r="G48" i="15"/>
  <c r="I48" i="15"/>
  <c r="K48" i="15"/>
  <c r="M48" i="15"/>
  <c r="O48" i="15"/>
  <c r="Q48" i="15"/>
  <c r="V48" i="15"/>
  <c r="G50" i="15"/>
  <c r="I50" i="15"/>
  <c r="K50" i="15"/>
  <c r="M50" i="15"/>
  <c r="O50" i="15"/>
  <c r="Q50" i="15"/>
  <c r="V50" i="15"/>
  <c r="G52" i="15"/>
  <c r="I52" i="15"/>
  <c r="K52" i="15"/>
  <c r="M52" i="15"/>
  <c r="O52" i="15"/>
  <c r="Q52" i="15"/>
  <c r="V52" i="15"/>
  <c r="G54" i="15"/>
  <c r="I54" i="15"/>
  <c r="K54" i="15"/>
  <c r="M54" i="15"/>
  <c r="O54" i="15"/>
  <c r="Q54" i="15"/>
  <c r="V54" i="15"/>
  <c r="G56" i="15"/>
  <c r="M56" i="15" s="1"/>
  <c r="I56" i="15"/>
  <c r="K56" i="15"/>
  <c r="O56" i="15"/>
  <c r="Q56" i="15"/>
  <c r="V56" i="15"/>
  <c r="G59" i="15"/>
  <c r="M59" i="15" s="1"/>
  <c r="I59" i="15"/>
  <c r="K59" i="15"/>
  <c r="O59" i="15"/>
  <c r="Q59" i="15"/>
  <c r="V59" i="15"/>
  <c r="G61" i="15"/>
  <c r="M61" i="15" s="1"/>
  <c r="I61" i="15"/>
  <c r="K61" i="15"/>
  <c r="O61" i="15"/>
  <c r="Q61" i="15"/>
  <c r="V61" i="15"/>
  <c r="G63" i="15"/>
  <c r="M63" i="15" s="1"/>
  <c r="I63" i="15"/>
  <c r="K63" i="15"/>
  <c r="O63" i="15"/>
  <c r="Q63" i="15"/>
  <c r="V63" i="15"/>
  <c r="G65" i="15"/>
  <c r="I65" i="15"/>
  <c r="K65" i="15"/>
  <c r="M65" i="15"/>
  <c r="O65" i="15"/>
  <c r="Q65" i="15"/>
  <c r="V65" i="15"/>
  <c r="G68" i="15"/>
  <c r="I68" i="15"/>
  <c r="K68" i="15"/>
  <c r="M68" i="15"/>
  <c r="O68" i="15"/>
  <c r="Q68" i="15"/>
  <c r="V68" i="15"/>
  <c r="G71" i="15"/>
  <c r="I71" i="15"/>
  <c r="K71" i="15"/>
  <c r="M71" i="15"/>
  <c r="O71" i="15"/>
  <c r="Q71" i="15"/>
  <c r="V71" i="15"/>
  <c r="Q72" i="15"/>
  <c r="G73" i="15"/>
  <c r="G72" i="15" s="1"/>
  <c r="I73" i="15"/>
  <c r="I72" i="15" s="1"/>
  <c r="K73" i="15"/>
  <c r="K72" i="15" s="1"/>
  <c r="M73" i="15"/>
  <c r="O73" i="15"/>
  <c r="O72" i="15" s="1"/>
  <c r="Q73" i="15"/>
  <c r="V73" i="15"/>
  <c r="V72" i="15" s="1"/>
  <c r="G76" i="15"/>
  <c r="M76" i="15" s="1"/>
  <c r="I76" i="15"/>
  <c r="K76" i="15"/>
  <c r="O76" i="15"/>
  <c r="Q76" i="15"/>
  <c r="V76" i="15"/>
  <c r="G79" i="15"/>
  <c r="M79" i="15" s="1"/>
  <c r="I79" i="15"/>
  <c r="K79" i="15"/>
  <c r="O79" i="15"/>
  <c r="Q79" i="15"/>
  <c r="V79" i="15"/>
  <c r="G80" i="15"/>
  <c r="I80" i="15"/>
  <c r="K80" i="15"/>
  <c r="M80" i="15"/>
  <c r="O80" i="15"/>
  <c r="Q80" i="15"/>
  <c r="V80" i="15"/>
  <c r="G82" i="15"/>
  <c r="M82" i="15" s="1"/>
  <c r="I82" i="15"/>
  <c r="K82" i="15"/>
  <c r="O82" i="15"/>
  <c r="Q82" i="15"/>
  <c r="V82" i="15"/>
  <c r="O84" i="15"/>
  <c r="G85" i="15"/>
  <c r="I85" i="15"/>
  <c r="K85" i="15"/>
  <c r="M85" i="15"/>
  <c r="O85" i="15"/>
  <c r="Q85" i="15"/>
  <c r="V85" i="15"/>
  <c r="V84" i="15" s="1"/>
  <c r="G87" i="15"/>
  <c r="I87" i="15"/>
  <c r="K87" i="15"/>
  <c r="K84" i="15" s="1"/>
  <c r="M87" i="15"/>
  <c r="O87" i="15"/>
  <c r="Q87" i="15"/>
  <c r="Q84" i="15" s="1"/>
  <c r="V87" i="15"/>
  <c r="G90" i="15"/>
  <c r="M90" i="15" s="1"/>
  <c r="I90" i="15"/>
  <c r="K90" i="15"/>
  <c r="O90" i="15"/>
  <c r="Q90" i="15"/>
  <c r="V90" i="15"/>
  <c r="G91" i="15"/>
  <c r="M91" i="15" s="1"/>
  <c r="I91" i="15"/>
  <c r="K91" i="15"/>
  <c r="O91" i="15"/>
  <c r="Q91" i="15"/>
  <c r="V91" i="15"/>
  <c r="G95" i="15"/>
  <c r="M95" i="15" s="1"/>
  <c r="I95" i="15"/>
  <c r="I84" i="15" s="1"/>
  <c r="K95" i="15"/>
  <c r="O95" i="15"/>
  <c r="Q95" i="15"/>
  <c r="V95" i="15"/>
  <c r="G99" i="15"/>
  <c r="M99" i="15" s="1"/>
  <c r="I99" i="15"/>
  <c r="K99" i="15"/>
  <c r="O99" i="15"/>
  <c r="Q99" i="15"/>
  <c r="V99" i="15"/>
  <c r="G106" i="15"/>
  <c r="I106" i="15"/>
  <c r="K106" i="15"/>
  <c r="M106" i="15"/>
  <c r="O106" i="15"/>
  <c r="Q106" i="15"/>
  <c r="V106" i="15"/>
  <c r="G113" i="15"/>
  <c r="I113" i="15"/>
  <c r="K113" i="15"/>
  <c r="M113" i="15"/>
  <c r="O113" i="15"/>
  <c r="Q113" i="15"/>
  <c r="V113" i="15"/>
  <c r="G117" i="15"/>
  <c r="I117" i="15"/>
  <c r="K117" i="15"/>
  <c r="M117" i="15"/>
  <c r="O117" i="15"/>
  <c r="Q117" i="15"/>
  <c r="V117" i="15"/>
  <c r="G121" i="15"/>
  <c r="I121" i="15"/>
  <c r="K121" i="15"/>
  <c r="M121" i="15"/>
  <c r="O121" i="15"/>
  <c r="Q121" i="15"/>
  <c r="V121" i="15"/>
  <c r="G124" i="15"/>
  <c r="I124" i="15"/>
  <c r="K124" i="15"/>
  <c r="M124" i="15"/>
  <c r="O124" i="15"/>
  <c r="Q124" i="15"/>
  <c r="V124" i="15"/>
  <c r="G127" i="15"/>
  <c r="I127" i="15"/>
  <c r="G128" i="15"/>
  <c r="M128" i="15" s="1"/>
  <c r="M127" i="15" s="1"/>
  <c r="I128" i="15"/>
  <c r="K128" i="15"/>
  <c r="K127" i="15" s="1"/>
  <c r="O128" i="15"/>
  <c r="O127" i="15" s="1"/>
  <c r="Q128" i="15"/>
  <c r="Q127" i="15" s="1"/>
  <c r="V128" i="15"/>
  <c r="V127" i="15" s="1"/>
  <c r="I132" i="15"/>
  <c r="K132" i="15"/>
  <c r="G133" i="15"/>
  <c r="I133" i="15"/>
  <c r="K133" i="15"/>
  <c r="M133" i="15"/>
  <c r="O133" i="15"/>
  <c r="O132" i="15" s="1"/>
  <c r="Q133" i="15"/>
  <c r="Q132" i="15" s="1"/>
  <c r="V133" i="15"/>
  <c r="V132" i="15" s="1"/>
  <c r="G134" i="15"/>
  <c r="I134" i="15"/>
  <c r="K134" i="15"/>
  <c r="M134" i="15"/>
  <c r="O134" i="15"/>
  <c r="Q134" i="15"/>
  <c r="V134" i="15"/>
  <c r="G135" i="15"/>
  <c r="I135" i="15"/>
  <c r="K135" i="15"/>
  <c r="M135" i="15"/>
  <c r="O135" i="15"/>
  <c r="Q135" i="15"/>
  <c r="V135" i="15"/>
  <c r="G136" i="15"/>
  <c r="I136" i="15"/>
  <c r="K136" i="15"/>
  <c r="M136" i="15"/>
  <c r="O136" i="15"/>
  <c r="Q136" i="15"/>
  <c r="V136" i="15"/>
  <c r="G137" i="15"/>
  <c r="M137" i="15" s="1"/>
  <c r="I137" i="15"/>
  <c r="K137" i="15"/>
  <c r="O137" i="15"/>
  <c r="Q137" i="15"/>
  <c r="V137" i="15"/>
  <c r="G139" i="15"/>
  <c r="M139" i="15" s="1"/>
  <c r="M138" i="15" s="1"/>
  <c r="I139" i="15"/>
  <c r="I138" i="15" s="1"/>
  <c r="K139" i="15"/>
  <c r="K138" i="15" s="1"/>
  <c r="O139" i="15"/>
  <c r="Q139" i="15"/>
  <c r="V139" i="15"/>
  <c r="G140" i="15"/>
  <c r="M140" i="15" s="1"/>
  <c r="I140" i="15"/>
  <c r="K140" i="15"/>
  <c r="O140" i="15"/>
  <c r="Q140" i="15"/>
  <c r="V140" i="15"/>
  <c r="G141" i="15"/>
  <c r="I141" i="15"/>
  <c r="K141" i="15"/>
  <c r="M141" i="15"/>
  <c r="O141" i="15"/>
  <c r="O138" i="15" s="1"/>
  <c r="Q141" i="15"/>
  <c r="V141" i="15"/>
  <c r="G142" i="15"/>
  <c r="I142" i="15"/>
  <c r="K142" i="15"/>
  <c r="M142" i="15"/>
  <c r="O142" i="15"/>
  <c r="Q142" i="15"/>
  <c r="V142" i="15"/>
  <c r="G143" i="15"/>
  <c r="I143" i="15"/>
  <c r="K143" i="15"/>
  <c r="M143" i="15"/>
  <c r="O143" i="15"/>
  <c r="Q143" i="15"/>
  <c r="Q138" i="15" s="1"/>
  <c r="V143" i="15"/>
  <c r="V138" i="15" s="1"/>
  <c r="G145" i="15"/>
  <c r="I145" i="15"/>
  <c r="K145" i="15"/>
  <c r="M145" i="15"/>
  <c r="O145" i="15"/>
  <c r="Q145" i="15"/>
  <c r="V145" i="15"/>
  <c r="G146" i="15"/>
  <c r="I146" i="15"/>
  <c r="K146" i="15"/>
  <c r="M146" i="15"/>
  <c r="O146" i="15"/>
  <c r="Q146" i="15"/>
  <c r="V146" i="15"/>
  <c r="G147" i="15"/>
  <c r="M147" i="15" s="1"/>
  <c r="I147" i="15"/>
  <c r="K147" i="15"/>
  <c r="O147" i="15"/>
  <c r="Q147" i="15"/>
  <c r="V147" i="15"/>
  <c r="G150" i="15"/>
  <c r="G149" i="15" s="1"/>
  <c r="I150" i="15"/>
  <c r="I149" i="15" s="1"/>
  <c r="K150" i="15"/>
  <c r="K149" i="15" s="1"/>
  <c r="O150" i="15"/>
  <c r="Q150" i="15"/>
  <c r="V150" i="15"/>
  <c r="G151" i="15"/>
  <c r="I151" i="15"/>
  <c r="K151" i="15"/>
  <c r="M151" i="15"/>
  <c r="O151" i="15"/>
  <c r="Q151" i="15"/>
  <c r="V151" i="15"/>
  <c r="G152" i="15"/>
  <c r="I152" i="15"/>
  <c r="K152" i="15"/>
  <c r="M152" i="15"/>
  <c r="O152" i="15"/>
  <c r="O149" i="15" s="1"/>
  <c r="Q152" i="15"/>
  <c r="Q149" i="15" s="1"/>
  <c r="V152" i="15"/>
  <c r="G153" i="15"/>
  <c r="I153" i="15"/>
  <c r="K153" i="15"/>
  <c r="M153" i="15"/>
  <c r="O153" i="15"/>
  <c r="Q153" i="15"/>
  <c r="V153" i="15"/>
  <c r="G154" i="15"/>
  <c r="I154" i="15"/>
  <c r="K154" i="15"/>
  <c r="M154" i="15"/>
  <c r="O154" i="15"/>
  <c r="Q154" i="15"/>
  <c r="V154" i="15"/>
  <c r="V149" i="15" s="1"/>
  <c r="G155" i="15"/>
  <c r="M155" i="15" s="1"/>
  <c r="I155" i="15"/>
  <c r="K155" i="15"/>
  <c r="O155" i="15"/>
  <c r="Q155" i="15"/>
  <c r="V155" i="15"/>
  <c r="AE157" i="15"/>
  <c r="G241" i="14"/>
  <c r="G9" i="14"/>
  <c r="G8" i="14" s="1"/>
  <c r="I9" i="14"/>
  <c r="I8" i="14" s="1"/>
  <c r="K9" i="14"/>
  <c r="K8" i="14" s="1"/>
  <c r="M9" i="14"/>
  <c r="O9" i="14"/>
  <c r="O8" i="14" s="1"/>
  <c r="Q9" i="14"/>
  <c r="Q8" i="14" s="1"/>
  <c r="V9" i="14"/>
  <c r="V8" i="14" s="1"/>
  <c r="G17" i="14"/>
  <c r="M17" i="14" s="1"/>
  <c r="I17" i="14"/>
  <c r="K17" i="14"/>
  <c r="O17" i="14"/>
  <c r="Q17" i="14"/>
  <c r="V17" i="14"/>
  <c r="O21" i="14"/>
  <c r="Q21" i="14"/>
  <c r="V21" i="14"/>
  <c r="G22" i="14"/>
  <c r="G21" i="14" s="1"/>
  <c r="I22" i="14"/>
  <c r="I21" i="14" s="1"/>
  <c r="K22" i="14"/>
  <c r="K21" i="14" s="1"/>
  <c r="M22" i="14"/>
  <c r="M21" i="14" s="1"/>
  <c r="O22" i="14"/>
  <c r="Q22" i="14"/>
  <c r="V22" i="14"/>
  <c r="V25" i="14"/>
  <c r="G26" i="14"/>
  <c r="G25" i="14" s="1"/>
  <c r="I26" i="14"/>
  <c r="I25" i="14" s="1"/>
  <c r="K26" i="14"/>
  <c r="K25" i="14" s="1"/>
  <c r="M26" i="14"/>
  <c r="M25" i="14" s="1"/>
  <c r="O26" i="14"/>
  <c r="O25" i="14" s="1"/>
  <c r="Q26" i="14"/>
  <c r="Q25" i="14" s="1"/>
  <c r="V26" i="14"/>
  <c r="G30" i="14"/>
  <c r="G29" i="14" s="1"/>
  <c r="I30" i="14"/>
  <c r="I29" i="14" s="1"/>
  <c r="K30" i="14"/>
  <c r="K29" i="14" s="1"/>
  <c r="M30" i="14"/>
  <c r="M29" i="14" s="1"/>
  <c r="O30" i="14"/>
  <c r="O29" i="14" s="1"/>
  <c r="Q30" i="14"/>
  <c r="Q29" i="14" s="1"/>
  <c r="V30" i="14"/>
  <c r="V29" i="14" s="1"/>
  <c r="G31" i="14"/>
  <c r="G32" i="14"/>
  <c r="I32" i="14"/>
  <c r="I31" i="14" s="1"/>
  <c r="K32" i="14"/>
  <c r="K31" i="14" s="1"/>
  <c r="M32" i="14"/>
  <c r="M31" i="14" s="1"/>
  <c r="O32" i="14"/>
  <c r="O31" i="14" s="1"/>
  <c r="Q32" i="14"/>
  <c r="Q31" i="14" s="1"/>
  <c r="V32" i="14"/>
  <c r="V31" i="14" s="1"/>
  <c r="G33" i="14"/>
  <c r="G34" i="14"/>
  <c r="M34" i="14" s="1"/>
  <c r="M33" i="14" s="1"/>
  <c r="I34" i="14"/>
  <c r="K34" i="14"/>
  <c r="O34" i="14"/>
  <c r="O33" i="14" s="1"/>
  <c r="Q34" i="14"/>
  <c r="Q33" i="14" s="1"/>
  <c r="V34" i="14"/>
  <c r="V33" i="14" s="1"/>
  <c r="G39" i="14"/>
  <c r="I39" i="14"/>
  <c r="K39" i="14"/>
  <c r="K33" i="14" s="1"/>
  <c r="M39" i="14"/>
  <c r="O39" i="14"/>
  <c r="Q39" i="14"/>
  <c r="V39" i="14"/>
  <c r="G44" i="14"/>
  <c r="I44" i="14"/>
  <c r="K44" i="14"/>
  <c r="M44" i="14"/>
  <c r="O44" i="14"/>
  <c r="Q44" i="14"/>
  <c r="V44" i="14"/>
  <c r="G45" i="14"/>
  <c r="I45" i="14"/>
  <c r="K45" i="14"/>
  <c r="M45" i="14"/>
  <c r="O45" i="14"/>
  <c r="Q45" i="14"/>
  <c r="V45" i="14"/>
  <c r="G46" i="14"/>
  <c r="M46" i="14" s="1"/>
  <c r="I46" i="14"/>
  <c r="K46" i="14"/>
  <c r="O46" i="14"/>
  <c r="Q46" i="14"/>
  <c r="V46" i="14"/>
  <c r="G49" i="14"/>
  <c r="I49" i="14"/>
  <c r="K49" i="14"/>
  <c r="M49" i="14"/>
  <c r="O49" i="14"/>
  <c r="Q49" i="14"/>
  <c r="V49" i="14"/>
  <c r="G51" i="14"/>
  <c r="M51" i="14" s="1"/>
  <c r="I51" i="14"/>
  <c r="I33" i="14" s="1"/>
  <c r="K51" i="14"/>
  <c r="O51" i="14"/>
  <c r="Q51" i="14"/>
  <c r="V51" i="14"/>
  <c r="G53" i="14"/>
  <c r="G52" i="14" s="1"/>
  <c r="I53" i="14"/>
  <c r="I52" i="14" s="1"/>
  <c r="K53" i="14"/>
  <c r="K52" i="14" s="1"/>
  <c r="M53" i="14"/>
  <c r="O53" i="14"/>
  <c r="Q53" i="14"/>
  <c r="V53" i="14"/>
  <c r="G56" i="14"/>
  <c r="I56" i="14"/>
  <c r="K56" i="14"/>
  <c r="M56" i="14"/>
  <c r="O56" i="14"/>
  <c r="Q56" i="14"/>
  <c r="V56" i="14"/>
  <c r="G59" i="14"/>
  <c r="I59" i="14"/>
  <c r="K59" i="14"/>
  <c r="M59" i="14"/>
  <c r="O59" i="14"/>
  <c r="O52" i="14" s="1"/>
  <c r="Q59" i="14"/>
  <c r="Q52" i="14" s="1"/>
  <c r="V59" i="14"/>
  <c r="G62" i="14"/>
  <c r="I62" i="14"/>
  <c r="K62" i="14"/>
  <c r="M62" i="14"/>
  <c r="O62" i="14"/>
  <c r="Q62" i="14"/>
  <c r="V62" i="14"/>
  <c r="G65" i="14"/>
  <c r="I65" i="14"/>
  <c r="K65" i="14"/>
  <c r="M65" i="14"/>
  <c r="O65" i="14"/>
  <c r="Q65" i="14"/>
  <c r="V65" i="14"/>
  <c r="V52" i="14" s="1"/>
  <c r="G68" i="14"/>
  <c r="M68" i="14" s="1"/>
  <c r="I68" i="14"/>
  <c r="K68" i="14"/>
  <c r="O68" i="14"/>
  <c r="Q68" i="14"/>
  <c r="V68" i="14"/>
  <c r="G71" i="14"/>
  <c r="I71" i="14"/>
  <c r="K71" i="14"/>
  <c r="M71" i="14"/>
  <c r="O71" i="14"/>
  <c r="Q71" i="14"/>
  <c r="V71" i="14"/>
  <c r="G73" i="14"/>
  <c r="M73" i="14" s="1"/>
  <c r="I73" i="14"/>
  <c r="K73" i="14"/>
  <c r="O73" i="14"/>
  <c r="Q73" i="14"/>
  <c r="V73" i="14"/>
  <c r="G75" i="14"/>
  <c r="I75" i="14"/>
  <c r="I74" i="14" s="1"/>
  <c r="K75" i="14"/>
  <c r="K74" i="14" s="1"/>
  <c r="M75" i="14"/>
  <c r="O75" i="14"/>
  <c r="O74" i="14" s="1"/>
  <c r="Q75" i="14"/>
  <c r="V75" i="14"/>
  <c r="G78" i="14"/>
  <c r="I78" i="14"/>
  <c r="K78" i="14"/>
  <c r="M78" i="14"/>
  <c r="O78" i="14"/>
  <c r="Q78" i="14"/>
  <c r="V78" i="14"/>
  <c r="G81" i="14"/>
  <c r="I81" i="14"/>
  <c r="K81" i="14"/>
  <c r="M81" i="14"/>
  <c r="O81" i="14"/>
  <c r="Q81" i="14"/>
  <c r="Q74" i="14" s="1"/>
  <c r="V81" i="14"/>
  <c r="V74" i="14" s="1"/>
  <c r="G83" i="14"/>
  <c r="M83" i="14" s="1"/>
  <c r="I83" i="14"/>
  <c r="K83" i="14"/>
  <c r="O83" i="14"/>
  <c r="Q83" i="14"/>
  <c r="V83" i="14"/>
  <c r="G88" i="14"/>
  <c r="I88" i="14"/>
  <c r="K88" i="14"/>
  <c r="M88" i="14"/>
  <c r="O88" i="14"/>
  <c r="Q88" i="14"/>
  <c r="V88" i="14"/>
  <c r="G93" i="14"/>
  <c r="M93" i="14" s="1"/>
  <c r="I93" i="14"/>
  <c r="K93" i="14"/>
  <c r="O93" i="14"/>
  <c r="Q93" i="14"/>
  <c r="V93" i="14"/>
  <c r="G98" i="14"/>
  <c r="M98" i="14" s="1"/>
  <c r="I98" i="14"/>
  <c r="K98" i="14"/>
  <c r="O98" i="14"/>
  <c r="Q98" i="14"/>
  <c r="V98" i="14"/>
  <c r="G103" i="14"/>
  <c r="I103" i="14"/>
  <c r="K103" i="14"/>
  <c r="M103" i="14"/>
  <c r="O103" i="14"/>
  <c r="Q103" i="14"/>
  <c r="V103" i="14"/>
  <c r="G109" i="14"/>
  <c r="I109" i="14"/>
  <c r="K109" i="14"/>
  <c r="M109" i="14"/>
  <c r="O109" i="14"/>
  <c r="Q109" i="14"/>
  <c r="V109" i="14"/>
  <c r="G114" i="14"/>
  <c r="I114" i="14"/>
  <c r="K114" i="14"/>
  <c r="M114" i="14"/>
  <c r="O114" i="14"/>
  <c r="Q114" i="14"/>
  <c r="V114" i="14"/>
  <c r="G119" i="14"/>
  <c r="I119" i="14"/>
  <c r="K119" i="14"/>
  <c r="M119" i="14"/>
  <c r="O119" i="14"/>
  <c r="Q119" i="14"/>
  <c r="V119" i="14"/>
  <c r="G122" i="14"/>
  <c r="I122" i="14"/>
  <c r="K122" i="14"/>
  <c r="M122" i="14"/>
  <c r="O122" i="14"/>
  <c r="Q122" i="14"/>
  <c r="V122" i="14"/>
  <c r="G124" i="14"/>
  <c r="M124" i="14" s="1"/>
  <c r="I124" i="14"/>
  <c r="K124" i="14"/>
  <c r="O124" i="14"/>
  <c r="Q124" i="14"/>
  <c r="V124" i="14"/>
  <c r="G126" i="14"/>
  <c r="I126" i="14"/>
  <c r="K126" i="14"/>
  <c r="M126" i="14"/>
  <c r="O126" i="14"/>
  <c r="Q126" i="14"/>
  <c r="V126" i="14"/>
  <c r="G129" i="14"/>
  <c r="M129" i="14" s="1"/>
  <c r="I129" i="14"/>
  <c r="K129" i="14"/>
  <c r="O129" i="14"/>
  <c r="Q129" i="14"/>
  <c r="V129" i="14"/>
  <c r="G132" i="14"/>
  <c r="M132" i="14" s="1"/>
  <c r="I132" i="14"/>
  <c r="K132" i="14"/>
  <c r="O132" i="14"/>
  <c r="Q132" i="14"/>
  <c r="V132" i="14"/>
  <c r="G134" i="14"/>
  <c r="I134" i="14"/>
  <c r="K134" i="14"/>
  <c r="M134" i="14"/>
  <c r="O134" i="14"/>
  <c r="Q134" i="14"/>
  <c r="V134" i="14"/>
  <c r="G135" i="14"/>
  <c r="I135" i="14"/>
  <c r="K135" i="14"/>
  <c r="M135" i="14"/>
  <c r="O135" i="14"/>
  <c r="Q135" i="14"/>
  <c r="V135" i="14"/>
  <c r="O136" i="14"/>
  <c r="Q136" i="14"/>
  <c r="G137" i="14"/>
  <c r="M137" i="14" s="1"/>
  <c r="M136" i="14" s="1"/>
  <c r="I137" i="14"/>
  <c r="K137" i="14"/>
  <c r="O137" i="14"/>
  <c r="Q137" i="14"/>
  <c r="V137" i="14"/>
  <c r="G142" i="14"/>
  <c r="I142" i="14"/>
  <c r="K142" i="14"/>
  <c r="K136" i="14" s="1"/>
  <c r="M142" i="14"/>
  <c r="O142" i="14"/>
  <c r="Q142" i="14"/>
  <c r="V142" i="14"/>
  <c r="V136" i="14" s="1"/>
  <c r="G147" i="14"/>
  <c r="M147" i="14" s="1"/>
  <c r="I147" i="14"/>
  <c r="I136" i="14" s="1"/>
  <c r="K147" i="14"/>
  <c r="O147" i="14"/>
  <c r="Q147" i="14"/>
  <c r="V147" i="14"/>
  <c r="G148" i="14"/>
  <c r="M148" i="14" s="1"/>
  <c r="I148" i="14"/>
  <c r="K148" i="14"/>
  <c r="O148" i="14"/>
  <c r="Q148" i="14"/>
  <c r="V148" i="14"/>
  <c r="G152" i="14"/>
  <c r="I152" i="14"/>
  <c r="K152" i="14"/>
  <c r="M152" i="14"/>
  <c r="O152" i="14"/>
  <c r="Q152" i="14"/>
  <c r="V152" i="14"/>
  <c r="G154" i="14"/>
  <c r="I154" i="14"/>
  <c r="K154" i="14"/>
  <c r="M154" i="14"/>
  <c r="O154" i="14"/>
  <c r="Q154" i="14"/>
  <c r="V154" i="14"/>
  <c r="G158" i="14"/>
  <c r="I158" i="14"/>
  <c r="K158" i="14"/>
  <c r="M158" i="14"/>
  <c r="O158" i="14"/>
  <c r="Q158" i="14"/>
  <c r="V158" i="14"/>
  <c r="V157" i="14" s="1"/>
  <c r="G161" i="14"/>
  <c r="I161" i="14"/>
  <c r="I157" i="14" s="1"/>
  <c r="K161" i="14"/>
  <c r="K157" i="14" s="1"/>
  <c r="M161" i="14"/>
  <c r="O161" i="14"/>
  <c r="Q161" i="14"/>
  <c r="Q157" i="14" s="1"/>
  <c r="V161" i="14"/>
  <c r="G166" i="14"/>
  <c r="M166" i="14" s="1"/>
  <c r="I166" i="14"/>
  <c r="K166" i="14"/>
  <c r="O166" i="14"/>
  <c r="Q166" i="14"/>
  <c r="V166" i="14"/>
  <c r="G167" i="14"/>
  <c r="I167" i="14"/>
  <c r="K167" i="14"/>
  <c r="M167" i="14"/>
  <c r="O167" i="14"/>
  <c r="O157" i="14" s="1"/>
  <c r="Q167" i="14"/>
  <c r="V167" i="14"/>
  <c r="G171" i="14"/>
  <c r="M171" i="14" s="1"/>
  <c r="I171" i="14"/>
  <c r="K171" i="14"/>
  <c r="O171" i="14"/>
  <c r="Q171" i="14"/>
  <c r="V171" i="14"/>
  <c r="G175" i="14"/>
  <c r="M175" i="14" s="1"/>
  <c r="I175" i="14"/>
  <c r="K175" i="14"/>
  <c r="O175" i="14"/>
  <c r="Q175" i="14"/>
  <c r="V175" i="14"/>
  <c r="G184" i="14"/>
  <c r="I184" i="14"/>
  <c r="K184" i="14"/>
  <c r="M184" i="14"/>
  <c r="O184" i="14"/>
  <c r="Q184" i="14"/>
  <c r="V184" i="14"/>
  <c r="G193" i="14"/>
  <c r="I193" i="14"/>
  <c r="K193" i="14"/>
  <c r="M193" i="14"/>
  <c r="O193" i="14"/>
  <c r="Q193" i="14"/>
  <c r="V193" i="14"/>
  <c r="G197" i="14"/>
  <c r="I197" i="14"/>
  <c r="K197" i="14"/>
  <c r="M197" i="14"/>
  <c r="O197" i="14"/>
  <c r="Q197" i="14"/>
  <c r="V197" i="14"/>
  <c r="G201" i="14"/>
  <c r="M201" i="14" s="1"/>
  <c r="I201" i="14"/>
  <c r="K201" i="14"/>
  <c r="O201" i="14"/>
  <c r="Q201" i="14"/>
  <c r="V201" i="14"/>
  <c r="G209" i="14"/>
  <c r="I209" i="14"/>
  <c r="K209" i="14"/>
  <c r="M209" i="14"/>
  <c r="O209" i="14"/>
  <c r="Q209" i="14"/>
  <c r="V209" i="14"/>
  <c r="G211" i="14"/>
  <c r="M211" i="14" s="1"/>
  <c r="I211" i="14"/>
  <c r="K211" i="14"/>
  <c r="O211" i="14"/>
  <c r="Q211" i="14"/>
  <c r="V211" i="14"/>
  <c r="G214" i="14"/>
  <c r="I214" i="14"/>
  <c r="I213" i="14" s="1"/>
  <c r="K214" i="14"/>
  <c r="K213" i="14" s="1"/>
  <c r="M214" i="14"/>
  <c r="O214" i="14"/>
  <c r="Q214" i="14"/>
  <c r="V214" i="14"/>
  <c r="G215" i="14"/>
  <c r="I215" i="14"/>
  <c r="K215" i="14"/>
  <c r="M215" i="14"/>
  <c r="O215" i="14"/>
  <c r="Q215" i="14"/>
  <c r="V215" i="14"/>
  <c r="G216" i="14"/>
  <c r="I216" i="14"/>
  <c r="K216" i="14"/>
  <c r="M216" i="14"/>
  <c r="O216" i="14"/>
  <c r="O213" i="14" s="1"/>
  <c r="Q216" i="14"/>
  <c r="Q213" i="14" s="1"/>
  <c r="V216" i="14"/>
  <c r="G217" i="14"/>
  <c r="I217" i="14"/>
  <c r="K217" i="14"/>
  <c r="M217" i="14"/>
  <c r="O217" i="14"/>
  <c r="Q217" i="14"/>
  <c r="V217" i="14"/>
  <c r="G218" i="14"/>
  <c r="I218" i="14"/>
  <c r="K218" i="14"/>
  <c r="M218" i="14"/>
  <c r="O218" i="14"/>
  <c r="Q218" i="14"/>
  <c r="V218" i="14"/>
  <c r="V213" i="14" s="1"/>
  <c r="G219" i="14"/>
  <c r="M219" i="14" s="1"/>
  <c r="I219" i="14"/>
  <c r="K219" i="14"/>
  <c r="O219" i="14"/>
  <c r="Q219" i="14"/>
  <c r="V219" i="14"/>
  <c r="G220" i="14"/>
  <c r="I220" i="14"/>
  <c r="K220" i="14"/>
  <c r="M220" i="14"/>
  <c r="O220" i="14"/>
  <c r="Q220" i="14"/>
  <c r="V220" i="14"/>
  <c r="G221" i="14"/>
  <c r="M221" i="14" s="1"/>
  <c r="I221" i="14"/>
  <c r="K221" i="14"/>
  <c r="O221" i="14"/>
  <c r="Q221" i="14"/>
  <c r="V221" i="14"/>
  <c r="G223" i="14"/>
  <c r="I223" i="14"/>
  <c r="K223" i="14"/>
  <c r="K222" i="14" s="1"/>
  <c r="M223" i="14"/>
  <c r="O223" i="14"/>
  <c r="O222" i="14" s="1"/>
  <c r="Q223" i="14"/>
  <c r="V223" i="14"/>
  <c r="G224" i="14"/>
  <c r="I224" i="14"/>
  <c r="K224" i="14"/>
  <c r="M224" i="14"/>
  <c r="O224" i="14"/>
  <c r="Q224" i="14"/>
  <c r="V224" i="14"/>
  <c r="G225" i="14"/>
  <c r="I225" i="14"/>
  <c r="K225" i="14"/>
  <c r="M225" i="14"/>
  <c r="O225" i="14"/>
  <c r="Q225" i="14"/>
  <c r="Q222" i="14" s="1"/>
  <c r="V225" i="14"/>
  <c r="V222" i="14" s="1"/>
  <c r="G226" i="14"/>
  <c r="M226" i="14" s="1"/>
  <c r="I226" i="14"/>
  <c r="K226" i="14"/>
  <c r="O226" i="14"/>
  <c r="Q226" i="14"/>
  <c r="V226" i="14"/>
  <c r="G227" i="14"/>
  <c r="I227" i="14"/>
  <c r="K227" i="14"/>
  <c r="M227" i="14"/>
  <c r="O227" i="14"/>
  <c r="Q227" i="14"/>
  <c r="V227" i="14"/>
  <c r="G229" i="14"/>
  <c r="M229" i="14" s="1"/>
  <c r="I229" i="14"/>
  <c r="I222" i="14" s="1"/>
  <c r="K229" i="14"/>
  <c r="O229" i="14"/>
  <c r="Q229" i="14"/>
  <c r="V229" i="14"/>
  <c r="G230" i="14"/>
  <c r="M230" i="14" s="1"/>
  <c r="I230" i="14"/>
  <c r="K230" i="14"/>
  <c r="O230" i="14"/>
  <c r="Q230" i="14"/>
  <c r="V230" i="14"/>
  <c r="G231" i="14"/>
  <c r="I231" i="14"/>
  <c r="K231" i="14"/>
  <c r="M231" i="14"/>
  <c r="O231" i="14"/>
  <c r="Q231" i="14"/>
  <c r="V231" i="14"/>
  <c r="G234" i="14"/>
  <c r="G233" i="14" s="1"/>
  <c r="I234" i="14"/>
  <c r="K234" i="14"/>
  <c r="K233" i="14" s="1"/>
  <c r="M234" i="14"/>
  <c r="O234" i="14"/>
  <c r="O233" i="14" s="1"/>
  <c r="Q234" i="14"/>
  <c r="Q233" i="14" s="1"/>
  <c r="V234" i="14"/>
  <c r="G235" i="14"/>
  <c r="I235" i="14"/>
  <c r="K235" i="14"/>
  <c r="M235" i="14"/>
  <c r="O235" i="14"/>
  <c r="Q235" i="14"/>
  <c r="V235" i="14"/>
  <c r="G236" i="14"/>
  <c r="I236" i="14"/>
  <c r="K236" i="14"/>
  <c r="M236" i="14"/>
  <c r="O236" i="14"/>
  <c r="Q236" i="14"/>
  <c r="V236" i="14"/>
  <c r="V233" i="14" s="1"/>
  <c r="G237" i="14"/>
  <c r="M237" i="14" s="1"/>
  <c r="I237" i="14"/>
  <c r="K237" i="14"/>
  <c r="O237" i="14"/>
  <c r="Q237" i="14"/>
  <c r="V237" i="14"/>
  <c r="G238" i="14"/>
  <c r="I238" i="14"/>
  <c r="K238" i="14"/>
  <c r="M238" i="14"/>
  <c r="O238" i="14"/>
  <c r="Q238" i="14"/>
  <c r="V238" i="14"/>
  <c r="G239" i="14"/>
  <c r="M239" i="14" s="1"/>
  <c r="I239" i="14"/>
  <c r="I233" i="14" s="1"/>
  <c r="K239" i="14"/>
  <c r="O239" i="14"/>
  <c r="Q239" i="14"/>
  <c r="V239" i="14"/>
  <c r="AE241" i="14"/>
  <c r="AF241" i="14"/>
  <c r="G280" i="13"/>
  <c r="Q8" i="13"/>
  <c r="G9" i="13"/>
  <c r="G8" i="13" s="1"/>
  <c r="I9" i="13"/>
  <c r="I8" i="13" s="1"/>
  <c r="K9" i="13"/>
  <c r="K8" i="13" s="1"/>
  <c r="M9" i="13"/>
  <c r="M8" i="13" s="1"/>
  <c r="O9" i="13"/>
  <c r="O8" i="13" s="1"/>
  <c r="Q9" i="13"/>
  <c r="V9" i="13"/>
  <c r="V8" i="13" s="1"/>
  <c r="G11" i="13"/>
  <c r="I11" i="13"/>
  <c r="V11" i="13"/>
  <c r="G12" i="13"/>
  <c r="M12" i="13" s="1"/>
  <c r="M11" i="13" s="1"/>
  <c r="I12" i="13"/>
  <c r="K12" i="13"/>
  <c r="K11" i="13" s="1"/>
  <c r="O12" i="13"/>
  <c r="O11" i="13" s="1"/>
  <c r="Q12" i="13"/>
  <c r="Q11" i="13" s="1"/>
  <c r="V12" i="13"/>
  <c r="G28" i="13"/>
  <c r="I28" i="13"/>
  <c r="K28" i="13"/>
  <c r="M28" i="13"/>
  <c r="O28" i="13"/>
  <c r="Q28" i="13"/>
  <c r="V28" i="13"/>
  <c r="I32" i="13"/>
  <c r="K32" i="13"/>
  <c r="V32" i="13"/>
  <c r="G33" i="13"/>
  <c r="G32" i="13" s="1"/>
  <c r="I33" i="13"/>
  <c r="K33" i="13"/>
  <c r="M33" i="13"/>
  <c r="M32" i="13" s="1"/>
  <c r="O33" i="13"/>
  <c r="O32" i="13" s="1"/>
  <c r="Q33" i="13"/>
  <c r="Q32" i="13" s="1"/>
  <c r="V33" i="13"/>
  <c r="M38" i="13"/>
  <c r="O38" i="13"/>
  <c r="G39" i="13"/>
  <c r="G38" i="13" s="1"/>
  <c r="I39" i="13"/>
  <c r="I38" i="13" s="1"/>
  <c r="K39" i="13"/>
  <c r="K38" i="13" s="1"/>
  <c r="M39" i="13"/>
  <c r="O39" i="13"/>
  <c r="Q39" i="13"/>
  <c r="Q38" i="13" s="1"/>
  <c r="V39" i="13"/>
  <c r="V38" i="13" s="1"/>
  <c r="G44" i="13"/>
  <c r="Q44" i="13"/>
  <c r="V44" i="13"/>
  <c r="G45" i="13"/>
  <c r="I45" i="13"/>
  <c r="I44" i="13" s="1"/>
  <c r="K45" i="13"/>
  <c r="K44" i="13" s="1"/>
  <c r="M45" i="13"/>
  <c r="O45" i="13"/>
  <c r="O44" i="13" s="1"/>
  <c r="Q45" i="13"/>
  <c r="V45" i="13"/>
  <c r="G47" i="13"/>
  <c r="M47" i="13" s="1"/>
  <c r="I47" i="13"/>
  <c r="K47" i="13"/>
  <c r="O47" i="13"/>
  <c r="Q47" i="13"/>
  <c r="V47" i="13"/>
  <c r="G48" i="13"/>
  <c r="I48" i="13"/>
  <c r="Q48" i="13"/>
  <c r="V48" i="13"/>
  <c r="G49" i="13"/>
  <c r="I49" i="13"/>
  <c r="K49" i="13"/>
  <c r="K48" i="13" s="1"/>
  <c r="M49" i="13"/>
  <c r="M48" i="13" s="1"/>
  <c r="O49" i="13"/>
  <c r="O48" i="13" s="1"/>
  <c r="Q49" i="13"/>
  <c r="V49" i="13"/>
  <c r="G51" i="13"/>
  <c r="G50" i="13" s="1"/>
  <c r="I51" i="13"/>
  <c r="I50" i="13" s="1"/>
  <c r="K51" i="13"/>
  <c r="M51" i="13"/>
  <c r="O51" i="13"/>
  <c r="O50" i="13" s="1"/>
  <c r="Q51" i="13"/>
  <c r="Q50" i="13" s="1"/>
  <c r="V51" i="13"/>
  <c r="V50" i="13" s="1"/>
  <c r="G61" i="13"/>
  <c r="M61" i="13" s="1"/>
  <c r="M50" i="13" s="1"/>
  <c r="I61" i="13"/>
  <c r="K61" i="13"/>
  <c r="O61" i="13"/>
  <c r="Q61" i="13"/>
  <c r="V61" i="13"/>
  <c r="G71" i="13"/>
  <c r="I71" i="13"/>
  <c r="K71" i="13"/>
  <c r="M71" i="13"/>
  <c r="O71" i="13"/>
  <c r="Q71" i="13"/>
  <c r="V71" i="13"/>
  <c r="G72" i="13"/>
  <c r="M72" i="13" s="1"/>
  <c r="I72" i="13"/>
  <c r="K72" i="13"/>
  <c r="O72" i="13"/>
  <c r="Q72" i="13"/>
  <c r="V72" i="13"/>
  <c r="G73" i="13"/>
  <c r="M73" i="13" s="1"/>
  <c r="I73" i="13"/>
  <c r="K73" i="13"/>
  <c r="O73" i="13"/>
  <c r="Q73" i="13"/>
  <c r="V73" i="13"/>
  <c r="G76" i="13"/>
  <c r="I76" i="13"/>
  <c r="K76" i="13"/>
  <c r="K50" i="13" s="1"/>
  <c r="M76" i="13"/>
  <c r="O76" i="13"/>
  <c r="Q76" i="13"/>
  <c r="V76" i="13"/>
  <c r="G78" i="13"/>
  <c r="I78" i="13"/>
  <c r="K78" i="13"/>
  <c r="M78" i="13"/>
  <c r="O78" i="13"/>
  <c r="Q78" i="13"/>
  <c r="V78" i="13"/>
  <c r="O79" i="13"/>
  <c r="Q79" i="13"/>
  <c r="G80" i="13"/>
  <c r="I80" i="13"/>
  <c r="K80" i="13"/>
  <c r="M80" i="13"/>
  <c r="M79" i="13" s="1"/>
  <c r="O80" i="13"/>
  <c r="Q80" i="13"/>
  <c r="V80" i="13"/>
  <c r="V79" i="13" s="1"/>
  <c r="G85" i="13"/>
  <c r="I85" i="13"/>
  <c r="K85" i="13"/>
  <c r="K79" i="13" s="1"/>
  <c r="M85" i="13"/>
  <c r="O85" i="13"/>
  <c r="Q85" i="13"/>
  <c r="V85" i="13"/>
  <c r="G90" i="13"/>
  <c r="M90" i="13" s="1"/>
  <c r="I90" i="13"/>
  <c r="K90" i="13"/>
  <c r="O90" i="13"/>
  <c r="Q90" i="13"/>
  <c r="V90" i="13"/>
  <c r="G95" i="13"/>
  <c r="I95" i="13"/>
  <c r="K95" i="13"/>
  <c r="M95" i="13"/>
  <c r="O95" i="13"/>
  <c r="Q95" i="13"/>
  <c r="V95" i="13"/>
  <c r="G100" i="13"/>
  <c r="M100" i="13" s="1"/>
  <c r="I100" i="13"/>
  <c r="I79" i="13" s="1"/>
  <c r="K100" i="13"/>
  <c r="O100" i="13"/>
  <c r="Q100" i="13"/>
  <c r="V100" i="13"/>
  <c r="G103" i="13"/>
  <c r="M103" i="13" s="1"/>
  <c r="I103" i="13"/>
  <c r="K103" i="13"/>
  <c r="O103" i="13"/>
  <c r="Q103" i="13"/>
  <c r="V103" i="13"/>
  <c r="G106" i="13"/>
  <c r="I106" i="13"/>
  <c r="K106" i="13"/>
  <c r="M106" i="13"/>
  <c r="O106" i="13"/>
  <c r="Q106" i="13"/>
  <c r="V106" i="13"/>
  <c r="G108" i="13"/>
  <c r="I108" i="13"/>
  <c r="K108" i="13"/>
  <c r="M108" i="13"/>
  <c r="O108" i="13"/>
  <c r="Q108" i="13"/>
  <c r="V108" i="13"/>
  <c r="Q109" i="13"/>
  <c r="V109" i="13"/>
  <c r="G110" i="13"/>
  <c r="M110" i="13" s="1"/>
  <c r="M109" i="13" s="1"/>
  <c r="I110" i="13"/>
  <c r="K110" i="13"/>
  <c r="O110" i="13"/>
  <c r="O109" i="13" s="1"/>
  <c r="Q110" i="13"/>
  <c r="V110" i="13"/>
  <c r="G114" i="13"/>
  <c r="I114" i="13"/>
  <c r="K114" i="13"/>
  <c r="K109" i="13" s="1"/>
  <c r="M114" i="13"/>
  <c r="O114" i="13"/>
  <c r="Q114" i="13"/>
  <c r="V114" i="13"/>
  <c r="G118" i="13"/>
  <c r="M118" i="13" s="1"/>
  <c r="I118" i="13"/>
  <c r="I109" i="13" s="1"/>
  <c r="K118" i="13"/>
  <c r="O118" i="13"/>
  <c r="Q118" i="13"/>
  <c r="V118" i="13"/>
  <c r="G119" i="13"/>
  <c r="M119" i="13" s="1"/>
  <c r="I119" i="13"/>
  <c r="K119" i="13"/>
  <c r="O119" i="13"/>
  <c r="Q119" i="13"/>
  <c r="V119" i="13"/>
  <c r="G122" i="13"/>
  <c r="I122" i="13"/>
  <c r="K122" i="13"/>
  <c r="M122" i="13"/>
  <c r="O122" i="13"/>
  <c r="Q122" i="13"/>
  <c r="V122" i="13"/>
  <c r="G124" i="13"/>
  <c r="I124" i="13"/>
  <c r="K124" i="13"/>
  <c r="M124" i="13"/>
  <c r="O124" i="13"/>
  <c r="Q124" i="13"/>
  <c r="V124" i="13"/>
  <c r="G130" i="13"/>
  <c r="I130" i="13"/>
  <c r="K130" i="13"/>
  <c r="M130" i="13"/>
  <c r="O130" i="13"/>
  <c r="Q130" i="13"/>
  <c r="V130" i="13"/>
  <c r="V129" i="13" s="1"/>
  <c r="G136" i="13"/>
  <c r="I136" i="13"/>
  <c r="K136" i="13"/>
  <c r="K129" i="13" s="1"/>
  <c r="M136" i="13"/>
  <c r="O136" i="13"/>
  <c r="Q136" i="13"/>
  <c r="V136" i="13"/>
  <c r="G141" i="13"/>
  <c r="M141" i="13" s="1"/>
  <c r="I141" i="13"/>
  <c r="K141" i="13"/>
  <c r="O141" i="13"/>
  <c r="Q141" i="13"/>
  <c r="V141" i="13"/>
  <c r="G143" i="13"/>
  <c r="I143" i="13"/>
  <c r="K143" i="13"/>
  <c r="M143" i="13"/>
  <c r="O143" i="13"/>
  <c r="Q143" i="13"/>
  <c r="V143" i="13"/>
  <c r="G159" i="13"/>
  <c r="M159" i="13" s="1"/>
  <c r="I159" i="13"/>
  <c r="I129" i="13" s="1"/>
  <c r="K159" i="13"/>
  <c r="O159" i="13"/>
  <c r="Q159" i="13"/>
  <c r="V159" i="13"/>
  <c r="G175" i="13"/>
  <c r="M175" i="13" s="1"/>
  <c r="I175" i="13"/>
  <c r="K175" i="13"/>
  <c r="O175" i="13"/>
  <c r="Q175" i="13"/>
  <c r="V175" i="13"/>
  <c r="G185" i="13"/>
  <c r="I185" i="13"/>
  <c r="K185" i="13"/>
  <c r="M185" i="13"/>
  <c r="O185" i="13"/>
  <c r="O129" i="13" s="1"/>
  <c r="Q185" i="13"/>
  <c r="V185" i="13"/>
  <c r="G195" i="13"/>
  <c r="I195" i="13"/>
  <c r="K195" i="13"/>
  <c r="M195" i="13"/>
  <c r="O195" i="13"/>
  <c r="Q195" i="13"/>
  <c r="V195" i="13"/>
  <c r="G211" i="13"/>
  <c r="M211" i="13" s="1"/>
  <c r="I211" i="13"/>
  <c r="K211" i="13"/>
  <c r="O211" i="13"/>
  <c r="Q211" i="13"/>
  <c r="Q129" i="13" s="1"/>
  <c r="V211" i="13"/>
  <c r="G227" i="13"/>
  <c r="M227" i="13" s="1"/>
  <c r="I227" i="13"/>
  <c r="K227" i="13"/>
  <c r="O227" i="13"/>
  <c r="Q227" i="13"/>
  <c r="V227" i="13"/>
  <c r="G253" i="13"/>
  <c r="M253" i="13" s="1"/>
  <c r="I253" i="13"/>
  <c r="I252" i="13" s="1"/>
  <c r="K253" i="13"/>
  <c r="O253" i="13"/>
  <c r="Q253" i="13"/>
  <c r="V253" i="13"/>
  <c r="V252" i="13" s="1"/>
  <c r="G254" i="13"/>
  <c r="M254" i="13" s="1"/>
  <c r="I254" i="13"/>
  <c r="K254" i="13"/>
  <c r="O254" i="13"/>
  <c r="Q254" i="13"/>
  <c r="Q252" i="13" s="1"/>
  <c r="V254" i="13"/>
  <c r="G255" i="13"/>
  <c r="I255" i="13"/>
  <c r="K255" i="13"/>
  <c r="K252" i="13" s="1"/>
  <c r="M255" i="13"/>
  <c r="O255" i="13"/>
  <c r="Q255" i="13"/>
  <c r="V255" i="13"/>
  <c r="G256" i="13"/>
  <c r="I256" i="13"/>
  <c r="K256" i="13"/>
  <c r="M256" i="13"/>
  <c r="O256" i="13"/>
  <c r="Q256" i="13"/>
  <c r="V256" i="13"/>
  <c r="G257" i="13"/>
  <c r="M257" i="13" s="1"/>
  <c r="I257" i="13"/>
  <c r="K257" i="13"/>
  <c r="O257" i="13"/>
  <c r="O252" i="13" s="1"/>
  <c r="Q257" i="13"/>
  <c r="V257" i="13"/>
  <c r="G258" i="13"/>
  <c r="I258" i="13"/>
  <c r="K258" i="13"/>
  <c r="M258" i="13"/>
  <c r="O258" i="13"/>
  <c r="Q258" i="13"/>
  <c r="V258" i="13"/>
  <c r="G259" i="13"/>
  <c r="I259" i="13"/>
  <c r="K259" i="13"/>
  <c r="M259" i="13"/>
  <c r="O259" i="13"/>
  <c r="Q259" i="13"/>
  <c r="V259" i="13"/>
  <c r="G260" i="13"/>
  <c r="M260" i="13" s="1"/>
  <c r="I260" i="13"/>
  <c r="K260" i="13"/>
  <c r="O260" i="13"/>
  <c r="Q260" i="13"/>
  <c r="V260" i="13"/>
  <c r="G261" i="13"/>
  <c r="I261" i="13"/>
  <c r="K261" i="13"/>
  <c r="M261" i="13"/>
  <c r="O261" i="13"/>
  <c r="Q261" i="13"/>
  <c r="V261" i="13"/>
  <c r="G262" i="13"/>
  <c r="M262" i="13" s="1"/>
  <c r="I262" i="13"/>
  <c r="K262" i="13"/>
  <c r="O262" i="13"/>
  <c r="Q262" i="13"/>
  <c r="V262" i="13"/>
  <c r="G264" i="13"/>
  <c r="I264" i="13"/>
  <c r="K264" i="13"/>
  <c r="K263" i="13" s="1"/>
  <c r="M264" i="13"/>
  <c r="O264" i="13"/>
  <c r="O263" i="13" s="1"/>
  <c r="Q264" i="13"/>
  <c r="V264" i="13"/>
  <c r="G265" i="13"/>
  <c r="I265" i="13"/>
  <c r="K265" i="13"/>
  <c r="M265" i="13"/>
  <c r="O265" i="13"/>
  <c r="Q265" i="13"/>
  <c r="V265" i="13"/>
  <c r="G266" i="13"/>
  <c r="M266" i="13" s="1"/>
  <c r="I266" i="13"/>
  <c r="I263" i="13" s="1"/>
  <c r="K266" i="13"/>
  <c r="O266" i="13"/>
  <c r="Q266" i="13"/>
  <c r="Q263" i="13" s="1"/>
  <c r="V266" i="13"/>
  <c r="V263" i="13" s="1"/>
  <c r="G267" i="13"/>
  <c r="M267" i="13" s="1"/>
  <c r="I267" i="13"/>
  <c r="K267" i="13"/>
  <c r="O267" i="13"/>
  <c r="Q267" i="13"/>
  <c r="V267" i="13"/>
  <c r="G268" i="13"/>
  <c r="I268" i="13"/>
  <c r="K268" i="13"/>
  <c r="M268" i="13"/>
  <c r="O268" i="13"/>
  <c r="Q268" i="13"/>
  <c r="V268" i="13"/>
  <c r="G270" i="13"/>
  <c r="M270" i="13" s="1"/>
  <c r="I270" i="13"/>
  <c r="K270" i="13"/>
  <c r="O270" i="13"/>
  <c r="Q270" i="13"/>
  <c r="V270" i="13"/>
  <c r="G271" i="13"/>
  <c r="M271" i="13" s="1"/>
  <c r="I271" i="13"/>
  <c r="K271" i="13"/>
  <c r="O271" i="13"/>
  <c r="Q271" i="13"/>
  <c r="V271" i="13"/>
  <c r="K272" i="13"/>
  <c r="G273" i="13"/>
  <c r="I273" i="13"/>
  <c r="I272" i="13" s="1"/>
  <c r="K273" i="13"/>
  <c r="M273" i="13"/>
  <c r="O273" i="13"/>
  <c r="O272" i="13" s="1"/>
  <c r="Q273" i="13"/>
  <c r="Q272" i="13" s="1"/>
  <c r="V273" i="13"/>
  <c r="V272" i="13" s="1"/>
  <c r="G274" i="13"/>
  <c r="M274" i="13" s="1"/>
  <c r="I274" i="13"/>
  <c r="K274" i="13"/>
  <c r="O274" i="13"/>
  <c r="Q274" i="13"/>
  <c r="V274" i="13"/>
  <c r="G275" i="13"/>
  <c r="I275" i="13"/>
  <c r="K275" i="13"/>
  <c r="M275" i="13"/>
  <c r="O275" i="13"/>
  <c r="Q275" i="13"/>
  <c r="V275" i="13"/>
  <c r="G276" i="13"/>
  <c r="I276" i="13"/>
  <c r="K276" i="13"/>
  <c r="M276" i="13"/>
  <c r="O276" i="13"/>
  <c r="Q276" i="13"/>
  <c r="V276" i="13"/>
  <c r="G277" i="13"/>
  <c r="M277" i="13" s="1"/>
  <c r="I277" i="13"/>
  <c r="K277" i="13"/>
  <c r="O277" i="13"/>
  <c r="Q277" i="13"/>
  <c r="V277" i="13"/>
  <c r="G278" i="13"/>
  <c r="I278" i="13"/>
  <c r="K278" i="13"/>
  <c r="M278" i="13"/>
  <c r="O278" i="13"/>
  <c r="Q278" i="13"/>
  <c r="V278" i="13"/>
  <c r="AE280" i="13"/>
  <c r="AF280" i="13"/>
  <c r="G141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Q8" i="12" s="1"/>
  <c r="V9" i="12"/>
  <c r="V8" i="12" s="1"/>
  <c r="G17" i="12"/>
  <c r="I17" i="12"/>
  <c r="G18" i="12"/>
  <c r="M18" i="12" s="1"/>
  <c r="M17" i="12" s="1"/>
  <c r="I18" i="12"/>
  <c r="K18" i="12"/>
  <c r="K17" i="12" s="1"/>
  <c r="O18" i="12"/>
  <c r="O17" i="12" s="1"/>
  <c r="Q18" i="12"/>
  <c r="Q17" i="12" s="1"/>
  <c r="V18" i="12"/>
  <c r="V17" i="12" s="1"/>
  <c r="G20" i="12"/>
  <c r="I20" i="12"/>
  <c r="K20" i="12"/>
  <c r="M20" i="12"/>
  <c r="G21" i="12"/>
  <c r="I21" i="12"/>
  <c r="K21" i="12"/>
  <c r="M21" i="12"/>
  <c r="O21" i="12"/>
  <c r="O20" i="12" s="1"/>
  <c r="Q21" i="12"/>
  <c r="Q20" i="12" s="1"/>
  <c r="V21" i="12"/>
  <c r="V20" i="12" s="1"/>
  <c r="G23" i="12"/>
  <c r="I23" i="12"/>
  <c r="K23" i="12"/>
  <c r="M23" i="12"/>
  <c r="O23" i="12"/>
  <c r="Q23" i="12"/>
  <c r="G24" i="12"/>
  <c r="I24" i="12"/>
  <c r="K24" i="12"/>
  <c r="M24" i="12"/>
  <c r="O24" i="12"/>
  <c r="Q24" i="12"/>
  <c r="V24" i="12"/>
  <c r="V23" i="12" s="1"/>
  <c r="I26" i="12"/>
  <c r="K26" i="12"/>
  <c r="O26" i="12"/>
  <c r="Q26" i="12"/>
  <c r="V26" i="12"/>
  <c r="G27" i="12"/>
  <c r="M27" i="12" s="1"/>
  <c r="M26" i="12" s="1"/>
  <c r="I27" i="12"/>
  <c r="K27" i="12"/>
  <c r="O27" i="12"/>
  <c r="Q27" i="12"/>
  <c r="V27" i="12"/>
  <c r="Q28" i="12"/>
  <c r="V28" i="12"/>
  <c r="G29" i="12"/>
  <c r="M29" i="12" s="1"/>
  <c r="I29" i="12"/>
  <c r="I28" i="12" s="1"/>
  <c r="K29" i="12"/>
  <c r="K28" i="12" s="1"/>
  <c r="O29" i="12"/>
  <c r="Q29" i="12"/>
  <c r="V29" i="12"/>
  <c r="G34" i="12"/>
  <c r="M34" i="12" s="1"/>
  <c r="I34" i="12"/>
  <c r="K34" i="12"/>
  <c r="O34" i="12"/>
  <c r="Q34" i="12"/>
  <c r="V34" i="12"/>
  <c r="G39" i="12"/>
  <c r="I39" i="12"/>
  <c r="K39" i="12"/>
  <c r="M39" i="12"/>
  <c r="O39" i="12"/>
  <c r="O28" i="12" s="1"/>
  <c r="Q39" i="12"/>
  <c r="V39" i="12"/>
  <c r="G41" i="12"/>
  <c r="G40" i="12" s="1"/>
  <c r="I41" i="12"/>
  <c r="I40" i="12" s="1"/>
  <c r="K41" i="12"/>
  <c r="K40" i="12" s="1"/>
  <c r="M41" i="12"/>
  <c r="O41" i="12"/>
  <c r="O40" i="12" s="1"/>
  <c r="Q41" i="12"/>
  <c r="Q40" i="12" s="1"/>
  <c r="V41" i="12"/>
  <c r="V40" i="12" s="1"/>
  <c r="G43" i="12"/>
  <c r="M43" i="12" s="1"/>
  <c r="I43" i="12"/>
  <c r="K43" i="12"/>
  <c r="O43" i="12"/>
  <c r="Q43" i="12"/>
  <c r="V43" i="12"/>
  <c r="G45" i="12"/>
  <c r="I45" i="12"/>
  <c r="K45" i="12"/>
  <c r="M45" i="12"/>
  <c r="O45" i="12"/>
  <c r="Q45" i="12"/>
  <c r="V45" i="12"/>
  <c r="G47" i="12"/>
  <c r="M47" i="12" s="1"/>
  <c r="I47" i="12"/>
  <c r="K47" i="12"/>
  <c r="O47" i="12"/>
  <c r="Q47" i="12"/>
  <c r="V47" i="12"/>
  <c r="G49" i="12"/>
  <c r="M49" i="12" s="1"/>
  <c r="I49" i="12"/>
  <c r="K49" i="12"/>
  <c r="O49" i="12"/>
  <c r="Q49" i="12"/>
  <c r="V49" i="12"/>
  <c r="G51" i="12"/>
  <c r="M51" i="12" s="1"/>
  <c r="I51" i="12"/>
  <c r="K51" i="12"/>
  <c r="O51" i="12"/>
  <c r="Q51" i="12"/>
  <c r="V51" i="12"/>
  <c r="G53" i="12"/>
  <c r="I53" i="12"/>
  <c r="K53" i="12"/>
  <c r="M53" i="12"/>
  <c r="O53" i="12"/>
  <c r="Q53" i="12"/>
  <c r="V53" i="12"/>
  <c r="G55" i="12"/>
  <c r="I55" i="12"/>
  <c r="K55" i="12"/>
  <c r="M55" i="12"/>
  <c r="O55" i="12"/>
  <c r="Q55" i="12"/>
  <c r="V55" i="12"/>
  <c r="G57" i="12"/>
  <c r="G56" i="12" s="1"/>
  <c r="I57" i="12"/>
  <c r="I56" i="12" s="1"/>
  <c r="K57" i="12"/>
  <c r="K56" i="12" s="1"/>
  <c r="M57" i="12"/>
  <c r="O57" i="12"/>
  <c r="O56" i="12" s="1"/>
  <c r="Q57" i="12"/>
  <c r="Q56" i="12" s="1"/>
  <c r="V57" i="12"/>
  <c r="V56" i="12" s="1"/>
  <c r="G60" i="12"/>
  <c r="M60" i="12" s="1"/>
  <c r="I60" i="12"/>
  <c r="K60" i="12"/>
  <c r="O60" i="12"/>
  <c r="Q60" i="12"/>
  <c r="V60" i="12"/>
  <c r="G63" i="12"/>
  <c r="I63" i="12"/>
  <c r="K63" i="12"/>
  <c r="M63" i="12"/>
  <c r="O63" i="12"/>
  <c r="Q63" i="12"/>
  <c r="V63" i="12"/>
  <c r="G64" i="12"/>
  <c r="M64" i="12" s="1"/>
  <c r="I64" i="12"/>
  <c r="K64" i="12"/>
  <c r="O64" i="12"/>
  <c r="Q64" i="12"/>
  <c r="V64" i="12"/>
  <c r="G67" i="12"/>
  <c r="M67" i="12" s="1"/>
  <c r="I67" i="12"/>
  <c r="K67" i="12"/>
  <c r="O67" i="12"/>
  <c r="Q67" i="12"/>
  <c r="V67" i="12"/>
  <c r="G74" i="12"/>
  <c r="I74" i="12"/>
  <c r="K74" i="12"/>
  <c r="M74" i="12"/>
  <c r="O74" i="12"/>
  <c r="Q74" i="12"/>
  <c r="Q73" i="12" s="1"/>
  <c r="V74" i="12"/>
  <c r="V73" i="12" s="1"/>
  <c r="G76" i="12"/>
  <c r="I76" i="12"/>
  <c r="K76" i="12"/>
  <c r="M76" i="12"/>
  <c r="O76" i="12"/>
  <c r="O73" i="12" s="1"/>
  <c r="Q76" i="12"/>
  <c r="V76" i="12"/>
  <c r="G82" i="12"/>
  <c r="I82" i="12"/>
  <c r="K82" i="12"/>
  <c r="M82" i="12"/>
  <c r="O82" i="12"/>
  <c r="Q82" i="12"/>
  <c r="V82" i="12"/>
  <c r="G85" i="12"/>
  <c r="I85" i="12"/>
  <c r="K85" i="12"/>
  <c r="M85" i="12"/>
  <c r="O85" i="12"/>
  <c r="Q85" i="12"/>
  <c r="V85" i="12"/>
  <c r="G88" i="12"/>
  <c r="M88" i="12" s="1"/>
  <c r="I88" i="12"/>
  <c r="I73" i="12" s="1"/>
  <c r="K88" i="12"/>
  <c r="O88" i="12"/>
  <c r="Q88" i="12"/>
  <c r="V88" i="12"/>
  <c r="G95" i="12"/>
  <c r="M95" i="12" s="1"/>
  <c r="I95" i="12"/>
  <c r="K95" i="12"/>
  <c r="O95" i="12"/>
  <c r="Q95" i="12"/>
  <c r="V95" i="12"/>
  <c r="G102" i="12"/>
  <c r="I102" i="12"/>
  <c r="K102" i="12"/>
  <c r="K73" i="12" s="1"/>
  <c r="M102" i="12"/>
  <c r="O102" i="12"/>
  <c r="Q102" i="12"/>
  <c r="V102" i="12"/>
  <c r="G105" i="12"/>
  <c r="I105" i="12"/>
  <c r="K105" i="12"/>
  <c r="M105" i="12"/>
  <c r="O105" i="12"/>
  <c r="Q105" i="12"/>
  <c r="V105" i="12"/>
  <c r="G108" i="12"/>
  <c r="I108" i="12"/>
  <c r="K108" i="12"/>
  <c r="M108" i="12"/>
  <c r="O108" i="12"/>
  <c r="Q108" i="12"/>
  <c r="V108" i="12"/>
  <c r="G116" i="12"/>
  <c r="G115" i="12" s="1"/>
  <c r="I116" i="12"/>
  <c r="I115" i="12" s="1"/>
  <c r="K116" i="12"/>
  <c r="K115" i="12" s="1"/>
  <c r="M116" i="12"/>
  <c r="O116" i="12"/>
  <c r="O115" i="12" s="1"/>
  <c r="Q116" i="12"/>
  <c r="Q115" i="12" s="1"/>
  <c r="V116" i="12"/>
  <c r="V115" i="12" s="1"/>
  <c r="G117" i="12"/>
  <c r="M117" i="12" s="1"/>
  <c r="I117" i="12"/>
  <c r="K117" i="12"/>
  <c r="O117" i="12"/>
  <c r="Q117" i="12"/>
  <c r="V117" i="12"/>
  <c r="G118" i="12"/>
  <c r="I118" i="12"/>
  <c r="K118" i="12"/>
  <c r="M118" i="12"/>
  <c r="O118" i="12"/>
  <c r="Q118" i="12"/>
  <c r="V118" i="12"/>
  <c r="G119" i="12"/>
  <c r="M119" i="12" s="1"/>
  <c r="I119" i="12"/>
  <c r="K119" i="12"/>
  <c r="O119" i="12"/>
  <c r="Q119" i="12"/>
  <c r="V119" i="12"/>
  <c r="G120" i="12"/>
  <c r="M120" i="12" s="1"/>
  <c r="I120" i="12"/>
  <c r="K120" i="12"/>
  <c r="O120" i="12"/>
  <c r="Q120" i="12"/>
  <c r="V120" i="12"/>
  <c r="G121" i="12"/>
  <c r="I121" i="12"/>
  <c r="K121" i="12"/>
  <c r="M121" i="12"/>
  <c r="O121" i="12"/>
  <c r="Q121" i="12"/>
  <c r="V121" i="12"/>
  <c r="G122" i="12"/>
  <c r="I122" i="12"/>
  <c r="K122" i="12"/>
  <c r="M122" i="12"/>
  <c r="O122" i="12"/>
  <c r="Q122" i="12"/>
  <c r="V122" i="12"/>
  <c r="G123" i="12"/>
  <c r="I123" i="12"/>
  <c r="K123" i="12"/>
  <c r="M123" i="12"/>
  <c r="O123" i="12"/>
  <c r="Q123" i="12"/>
  <c r="V123" i="12"/>
  <c r="G125" i="12"/>
  <c r="G124" i="12" s="1"/>
  <c r="I125" i="12"/>
  <c r="I124" i="12" s="1"/>
  <c r="K125" i="12"/>
  <c r="K124" i="12" s="1"/>
  <c r="M125" i="12"/>
  <c r="O125" i="12"/>
  <c r="O124" i="12" s="1"/>
  <c r="Q125" i="12"/>
  <c r="Q124" i="12" s="1"/>
  <c r="V125" i="12"/>
  <c r="V124" i="12" s="1"/>
  <c r="G126" i="12"/>
  <c r="M126" i="12" s="1"/>
  <c r="I126" i="12"/>
  <c r="K126" i="12"/>
  <c r="O126" i="12"/>
  <c r="Q126" i="12"/>
  <c r="V126" i="12"/>
  <c r="G127" i="12"/>
  <c r="M127" i="12" s="1"/>
  <c r="I127" i="12"/>
  <c r="K127" i="12"/>
  <c r="O127" i="12"/>
  <c r="Q127" i="12"/>
  <c r="V127" i="12"/>
  <c r="G128" i="12"/>
  <c r="I128" i="12"/>
  <c r="K128" i="12"/>
  <c r="M128" i="12"/>
  <c r="O128" i="12"/>
  <c r="Q128" i="12"/>
  <c r="V128" i="12"/>
  <c r="G129" i="12"/>
  <c r="I129" i="12"/>
  <c r="K129" i="12"/>
  <c r="M129" i="12"/>
  <c r="O129" i="12"/>
  <c r="Q129" i="12"/>
  <c r="V129" i="12"/>
  <c r="G131" i="12"/>
  <c r="I131" i="12"/>
  <c r="K131" i="12"/>
  <c r="M131" i="12"/>
  <c r="O131" i="12"/>
  <c r="Q131" i="12"/>
  <c r="V131" i="12"/>
  <c r="G132" i="12"/>
  <c r="I132" i="12"/>
  <c r="K132" i="12"/>
  <c r="M132" i="12"/>
  <c r="O132" i="12"/>
  <c r="Q132" i="12"/>
  <c r="V132" i="12"/>
  <c r="Q133" i="12"/>
  <c r="V133" i="12"/>
  <c r="G134" i="12"/>
  <c r="M134" i="12" s="1"/>
  <c r="M133" i="12" s="1"/>
  <c r="I134" i="12"/>
  <c r="K134" i="12"/>
  <c r="O134" i="12"/>
  <c r="Q134" i="12"/>
  <c r="V134" i="12"/>
  <c r="G135" i="12"/>
  <c r="I135" i="12"/>
  <c r="K135" i="12"/>
  <c r="M135" i="12"/>
  <c r="O135" i="12"/>
  <c r="Q135" i="12"/>
  <c r="V135" i="12"/>
  <c r="G136" i="12"/>
  <c r="M136" i="12" s="1"/>
  <c r="I136" i="12"/>
  <c r="I133" i="12" s="1"/>
  <c r="K136" i="12"/>
  <c r="K133" i="12" s="1"/>
  <c r="O136" i="12"/>
  <c r="Q136" i="12"/>
  <c r="V136" i="12"/>
  <c r="G137" i="12"/>
  <c r="M137" i="12" s="1"/>
  <c r="I137" i="12"/>
  <c r="K137" i="12"/>
  <c r="O137" i="12"/>
  <c r="Q137" i="12"/>
  <c r="V137" i="12"/>
  <c r="G138" i="12"/>
  <c r="I138" i="12"/>
  <c r="K138" i="12"/>
  <c r="M138" i="12"/>
  <c r="O138" i="12"/>
  <c r="O133" i="12" s="1"/>
  <c r="Q138" i="12"/>
  <c r="V138" i="12"/>
  <c r="G139" i="12"/>
  <c r="I139" i="12"/>
  <c r="K139" i="12"/>
  <c r="M139" i="12"/>
  <c r="O139" i="12"/>
  <c r="Q139" i="12"/>
  <c r="V139" i="12"/>
  <c r="AE141" i="12"/>
  <c r="I20" i="1"/>
  <c r="I19" i="1"/>
  <c r="I18" i="1"/>
  <c r="I17" i="1"/>
  <c r="I16" i="1"/>
  <c r="I75" i="1"/>
  <c r="J74" i="1" s="1"/>
  <c r="F51" i="1"/>
  <c r="G23" i="1" s="1"/>
  <c r="G51" i="1"/>
  <c r="G25" i="1" s="1"/>
  <c r="A25" i="1" s="1"/>
  <c r="A26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I51" i="1" s="1"/>
  <c r="J28" i="1"/>
  <c r="J26" i="1"/>
  <c r="G38" i="1"/>
  <c r="F38" i="1"/>
  <c r="J23" i="1"/>
  <c r="J24" i="1"/>
  <c r="J25" i="1"/>
  <c r="J27" i="1"/>
  <c r="E24" i="1"/>
  <c r="E26" i="1"/>
  <c r="J68" i="1" l="1"/>
  <c r="J61" i="1"/>
  <c r="J62" i="1"/>
  <c r="J71" i="1"/>
  <c r="J67" i="1"/>
  <c r="J69" i="1"/>
  <c r="J63" i="1"/>
  <c r="J72" i="1"/>
  <c r="J59" i="1"/>
  <c r="J70" i="1"/>
  <c r="J64" i="1"/>
  <c r="J65" i="1"/>
  <c r="J60" i="1"/>
  <c r="J73" i="1"/>
  <c r="J58" i="1"/>
  <c r="J66" i="1"/>
  <c r="G28" i="1"/>
  <c r="G26" i="1"/>
  <c r="A23" i="1"/>
  <c r="M8" i="19"/>
  <c r="AF15" i="19"/>
  <c r="M8" i="18"/>
  <c r="AF37" i="18"/>
  <c r="M101" i="17"/>
  <c r="M8" i="17"/>
  <c r="M55" i="17"/>
  <c r="M28" i="17"/>
  <c r="M197" i="17"/>
  <c r="G35" i="17"/>
  <c r="G55" i="17"/>
  <c r="AF216" i="17"/>
  <c r="G188" i="17"/>
  <c r="G197" i="17"/>
  <c r="G208" i="17"/>
  <c r="M188" i="16"/>
  <c r="M101" i="16"/>
  <c r="M8" i="16"/>
  <c r="M197" i="16"/>
  <c r="M55" i="16"/>
  <c r="M28" i="16"/>
  <c r="G35" i="16"/>
  <c r="G55" i="16"/>
  <c r="AF216" i="16"/>
  <c r="G188" i="16"/>
  <c r="G197" i="16"/>
  <c r="G208" i="16"/>
  <c r="M42" i="15"/>
  <c r="M72" i="15"/>
  <c r="M24" i="15"/>
  <c r="M84" i="15"/>
  <c r="M132" i="15"/>
  <c r="M8" i="15"/>
  <c r="M150" i="15"/>
  <c r="M149" i="15" s="1"/>
  <c r="G24" i="15"/>
  <c r="G132" i="15"/>
  <c r="G84" i="15"/>
  <c r="AF157" i="15"/>
  <c r="G138" i="15"/>
  <c r="M222" i="14"/>
  <c r="M213" i="14"/>
  <c r="M74" i="14"/>
  <c r="M8" i="14"/>
  <c r="M157" i="14"/>
  <c r="M233" i="14"/>
  <c r="M52" i="14"/>
  <c r="G157" i="14"/>
  <c r="G136" i="14"/>
  <c r="G213" i="14"/>
  <c r="G74" i="14"/>
  <c r="G222" i="14"/>
  <c r="M263" i="13"/>
  <c r="M272" i="13"/>
  <c r="M252" i="13"/>
  <c r="M129" i="13"/>
  <c r="M44" i="13"/>
  <c r="G272" i="13"/>
  <c r="G79" i="13"/>
  <c r="G129" i="13"/>
  <c r="G109" i="13"/>
  <c r="G252" i="13"/>
  <c r="G263" i="13"/>
  <c r="M40" i="12"/>
  <c r="M115" i="12"/>
  <c r="M56" i="12"/>
  <c r="M73" i="12"/>
  <c r="M28" i="12"/>
  <c r="M124" i="12"/>
  <c r="G73" i="12"/>
  <c r="G26" i="12"/>
  <c r="G133" i="12"/>
  <c r="G28" i="12"/>
  <c r="AF141" i="12"/>
  <c r="I21" i="1"/>
  <c r="J41" i="1"/>
  <c r="J49" i="1"/>
  <c r="J46" i="1"/>
  <c r="J47" i="1"/>
  <c r="J40" i="1"/>
  <c r="J39" i="1"/>
  <c r="J51" i="1" s="1"/>
  <c r="J45" i="1"/>
  <c r="J44" i="1"/>
  <c r="J43" i="1"/>
  <c r="J42" i="1"/>
  <c r="J48" i="1"/>
  <c r="J50" i="1"/>
  <c r="H51" i="1"/>
  <c r="J75" i="1" l="1"/>
  <c r="G24" i="1"/>
  <c r="A27" i="1" s="1"/>
  <c r="A24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FF76F9AF-32D4-4A0C-8BE3-9C1D4941598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F194050-4BB5-4EE8-871F-E5FAEAB67BD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6AD83C30-E9EE-418E-921D-9FF21558EBA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9CF7A02-BDAC-4EF5-AE61-71A032C46265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F42CBD2B-33BB-4B16-B1A0-EEF00BB5916E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52E7799-EC1F-4A0E-83D1-24BA81D8758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4F155DA9-7080-401E-98A3-0F6479111439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CF7FEE3-7C92-40F0-9BDF-AE771489B5B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CF52CC1E-8BF9-42DB-8D39-EF988E58528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D69D336-5134-49CF-878F-B45B1FACDCA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2DE6EBAD-661B-4EC6-9D91-9FF90E548AC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EDF600E0-C944-4F6D-93C7-8653E4F3644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D7A00507-03B2-456C-9316-39D2B6A6C34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A7FD343-F559-45C1-84BD-29CCAB5F0BD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Marketa</author>
  </authors>
  <commentList>
    <comment ref="S6" authorId="0" shapeId="0" xr:uid="{A1174DC1-8E15-4B60-9086-293F8B44F4A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99DEEF1-2031-4E16-94DC-3B6F037115A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<sst xmlns="http://schemas.openxmlformats.org/spreadsheetml/2006/main" count="5601" uniqueCount="597">
  <si>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</si>
  <si>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</si>
  <si>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</si>
  <si>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</si>
  <si>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</si>
  <si>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</si>
  <si>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</si>
  <si>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</si>
  <si>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</si>
  <si>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</si>
  <si>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</si>
  <si>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</si>
  <si>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</si>
  <si>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</si>
  <si>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</si>
  <si>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</si>
  <si>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</si>
  <si>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</si>
  <si>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</si>
  <si>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</si>
  <si>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</si>
  <si>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</si>
  <si>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</si>
  <si>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</si>
  <si>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</si>
  <si>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</si>
  <si>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</si>
  <si>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</si>
  <si>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</si>
  <si>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</si>
  <si>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</si>
  <si>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</si>
  <si>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</si>
  <si>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</si>
  <si>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</si>
  <si>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</si>
  <si>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</si>
  <si>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</si>
  <si>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</si>
  <si>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</si>
  <si>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</si>
  <si>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</si>
  <si>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</si>
  <si>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0001</t>
  </si>
  <si>
    <t>Dům kultury Hodonín</t>
  </si>
  <si>
    <t>Dům kultury Hodonín, příspěvková organizace</t>
  </si>
  <si>
    <t>Horní Valy 3747/6</t>
  </si>
  <si>
    <t>Hodonín</t>
  </si>
  <si>
    <t>69501</t>
  </si>
  <si>
    <t>13694821</t>
  </si>
  <si>
    <t>Stavba</t>
  </si>
  <si>
    <t>01</t>
  </si>
  <si>
    <t>Stavební část 1. NP</t>
  </si>
  <si>
    <t>Chodba 1.11</t>
  </si>
  <si>
    <t>02</t>
  </si>
  <si>
    <t>Chodba, schodiště 1.06a, zádveří 1.06b, sklad 1.08</t>
  </si>
  <si>
    <t>03</t>
  </si>
  <si>
    <t>Hala 1.01, chodba 1.02</t>
  </si>
  <si>
    <t>04</t>
  </si>
  <si>
    <t>Šatna 1.03</t>
  </si>
  <si>
    <t>05</t>
  </si>
  <si>
    <t>Šatna 1.04</t>
  </si>
  <si>
    <t>06</t>
  </si>
  <si>
    <t>Šatna 1.05</t>
  </si>
  <si>
    <t>Ostatní vybavení</t>
  </si>
  <si>
    <t>Truhlářské výrobky</t>
  </si>
  <si>
    <t>Celkem za stavbu</t>
  </si>
  <si>
    <t>CZK</t>
  </si>
  <si>
    <t>Rekapitulace dílů</t>
  </si>
  <si>
    <t>Typ dílu</t>
  </si>
  <si>
    <t>416</t>
  </si>
  <si>
    <t>Podhledy a mezistropy montované lehké</t>
  </si>
  <si>
    <t>61</t>
  </si>
  <si>
    <t>Úpravy povrchů vnitřní</t>
  </si>
  <si>
    <t>800/1</t>
  </si>
  <si>
    <t>Výpis - TRUHLÁŘSKÉ VÝROBKY</t>
  </si>
  <si>
    <t>801/1</t>
  </si>
  <si>
    <t>Výpis - OSTATNÍ VYBAVENÍ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</si>
  <si>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</si>
  <si>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</si>
  <si>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</si>
  <si>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</si>
  <si>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</si>
  <si>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</si>
  <si>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</si>
  <si>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</si>
  <si>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766</t>
  </si>
  <si>
    <t>Konstrukce truhlářské</t>
  </si>
  <si>
    <t>767</t>
  </si>
  <si>
    <t>Konstrukce zámečnické</t>
  </si>
  <si>
    <t>776</t>
  </si>
  <si>
    <t>Podlahy povlakové</t>
  </si>
  <si>
    <t>783</t>
  </si>
  <si>
    <t>Nátěry</t>
  </si>
  <si>
    <t>784</t>
  </si>
  <si>
    <t>Malby</t>
  </si>
  <si>
    <t>785</t>
  </si>
  <si>
    <t>Tapety</t>
  </si>
  <si>
    <t>M21</t>
  </si>
  <si>
    <t>Elektromontáže</t>
  </si>
  <si>
    <t>D96</t>
  </si>
  <si>
    <t>Přesuny suti a vybouraných hmot</t>
  </si>
  <si>
    <t>PSU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</si>
  <si>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</si>
  <si>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</si>
  <si>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</si>
  <si>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</si>
  <si>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</si>
  <si>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</si>
  <si>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</si>
  <si>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</si>
  <si>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</si>
  <si>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</si>
  <si>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</si>
  <si>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</si>
  <si>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</si>
  <si>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</si>
  <si>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</si>
  <si>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</si>
  <si>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</si>
  <si>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</si>
  <si>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</si>
  <si>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</si>
  <si>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</si>
  <si>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</si>
  <si>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</si>
  <si>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</si>
  <si>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</si>
  <si>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</si>
  <si>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</si>
  <si>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</si>
  <si>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</si>
  <si>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</si>
  <si>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612421331R00</t>
  </si>
  <si>
    <t>Oprava vápen.omítek stěn do 30 % pl. - štukových</t>
  </si>
  <si>
    <t>m2</t>
  </si>
  <si>
    <t>Vlastní</t>
  </si>
  <si>
    <t>RTS 24/ I</t>
  </si>
  <si>
    <t>Práce</t>
  </si>
  <si>
    <t>Běžná</t>
  </si>
  <si>
    <t>POL1_</t>
  </si>
  <si>
    <t>8,18*3*2</t>
  </si>
  <si>
    <t>VV</t>
  </si>
  <si>
    <t>1,83*3*2</t>
  </si>
  <si>
    <t>-otvor : -3*1,2</t>
  </si>
  <si>
    <t>-1,4</t>
  </si>
  <si>
    <t>-1,6</t>
  </si>
  <si>
    <t>-2,4</t>
  </si>
  <si>
    <t>-2,85</t>
  </si>
  <si>
    <t>941955001R00</t>
  </si>
  <si>
    <t>Lešení lehké pomocné, výška podlahy do 1,2 m</t>
  </si>
  <si>
    <t>8,18*1,83</t>
  </si>
  <si>
    <t>952901111</t>
  </si>
  <si>
    <t>Vyčištění budov o výšce podlaží do 4 m</t>
  </si>
  <si>
    <t>976084111R00</t>
  </si>
  <si>
    <t>Vybourání ochranných úhelníků z jakéhokoliv zdiva</t>
  </si>
  <si>
    <t>m</t>
  </si>
  <si>
    <t>5*1,8</t>
  </si>
  <si>
    <t>999281145R00</t>
  </si>
  <si>
    <t>Přesun hmot pro opravy a údržbu do v. 6 m, nošením</t>
  </si>
  <si>
    <t>t</t>
  </si>
  <si>
    <t>Přesun hmot</t>
  </si>
  <si>
    <t>POL7_</t>
  </si>
  <si>
    <t>766411811R00</t>
  </si>
  <si>
    <t>Demontáž obložení stěn panely velikosti do 1,5 m2</t>
  </si>
  <si>
    <t>(8,18-0,6-0,7-1,2)*1,25</t>
  </si>
  <si>
    <t>(8,18-0,6-0,6)*1,25</t>
  </si>
  <si>
    <t>(1,83-1,45)*1,25</t>
  </si>
  <si>
    <t>(1,83-0,8)*1,25</t>
  </si>
  <si>
    <t>766411822R00</t>
  </si>
  <si>
    <t>Demontáž podkladových roštů obložení stěn</t>
  </si>
  <si>
    <t>998766201R00</t>
  </si>
  <si>
    <t>Přesun hmot pro truhlářské konstr., výšky do 6 m</t>
  </si>
  <si>
    <t>POL7_7</t>
  </si>
  <si>
    <t>767581801R00</t>
  </si>
  <si>
    <t>Demontáž podhledů - kazet</t>
  </si>
  <si>
    <t>767582800R00</t>
  </si>
  <si>
    <t>Demontáž podhledů - roštů</t>
  </si>
  <si>
    <t>767587111RT2</t>
  </si>
  <si>
    <t>Nosný rošt podhl.,vidit.kce,kazeta 600x600mm, hrana kazety v úrovni roštu, PO</t>
  </si>
  <si>
    <t>767587211RT4</t>
  </si>
  <si>
    <t>Podhled minerální, vidit.kce,kazeta 600x600mm tl. 15 mm</t>
  </si>
  <si>
    <t>767585113R00</t>
  </si>
  <si>
    <t>Montáž doplňků podhledů - okrajová lišta</t>
  </si>
  <si>
    <t>8,18+8,18+1,83+1,83</t>
  </si>
  <si>
    <t>767585115R00</t>
  </si>
  <si>
    <t>Montáž doplňků podhledů - úprava kazet</t>
  </si>
  <si>
    <t>767587911R00</t>
  </si>
  <si>
    <t>Ochrana vestavěného svítidla</t>
  </si>
  <si>
    <t>0,60*0,60*4</t>
  </si>
  <si>
    <t>998767201R00</t>
  </si>
  <si>
    <t>Přesun hmot pro zámečnické konstr., výšky do 6 m</t>
  </si>
  <si>
    <t>783903812R00</t>
  </si>
  <si>
    <t>Odmaštění saponáty</t>
  </si>
  <si>
    <t>dveře výtahu : 1,2*2,0*2</t>
  </si>
  <si>
    <t>zárubně : 6*1,25</t>
  </si>
  <si>
    <t>783103811R00</t>
  </si>
  <si>
    <t>Odstranění nátěrů z ocel.konstrukcí "C" oškrábáním</t>
  </si>
  <si>
    <t>783222199R</t>
  </si>
  <si>
    <t>Nátěr syntetický kovových zárubní</t>
  </si>
  <si>
    <t>kus</t>
  </si>
  <si>
    <t>Indiv</t>
  </si>
  <si>
    <t>783222120R00</t>
  </si>
  <si>
    <t xml:space="preserve">Nátěr syntetický kov.konstrukcí </t>
  </si>
  <si>
    <t>včetně montáže, dodávkya demontáže lešení.</t>
  </si>
  <si>
    <t>POP</t>
  </si>
  <si>
    <t>784011211RT3</t>
  </si>
  <si>
    <t>Olepování , včetně maskovací pásky šířky 50 mm</t>
  </si>
  <si>
    <t>1,45+1,97+1,97</t>
  </si>
  <si>
    <t>(0,6+1,97+1,97)*3</t>
  </si>
  <si>
    <t>0,7+1,97+1,97</t>
  </si>
  <si>
    <t>0,8+1,97+1,97</t>
  </si>
  <si>
    <t>1,2+2+2</t>
  </si>
  <si>
    <t>784011222RT2</t>
  </si>
  <si>
    <t>Zakrytí podlah, včetně odstranění, včetně papírové lepenky</t>
  </si>
  <si>
    <t>610991111R00</t>
  </si>
  <si>
    <t>Zakrývání výplní vnitřních otvorů</t>
  </si>
  <si>
    <t>otvor : 3*1,2</t>
  </si>
  <si>
    <t>1,4</t>
  </si>
  <si>
    <t>1,6</t>
  </si>
  <si>
    <t>2,4</t>
  </si>
  <si>
    <t>2,85</t>
  </si>
  <si>
    <t>784402801R00</t>
  </si>
  <si>
    <t>Odstranění malby oškrábáním v místnosti H do 3,8 m</t>
  </si>
  <si>
    <t>784011111R00</t>
  </si>
  <si>
    <t>Oprášení/ometení podkladu</t>
  </si>
  <si>
    <t>7844989319R00</t>
  </si>
  <si>
    <t>Tmelení spár akryl. tmelem</t>
  </si>
  <si>
    <t>(8,18+8,18+1,83+1,83)*2</t>
  </si>
  <si>
    <t>784011211RT2</t>
  </si>
  <si>
    <t>Olepování vnitřních ploch včetně maskovací pásky šířky 30 mm</t>
  </si>
  <si>
    <t>784414301R00</t>
  </si>
  <si>
    <t xml:space="preserve">Penetrace podkladu nátěrem </t>
  </si>
  <si>
    <t>784165611R00</t>
  </si>
  <si>
    <t>Malba bílá, bez penetrace, 1x</t>
  </si>
  <si>
    <t>784165612R00</t>
  </si>
  <si>
    <t>Malba bílá, bez penetrace, 2x</t>
  </si>
  <si>
    <t>(8,18-0,6-0,7-1,2)*1,20*-1</t>
  </si>
  <si>
    <t>(8,18-0,6-0,6)*1,20*-1</t>
  </si>
  <si>
    <t>(1,83-1,45)*1,20*-1</t>
  </si>
  <si>
    <t>(1,83-0,8)*1,20*-1</t>
  </si>
  <si>
    <t>650801113R00</t>
  </si>
  <si>
    <t>Demontáž svítidla stropního přisazeného</t>
  </si>
  <si>
    <t>3481410802R</t>
  </si>
  <si>
    <t>Svítidlo interiérové stropní 600 x 600</t>
  </si>
  <si>
    <t>Specifikace</t>
  </si>
  <si>
    <t>POL3_</t>
  </si>
  <si>
    <t>650101511R00</t>
  </si>
  <si>
    <t>Montáž LED svítidla stropního vestavného</t>
  </si>
  <si>
    <t>650801153R00</t>
  </si>
  <si>
    <t>Demontáž svítidla nástěnného přisazeného</t>
  </si>
  <si>
    <t>34828446R</t>
  </si>
  <si>
    <t>Svítidlo nouzové</t>
  </si>
  <si>
    <t>SPCM</t>
  </si>
  <si>
    <t>650101921R00</t>
  </si>
  <si>
    <t>Montáž nouzového svítidla přisazeného</t>
  </si>
  <si>
    <t>M21/1</t>
  </si>
  <si>
    <t>Podružný materiál pro elektromontáže</t>
  </si>
  <si>
    <t>soubor</t>
  </si>
  <si>
    <t>900      R23</t>
  </si>
  <si>
    <t>HZS elektromontér v tarifní třídě 6</t>
  </si>
  <si>
    <t>h</t>
  </si>
  <si>
    <t>979082111R00</t>
  </si>
  <si>
    <t>Vnitrostaveništní doprava suti do 10 m</t>
  </si>
  <si>
    <t>Přesun suti</t>
  </si>
  <si>
    <t>POL8_9</t>
  </si>
  <si>
    <t>979082121R00</t>
  </si>
  <si>
    <t>Příplatek k vnitrost. dopravě suti za dalších 5 m</t>
  </si>
  <si>
    <t>979091195R00</t>
  </si>
  <si>
    <t>Příplatek za vodorovné přemíst. hmot při rekonst.</t>
  </si>
  <si>
    <t>979095312R00</t>
  </si>
  <si>
    <t>Naložení a složení suti</t>
  </si>
  <si>
    <t>POL8_</t>
  </si>
  <si>
    <t>979081111R00</t>
  </si>
  <si>
    <t>Odvoz suti a vybour. hmot na skládku do 1 km</t>
  </si>
  <si>
    <t>Včetně naložení na dopravní prostředek a složení na skládku, bez poplatku za skládku.</t>
  </si>
  <si>
    <t>979081121R00</t>
  </si>
  <si>
    <t>Příplatek k odvozu za každý další 1 km</t>
  </si>
  <si>
    <t>979999999R00</t>
  </si>
  <si>
    <t>Poplatek za ukládku suť do 10 % příměsí (skup.170107)</t>
  </si>
  <si>
    <t>909      R00</t>
  </si>
  <si>
    <t xml:space="preserve">Hzs-nezmeritelne stavebni prace </t>
  </si>
  <si>
    <t>HZS</t>
  </si>
  <si>
    <t>POL10_</t>
  </si>
  <si>
    <t>005121 R</t>
  </si>
  <si>
    <t>Zařízení staveniště</t>
  </si>
  <si>
    <t>Soubor</t>
  </si>
  <si>
    <t>VRN</t>
  </si>
  <si>
    <t>POL99_8</t>
  </si>
  <si>
    <t>005121020R</t>
  </si>
  <si>
    <t>Provoz zařízení staveniště</t>
  </si>
  <si>
    <t>005124010R</t>
  </si>
  <si>
    <t>Koordinační činnost</t>
  </si>
  <si>
    <t>005211080R</t>
  </si>
  <si>
    <t>Bezpečnostní a hygienická opatření na staveništi</t>
  </si>
  <si>
    <t>005121030R</t>
  </si>
  <si>
    <t>Odstranění zařízení staveniště</t>
  </si>
  <si>
    <t>SUM</t>
  </si>
  <si>
    <t>Poznámky uchazeče k zadání</t>
  </si>
  <si>
    <t>POPUZIV</t>
  </si>
  <si>
    <t>END</t>
  </si>
  <si>
    <t>416093122R00</t>
  </si>
  <si>
    <t>Čelo podhledu SDK, v.do 500 mm, 1xCD, 1xRF 12,5 mm</t>
  </si>
  <si>
    <t xml:space="preserve">m     </t>
  </si>
  <si>
    <t>bez dodávky izolace</t>
  </si>
  <si>
    <t>schodiště stěny : (4,0+2,9+4,0)*4,5</t>
  </si>
  <si>
    <t>schodiště ramena : (4,0*2,9)*1,4</t>
  </si>
  <si>
    <t>0,9*3</t>
  </si>
  <si>
    <t>2,38*3</t>
  </si>
  <si>
    <t>2,255*3</t>
  </si>
  <si>
    <t>1,48*3</t>
  </si>
  <si>
    <t>1,29*3</t>
  </si>
  <si>
    <t>2,54*3</t>
  </si>
  <si>
    <t>2,9*3</t>
  </si>
  <si>
    <t>0,2*3</t>
  </si>
  <si>
    <t>2,1*3*2</t>
  </si>
  <si>
    <t>2,175*3</t>
  </si>
  <si>
    <t>2,38*3*2</t>
  </si>
  <si>
    <t>2,37*3*2</t>
  </si>
  <si>
    <t>622318660R00</t>
  </si>
  <si>
    <t>KZS Weber, výztužná stěrka na parapet z EPS, XPS</t>
  </si>
  <si>
    <t>3,385*0,19</t>
  </si>
  <si>
    <t>2,8*0,1</t>
  </si>
  <si>
    <t>3,855*0,12</t>
  </si>
  <si>
    <t>2,9*6,1</t>
  </si>
  <si>
    <t>1,29*1,48</t>
  </si>
  <si>
    <t>2,1*2,1</t>
  </si>
  <si>
    <t>2,38*2,37</t>
  </si>
  <si>
    <t>3*1,8</t>
  </si>
  <si>
    <t>968061125R00</t>
  </si>
  <si>
    <t>Vyvěšení dřevěných a plastových dveřních křídel pl. do 2 m2</t>
  </si>
  <si>
    <t>0,9*1,25</t>
  </si>
  <si>
    <t>(2,38-0,8)*1,25</t>
  </si>
  <si>
    <t>(2,255-0,8)*1,25</t>
  </si>
  <si>
    <t>1,48*1,25</t>
  </si>
  <si>
    <t>1,29*1,25</t>
  </si>
  <si>
    <t>2,54*1,25</t>
  </si>
  <si>
    <t>(2,9-0,9)*1,25</t>
  </si>
  <si>
    <t>0,2*1,25</t>
  </si>
  <si>
    <t>61187178R</t>
  </si>
  <si>
    <t>Prah dubový dl. 900 mm, š. 120 mm, tl. 20 mm</t>
  </si>
  <si>
    <t>766695213R00</t>
  </si>
  <si>
    <t>Montáž prahů dveří jednokřídlových š. nad 10 cm</t>
  </si>
  <si>
    <t>783626200R00</t>
  </si>
  <si>
    <t>Nátěr lazurovací truhlářských výrobků 2x lakování</t>
  </si>
  <si>
    <t>0,9</t>
  </si>
  <si>
    <t>624602111R00</t>
  </si>
  <si>
    <t>Tmelení spár š. 10 mm hl. 7 mm elastickým tmelem</t>
  </si>
  <si>
    <t>0,9*2</t>
  </si>
  <si>
    <t>Nosný rošt podhl. vidit.kce,kazeta 600x600mm, hrana kazety v úrovni roštu, PO</t>
  </si>
  <si>
    <t>Podhled minerální ,vidit.kce,kazeta 600x600mm, tl. 15 mm</t>
  </si>
  <si>
    <t>0,9+2,38+2,255+1,29+1,48+1,48+2,54+2,9+2,1+2,175+2,1+2,54+0,2+2,83</t>
  </si>
  <si>
    <t>2,38+2,38+2,37+2,37</t>
  </si>
  <si>
    <t>0,60*0,60*6</t>
  </si>
  <si>
    <t>2*1,25</t>
  </si>
  <si>
    <t>1,48*1*2</t>
  </si>
  <si>
    <t>1,2*1</t>
  </si>
  <si>
    <t>783322320R00</t>
  </si>
  <si>
    <t>Nátěr syntetický ocel. radiát. článků 2x +2x email</t>
  </si>
  <si>
    <t>0,9+1,97+1,97</t>
  </si>
  <si>
    <t>1,48+1+1+1,48</t>
  </si>
  <si>
    <t>-otvor : 1,6*2</t>
  </si>
  <si>
    <t>1,8</t>
  </si>
  <si>
    <t>4,14</t>
  </si>
  <si>
    <t>4,17*2</t>
  </si>
  <si>
    <t>784011221RT2</t>
  </si>
  <si>
    <t>Zakrytí předmětů, včetně odstranění, včetně dodávky fólie tl. 0,04 mm</t>
  </si>
  <si>
    <t>zábradlí : 30,0</t>
  </si>
  <si>
    <t>(0,9+2,38+2,255+1,29+1,48+1,48+2,54+2,9+2,1+2,175+2,1+2,54+0,2+2,83)*2</t>
  </si>
  <si>
    <t>(2,38+2,38+2,37+2,37)*2</t>
  </si>
  <si>
    <t>(0,8+1,97+1,97)*2</t>
  </si>
  <si>
    <t>(3,385+2,8+3,855)</t>
  </si>
  <si>
    <t>(1,96+2,13+2,13)*2</t>
  </si>
  <si>
    <t>1,47+2,82+2,82</t>
  </si>
  <si>
    <t>R-položka</t>
  </si>
  <si>
    <t>POL12_1</t>
  </si>
  <si>
    <t>(2,38-0,8)*1,20*-1</t>
  </si>
  <si>
    <t>(2,255-0,8)*1,20*-1</t>
  </si>
  <si>
    <t>1,48*1,20*-1</t>
  </si>
  <si>
    <t>1,29*1,20*-1</t>
  </si>
  <si>
    <t>2,54*1,2*-1</t>
  </si>
  <si>
    <t>(2,9-0,9)*1,2*-1</t>
  </si>
  <si>
    <t>0,2*1,25*-1</t>
  </si>
  <si>
    <t>348360162R</t>
  </si>
  <si>
    <t>Svítidlo přisazené kruhového tvaru</t>
  </si>
  <si>
    <t>650101571R00</t>
  </si>
  <si>
    <t>Montáž LED svítidla nástěnného přisazeného</t>
  </si>
  <si>
    <t>9,69*3</t>
  </si>
  <si>
    <t>1,41*3</t>
  </si>
  <si>
    <t>6,255*3*2</t>
  </si>
  <si>
    <t>6,1*3</t>
  </si>
  <si>
    <t>(0,9*1,97)*-2</t>
  </si>
  <si>
    <t>(1*2)*-1</t>
  </si>
  <si>
    <t>(1,8*2)*-1</t>
  </si>
  <si>
    <t>342091043R00</t>
  </si>
  <si>
    <t xml:space="preserve">Příplatek za nadstandardní povrchovou úpravu </t>
  </si>
  <si>
    <t>(6,1-1,41)*3</t>
  </si>
  <si>
    <t>(0,8*1,97)*-3</t>
  </si>
  <si>
    <t>9,69*1,41</t>
  </si>
  <si>
    <t>6,255*6,1</t>
  </si>
  <si>
    <t>9,69*1,25</t>
  </si>
  <si>
    <t>(9,69-0,8-0,8-0,8)*1,25</t>
  </si>
  <si>
    <t>(6,255-0,9)*1,25</t>
  </si>
  <si>
    <t>(1,41-0,9)*1,25</t>
  </si>
  <si>
    <t>Podhled minerální ,vidit.kce,kazeta 600x600mm, , tl. 15 mm</t>
  </si>
  <si>
    <t>9,69+9,69+1,41</t>
  </si>
  <si>
    <t>6,1+6,1+6,255+6,255</t>
  </si>
  <si>
    <t>0,60*0,60*9</t>
  </si>
  <si>
    <t>776401800RT1</t>
  </si>
  <si>
    <t>Demontáž soklíků nebo lišt, pryžových nebo z PVC odstranění a uložení na hromady</t>
  </si>
  <si>
    <t>776511810RT2</t>
  </si>
  <si>
    <t>Odstranění PVC a koberců lepených bez podložky z ploch 10 - 20 m2</t>
  </si>
  <si>
    <t>776200810R00</t>
  </si>
  <si>
    <t>Odstranění PVC podlah lepen. bez podl. ze schodišť</t>
  </si>
  <si>
    <t>5*5*2</t>
  </si>
  <si>
    <t>965048150R00</t>
  </si>
  <si>
    <t>Dočištění povrchu podlah</t>
  </si>
  <si>
    <t>5*5*0,184</t>
  </si>
  <si>
    <t>5*5*0,29</t>
  </si>
  <si>
    <t>965048515R00</t>
  </si>
  <si>
    <t xml:space="preserve">Broušení betonových povrchů </t>
  </si>
  <si>
    <t>776101101R00</t>
  </si>
  <si>
    <t>Vysávání podlah prům.vysavačem pod povlak.podlahy</t>
  </si>
  <si>
    <t>711212312R00</t>
  </si>
  <si>
    <t>Penetrace podkladů</t>
  </si>
  <si>
    <t>632421113RT1</t>
  </si>
  <si>
    <t>Potěr ručně zpracovaný,tl. 3 mm samonivelační, pevnost 25 MPa</t>
  </si>
  <si>
    <t>včetně penetrace podkladu.</t>
  </si>
  <si>
    <t>776101121R00</t>
  </si>
  <si>
    <t xml:space="preserve">Provedení penetrace podkladu pod povlakové podlahové krytiny </t>
  </si>
  <si>
    <t>284122771R</t>
  </si>
  <si>
    <t>Podlahovina PVC tl. 2,0 mm</t>
  </si>
  <si>
    <t>9,69*1,41*1,15</t>
  </si>
  <si>
    <t>6,255*6,1*1,15</t>
  </si>
  <si>
    <t>5*5*0,184*1,15</t>
  </si>
  <si>
    <t>5*5*0,29*1,15</t>
  </si>
  <si>
    <t>776521200RT1</t>
  </si>
  <si>
    <t>Lepení povlakových podlah z dílců PVC a CV (vinyl) pouze položení - PVC ve specifikaci</t>
  </si>
  <si>
    <t>776220120R00</t>
  </si>
  <si>
    <t>Lepení podlah z PVC na stupnice točivé</t>
  </si>
  <si>
    <t>5*5</t>
  </si>
  <si>
    <t>776220200R00</t>
  </si>
  <si>
    <t>Lepení podlah z PVC na podstupnice</t>
  </si>
  <si>
    <t>28342455R</t>
  </si>
  <si>
    <t xml:space="preserve">Lišta soklová PVC </t>
  </si>
  <si>
    <t>9,69+9,69+1,41*1,1</t>
  </si>
  <si>
    <t>6,1+6,1+6,255+6,255*1,1</t>
  </si>
  <si>
    <t>776421100R00</t>
  </si>
  <si>
    <t>Lepení podlahových soklíků z PVC a vinylu</t>
  </si>
  <si>
    <t>776210300RU2</t>
  </si>
  <si>
    <t>Lepení hran pryžových na stupně včetně dodávky hran - barevná</t>
  </si>
  <si>
    <t>776981113R00</t>
  </si>
  <si>
    <t>Lišta hliníková přechodová,různá výška povl.podlah</t>
  </si>
  <si>
    <t>998776201R00</t>
  </si>
  <si>
    <t>Přesun hmot pro podlahy povlakové, výšky do 6 m</t>
  </si>
  <si>
    <t>1*1,25</t>
  </si>
  <si>
    <t>2*1,2</t>
  </si>
  <si>
    <t>5*1</t>
  </si>
  <si>
    <t>0,9*0,9</t>
  </si>
  <si>
    <t>0,9*4</t>
  </si>
  <si>
    <t>3*1,6</t>
  </si>
  <si>
    <t>2*1,8</t>
  </si>
  <si>
    <t>2,0</t>
  </si>
  <si>
    <t>3,6</t>
  </si>
  <si>
    <t>9,69*3*2</t>
  </si>
  <si>
    <t>6,1*3*2</t>
  </si>
  <si>
    <t>(0,9+1,97+1,97)*2</t>
  </si>
  <si>
    <t>(0,8+1,97+1,97)*3</t>
  </si>
  <si>
    <t>1+2+2</t>
  </si>
  <si>
    <t>1,8+2+2</t>
  </si>
  <si>
    <t>9,69*1,20*-1</t>
  </si>
  <si>
    <t>(9,69-0,8-0,8-0,8)*1,20*-1</t>
  </si>
  <si>
    <t>(6,255-0,9)*1,20*-1</t>
  </si>
  <si>
    <t>(1,41-0,9)*1,20*-1</t>
  </si>
  <si>
    <t>784255122R00</t>
  </si>
  <si>
    <t>Malba barva 2x</t>
  </si>
  <si>
    <t>0,9*1,03*3</t>
  </si>
  <si>
    <t>784459001R00</t>
  </si>
  <si>
    <t>Zhotovení styku dvou barev mimo rohy</t>
  </si>
  <si>
    <t>1,03*2*3</t>
  </si>
  <si>
    <t>979990181R00</t>
  </si>
  <si>
    <t>Poplatek za uložení suti - PVC podlahová krytina, skupina odpadu 200307</t>
  </si>
  <si>
    <t>POL1_9</t>
  </si>
  <si>
    <t>kategorie 17 02 03 plasty</t>
  </si>
  <si>
    <t>2,3*3,0</t>
  </si>
  <si>
    <t>-2,3*0,8</t>
  </si>
  <si>
    <t>2,3*3</t>
  </si>
  <si>
    <t>4,58*3*2</t>
  </si>
  <si>
    <t>0,8*1,97*-1</t>
  </si>
  <si>
    <t>4,58*2,3</t>
  </si>
  <si>
    <t>Podhled minerální,vidit.kce,kazeta 600x600mm, tl. 15 mm</t>
  </si>
  <si>
    <t>2,3*2</t>
  </si>
  <si>
    <t>4,58*2</t>
  </si>
  <si>
    <t>0,60*0,60*2</t>
  </si>
  <si>
    <t xml:space="preserve">Penetrace podkladů  </t>
  </si>
  <si>
    <t>4,58*2,3*1,15</t>
  </si>
  <si>
    <t>Lepení povlakových podlah z dílců PVC a CV (vinyl), pouze položení - PVC ve specifikaci</t>
  </si>
  <si>
    <t>2,3*2*1,1</t>
  </si>
  <si>
    <t>4,58*2*1,1</t>
  </si>
  <si>
    <t>1,2*1,2</t>
  </si>
  <si>
    <t>2,3*0,8</t>
  </si>
  <si>
    <t>2,3+0,8+0,8+2,3</t>
  </si>
  <si>
    <t>4,58*3</t>
  </si>
  <si>
    <t>784124122R00</t>
  </si>
  <si>
    <t>Malba barevná, bez penetr. 2 x</t>
  </si>
  <si>
    <t>785412800R00</t>
  </si>
  <si>
    <t>Odstranění tapet lepených ostatních s podl. 3,8 m</t>
  </si>
  <si>
    <t>3,52*3</t>
  </si>
  <si>
    <t>(1,59*3)*2</t>
  </si>
  <si>
    <t>(0,5+0,96+0,5)*1,8</t>
  </si>
  <si>
    <t>0,88*3*2</t>
  </si>
  <si>
    <t>(0,96+0,96+0,96+0,96)*1</t>
  </si>
  <si>
    <t>(3,52*0,8)*-1</t>
  </si>
  <si>
    <t>Příplatek za nadstandardní povrchovou úpravu</t>
  </si>
  <si>
    <t>0,88*3</t>
  </si>
  <si>
    <t>(0,8*1,97)*-1</t>
  </si>
  <si>
    <t>3,52*4,58</t>
  </si>
  <si>
    <t>725240811R00</t>
  </si>
  <si>
    <t>Demontáž sprchových kabin bez výtokových armatur</t>
  </si>
  <si>
    <t>968072455R00</t>
  </si>
  <si>
    <t>Vybourání kovových dveřních zárubní pl. do 2 m2 ( shrnovací dveře )</t>
  </si>
  <si>
    <t>0,7*1,97</t>
  </si>
  <si>
    <t>4,58*3,52</t>
  </si>
  <si>
    <t>4,58+4,58+3,52+3,52</t>
  </si>
  <si>
    <t>(0,96+0,13+0,5)*4</t>
  </si>
  <si>
    <t>0,96*2</t>
  </si>
  <si>
    <t>4,58+3,52+2,54+0,96+0,13+0,5+0,1+0,5+0,96+0,5+0,1+1,93</t>
  </si>
  <si>
    <t>4,58*1,93</t>
  </si>
  <si>
    <t>0,96*0,5</t>
  </si>
  <si>
    <t>1,59*2,54</t>
  </si>
  <si>
    <t>4,58*1,93*1,15</t>
  </si>
  <si>
    <t>0,96*0,5*1,15</t>
  </si>
  <si>
    <t>1,59*2,54*1,15</t>
  </si>
  <si>
    <t>(4,58+3,52+2,54+0,96+0,13+0,5+0,1+0,5+0,96+0,5+0,1+1,93)*1,1</t>
  </si>
  <si>
    <t>1,5*1,2</t>
  </si>
  <si>
    <t>3,52*0,8</t>
  </si>
  <si>
    <t>1,4*2</t>
  </si>
  <si>
    <t>1,6*2</t>
  </si>
  <si>
    <t>0,88*3*3</t>
  </si>
  <si>
    <t>4,58+3,52+2,54+1,59+3,52+0,88+0,88+0,88+1,59</t>
  </si>
  <si>
    <t>3,52+0,8+0,8+3,52</t>
  </si>
  <si>
    <t>(0,7+1,97+1,97)*2</t>
  </si>
  <si>
    <t>771578011R00</t>
  </si>
  <si>
    <t>Spára podlaha - stěna, silikonem ( sprchová zástěna )</t>
  </si>
  <si>
    <t>vč. dodávky a montáže silikonu.</t>
  </si>
  <si>
    <t>(0,8+2+2)*2</t>
  </si>
  <si>
    <t>650801121R00</t>
  </si>
  <si>
    <t>Demontáž svítidla stropního bodového vestavného</t>
  </si>
  <si>
    <t>348360141R</t>
  </si>
  <si>
    <t>Svítidlo do koupelnové části</t>
  </si>
  <si>
    <t>650101521R00</t>
  </si>
  <si>
    <t>Montáž svítidla stropního do koupelnové části</t>
  </si>
  <si>
    <t>925942121R00</t>
  </si>
  <si>
    <t>Ochranný úhelník hrany zdiva  ( výpis OSTATNÍ VYBAVENÍ OV01 )</t>
  </si>
  <si>
    <t>( viz. výpis ostatní vybavení OV01, místnost 1.02,1.06a, 1.11 ) : 9*1,2</t>
  </si>
  <si>
    <t>650111761R00</t>
  </si>
  <si>
    <t>Montáž ochran. úhelníku na LTD obklad stěn ( výpis OSTATNÍ VYBAVENÍ OV01 )</t>
  </si>
  <si>
    <t>( viz. výpis ostatní vybavení OV01, místnost 1.02,1.06a, 1.11 ) : 9</t>
  </si>
  <si>
    <t>61160423R</t>
  </si>
  <si>
    <t>Dveře vnitřní CPL 0,2 KLASIK 1/3 sklo 1-křídlé 800 x 1970 mm ( výpis OSTATNÍ VYBAVENÍ OV04 )</t>
  </si>
  <si>
    <t>( viz. výpis ostatní vybavení OV04, místnost 1.02 ) : 3</t>
  </si>
  <si>
    <t>766661112R00</t>
  </si>
  <si>
    <t>Montáž dveří do zárubně,otevíravých 1kř.do 0,8 m ( výpis OSTATNÍ VYBAVENÍ OV04 )</t>
  </si>
  <si>
    <t>54914594R</t>
  </si>
  <si>
    <t>Kliky se štítem dveř. FAB/90 ( výpis OSTATNÍ VYBAVENÍ OV04 )</t>
  </si>
  <si>
    <t>( viz. výpis ostatní vybavení  OV04,  místnost 1.02 ) : 3</t>
  </si>
  <si>
    <t>54914621R</t>
  </si>
  <si>
    <t>Kování dveřní nerez ( výpis OSTATNÍ VYBAVENÍ OV04 )</t>
  </si>
  <si>
    <t>( viz. výpis ostatní vybavení  OV04, místnost 1.02 ) : 3</t>
  </si>
  <si>
    <t>766670021R00</t>
  </si>
  <si>
    <t>Montáž kliky a štítku ( výpis OSTATNÍ VYBAVENÍ OV04 )</t>
  </si>
  <si>
    <t>59160878.AR</t>
  </si>
  <si>
    <t>Zábradlí k nástupní plošině černé ( výpis OSTATNÍ VYBAVENÍ OV07 )</t>
  </si>
  <si>
    <t>( viz. výpis ostatní vybavení OV07, místnost 1.01 ) : 1</t>
  </si>
  <si>
    <t>767161140R00</t>
  </si>
  <si>
    <t>Montáž zábradlí rovného do podlahy a stávající části zábradlí ( výpis OSTATNÍ VYBAVENÍ OV07 )</t>
  </si>
  <si>
    <t>( viz. výpis ostatní vybavení OV07, místnost 1.01 ) : 1,2</t>
  </si>
  <si>
    <t>OV09 - D</t>
  </si>
  <si>
    <t>Dveře vnitřní skládací plné CPL bílé včetně obložkové zárubně 700/1970 a kování mušle nerez ( výpis OSTATNÍ VYBAVENÍ OV09 )</t>
  </si>
  <si>
    <t>( viz. výpis ostatní vybavení OV09, místnost 1.04, 1.05 ) : 2</t>
  </si>
  <si>
    <t>OV09 - M</t>
  </si>
  <si>
    <t>Montáž dveří vnitřních skládacích včetně obložkové zárubně a kování mušle nerez ( výpis OSTATNÍ VYBAVENÍ OV09 )</t>
  </si>
  <si>
    <t>55428114.AR OV</t>
  </si>
  <si>
    <t>Sprchová zástěna dvoukřídlová s otevíráním ven i dovnitř, sklo bezpečnostní čiré, rám aluchrom ( výpis OSTATNÍ VYBAVENÍ OV10 )</t>
  </si>
  <si>
    <t>( viz. výpis ostatní vybavení OV10, místnost 1.04, 1.05 ) : 2</t>
  </si>
  <si>
    <t>725249103R00</t>
  </si>
  <si>
    <t>Montáž sprchových koutů ( výpis OSTATNÍ VYBAVENÍ OV10 )</t>
  </si>
  <si>
    <t>801/1 - 1</t>
  </si>
  <si>
    <t>Přesun hmot a manipulace - ostatní vybavení</t>
  </si>
  <si>
    <t>T01 - D</t>
  </si>
  <si>
    <t>Dodávka obkladového panelu LTD 18 mm výšky 1200 mm  ( výpis TRUHLÁŘSKÉ VÝROBKY T01 )</t>
  </si>
  <si>
    <t xml:space="preserve">m2    </t>
  </si>
  <si>
    <t>( viz. výpis truhlářské výrobky T01, místnost 1.01, 1.02, 1.06a, 1.11 ) : 45,55*1,2*1,1</t>
  </si>
  <si>
    <t>T01 - M</t>
  </si>
  <si>
    <t>Montáž obkladového panelu LTD 18 mm výšky 1200 mm  ( výpis TRUHLÁŘSKÉ VÝROBKY T01 )</t>
  </si>
  <si>
    <t>800/1 - 1</t>
  </si>
  <si>
    <t>Přesun hmot a manipulace - truhlářské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</si>
</sst>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94" t="s">
        <v>41</v>
      </c>
      <c r="B2" s="194"/>
      <c r="C2" s="194"/>
      <c r="D2" s="194"/>
      <c r="E2" s="194"/>
      <c r="F2" s="194"/>
      <c r="G2" s="19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ABA2-9DD1-41FE-8E0B-C9A2A20D517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56</v>
      </c>
      <c r="C3" s="251" t="s">
        <v>64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51</v>
      </c>
      <c r="C4" s="254" t="s">
        <v>64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76</v>
      </c>
      <c r="C8" s="186" t="s">
        <v>77</v>
      </c>
      <c r="D8" s="166"/>
      <c r="E8" s="167"/>
      <c r="F8" s="168"/>
      <c r="G8" s="168">
        <f>SUMIF(AG9:AG35,"&lt;&gt;NOR",G9:G35)</f>
        <v>0</v>
      </c>
      <c r="H8" s="168"/>
      <c r="I8" s="168">
        <f>SUM(I9:I35)</f>
        <v>0</v>
      </c>
      <c r="J8" s="168"/>
      <c r="K8" s="168">
        <f>SUM(K9:K35)</f>
        <v>0</v>
      </c>
      <c r="L8" s="168"/>
      <c r="M8" s="168">
        <f>SUM(M9:M35)</f>
        <v>0</v>
      </c>
      <c r="N8" s="167"/>
      <c r="O8" s="167">
        <f>SUM(O9:O35)</f>
        <v>0.55000000000000004</v>
      </c>
      <c r="P8" s="167"/>
      <c r="Q8" s="167">
        <f>SUM(Q9:Q35)</f>
        <v>0</v>
      </c>
      <c r="R8" s="168"/>
      <c r="S8" s="168"/>
      <c r="T8" s="169"/>
      <c r="U8" s="163"/>
      <c r="V8" s="163">
        <f>SUM(V9:V35)</f>
        <v>31.230000000000004</v>
      </c>
      <c r="W8" s="163"/>
      <c r="X8" s="163"/>
      <c r="Y8" s="163"/>
      <c r="AG8" t="s">
        <v>132</v>
      </c>
    </row>
    <row r="9" spans="1:60" ht="22.5" outlineLevel="1" x14ac:dyDescent="0.2">
      <c r="A9" s="171">
        <v>1</v>
      </c>
      <c r="B9" s="172" t="s">
        <v>552</v>
      </c>
      <c r="C9" s="187" t="s">
        <v>553</v>
      </c>
      <c r="D9" s="173" t="s">
        <v>156</v>
      </c>
      <c r="E9" s="174">
        <v>10.8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4.1270000000000001E-2</v>
      </c>
      <c r="O9" s="174">
        <f>ROUND(E9*N9,2)</f>
        <v>0.45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0.96</v>
      </c>
      <c r="V9" s="159">
        <f>ROUND(E9*U9,2)</f>
        <v>10.37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2" x14ac:dyDescent="0.2">
      <c r="A10" s="155"/>
      <c r="B10" s="156"/>
      <c r="C10" s="188" t="s">
        <v>554</v>
      </c>
      <c r="D10" s="161"/>
      <c r="E10" s="162">
        <v>10.8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71">
        <v>2</v>
      </c>
      <c r="B11" s="172" t="s">
        <v>555</v>
      </c>
      <c r="C11" s="187" t="s">
        <v>556</v>
      </c>
      <c r="D11" s="173" t="s">
        <v>200</v>
      </c>
      <c r="E11" s="174">
        <v>9</v>
      </c>
      <c r="F11" s="175"/>
      <c r="G11" s="176">
        <f>ROUND(E11*F11,2)</f>
        <v>0</v>
      </c>
      <c r="H11" s="175"/>
      <c r="I11" s="176">
        <f>ROUND(E11*H11,2)</f>
        <v>0</v>
      </c>
      <c r="J11" s="175"/>
      <c r="K11" s="176">
        <f>ROUND(E11*J11,2)</f>
        <v>0</v>
      </c>
      <c r="L11" s="176">
        <v>21</v>
      </c>
      <c r="M11" s="176">
        <f>G11*(1+L11/100)</f>
        <v>0</v>
      </c>
      <c r="N11" s="174">
        <v>0</v>
      </c>
      <c r="O11" s="174">
        <f>ROUND(E11*N11,2)</f>
        <v>0</v>
      </c>
      <c r="P11" s="174">
        <v>0</v>
      </c>
      <c r="Q11" s="174">
        <f>ROUND(E11*P11,2)</f>
        <v>0</v>
      </c>
      <c r="R11" s="176"/>
      <c r="S11" s="176" t="s">
        <v>137</v>
      </c>
      <c r="T11" s="177" t="s">
        <v>137</v>
      </c>
      <c r="U11" s="159">
        <v>0.871</v>
      </c>
      <c r="V11" s="159">
        <f>ROUND(E11*U11,2)</f>
        <v>7.84</v>
      </c>
      <c r="W11" s="159"/>
      <c r="X11" s="159" t="s">
        <v>138</v>
      </c>
      <c r="Y11" s="159" t="s">
        <v>139</v>
      </c>
      <c r="Z11" s="148"/>
      <c r="AA11" s="148"/>
      <c r="AB11" s="148"/>
      <c r="AC11" s="148"/>
      <c r="AD11" s="148"/>
      <c r="AE11" s="148"/>
      <c r="AF11" s="148"/>
      <c r="AG11" s="148" t="s">
        <v>140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2" x14ac:dyDescent="0.2">
      <c r="A12" s="155"/>
      <c r="B12" s="156"/>
      <c r="C12" s="188" t="s">
        <v>557</v>
      </c>
      <c r="D12" s="161"/>
      <c r="E12" s="162">
        <v>9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22.5" outlineLevel="1" x14ac:dyDescent="0.2">
      <c r="A13" s="171">
        <v>3</v>
      </c>
      <c r="B13" s="172" t="s">
        <v>558</v>
      </c>
      <c r="C13" s="187" t="s">
        <v>559</v>
      </c>
      <c r="D13" s="173" t="s">
        <v>200</v>
      </c>
      <c r="E13" s="174">
        <v>3</v>
      </c>
      <c r="F13" s="175"/>
      <c r="G13" s="176">
        <f>ROUND(E13*F13,2)</f>
        <v>0</v>
      </c>
      <c r="H13" s="175"/>
      <c r="I13" s="176">
        <f>ROUND(E13*H13,2)</f>
        <v>0</v>
      </c>
      <c r="J13" s="175"/>
      <c r="K13" s="176">
        <f>ROUND(E13*J13,2)</f>
        <v>0</v>
      </c>
      <c r="L13" s="176">
        <v>21</v>
      </c>
      <c r="M13" s="176">
        <f>G13*(1+L13/100)</f>
        <v>0</v>
      </c>
      <c r="N13" s="174">
        <v>1.9E-2</v>
      </c>
      <c r="O13" s="174">
        <f>ROUND(E13*N13,2)</f>
        <v>0.06</v>
      </c>
      <c r="P13" s="174">
        <v>0</v>
      </c>
      <c r="Q13" s="174">
        <f>ROUND(E13*P13,2)</f>
        <v>0</v>
      </c>
      <c r="R13" s="176" t="s">
        <v>253</v>
      </c>
      <c r="S13" s="176" t="s">
        <v>137</v>
      </c>
      <c r="T13" s="177" t="s">
        <v>137</v>
      </c>
      <c r="U13" s="159">
        <v>0</v>
      </c>
      <c r="V13" s="159">
        <f>ROUND(E13*U13,2)</f>
        <v>0</v>
      </c>
      <c r="W13" s="159"/>
      <c r="X13" s="159" t="s">
        <v>245</v>
      </c>
      <c r="Y13" s="159" t="s">
        <v>139</v>
      </c>
      <c r="Z13" s="148"/>
      <c r="AA13" s="148"/>
      <c r="AB13" s="148"/>
      <c r="AC13" s="148"/>
      <c r="AD13" s="148"/>
      <c r="AE13" s="148"/>
      <c r="AF13" s="148"/>
      <c r="AG13" s="148" t="s">
        <v>246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ht="22.5" outlineLevel="2" x14ac:dyDescent="0.2">
      <c r="A14" s="155"/>
      <c r="B14" s="156"/>
      <c r="C14" s="188" t="s">
        <v>560</v>
      </c>
      <c r="D14" s="161"/>
      <c r="E14" s="162">
        <v>3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ht="22.5" outlineLevel="1" x14ac:dyDescent="0.2">
      <c r="A15" s="171">
        <v>4</v>
      </c>
      <c r="B15" s="172" t="s">
        <v>561</v>
      </c>
      <c r="C15" s="187" t="s">
        <v>562</v>
      </c>
      <c r="D15" s="173" t="s">
        <v>200</v>
      </c>
      <c r="E15" s="174">
        <v>3</v>
      </c>
      <c r="F15" s="175"/>
      <c r="G15" s="176">
        <f>ROUND(E15*F15,2)</f>
        <v>0</v>
      </c>
      <c r="H15" s="175"/>
      <c r="I15" s="176">
        <f>ROUND(E15*H15,2)</f>
        <v>0</v>
      </c>
      <c r="J15" s="175"/>
      <c r="K15" s="176">
        <f>ROUND(E15*J15,2)</f>
        <v>0</v>
      </c>
      <c r="L15" s="176">
        <v>21</v>
      </c>
      <c r="M15" s="176">
        <f>G15*(1+L15/100)</f>
        <v>0</v>
      </c>
      <c r="N15" s="174">
        <v>0</v>
      </c>
      <c r="O15" s="174">
        <f>ROUND(E15*N15,2)</f>
        <v>0</v>
      </c>
      <c r="P15" s="174">
        <v>0</v>
      </c>
      <c r="Q15" s="174">
        <f>ROUND(E15*P15,2)</f>
        <v>0</v>
      </c>
      <c r="R15" s="176"/>
      <c r="S15" s="176" t="s">
        <v>137</v>
      </c>
      <c r="T15" s="177" t="s">
        <v>137</v>
      </c>
      <c r="U15" s="159">
        <v>1.45</v>
      </c>
      <c r="V15" s="159">
        <f>ROUND(E15*U15,2)</f>
        <v>4.3499999999999996</v>
      </c>
      <c r="W15" s="159"/>
      <c r="X15" s="159" t="s">
        <v>138</v>
      </c>
      <c r="Y15" s="159" t="s">
        <v>139</v>
      </c>
      <c r="Z15" s="148"/>
      <c r="AA15" s="148"/>
      <c r="AB15" s="148"/>
      <c r="AC15" s="148"/>
      <c r="AD15" s="148"/>
      <c r="AE15" s="148"/>
      <c r="AF15" s="148"/>
      <c r="AG15" s="148" t="s">
        <v>140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2" x14ac:dyDescent="0.2">
      <c r="A16" s="155"/>
      <c r="B16" s="156"/>
      <c r="C16" s="188" t="s">
        <v>560</v>
      </c>
      <c r="D16" s="161"/>
      <c r="E16" s="162">
        <v>3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 x14ac:dyDescent="0.2">
      <c r="A17" s="171">
        <v>5</v>
      </c>
      <c r="B17" s="172" t="s">
        <v>563</v>
      </c>
      <c r="C17" s="187" t="s">
        <v>564</v>
      </c>
      <c r="D17" s="173" t="s">
        <v>200</v>
      </c>
      <c r="E17" s="174">
        <v>3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7.5000000000000002E-4</v>
      </c>
      <c r="O17" s="174">
        <f>ROUND(E17*N17,2)</f>
        <v>0</v>
      </c>
      <c r="P17" s="174">
        <v>0</v>
      </c>
      <c r="Q17" s="174">
        <f>ROUND(E17*P17,2)</f>
        <v>0</v>
      </c>
      <c r="R17" s="176" t="s">
        <v>253</v>
      </c>
      <c r="S17" s="176" t="s">
        <v>137</v>
      </c>
      <c r="T17" s="177" t="s">
        <v>137</v>
      </c>
      <c r="U17" s="159">
        <v>0</v>
      </c>
      <c r="V17" s="159">
        <f>ROUND(E17*U17,2)</f>
        <v>0</v>
      </c>
      <c r="W17" s="159"/>
      <c r="X17" s="159" t="s">
        <v>245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246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2.5" outlineLevel="2" x14ac:dyDescent="0.2">
      <c r="A18" s="155"/>
      <c r="B18" s="156"/>
      <c r="C18" s="188" t="s">
        <v>565</v>
      </c>
      <c r="D18" s="161"/>
      <c r="E18" s="162">
        <v>3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2.5" outlineLevel="1" x14ac:dyDescent="0.2">
      <c r="A19" s="171">
        <v>6</v>
      </c>
      <c r="B19" s="172" t="s">
        <v>566</v>
      </c>
      <c r="C19" s="187" t="s">
        <v>567</v>
      </c>
      <c r="D19" s="173" t="s">
        <v>200</v>
      </c>
      <c r="E19" s="174">
        <v>3</v>
      </c>
      <c r="F19" s="175"/>
      <c r="G19" s="176">
        <f>ROUND(E19*F19,2)</f>
        <v>0</v>
      </c>
      <c r="H19" s="175"/>
      <c r="I19" s="176">
        <f>ROUND(E19*H19,2)</f>
        <v>0</v>
      </c>
      <c r="J19" s="175"/>
      <c r="K19" s="176">
        <f>ROUND(E19*J19,2)</f>
        <v>0</v>
      </c>
      <c r="L19" s="176">
        <v>21</v>
      </c>
      <c r="M19" s="176">
        <f>G19*(1+L19/100)</f>
        <v>0</v>
      </c>
      <c r="N19" s="174">
        <v>8.0000000000000004E-4</v>
      </c>
      <c r="O19" s="174">
        <f>ROUND(E19*N19,2)</f>
        <v>0</v>
      </c>
      <c r="P19" s="174">
        <v>0</v>
      </c>
      <c r="Q19" s="174">
        <f>ROUND(E19*P19,2)</f>
        <v>0</v>
      </c>
      <c r="R19" s="176" t="s">
        <v>253</v>
      </c>
      <c r="S19" s="176" t="s">
        <v>137</v>
      </c>
      <c r="T19" s="177" t="s">
        <v>137</v>
      </c>
      <c r="U19" s="159">
        <v>0</v>
      </c>
      <c r="V19" s="159">
        <f>ROUND(E19*U19,2)</f>
        <v>0</v>
      </c>
      <c r="W19" s="159"/>
      <c r="X19" s="159" t="s">
        <v>245</v>
      </c>
      <c r="Y19" s="159" t="s">
        <v>139</v>
      </c>
      <c r="Z19" s="148"/>
      <c r="AA19" s="148"/>
      <c r="AB19" s="148"/>
      <c r="AC19" s="148"/>
      <c r="AD19" s="148"/>
      <c r="AE19" s="148"/>
      <c r="AF19" s="148"/>
      <c r="AG19" s="148" t="s">
        <v>246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2.5" outlineLevel="2" x14ac:dyDescent="0.2">
      <c r="A20" s="155"/>
      <c r="B20" s="156"/>
      <c r="C20" s="188" t="s">
        <v>568</v>
      </c>
      <c r="D20" s="161"/>
      <c r="E20" s="162">
        <v>3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22.5" outlineLevel="1" x14ac:dyDescent="0.2">
      <c r="A21" s="171">
        <v>7</v>
      </c>
      <c r="B21" s="172" t="s">
        <v>569</v>
      </c>
      <c r="C21" s="187" t="s">
        <v>570</v>
      </c>
      <c r="D21" s="173" t="s">
        <v>200</v>
      </c>
      <c r="E21" s="174">
        <v>3</v>
      </c>
      <c r="F21" s="175"/>
      <c r="G21" s="176">
        <f>ROUND(E21*F21,2)</f>
        <v>0</v>
      </c>
      <c r="H21" s="175"/>
      <c r="I21" s="176">
        <f>ROUND(E21*H21,2)</f>
        <v>0</v>
      </c>
      <c r="J21" s="175"/>
      <c r="K21" s="176">
        <f>ROUND(E21*J21,2)</f>
        <v>0</v>
      </c>
      <c r="L21" s="176">
        <v>21</v>
      </c>
      <c r="M21" s="176">
        <f>G21*(1+L21/100)</f>
        <v>0</v>
      </c>
      <c r="N21" s="174">
        <v>0</v>
      </c>
      <c r="O21" s="174">
        <f>ROUND(E21*N21,2)</f>
        <v>0</v>
      </c>
      <c r="P21" s="174">
        <v>0</v>
      </c>
      <c r="Q21" s="174">
        <f>ROUND(E21*P21,2)</f>
        <v>0</v>
      </c>
      <c r="R21" s="176"/>
      <c r="S21" s="176" t="s">
        <v>137</v>
      </c>
      <c r="T21" s="177" t="s">
        <v>137</v>
      </c>
      <c r="U21" s="159">
        <v>0.78</v>
      </c>
      <c r="V21" s="159">
        <f>ROUND(E21*U21,2)</f>
        <v>2.34</v>
      </c>
      <c r="W21" s="159"/>
      <c r="X21" s="159" t="s">
        <v>138</v>
      </c>
      <c r="Y21" s="159" t="s">
        <v>139</v>
      </c>
      <c r="Z21" s="148"/>
      <c r="AA21" s="148"/>
      <c r="AB21" s="148"/>
      <c r="AC21" s="148"/>
      <c r="AD21" s="148"/>
      <c r="AE21" s="148"/>
      <c r="AF21" s="148"/>
      <c r="AG21" s="148" t="s">
        <v>140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ht="22.5" outlineLevel="2" x14ac:dyDescent="0.2">
      <c r="A22" s="155"/>
      <c r="B22" s="156"/>
      <c r="C22" s="188" t="s">
        <v>560</v>
      </c>
      <c r="D22" s="161"/>
      <c r="E22" s="162">
        <v>3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8"/>
      <c r="AA22" s="148"/>
      <c r="AB22" s="148"/>
      <c r="AC22" s="148"/>
      <c r="AD22" s="148"/>
      <c r="AE22" s="148"/>
      <c r="AF22" s="148"/>
      <c r="AG22" s="148" t="s">
        <v>142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22.5" outlineLevel="1" x14ac:dyDescent="0.2">
      <c r="A23" s="171">
        <v>8</v>
      </c>
      <c r="B23" s="172" t="s">
        <v>571</v>
      </c>
      <c r="C23" s="187" t="s">
        <v>572</v>
      </c>
      <c r="D23" s="173" t="s">
        <v>200</v>
      </c>
      <c r="E23" s="174">
        <v>1</v>
      </c>
      <c r="F23" s="175"/>
      <c r="G23" s="176">
        <f>ROUND(E23*F23,2)</f>
        <v>0</v>
      </c>
      <c r="H23" s="175"/>
      <c r="I23" s="176">
        <f>ROUND(E23*H23,2)</f>
        <v>0</v>
      </c>
      <c r="J23" s="175"/>
      <c r="K23" s="176">
        <f>ROUND(E23*J23,2)</f>
        <v>0</v>
      </c>
      <c r="L23" s="176">
        <v>21</v>
      </c>
      <c r="M23" s="176">
        <f>G23*(1+L23/100)</f>
        <v>0</v>
      </c>
      <c r="N23" s="174">
        <v>1.0999999999999999E-2</v>
      </c>
      <c r="O23" s="174">
        <f>ROUND(E23*N23,2)</f>
        <v>0.01</v>
      </c>
      <c r="P23" s="174">
        <v>0</v>
      </c>
      <c r="Q23" s="174">
        <f>ROUND(E23*P23,2)</f>
        <v>0</v>
      </c>
      <c r="R23" s="176" t="s">
        <v>253</v>
      </c>
      <c r="S23" s="176" t="s">
        <v>137</v>
      </c>
      <c r="T23" s="177" t="s">
        <v>137</v>
      </c>
      <c r="U23" s="159">
        <v>0</v>
      </c>
      <c r="V23" s="159">
        <f>ROUND(E23*U23,2)</f>
        <v>0</v>
      </c>
      <c r="W23" s="159"/>
      <c r="X23" s="159" t="s">
        <v>245</v>
      </c>
      <c r="Y23" s="159" t="s">
        <v>139</v>
      </c>
      <c r="Z23" s="148"/>
      <c r="AA23" s="148"/>
      <c r="AB23" s="148"/>
      <c r="AC23" s="148"/>
      <c r="AD23" s="148"/>
      <c r="AE23" s="148"/>
      <c r="AF23" s="148"/>
      <c r="AG23" s="148" t="s">
        <v>246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22.5" outlineLevel="2" x14ac:dyDescent="0.2">
      <c r="A24" s="155"/>
      <c r="B24" s="156"/>
      <c r="C24" s="188" t="s">
        <v>573</v>
      </c>
      <c r="D24" s="161"/>
      <c r="E24" s="162">
        <v>1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2.5" outlineLevel="1" x14ac:dyDescent="0.2">
      <c r="A25" s="171">
        <v>9</v>
      </c>
      <c r="B25" s="172" t="s">
        <v>574</v>
      </c>
      <c r="C25" s="187" t="s">
        <v>575</v>
      </c>
      <c r="D25" s="173" t="s">
        <v>156</v>
      </c>
      <c r="E25" s="174">
        <v>1.2</v>
      </c>
      <c r="F25" s="175"/>
      <c r="G25" s="176">
        <f>ROUND(E25*F25,2)</f>
        <v>0</v>
      </c>
      <c r="H25" s="175"/>
      <c r="I25" s="176">
        <f>ROUND(E25*H25,2)</f>
        <v>0</v>
      </c>
      <c r="J25" s="175"/>
      <c r="K25" s="176">
        <f>ROUND(E25*J25,2)</f>
        <v>0</v>
      </c>
      <c r="L25" s="176">
        <v>21</v>
      </c>
      <c r="M25" s="176">
        <f>G25*(1+L25/100)</f>
        <v>0</v>
      </c>
      <c r="N25" s="174">
        <v>6.0000000000000002E-5</v>
      </c>
      <c r="O25" s="174">
        <f>ROUND(E25*N25,2)</f>
        <v>0</v>
      </c>
      <c r="P25" s="174">
        <v>0</v>
      </c>
      <c r="Q25" s="174">
        <f>ROUND(E25*P25,2)</f>
        <v>0</v>
      </c>
      <c r="R25" s="176"/>
      <c r="S25" s="176" t="s">
        <v>137</v>
      </c>
      <c r="T25" s="177" t="s">
        <v>137</v>
      </c>
      <c r="U25" s="159">
        <v>0.438</v>
      </c>
      <c r="V25" s="159">
        <f>ROUND(E25*U25,2)</f>
        <v>0.53</v>
      </c>
      <c r="W25" s="159"/>
      <c r="X25" s="159" t="s">
        <v>138</v>
      </c>
      <c r="Y25" s="159" t="s">
        <v>139</v>
      </c>
      <c r="Z25" s="148"/>
      <c r="AA25" s="148"/>
      <c r="AB25" s="148"/>
      <c r="AC25" s="148"/>
      <c r="AD25" s="148"/>
      <c r="AE25" s="148"/>
      <c r="AF25" s="148"/>
      <c r="AG25" s="148" t="s">
        <v>140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22.5" outlineLevel="2" x14ac:dyDescent="0.2">
      <c r="A26" s="155"/>
      <c r="B26" s="156"/>
      <c r="C26" s="188" t="s">
        <v>576</v>
      </c>
      <c r="D26" s="161"/>
      <c r="E26" s="162">
        <v>1.2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8"/>
      <c r="AA26" s="148"/>
      <c r="AB26" s="148"/>
      <c r="AC26" s="148"/>
      <c r="AD26" s="148"/>
      <c r="AE26" s="148"/>
      <c r="AF26" s="148"/>
      <c r="AG26" s="148" t="s">
        <v>142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33.75" outlineLevel="1" x14ac:dyDescent="0.2">
      <c r="A27" s="171">
        <v>10</v>
      </c>
      <c r="B27" s="172" t="s">
        <v>577</v>
      </c>
      <c r="C27" s="187" t="s">
        <v>578</v>
      </c>
      <c r="D27" s="173" t="s">
        <v>200</v>
      </c>
      <c r="E27" s="174">
        <v>2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4">
        <v>0</v>
      </c>
      <c r="O27" s="174">
        <f>ROUND(E27*N27,2)</f>
        <v>0</v>
      </c>
      <c r="P27" s="174">
        <v>0</v>
      </c>
      <c r="Q27" s="174">
        <f>ROUND(E27*P27,2)</f>
        <v>0</v>
      </c>
      <c r="R27" s="176"/>
      <c r="S27" s="176" t="s">
        <v>136</v>
      </c>
      <c r="T27" s="177" t="s">
        <v>201</v>
      </c>
      <c r="U27" s="159">
        <v>0</v>
      </c>
      <c r="V27" s="159">
        <f>ROUND(E27*U27,2)</f>
        <v>0</v>
      </c>
      <c r="W27" s="159"/>
      <c r="X27" s="159" t="s">
        <v>245</v>
      </c>
      <c r="Y27" s="159" t="s">
        <v>139</v>
      </c>
      <c r="Z27" s="148"/>
      <c r="AA27" s="148"/>
      <c r="AB27" s="148"/>
      <c r="AC27" s="148"/>
      <c r="AD27" s="148"/>
      <c r="AE27" s="148"/>
      <c r="AF27" s="148"/>
      <c r="AG27" s="148" t="s">
        <v>246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2" x14ac:dyDescent="0.2">
      <c r="A28" s="155"/>
      <c r="B28" s="156"/>
      <c r="C28" s="188" t="s">
        <v>579</v>
      </c>
      <c r="D28" s="161"/>
      <c r="E28" s="162">
        <v>2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142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33.75" outlineLevel="1" x14ac:dyDescent="0.2">
      <c r="A29" s="171">
        <v>11</v>
      </c>
      <c r="B29" s="172" t="s">
        <v>580</v>
      </c>
      <c r="C29" s="187" t="s">
        <v>581</v>
      </c>
      <c r="D29" s="173" t="s">
        <v>200</v>
      </c>
      <c r="E29" s="174">
        <v>2</v>
      </c>
      <c r="F29" s="175"/>
      <c r="G29" s="176">
        <f>ROUND(E29*F29,2)</f>
        <v>0</v>
      </c>
      <c r="H29" s="175"/>
      <c r="I29" s="176">
        <f>ROUND(E29*H29,2)</f>
        <v>0</v>
      </c>
      <c r="J29" s="175"/>
      <c r="K29" s="176">
        <f>ROUND(E29*J29,2)</f>
        <v>0</v>
      </c>
      <c r="L29" s="176">
        <v>21</v>
      </c>
      <c r="M29" s="176">
        <f>G29*(1+L29/100)</f>
        <v>0</v>
      </c>
      <c r="N29" s="174">
        <v>0</v>
      </c>
      <c r="O29" s="174">
        <f>ROUND(E29*N29,2)</f>
        <v>0</v>
      </c>
      <c r="P29" s="174">
        <v>0</v>
      </c>
      <c r="Q29" s="174">
        <f>ROUND(E29*P29,2)</f>
        <v>0</v>
      </c>
      <c r="R29" s="176"/>
      <c r="S29" s="176" t="s">
        <v>136</v>
      </c>
      <c r="T29" s="177" t="s">
        <v>201</v>
      </c>
      <c r="U29" s="159">
        <v>0</v>
      </c>
      <c r="V29" s="159">
        <f>ROUND(E29*U29,2)</f>
        <v>0</v>
      </c>
      <c r="W29" s="159"/>
      <c r="X29" s="159" t="s">
        <v>245</v>
      </c>
      <c r="Y29" s="159" t="s">
        <v>139</v>
      </c>
      <c r="Z29" s="148"/>
      <c r="AA29" s="148"/>
      <c r="AB29" s="148"/>
      <c r="AC29" s="148"/>
      <c r="AD29" s="148"/>
      <c r="AE29" s="148"/>
      <c r="AF29" s="148"/>
      <c r="AG29" s="148" t="s">
        <v>246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2" x14ac:dyDescent="0.2">
      <c r="A30" s="155"/>
      <c r="B30" s="156"/>
      <c r="C30" s="188" t="s">
        <v>579</v>
      </c>
      <c r="D30" s="161"/>
      <c r="E30" s="162">
        <v>2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8"/>
      <c r="AA30" s="148"/>
      <c r="AB30" s="148"/>
      <c r="AC30" s="148"/>
      <c r="AD30" s="148"/>
      <c r="AE30" s="148"/>
      <c r="AF30" s="148"/>
      <c r="AG30" s="148" t="s">
        <v>142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33.75" outlineLevel="1" x14ac:dyDescent="0.2">
      <c r="A31" s="171">
        <v>12</v>
      </c>
      <c r="B31" s="172" t="s">
        <v>582</v>
      </c>
      <c r="C31" s="187" t="s">
        <v>583</v>
      </c>
      <c r="D31" s="173" t="s">
        <v>200</v>
      </c>
      <c r="E31" s="174">
        <v>2</v>
      </c>
      <c r="F31" s="175"/>
      <c r="G31" s="176">
        <f>ROUND(E31*F31,2)</f>
        <v>0</v>
      </c>
      <c r="H31" s="175"/>
      <c r="I31" s="176">
        <f>ROUND(E31*H31,2)</f>
        <v>0</v>
      </c>
      <c r="J31" s="175"/>
      <c r="K31" s="176">
        <f>ROUND(E31*J31,2)</f>
        <v>0</v>
      </c>
      <c r="L31" s="176">
        <v>21</v>
      </c>
      <c r="M31" s="176">
        <f>G31*(1+L31/100)</f>
        <v>0</v>
      </c>
      <c r="N31" s="174">
        <v>1.6E-2</v>
      </c>
      <c r="O31" s="174">
        <f>ROUND(E31*N31,2)</f>
        <v>0.03</v>
      </c>
      <c r="P31" s="174">
        <v>0</v>
      </c>
      <c r="Q31" s="174">
        <f>ROUND(E31*P31,2)</f>
        <v>0</v>
      </c>
      <c r="R31" s="176"/>
      <c r="S31" s="176" t="s">
        <v>136</v>
      </c>
      <c r="T31" s="177" t="s">
        <v>201</v>
      </c>
      <c r="U31" s="159">
        <v>0</v>
      </c>
      <c r="V31" s="159">
        <f>ROUND(E31*U31,2)</f>
        <v>0</v>
      </c>
      <c r="W31" s="159"/>
      <c r="X31" s="159" t="s">
        <v>245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246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22.5" outlineLevel="2" x14ac:dyDescent="0.2">
      <c r="A32" s="155"/>
      <c r="B32" s="156"/>
      <c r="C32" s="188" t="s">
        <v>584</v>
      </c>
      <c r="D32" s="161"/>
      <c r="E32" s="162">
        <v>2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142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22.5" outlineLevel="1" x14ac:dyDescent="0.2">
      <c r="A33" s="171">
        <v>13</v>
      </c>
      <c r="B33" s="172" t="s">
        <v>585</v>
      </c>
      <c r="C33" s="187" t="s">
        <v>586</v>
      </c>
      <c r="D33" s="173" t="s">
        <v>258</v>
      </c>
      <c r="E33" s="174">
        <v>2</v>
      </c>
      <c r="F33" s="175"/>
      <c r="G33" s="176">
        <f>ROUND(E33*F33,2)</f>
        <v>0</v>
      </c>
      <c r="H33" s="175"/>
      <c r="I33" s="176">
        <f>ROUND(E33*H33,2)</f>
        <v>0</v>
      </c>
      <c r="J33" s="175"/>
      <c r="K33" s="176">
        <f>ROUND(E33*J33,2)</f>
        <v>0</v>
      </c>
      <c r="L33" s="176">
        <v>21</v>
      </c>
      <c r="M33" s="176">
        <f>G33*(1+L33/100)</f>
        <v>0</v>
      </c>
      <c r="N33" s="174">
        <v>1.7000000000000001E-4</v>
      </c>
      <c r="O33" s="174">
        <f>ROUND(E33*N33,2)</f>
        <v>0</v>
      </c>
      <c r="P33" s="174">
        <v>0</v>
      </c>
      <c r="Q33" s="174">
        <f>ROUND(E33*P33,2)</f>
        <v>0</v>
      </c>
      <c r="R33" s="176"/>
      <c r="S33" s="176" t="s">
        <v>137</v>
      </c>
      <c r="T33" s="177" t="s">
        <v>137</v>
      </c>
      <c r="U33" s="159">
        <v>2.9</v>
      </c>
      <c r="V33" s="159">
        <f>ROUND(E33*U33,2)</f>
        <v>5.8</v>
      </c>
      <c r="W33" s="159"/>
      <c r="X33" s="159" t="s">
        <v>138</v>
      </c>
      <c r="Y33" s="159" t="s">
        <v>139</v>
      </c>
      <c r="Z33" s="148"/>
      <c r="AA33" s="148"/>
      <c r="AB33" s="148"/>
      <c r="AC33" s="148"/>
      <c r="AD33" s="148"/>
      <c r="AE33" s="148"/>
      <c r="AF33" s="148"/>
      <c r="AG33" s="148" t="s">
        <v>140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22.5" outlineLevel="2" x14ac:dyDescent="0.2">
      <c r="A34" s="155"/>
      <c r="B34" s="156"/>
      <c r="C34" s="188" t="s">
        <v>584</v>
      </c>
      <c r="D34" s="161"/>
      <c r="E34" s="162">
        <v>2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8"/>
      <c r="AA34" s="148"/>
      <c r="AB34" s="148"/>
      <c r="AC34" s="148"/>
      <c r="AD34" s="148"/>
      <c r="AE34" s="148"/>
      <c r="AF34" s="148"/>
      <c r="AG34" s="148" t="s">
        <v>142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 x14ac:dyDescent="0.2">
      <c r="A35" s="171">
        <v>14</v>
      </c>
      <c r="B35" s="172" t="s">
        <v>587</v>
      </c>
      <c r="C35" s="187" t="s">
        <v>588</v>
      </c>
      <c r="D35" s="173" t="s">
        <v>258</v>
      </c>
      <c r="E35" s="174">
        <v>1</v>
      </c>
      <c r="F35" s="175"/>
      <c r="G35" s="176">
        <f>ROUND(E35*F35,2)</f>
        <v>0</v>
      </c>
      <c r="H35" s="175"/>
      <c r="I35" s="176">
        <f>ROUND(E35*H35,2)</f>
        <v>0</v>
      </c>
      <c r="J35" s="175"/>
      <c r="K35" s="176">
        <f>ROUND(E35*J35,2)</f>
        <v>0</v>
      </c>
      <c r="L35" s="176">
        <v>21</v>
      </c>
      <c r="M35" s="176">
        <f>G35*(1+L35/100)</f>
        <v>0</v>
      </c>
      <c r="N35" s="174">
        <v>0</v>
      </c>
      <c r="O35" s="174">
        <f>ROUND(E35*N35,2)</f>
        <v>0</v>
      </c>
      <c r="P35" s="174">
        <v>0</v>
      </c>
      <c r="Q35" s="174">
        <f>ROUND(E35*P35,2)</f>
        <v>0</v>
      </c>
      <c r="R35" s="176"/>
      <c r="S35" s="176" t="s">
        <v>136</v>
      </c>
      <c r="T35" s="177" t="s">
        <v>201</v>
      </c>
      <c r="U35" s="159">
        <v>0</v>
      </c>
      <c r="V35" s="159">
        <f>ROUND(E35*U35,2)</f>
        <v>0</v>
      </c>
      <c r="W35" s="159"/>
      <c r="X35" s="159" t="s">
        <v>245</v>
      </c>
      <c r="Y35" s="159" t="s">
        <v>139</v>
      </c>
      <c r="Z35" s="148"/>
      <c r="AA35" s="148"/>
      <c r="AB35" s="148"/>
      <c r="AC35" s="148"/>
      <c r="AD35" s="148"/>
      <c r="AE35" s="148"/>
      <c r="AF35" s="148"/>
      <c r="AG35" s="148" t="s">
        <v>246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x14ac:dyDescent="0.2">
      <c r="A36" s="3"/>
      <c r="B36" s="4"/>
      <c r="C36" s="191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AE36">
        <v>12</v>
      </c>
      <c r="AF36">
        <v>21</v>
      </c>
      <c r="AG36" t="s">
        <v>117</v>
      </c>
    </row>
    <row r="37" spans="1:60" x14ac:dyDescent="0.2">
      <c r="A37" s="151"/>
      <c r="B37" s="152" t="s">
        <v>31</v>
      </c>
      <c r="C37" s="192"/>
      <c r="D37" s="153"/>
      <c r="E37" s="154"/>
      <c r="F37" s="154"/>
      <c r="G37" s="170">
        <f>G8</f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f>SUMIF(L7:L35,AE36,G7:G35)</f>
        <v>0</v>
      </c>
      <c r="AF37">
        <f>SUMIF(L7:L35,AF36,G7:G35)</f>
        <v>0</v>
      </c>
      <c r="AG37" t="s">
        <v>297</v>
      </c>
    </row>
    <row r="38" spans="1:60" x14ac:dyDescent="0.2">
      <c r="A38" s="3"/>
      <c r="B38" s="4"/>
      <c r="C38" s="191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60" x14ac:dyDescent="0.2">
      <c r="A39" s="3"/>
      <c r="B39" s="4"/>
      <c r="C39" s="191"/>
      <c r="D39" s="6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60" x14ac:dyDescent="0.2">
      <c r="A40" s="257" t="s">
        <v>298</v>
      </c>
      <c r="B40" s="257"/>
      <c r="C40" s="258"/>
      <c r="D40" s="6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60" x14ac:dyDescent="0.2">
      <c r="A41" s="259"/>
      <c r="B41" s="260"/>
      <c r="C41" s="261"/>
      <c r="D41" s="260"/>
      <c r="E41" s="260"/>
      <c r="F41" s="260"/>
      <c r="G41" s="262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AG41" t="s">
        <v>299</v>
      </c>
    </row>
    <row r="42" spans="1:60" x14ac:dyDescent="0.2">
      <c r="A42" s="263"/>
      <c r="B42" s="264"/>
      <c r="C42" s="265"/>
      <c r="D42" s="264"/>
      <c r="E42" s="264"/>
      <c r="F42" s="264"/>
      <c r="G42" s="26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60" x14ac:dyDescent="0.2">
      <c r="A43" s="263"/>
      <c r="B43" s="264"/>
      <c r="C43" s="265"/>
      <c r="D43" s="264"/>
      <c r="E43" s="264"/>
      <c r="F43" s="264"/>
      <c r="G43" s="26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60" x14ac:dyDescent="0.2">
      <c r="A44" s="263"/>
      <c r="B44" s="264"/>
      <c r="C44" s="265"/>
      <c r="D44" s="264"/>
      <c r="E44" s="264"/>
      <c r="F44" s="264"/>
      <c r="G44" s="26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60" x14ac:dyDescent="0.2">
      <c r="A45" s="267"/>
      <c r="B45" s="268"/>
      <c r="C45" s="269"/>
      <c r="D45" s="268"/>
      <c r="E45" s="268"/>
      <c r="F45" s="268"/>
      <c r="G45" s="270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60" x14ac:dyDescent="0.2">
      <c r="A46" s="3"/>
      <c r="B46" s="4"/>
      <c r="C46" s="191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60" x14ac:dyDescent="0.2">
      <c r="C47" s="193"/>
      <c r="D47" s="10"/>
      <c r="AG47" t="s">
        <v>300</v>
      </c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41:G45"/>
    <mergeCell ref="A1:G1"/>
    <mergeCell ref="C2:G2"/>
    <mergeCell ref="C3:G3"/>
    <mergeCell ref="C4:G4"/>
    <mergeCell ref="A40:C4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D46A-9762-4F1D-B119-AB710539D6C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2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58</v>
      </c>
      <c r="C3" s="251" t="s">
        <v>65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51</v>
      </c>
      <c r="C4" s="254" t="s">
        <v>65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74</v>
      </c>
      <c r="C8" s="186" t="s">
        <v>75</v>
      </c>
      <c r="D8" s="166"/>
      <c r="E8" s="167"/>
      <c r="F8" s="168"/>
      <c r="G8" s="168">
        <f>SUMIF(AG9:AG13,"&lt;&gt;NOR",G9:G13)</f>
        <v>0</v>
      </c>
      <c r="H8" s="168"/>
      <c r="I8" s="168">
        <f>SUM(I9:I13)</f>
        <v>0</v>
      </c>
      <c r="J8" s="168"/>
      <c r="K8" s="168">
        <f>SUM(K9:K13)</f>
        <v>0</v>
      </c>
      <c r="L8" s="168"/>
      <c r="M8" s="168">
        <f>SUM(M9:M13)</f>
        <v>0</v>
      </c>
      <c r="N8" s="167"/>
      <c r="O8" s="167">
        <f>SUM(O9:O13)</f>
        <v>0</v>
      </c>
      <c r="P8" s="167"/>
      <c r="Q8" s="167">
        <f>SUM(Q9:Q13)</f>
        <v>0</v>
      </c>
      <c r="R8" s="168"/>
      <c r="S8" s="168"/>
      <c r="T8" s="169"/>
      <c r="U8" s="163"/>
      <c r="V8" s="163">
        <f>SUM(V9:V13)</f>
        <v>0</v>
      </c>
      <c r="W8" s="163"/>
      <c r="X8" s="163"/>
      <c r="Y8" s="163"/>
      <c r="AG8" t="s">
        <v>132</v>
      </c>
    </row>
    <row r="9" spans="1:60" ht="22.5" outlineLevel="1" x14ac:dyDescent="0.2">
      <c r="A9" s="171">
        <v>1</v>
      </c>
      <c r="B9" s="172" t="s">
        <v>589</v>
      </c>
      <c r="C9" s="187" t="s">
        <v>590</v>
      </c>
      <c r="D9" s="173" t="s">
        <v>591</v>
      </c>
      <c r="E9" s="174">
        <v>60.125999999999998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0</v>
      </c>
      <c r="O9" s="174">
        <f>ROUND(E9*N9,2)</f>
        <v>0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201</v>
      </c>
      <c r="U9" s="159">
        <v>0</v>
      </c>
      <c r="V9" s="159">
        <f>ROUND(E9*U9,2)</f>
        <v>0</v>
      </c>
      <c r="W9" s="159"/>
      <c r="X9" s="159" t="s">
        <v>245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246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2" x14ac:dyDescent="0.2">
      <c r="A10" s="155"/>
      <c r="B10" s="156"/>
      <c r="C10" s="188" t="s">
        <v>592</v>
      </c>
      <c r="D10" s="161"/>
      <c r="E10" s="162">
        <v>60.125999999999998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ht="22.5" outlineLevel="1" x14ac:dyDescent="0.2">
      <c r="A11" s="171">
        <v>2</v>
      </c>
      <c r="B11" s="172" t="s">
        <v>593</v>
      </c>
      <c r="C11" s="187" t="s">
        <v>594</v>
      </c>
      <c r="D11" s="173" t="s">
        <v>591</v>
      </c>
      <c r="E11" s="174">
        <v>60.125999999999998</v>
      </c>
      <c r="F11" s="175"/>
      <c r="G11" s="176">
        <f>ROUND(E11*F11,2)</f>
        <v>0</v>
      </c>
      <c r="H11" s="175"/>
      <c r="I11" s="176">
        <f>ROUND(E11*H11,2)</f>
        <v>0</v>
      </c>
      <c r="J11" s="175"/>
      <c r="K11" s="176">
        <f>ROUND(E11*J11,2)</f>
        <v>0</v>
      </c>
      <c r="L11" s="176">
        <v>21</v>
      </c>
      <c r="M11" s="176">
        <f>G11*(1+L11/100)</f>
        <v>0</v>
      </c>
      <c r="N11" s="174">
        <v>0</v>
      </c>
      <c r="O11" s="174">
        <f>ROUND(E11*N11,2)</f>
        <v>0</v>
      </c>
      <c r="P11" s="174">
        <v>0</v>
      </c>
      <c r="Q11" s="174">
        <f>ROUND(E11*P11,2)</f>
        <v>0</v>
      </c>
      <c r="R11" s="176"/>
      <c r="S11" s="176" t="s">
        <v>136</v>
      </c>
      <c r="T11" s="177" t="s">
        <v>201</v>
      </c>
      <c r="U11" s="159">
        <v>0</v>
      </c>
      <c r="V11" s="159">
        <f>ROUND(E11*U11,2)</f>
        <v>0</v>
      </c>
      <c r="W11" s="159"/>
      <c r="X11" s="159" t="s">
        <v>245</v>
      </c>
      <c r="Y11" s="159" t="s">
        <v>139</v>
      </c>
      <c r="Z11" s="148"/>
      <c r="AA11" s="148"/>
      <c r="AB11" s="148"/>
      <c r="AC11" s="148"/>
      <c r="AD11" s="148"/>
      <c r="AE11" s="148"/>
      <c r="AF11" s="148"/>
      <c r="AG11" s="148" t="s">
        <v>246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2" x14ac:dyDescent="0.2">
      <c r="A12" s="155"/>
      <c r="B12" s="156"/>
      <c r="C12" s="188" t="s">
        <v>592</v>
      </c>
      <c r="D12" s="161"/>
      <c r="E12" s="162">
        <v>60.125999999999998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71">
        <v>3</v>
      </c>
      <c r="B13" s="172" t="s">
        <v>595</v>
      </c>
      <c r="C13" s="187" t="s">
        <v>596</v>
      </c>
      <c r="D13" s="173" t="s">
        <v>258</v>
      </c>
      <c r="E13" s="174">
        <v>1</v>
      </c>
      <c r="F13" s="175"/>
      <c r="G13" s="176">
        <f>ROUND(E13*F13,2)</f>
        <v>0</v>
      </c>
      <c r="H13" s="175"/>
      <c r="I13" s="176">
        <f>ROUND(E13*H13,2)</f>
        <v>0</v>
      </c>
      <c r="J13" s="175"/>
      <c r="K13" s="176">
        <f>ROUND(E13*J13,2)</f>
        <v>0</v>
      </c>
      <c r="L13" s="176">
        <v>21</v>
      </c>
      <c r="M13" s="176">
        <f>G13*(1+L13/100)</f>
        <v>0</v>
      </c>
      <c r="N13" s="174">
        <v>0</v>
      </c>
      <c r="O13" s="174">
        <f>ROUND(E13*N13,2)</f>
        <v>0</v>
      </c>
      <c r="P13" s="174">
        <v>0</v>
      </c>
      <c r="Q13" s="174">
        <f>ROUND(E13*P13,2)</f>
        <v>0</v>
      </c>
      <c r="R13" s="176"/>
      <c r="S13" s="176" t="s">
        <v>136</v>
      </c>
      <c r="T13" s="177" t="s">
        <v>201</v>
      </c>
      <c r="U13" s="159">
        <v>0</v>
      </c>
      <c r="V13" s="159">
        <f>ROUND(E13*U13,2)</f>
        <v>0</v>
      </c>
      <c r="W13" s="159"/>
      <c r="X13" s="159" t="s">
        <v>245</v>
      </c>
      <c r="Y13" s="159" t="s">
        <v>139</v>
      </c>
      <c r="Z13" s="148"/>
      <c r="AA13" s="148"/>
      <c r="AB13" s="148"/>
      <c r="AC13" s="148"/>
      <c r="AD13" s="148"/>
      <c r="AE13" s="148"/>
      <c r="AF13" s="148"/>
      <c r="AG13" s="148" t="s">
        <v>246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x14ac:dyDescent="0.2">
      <c r="A14" s="3"/>
      <c r="B14" s="4"/>
      <c r="C14" s="191"/>
      <c r="D14" s="6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AE14">
        <v>12</v>
      </c>
      <c r="AF14">
        <v>21</v>
      </c>
      <c r="AG14" t="s">
        <v>117</v>
      </c>
    </row>
    <row r="15" spans="1:60" x14ac:dyDescent="0.2">
      <c r="A15" s="151"/>
      <c r="B15" s="152" t="s">
        <v>31</v>
      </c>
      <c r="C15" s="192"/>
      <c r="D15" s="153"/>
      <c r="E15" s="154"/>
      <c r="F15" s="154"/>
      <c r="G15" s="170">
        <f>G8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AE15">
        <f>SUMIF(L7:L13,AE14,G7:G13)</f>
        <v>0</v>
      </c>
      <c r="AF15">
        <f>SUMIF(L7:L13,AF14,G7:G13)</f>
        <v>0</v>
      </c>
      <c r="AG15" t="s">
        <v>297</v>
      </c>
    </row>
    <row r="16" spans="1:60" x14ac:dyDescent="0.2">
      <c r="A16" s="3"/>
      <c r="B16" s="4"/>
      <c r="C16" s="191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33" x14ac:dyDescent="0.2">
      <c r="A17" s="3"/>
      <c r="B17" s="4"/>
      <c r="C17" s="191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33" x14ac:dyDescent="0.2">
      <c r="A18" s="257" t="s">
        <v>298</v>
      </c>
      <c r="B18" s="257"/>
      <c r="C18" s="258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33" x14ac:dyDescent="0.2">
      <c r="A19" s="259"/>
      <c r="B19" s="260"/>
      <c r="C19" s="261"/>
      <c r="D19" s="260"/>
      <c r="E19" s="260"/>
      <c r="F19" s="260"/>
      <c r="G19" s="26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AG19" t="s">
        <v>299</v>
      </c>
    </row>
    <row r="20" spans="1:33" x14ac:dyDescent="0.2">
      <c r="A20" s="263"/>
      <c r="B20" s="264"/>
      <c r="C20" s="265"/>
      <c r="D20" s="264"/>
      <c r="E20" s="264"/>
      <c r="F20" s="264"/>
      <c r="G20" s="26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33" x14ac:dyDescent="0.2">
      <c r="A21" s="263"/>
      <c r="B21" s="264"/>
      <c r="C21" s="265"/>
      <c r="D21" s="264"/>
      <c r="E21" s="264"/>
      <c r="F21" s="264"/>
      <c r="G21" s="26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33" x14ac:dyDescent="0.2">
      <c r="A22" s="263"/>
      <c r="B22" s="264"/>
      <c r="C22" s="265"/>
      <c r="D22" s="264"/>
      <c r="E22" s="264"/>
      <c r="F22" s="264"/>
      <c r="G22" s="26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33" x14ac:dyDescent="0.2">
      <c r="A23" s="267"/>
      <c r="B23" s="268"/>
      <c r="C23" s="269"/>
      <c r="D23" s="268"/>
      <c r="E23" s="268"/>
      <c r="F23" s="268"/>
      <c r="G23" s="27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33" x14ac:dyDescent="0.2">
      <c r="A24" s="3"/>
      <c r="B24" s="4"/>
      <c r="C24" s="191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33" x14ac:dyDescent="0.2">
      <c r="C25" s="193"/>
      <c r="D25" s="10"/>
      <c r="AG25" t="s">
        <v>300</v>
      </c>
    </row>
    <row r="26" spans="1:33" x14ac:dyDescent="0.2">
      <c r="D26" s="10"/>
    </row>
    <row r="27" spans="1:33" x14ac:dyDescent="0.2">
      <c r="D27" s="10"/>
    </row>
    <row r="28" spans="1:33" x14ac:dyDescent="0.2">
      <c r="D28" s="10"/>
    </row>
    <row r="29" spans="1:33" x14ac:dyDescent="0.2">
      <c r="D29" s="10"/>
    </row>
    <row r="30" spans="1:33" x14ac:dyDescent="0.2">
      <c r="D30" s="10"/>
    </row>
    <row r="31" spans="1:33" x14ac:dyDescent="0.2">
      <c r="D31" s="10"/>
    </row>
    <row r="32" spans="1:33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9:G23"/>
    <mergeCell ref="A1:G1"/>
    <mergeCell ref="C2:G2"/>
    <mergeCell ref="C3:G3"/>
    <mergeCell ref="C4:G4"/>
    <mergeCell ref="A18:C1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8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9" t="s">
        <v>4</v>
      </c>
      <c r="C1" s="230"/>
      <c r="D1" s="230"/>
      <c r="E1" s="230"/>
      <c r="F1" s="230"/>
      <c r="G1" s="230"/>
      <c r="H1" s="230"/>
      <c r="I1" s="230"/>
      <c r="J1" s="231"/>
    </row>
    <row r="2" spans="1:15" ht="36" customHeight="1" x14ac:dyDescent="0.2">
      <c r="A2" s="2"/>
      <c r="B2" s="76" t="s">
        <v>24</v>
      </c>
      <c r="C2" s="77"/>
      <c r="D2" s="78" t="s">
        <v>43</v>
      </c>
      <c r="E2" s="235" t="s">
        <v>44</v>
      </c>
      <c r="F2" s="236"/>
      <c r="G2" s="236"/>
      <c r="H2" s="236"/>
      <c r="I2" s="236"/>
      <c r="J2" s="237"/>
      <c r="O2" s="1"/>
    </row>
    <row r="3" spans="1:15" ht="27" hidden="1" customHeight="1" x14ac:dyDescent="0.2">
      <c r="A3" s="2"/>
      <c r="B3" s="79"/>
      <c r="C3" s="77"/>
      <c r="D3" s="80"/>
      <c r="E3" s="238"/>
      <c r="F3" s="239"/>
      <c r="G3" s="239"/>
      <c r="H3" s="239"/>
      <c r="I3" s="239"/>
      <c r="J3" s="240"/>
    </row>
    <row r="4" spans="1:15" ht="23.25" customHeight="1" x14ac:dyDescent="0.2">
      <c r="A4" s="2"/>
      <c r="B4" s="81"/>
      <c r="C4" s="82"/>
      <c r="D4" s="83"/>
      <c r="E4" s="219"/>
      <c r="F4" s="219"/>
      <c r="G4" s="219"/>
      <c r="H4" s="219"/>
      <c r="I4" s="219"/>
      <c r="J4" s="220"/>
    </row>
    <row r="5" spans="1:15" ht="24" customHeight="1" x14ac:dyDescent="0.2">
      <c r="A5" s="2"/>
      <c r="B5" s="31" t="s">
        <v>23</v>
      </c>
      <c r="D5" s="223" t="s">
        <v>45</v>
      </c>
      <c r="E5" s="224"/>
      <c r="F5" s="224"/>
      <c r="G5" s="224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5" t="s">
        <v>46</v>
      </c>
      <c r="E6" s="226"/>
      <c r="F6" s="226"/>
      <c r="G6" s="226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84" t="s">
        <v>48</v>
      </c>
      <c r="E7" s="227" t="s">
        <v>47</v>
      </c>
      <c r="F7" s="228"/>
      <c r="G7" s="228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42"/>
      <c r="E11" s="242"/>
      <c r="F11" s="242"/>
      <c r="G11" s="242"/>
      <c r="H11" s="18" t="s">
        <v>42</v>
      </c>
      <c r="I11" s="86"/>
      <c r="J11" s="8"/>
    </row>
    <row r="12" spans="1:15" ht="15.75" customHeight="1" x14ac:dyDescent="0.2">
      <c r="A12" s="2"/>
      <c r="B12" s="28"/>
      <c r="C12" s="55"/>
      <c r="D12" s="218"/>
      <c r="E12" s="218"/>
      <c r="F12" s="218"/>
      <c r="G12" s="218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7"/>
      <c r="E13" s="221"/>
      <c r="F13" s="222"/>
      <c r="G13" s="22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41"/>
      <c r="F15" s="241"/>
      <c r="G15" s="243"/>
      <c r="H15" s="243"/>
      <c r="I15" s="243" t="s">
        <v>31</v>
      </c>
      <c r="J15" s="244"/>
    </row>
    <row r="16" spans="1:15" ht="23.25" customHeight="1" x14ac:dyDescent="0.2">
      <c r="A16" s="140" t="s">
        <v>26</v>
      </c>
      <c r="B16" s="38" t="s">
        <v>26</v>
      </c>
      <c r="C16" s="62"/>
      <c r="D16" s="63"/>
      <c r="E16" s="207"/>
      <c r="F16" s="208"/>
      <c r="G16" s="207"/>
      <c r="H16" s="208"/>
      <c r="I16" s="207">
        <f>SUMIF(F58:F74,A16,I58:I74)+SUMIF(F58:F74,"PSU",I58:I74)</f>
        <v>0</v>
      </c>
      <c r="J16" s="209"/>
    </row>
    <row r="17" spans="1:10" ht="23.25" customHeight="1" x14ac:dyDescent="0.2">
      <c r="A17" s="140" t="s">
        <v>27</v>
      </c>
      <c r="B17" s="38" t="s">
        <v>27</v>
      </c>
      <c r="C17" s="62"/>
      <c r="D17" s="63"/>
      <c r="E17" s="207"/>
      <c r="F17" s="208"/>
      <c r="G17" s="207"/>
      <c r="H17" s="208"/>
      <c r="I17" s="207">
        <f>SUMIF(F58:F74,A17,I58:I74)</f>
        <v>0</v>
      </c>
      <c r="J17" s="209"/>
    </row>
    <row r="18" spans="1:10" ht="23.25" customHeight="1" x14ac:dyDescent="0.2">
      <c r="A18" s="140" t="s">
        <v>28</v>
      </c>
      <c r="B18" s="38" t="s">
        <v>28</v>
      </c>
      <c r="C18" s="62"/>
      <c r="D18" s="63"/>
      <c r="E18" s="207"/>
      <c r="F18" s="208"/>
      <c r="G18" s="207"/>
      <c r="H18" s="208"/>
      <c r="I18" s="207">
        <f>SUMIF(F58:F74,A18,I58:I74)</f>
        <v>0</v>
      </c>
      <c r="J18" s="209"/>
    </row>
    <row r="19" spans="1:10" ht="23.25" customHeight="1" x14ac:dyDescent="0.2">
      <c r="A19" s="140" t="s">
        <v>104</v>
      </c>
      <c r="B19" s="38" t="s">
        <v>29</v>
      </c>
      <c r="C19" s="62"/>
      <c r="D19" s="63"/>
      <c r="E19" s="207"/>
      <c r="F19" s="208"/>
      <c r="G19" s="207"/>
      <c r="H19" s="208"/>
      <c r="I19" s="207">
        <f>SUMIF(F58:F74,A19,I58:I74)</f>
        <v>0</v>
      </c>
      <c r="J19" s="209"/>
    </row>
    <row r="20" spans="1:10" ht="23.25" customHeight="1" x14ac:dyDescent="0.2">
      <c r="A20" s="140" t="s">
        <v>103</v>
      </c>
      <c r="B20" s="38" t="s">
        <v>30</v>
      </c>
      <c r="C20" s="62"/>
      <c r="D20" s="63"/>
      <c r="E20" s="207"/>
      <c r="F20" s="208"/>
      <c r="G20" s="207"/>
      <c r="H20" s="208"/>
      <c r="I20" s="207">
        <f>SUMIF(F58:F74,A20,I58:I74)</f>
        <v>0</v>
      </c>
      <c r="J20" s="209"/>
    </row>
    <row r="21" spans="1:10" ht="23.25" customHeight="1" x14ac:dyDescent="0.2">
      <c r="A21" s="2"/>
      <c r="B21" s="48" t="s">
        <v>31</v>
      </c>
      <c r="C21" s="64"/>
      <c r="D21" s="65"/>
      <c r="E21" s="210"/>
      <c r="F21" s="245"/>
      <c r="G21" s="210"/>
      <c r="H21" s="245"/>
      <c r="I21" s="210">
        <f>SUM(I16:J20)</f>
        <v>0</v>
      </c>
      <c r="J21" s="21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05">
        <f>ZakladDPHSniVypocet</f>
        <v>0</v>
      </c>
      <c r="H23" s="206"/>
      <c r="I23" s="20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03">
        <f>A23</f>
        <v>0</v>
      </c>
      <c r="H24" s="204"/>
      <c r="I24" s="20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05">
        <f>ZakladDPHZaklVypocet</f>
        <v>0</v>
      </c>
      <c r="H25" s="206"/>
      <c r="I25" s="20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32">
        <f>A25</f>
        <v>0</v>
      </c>
      <c r="H26" s="233"/>
      <c r="I26" s="233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34">
        <f>CenaCelkem-(ZakladDPHSni+DPHSni+ZakladDPHZakl+DPHZakl)</f>
        <v>0</v>
      </c>
      <c r="H27" s="234"/>
      <c r="I27" s="234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213">
        <f>ZakladDPHSniVypocet+ZakladDPHZaklVypocet</f>
        <v>0</v>
      </c>
      <c r="H28" s="213"/>
      <c r="I28" s="213"/>
      <c r="J28" s="117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3" t="s">
        <v>37</v>
      </c>
      <c r="C29" s="118"/>
      <c r="D29" s="118"/>
      <c r="E29" s="118"/>
      <c r="F29" s="119"/>
      <c r="G29" s="212">
        <f>A27</f>
        <v>0</v>
      </c>
      <c r="H29" s="212"/>
      <c r="I29" s="212"/>
      <c r="J29" s="120" t="s">
        <v>67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4"/>
      <c r="E34" s="215"/>
      <c r="G34" s="216"/>
      <c r="H34" s="217"/>
      <c r="I34" s="217"/>
      <c r="J34" s="25"/>
    </row>
    <row r="35" spans="1:10" ht="12.75" customHeight="1" x14ac:dyDescent="0.2">
      <c r="A35" s="2"/>
      <c r="B35" s="2"/>
      <c r="D35" s="202" t="s">
        <v>2</v>
      </c>
      <c r="E35" s="20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customHeight="1" x14ac:dyDescent="0.2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50</v>
      </c>
      <c r="C39" s="198"/>
      <c r="D39" s="198"/>
      <c r="E39" s="198"/>
      <c r="F39" s="100">
        <f>'01 01 Pol'!AE141+'01 02 Pol'!AE280+'01 03 Pol'!AE241+'01 04 Pol'!AE157+'01 05 Pol'!AE216+'01 06 Pol'!AE216+'03 01 Pol'!AE37+'04 01 Pol'!AE15</f>
        <v>0</v>
      </c>
      <c r="G39" s="101">
        <f>'01 01 Pol'!AF141+'01 02 Pol'!AF280+'01 03 Pol'!AF241+'01 04 Pol'!AF157+'01 05 Pol'!AF216+'01 06 Pol'!AF216+'03 01 Pol'!AF37+'04 01 Pol'!AF15</f>
        <v>0</v>
      </c>
      <c r="H39" s="102">
        <f t="shared" ref="H39:H50" si="1">(F39*SazbaDPH1/100)+(G39*SazbaDPH2/100)</f>
        <v>0</v>
      </c>
      <c r="I39" s="102">
        <f t="shared" ref="I39:I50" si="2">F39+G39+H39</f>
        <v>0</v>
      </c>
      <c r="J39" s="103" t="str">
        <f t="shared" ref="J39:J50" si="3">IF(_xlfn.SINGLE(CenaCelkemVypocet)=0,"",I39/_xlfn.SINGLE(CenaCelkemVypocet)*100)</f>
        <v/>
      </c>
    </row>
    <row r="40" spans="1:10" ht="25.5" customHeight="1" x14ac:dyDescent="0.2">
      <c r="A40" s="89">
        <v>2</v>
      </c>
      <c r="B40" s="104" t="s">
        <v>51</v>
      </c>
      <c r="C40" s="197" t="s">
        <v>52</v>
      </c>
      <c r="D40" s="197"/>
      <c r="E40" s="197"/>
      <c r="F40" s="105">
        <f>'01 01 Pol'!AE141+'01 02 Pol'!AE280+'01 03 Pol'!AE241+'01 04 Pol'!AE157+'01 05 Pol'!AE216+'01 06 Pol'!AE216</f>
        <v>0</v>
      </c>
      <c r="G40" s="106">
        <f>'01 01 Pol'!AF141+'01 02 Pol'!AF280+'01 03 Pol'!AF241+'01 04 Pol'!AF157+'01 05 Pol'!AF216+'01 06 Pol'!AF216</f>
        <v>0</v>
      </c>
      <c r="H40" s="106">
        <f t="shared" si="1"/>
        <v>0</v>
      </c>
      <c r="I40" s="106">
        <f t="shared" si="2"/>
        <v>0</v>
      </c>
      <c r="J40" s="107" t="str">
        <f t="shared" si="3"/>
        <v/>
      </c>
    </row>
    <row r="41" spans="1:10" ht="25.5" customHeight="1" x14ac:dyDescent="0.2">
      <c r="A41" s="89">
        <v>3</v>
      </c>
      <c r="B41" s="108" t="s">
        <v>51</v>
      </c>
      <c r="C41" s="198" t="s">
        <v>53</v>
      </c>
      <c r="D41" s="198"/>
      <c r="E41" s="198"/>
      <c r="F41" s="109">
        <f>'01 01 Pol'!AE141</f>
        <v>0</v>
      </c>
      <c r="G41" s="102">
        <f>'01 01 Pol'!AF141</f>
        <v>0</v>
      </c>
      <c r="H41" s="102">
        <f t="shared" si="1"/>
        <v>0</v>
      </c>
      <c r="I41" s="102">
        <f t="shared" si="2"/>
        <v>0</v>
      </c>
      <c r="J41" s="103" t="str">
        <f t="shared" si="3"/>
        <v/>
      </c>
    </row>
    <row r="42" spans="1:10" ht="25.5" customHeight="1" x14ac:dyDescent="0.2">
      <c r="A42" s="89">
        <v>3</v>
      </c>
      <c r="B42" s="108" t="s">
        <v>54</v>
      </c>
      <c r="C42" s="198" t="s">
        <v>55</v>
      </c>
      <c r="D42" s="198"/>
      <c r="E42" s="198"/>
      <c r="F42" s="109">
        <f>'01 02 Pol'!AE280</f>
        <v>0</v>
      </c>
      <c r="G42" s="102">
        <f>'01 02 Pol'!AF280</f>
        <v>0</v>
      </c>
      <c r="H42" s="102">
        <f t="shared" si="1"/>
        <v>0</v>
      </c>
      <c r="I42" s="102">
        <f t="shared" si="2"/>
        <v>0</v>
      </c>
      <c r="J42" s="103" t="str">
        <f t="shared" si="3"/>
        <v/>
      </c>
    </row>
    <row r="43" spans="1:10" ht="25.5" customHeight="1" x14ac:dyDescent="0.2">
      <c r="A43" s="89">
        <v>3</v>
      </c>
      <c r="B43" s="108" t="s">
        <v>56</v>
      </c>
      <c r="C43" s="198" t="s">
        <v>57</v>
      </c>
      <c r="D43" s="198"/>
      <c r="E43" s="198"/>
      <c r="F43" s="109">
        <f>'01 03 Pol'!AE241</f>
        <v>0</v>
      </c>
      <c r="G43" s="102">
        <f>'01 03 Pol'!AF241</f>
        <v>0</v>
      </c>
      <c r="H43" s="102">
        <f t="shared" si="1"/>
        <v>0</v>
      </c>
      <c r="I43" s="102">
        <f t="shared" si="2"/>
        <v>0</v>
      </c>
      <c r="J43" s="103" t="str">
        <f t="shared" si="3"/>
        <v/>
      </c>
    </row>
    <row r="44" spans="1:10" ht="25.5" customHeight="1" x14ac:dyDescent="0.2">
      <c r="A44" s="89">
        <v>3</v>
      </c>
      <c r="B44" s="108" t="s">
        <v>58</v>
      </c>
      <c r="C44" s="198" t="s">
        <v>59</v>
      </c>
      <c r="D44" s="198"/>
      <c r="E44" s="198"/>
      <c r="F44" s="109">
        <f>'01 04 Pol'!AE157</f>
        <v>0</v>
      </c>
      <c r="G44" s="102">
        <f>'01 04 Pol'!AF157</f>
        <v>0</v>
      </c>
      <c r="H44" s="102">
        <f t="shared" si="1"/>
        <v>0</v>
      </c>
      <c r="I44" s="102">
        <f t="shared" si="2"/>
        <v>0</v>
      </c>
      <c r="J44" s="103" t="str">
        <f t="shared" si="3"/>
        <v/>
      </c>
    </row>
    <row r="45" spans="1:10" ht="25.5" customHeight="1" x14ac:dyDescent="0.2">
      <c r="A45" s="89">
        <v>3</v>
      </c>
      <c r="B45" s="108" t="s">
        <v>60</v>
      </c>
      <c r="C45" s="198" t="s">
        <v>61</v>
      </c>
      <c r="D45" s="198"/>
      <c r="E45" s="198"/>
      <c r="F45" s="109">
        <f>'01 05 Pol'!AE216</f>
        <v>0</v>
      </c>
      <c r="G45" s="102">
        <f>'01 05 Pol'!AF216</f>
        <v>0</v>
      </c>
      <c r="H45" s="102">
        <f t="shared" si="1"/>
        <v>0</v>
      </c>
      <c r="I45" s="102">
        <f t="shared" si="2"/>
        <v>0</v>
      </c>
      <c r="J45" s="103" t="str">
        <f t="shared" si="3"/>
        <v/>
      </c>
    </row>
    <row r="46" spans="1:10" ht="25.5" customHeight="1" x14ac:dyDescent="0.2">
      <c r="A46" s="89">
        <v>3</v>
      </c>
      <c r="B46" s="108" t="s">
        <v>62</v>
      </c>
      <c r="C46" s="198" t="s">
        <v>63</v>
      </c>
      <c r="D46" s="198"/>
      <c r="E46" s="198"/>
      <c r="F46" s="109">
        <f>'01 06 Pol'!AE216</f>
        <v>0</v>
      </c>
      <c r="G46" s="102">
        <f>'01 06 Pol'!AF216</f>
        <v>0</v>
      </c>
      <c r="H46" s="102">
        <f t="shared" si="1"/>
        <v>0</v>
      </c>
      <c r="I46" s="102">
        <f t="shared" si="2"/>
        <v>0</v>
      </c>
      <c r="J46" s="103" t="str">
        <f t="shared" si="3"/>
        <v/>
      </c>
    </row>
    <row r="47" spans="1:10" ht="25.5" customHeight="1" x14ac:dyDescent="0.2">
      <c r="A47" s="89">
        <v>2</v>
      </c>
      <c r="B47" s="104" t="s">
        <v>56</v>
      </c>
      <c r="C47" s="197" t="s">
        <v>64</v>
      </c>
      <c r="D47" s="197"/>
      <c r="E47" s="197"/>
      <c r="F47" s="105">
        <f>'03 01 Pol'!AE37</f>
        <v>0</v>
      </c>
      <c r="G47" s="106">
        <f>'03 01 Pol'!AF37</f>
        <v>0</v>
      </c>
      <c r="H47" s="106">
        <f t="shared" si="1"/>
        <v>0</v>
      </c>
      <c r="I47" s="106">
        <f t="shared" si="2"/>
        <v>0</v>
      </c>
      <c r="J47" s="107" t="str">
        <f t="shared" si="3"/>
        <v/>
      </c>
    </row>
    <row r="48" spans="1:10" ht="25.5" customHeight="1" x14ac:dyDescent="0.2">
      <c r="A48" s="89">
        <v>3</v>
      </c>
      <c r="B48" s="108" t="s">
        <v>51</v>
      </c>
      <c r="C48" s="198" t="s">
        <v>64</v>
      </c>
      <c r="D48" s="198"/>
      <c r="E48" s="198"/>
      <c r="F48" s="109">
        <f>'03 01 Pol'!AE37</f>
        <v>0</v>
      </c>
      <c r="G48" s="102">
        <f>'03 01 Pol'!AF37</f>
        <v>0</v>
      </c>
      <c r="H48" s="102">
        <f t="shared" si="1"/>
        <v>0</v>
      </c>
      <c r="I48" s="102">
        <f t="shared" si="2"/>
        <v>0</v>
      </c>
      <c r="J48" s="103" t="str">
        <f t="shared" si="3"/>
        <v/>
      </c>
    </row>
    <row r="49" spans="1:10" ht="25.5" customHeight="1" x14ac:dyDescent="0.2">
      <c r="A49" s="89">
        <v>2</v>
      </c>
      <c r="B49" s="104" t="s">
        <v>58</v>
      </c>
      <c r="C49" s="197" t="s">
        <v>65</v>
      </c>
      <c r="D49" s="197"/>
      <c r="E49" s="197"/>
      <c r="F49" s="105">
        <f>'04 01 Pol'!AE15</f>
        <v>0</v>
      </c>
      <c r="G49" s="106">
        <f>'04 01 Pol'!AF15</f>
        <v>0</v>
      </c>
      <c r="H49" s="106">
        <f t="shared" si="1"/>
        <v>0</v>
      </c>
      <c r="I49" s="106">
        <f t="shared" si="2"/>
        <v>0</v>
      </c>
      <c r="J49" s="107" t="str">
        <f t="shared" si="3"/>
        <v/>
      </c>
    </row>
    <row r="50" spans="1:10" ht="25.5" customHeight="1" x14ac:dyDescent="0.2">
      <c r="A50" s="89">
        <v>3</v>
      </c>
      <c r="B50" s="108" t="s">
        <v>51</v>
      </c>
      <c r="C50" s="198" t="s">
        <v>65</v>
      </c>
      <c r="D50" s="198"/>
      <c r="E50" s="198"/>
      <c r="F50" s="109">
        <f>'04 01 Pol'!AE15</f>
        <v>0</v>
      </c>
      <c r="G50" s="102">
        <f>'04 01 Pol'!AF15</f>
        <v>0</v>
      </c>
      <c r="H50" s="102">
        <f t="shared" si="1"/>
        <v>0</v>
      </c>
      <c r="I50" s="102">
        <f t="shared" si="2"/>
        <v>0</v>
      </c>
      <c r="J50" s="103" t="str">
        <f t="shared" si="3"/>
        <v/>
      </c>
    </row>
    <row r="51" spans="1:10" ht="25.5" customHeight="1" x14ac:dyDescent="0.2">
      <c r="A51" s="89"/>
      <c r="B51" s="199" t="s">
        <v>66</v>
      </c>
      <c r="C51" s="200"/>
      <c r="D51" s="200"/>
      <c r="E51" s="201"/>
      <c r="F51" s="110">
        <f>SUMIF(A39:A50,"=1",F39:F50)</f>
        <v>0</v>
      </c>
      <c r="G51" s="111">
        <f>SUMIF(A39:A50,"=1",G39:G50)</f>
        <v>0</v>
      </c>
      <c r="H51" s="111">
        <f>SUMIF(A39:A50,"=1",H39:H50)</f>
        <v>0</v>
      </c>
      <c r="I51" s="111">
        <f>SUMIF(A39:A50,"=1",I39:I50)</f>
        <v>0</v>
      </c>
      <c r="J51" s="112">
        <f>SUMIF(A39:A50,"=1",J39:J50)</f>
        <v>0</v>
      </c>
    </row>
    <row r="55" spans="1:10" ht="15.75" x14ac:dyDescent="0.25">
      <c r="B55" s="121" t="s">
        <v>68</v>
      </c>
    </row>
    <row r="57" spans="1:10" ht="25.5" customHeight="1" x14ac:dyDescent="0.2">
      <c r="A57" s="123"/>
      <c r="B57" s="126" t="s">
        <v>18</v>
      </c>
      <c r="C57" s="126" t="s">
        <v>6</v>
      </c>
      <c r="D57" s="127"/>
      <c r="E57" s="127"/>
      <c r="F57" s="128" t="s">
        <v>69</v>
      </c>
      <c r="G57" s="128"/>
      <c r="H57" s="128"/>
      <c r="I57" s="128" t="s">
        <v>31</v>
      </c>
      <c r="J57" s="128" t="s">
        <v>0</v>
      </c>
    </row>
    <row r="58" spans="1:10" ht="36.75" customHeight="1" x14ac:dyDescent="0.2">
      <c r="A58" s="124"/>
      <c r="B58" s="129" t="s">
        <v>70</v>
      </c>
      <c r="C58" s="195" t="s">
        <v>71</v>
      </c>
      <c r="D58" s="196"/>
      <c r="E58" s="196"/>
      <c r="F58" s="136" t="s">
        <v>26</v>
      </c>
      <c r="G58" s="137"/>
      <c r="H58" s="137"/>
      <c r="I58" s="137">
        <f>'01 02 Pol'!G8</f>
        <v>0</v>
      </c>
      <c r="J58" s="133" t="str">
        <f>IF(I75=0,"",I58/I75*100)</f>
        <v/>
      </c>
    </row>
    <row r="59" spans="1:10" ht="36.75" customHeight="1" x14ac:dyDescent="0.2">
      <c r="A59" s="124"/>
      <c r="B59" s="129" t="s">
        <v>72</v>
      </c>
      <c r="C59" s="195" t="s">
        <v>73</v>
      </c>
      <c r="D59" s="196"/>
      <c r="E59" s="196"/>
      <c r="F59" s="136" t="s">
        <v>26</v>
      </c>
      <c r="G59" s="137"/>
      <c r="H59" s="137"/>
      <c r="I59" s="137">
        <f>'01 01 Pol'!G8+'01 02 Pol'!G11+'01 03 Pol'!G8+'01 04 Pol'!G8+'01 05 Pol'!G8+'01 06 Pol'!G8</f>
        <v>0</v>
      </c>
      <c r="J59" s="133" t="str">
        <f>IF(I75=0,"",I59/I75*100)</f>
        <v/>
      </c>
    </row>
    <row r="60" spans="1:10" ht="36.75" customHeight="1" x14ac:dyDescent="0.2">
      <c r="A60" s="124"/>
      <c r="B60" s="129" t="s">
        <v>74</v>
      </c>
      <c r="C60" s="195" t="s">
        <v>75</v>
      </c>
      <c r="D60" s="196"/>
      <c r="E60" s="196"/>
      <c r="F60" s="136" t="s">
        <v>26</v>
      </c>
      <c r="G60" s="137"/>
      <c r="H60" s="137"/>
      <c r="I60" s="137">
        <f>'04 01 Pol'!G8</f>
        <v>0</v>
      </c>
      <c r="J60" s="133" t="str">
        <f>IF(I75=0,"",I60/I75*100)</f>
        <v/>
      </c>
    </row>
    <row r="61" spans="1:10" ht="36.75" customHeight="1" x14ac:dyDescent="0.2">
      <c r="A61" s="124"/>
      <c r="B61" s="129" t="s">
        <v>76</v>
      </c>
      <c r="C61" s="195" t="s">
        <v>77</v>
      </c>
      <c r="D61" s="196"/>
      <c r="E61" s="196"/>
      <c r="F61" s="136" t="s">
        <v>26</v>
      </c>
      <c r="G61" s="137"/>
      <c r="H61" s="137"/>
      <c r="I61" s="137">
        <f>'03 01 Pol'!G8</f>
        <v>0</v>
      </c>
      <c r="J61" s="133" t="str">
        <f>IF(I75=0,"",I61/I75*100)</f>
        <v/>
      </c>
    </row>
    <row r="62" spans="1:10" ht="36.75" customHeight="1" x14ac:dyDescent="0.2">
      <c r="A62" s="124"/>
      <c r="B62" s="129" t="s">
        <v>78</v>
      </c>
      <c r="C62" s="195" t="s">
        <v>79</v>
      </c>
      <c r="D62" s="196"/>
      <c r="E62" s="196"/>
      <c r="F62" s="136" t="s">
        <v>26</v>
      </c>
      <c r="G62" s="137"/>
      <c r="H62" s="137"/>
      <c r="I62" s="137">
        <f>'01 01 Pol'!G17+'01 02 Pol'!G32+'01 03 Pol'!G21+'01 04 Pol'!G16+'01 05 Pol'!G22+'01 06 Pol'!G22</f>
        <v>0</v>
      </c>
      <c r="J62" s="133" t="str">
        <f>IF(I75=0,"",I62/I75*100)</f>
        <v/>
      </c>
    </row>
    <row r="63" spans="1:10" ht="36.75" customHeight="1" x14ac:dyDescent="0.2">
      <c r="A63" s="124"/>
      <c r="B63" s="129" t="s">
        <v>80</v>
      </c>
      <c r="C63" s="195" t="s">
        <v>81</v>
      </c>
      <c r="D63" s="196"/>
      <c r="E63" s="196"/>
      <c r="F63" s="136" t="s">
        <v>26</v>
      </c>
      <c r="G63" s="137"/>
      <c r="H63" s="137"/>
      <c r="I63" s="137">
        <f>'01 01 Pol'!G20+'01 02 Pol'!G38+'01 03 Pol'!G25+'01 04 Pol'!G19+'01 05 Pol'!G25+'01 06 Pol'!G25</f>
        <v>0</v>
      </c>
      <c r="J63" s="133" t="str">
        <f>IF(I75=0,"",I63/I75*100)</f>
        <v/>
      </c>
    </row>
    <row r="64" spans="1:10" ht="36.75" customHeight="1" x14ac:dyDescent="0.2">
      <c r="A64" s="124"/>
      <c r="B64" s="129" t="s">
        <v>82</v>
      </c>
      <c r="C64" s="195" t="s">
        <v>83</v>
      </c>
      <c r="D64" s="196"/>
      <c r="E64" s="196"/>
      <c r="F64" s="136" t="s">
        <v>26</v>
      </c>
      <c r="G64" s="137"/>
      <c r="H64" s="137"/>
      <c r="I64" s="137">
        <f>'01 01 Pol'!G23+'01 02 Pol'!G44+'01 03 Pol'!G29+'01 05 Pol'!G28+'01 06 Pol'!G28</f>
        <v>0</v>
      </c>
      <c r="J64" s="133" t="str">
        <f>IF(I75=0,"",I64/I75*100)</f>
        <v/>
      </c>
    </row>
    <row r="65" spans="1:10" ht="36.75" customHeight="1" x14ac:dyDescent="0.2">
      <c r="A65" s="124"/>
      <c r="B65" s="129" t="s">
        <v>84</v>
      </c>
      <c r="C65" s="195" t="s">
        <v>85</v>
      </c>
      <c r="D65" s="196"/>
      <c r="E65" s="196"/>
      <c r="F65" s="136" t="s">
        <v>26</v>
      </c>
      <c r="G65" s="137"/>
      <c r="H65" s="137"/>
      <c r="I65" s="137">
        <f>'01 01 Pol'!G26+'01 02 Pol'!G48+'01 03 Pol'!G31+'01 04 Pol'!G22+'01 05 Pol'!G33+'01 06 Pol'!G33</f>
        <v>0</v>
      </c>
      <c r="J65" s="133" t="str">
        <f>IF(I75=0,"",I65/I75*100)</f>
        <v/>
      </c>
    </row>
    <row r="66" spans="1:10" ht="36.75" customHeight="1" x14ac:dyDescent="0.2">
      <c r="A66" s="124"/>
      <c r="B66" s="129" t="s">
        <v>86</v>
      </c>
      <c r="C66" s="195" t="s">
        <v>87</v>
      </c>
      <c r="D66" s="196"/>
      <c r="E66" s="196"/>
      <c r="F66" s="136" t="s">
        <v>27</v>
      </c>
      <c r="G66" s="137"/>
      <c r="H66" s="137"/>
      <c r="I66" s="137">
        <f>'01 01 Pol'!G28+'01 02 Pol'!G50+'01 03 Pol'!G33</f>
        <v>0</v>
      </c>
      <c r="J66" s="133" t="str">
        <f>IF(I75=0,"",I66/I75*100)</f>
        <v/>
      </c>
    </row>
    <row r="67" spans="1:10" ht="36.75" customHeight="1" x14ac:dyDescent="0.2">
      <c r="A67" s="124"/>
      <c r="B67" s="129" t="s">
        <v>88</v>
      </c>
      <c r="C67" s="195" t="s">
        <v>89</v>
      </c>
      <c r="D67" s="196"/>
      <c r="E67" s="196"/>
      <c r="F67" s="136" t="s">
        <v>27</v>
      </c>
      <c r="G67" s="137"/>
      <c r="H67" s="137"/>
      <c r="I67" s="137">
        <f>'01 01 Pol'!G40+'01 02 Pol'!G79+'01 03 Pol'!G52+'01 04 Pol'!G24+'01 05 Pol'!G35+'01 06 Pol'!G35</f>
        <v>0</v>
      </c>
      <c r="J67" s="133" t="str">
        <f>IF(I75=0,"",I67/I75*100)</f>
        <v/>
      </c>
    </row>
    <row r="68" spans="1:10" ht="36.75" customHeight="1" x14ac:dyDescent="0.2">
      <c r="A68" s="124"/>
      <c r="B68" s="129" t="s">
        <v>90</v>
      </c>
      <c r="C68" s="195" t="s">
        <v>91</v>
      </c>
      <c r="D68" s="196"/>
      <c r="E68" s="196"/>
      <c r="F68" s="136" t="s">
        <v>27</v>
      </c>
      <c r="G68" s="137"/>
      <c r="H68" s="137"/>
      <c r="I68" s="137">
        <f>'01 03 Pol'!G74+'01 04 Pol'!G42+'01 05 Pol'!G55+'01 06 Pol'!G55</f>
        <v>0</v>
      </c>
      <c r="J68" s="133" t="str">
        <f>IF(I75=0,"",I68/I75*100)</f>
        <v/>
      </c>
    </row>
    <row r="69" spans="1:10" ht="36.75" customHeight="1" x14ac:dyDescent="0.2">
      <c r="A69" s="124"/>
      <c r="B69" s="129" t="s">
        <v>92</v>
      </c>
      <c r="C69" s="195" t="s">
        <v>93</v>
      </c>
      <c r="D69" s="196"/>
      <c r="E69" s="196"/>
      <c r="F69" s="136" t="s">
        <v>27</v>
      </c>
      <c r="G69" s="137"/>
      <c r="H69" s="137"/>
      <c r="I69" s="137">
        <f>'01 01 Pol'!G56+'01 02 Pol'!G109+'01 03 Pol'!G136+'01 04 Pol'!G72+'01 05 Pol'!G101+'01 06 Pol'!G101</f>
        <v>0</v>
      </c>
      <c r="J69" s="133" t="str">
        <f>IF(I75=0,"",I69/I75*100)</f>
        <v/>
      </c>
    </row>
    <row r="70" spans="1:10" ht="36.75" customHeight="1" x14ac:dyDescent="0.2">
      <c r="A70" s="124"/>
      <c r="B70" s="129" t="s">
        <v>94</v>
      </c>
      <c r="C70" s="195" t="s">
        <v>95</v>
      </c>
      <c r="D70" s="196"/>
      <c r="E70" s="196"/>
      <c r="F70" s="136" t="s">
        <v>27</v>
      </c>
      <c r="G70" s="137"/>
      <c r="H70" s="137"/>
      <c r="I70" s="137">
        <f>'01 01 Pol'!G73+'01 02 Pol'!G129+'01 03 Pol'!G157+'01 04 Pol'!G84+'01 05 Pol'!G113+'01 06 Pol'!G113</f>
        <v>0</v>
      </c>
      <c r="J70" s="133" t="str">
        <f>IF(I75=0,"",I70/I75*100)</f>
        <v/>
      </c>
    </row>
    <row r="71" spans="1:10" ht="36.75" customHeight="1" x14ac:dyDescent="0.2">
      <c r="A71" s="124"/>
      <c r="B71" s="129" t="s">
        <v>96</v>
      </c>
      <c r="C71" s="195" t="s">
        <v>97</v>
      </c>
      <c r="D71" s="196"/>
      <c r="E71" s="196"/>
      <c r="F71" s="136" t="s">
        <v>27</v>
      </c>
      <c r="G71" s="137"/>
      <c r="H71" s="137"/>
      <c r="I71" s="137">
        <f>'01 04 Pol'!G127</f>
        <v>0</v>
      </c>
      <c r="J71" s="133" t="str">
        <f>IF(I75=0,"",I71/I75*100)</f>
        <v/>
      </c>
    </row>
    <row r="72" spans="1:10" ht="36.75" customHeight="1" x14ac:dyDescent="0.2">
      <c r="A72" s="124"/>
      <c r="B72" s="129" t="s">
        <v>98</v>
      </c>
      <c r="C72" s="195" t="s">
        <v>99</v>
      </c>
      <c r="D72" s="196"/>
      <c r="E72" s="196"/>
      <c r="F72" s="136" t="s">
        <v>28</v>
      </c>
      <c r="G72" s="137"/>
      <c r="H72" s="137"/>
      <c r="I72" s="137">
        <f>'01 01 Pol'!G115+'01 02 Pol'!G252+'01 03 Pol'!G213+'01 04 Pol'!G132+'01 05 Pol'!G188+'01 06 Pol'!G188</f>
        <v>0</v>
      </c>
      <c r="J72" s="133" t="str">
        <f>IF(I75=0,"",I72/I75*100)</f>
        <v/>
      </c>
    </row>
    <row r="73" spans="1:10" ht="36.75" customHeight="1" x14ac:dyDescent="0.2">
      <c r="A73" s="124"/>
      <c r="B73" s="129" t="s">
        <v>100</v>
      </c>
      <c r="C73" s="195" t="s">
        <v>101</v>
      </c>
      <c r="D73" s="196"/>
      <c r="E73" s="196"/>
      <c r="F73" s="136" t="s">
        <v>102</v>
      </c>
      <c r="G73" s="137"/>
      <c r="H73" s="137"/>
      <c r="I73" s="137">
        <f>'01 01 Pol'!G124+'01 02 Pol'!G263+'01 03 Pol'!G222+'01 04 Pol'!G138+'01 05 Pol'!G197+'01 06 Pol'!G197</f>
        <v>0</v>
      </c>
      <c r="J73" s="133" t="str">
        <f>IF(I75=0,"",I73/I75*100)</f>
        <v/>
      </c>
    </row>
    <row r="74" spans="1:10" ht="36.75" customHeight="1" x14ac:dyDescent="0.2">
      <c r="A74" s="124"/>
      <c r="B74" s="129" t="s">
        <v>103</v>
      </c>
      <c r="C74" s="195" t="s">
        <v>30</v>
      </c>
      <c r="D74" s="196"/>
      <c r="E74" s="196"/>
      <c r="F74" s="136" t="s">
        <v>103</v>
      </c>
      <c r="G74" s="137"/>
      <c r="H74" s="137"/>
      <c r="I74" s="137">
        <f>'01 01 Pol'!G133+'01 02 Pol'!G272+'01 03 Pol'!G233+'01 04 Pol'!G149+'01 05 Pol'!G208+'01 06 Pol'!G208</f>
        <v>0</v>
      </c>
      <c r="J74" s="133" t="str">
        <f>IF(I75=0,"",I74/I75*100)</f>
        <v/>
      </c>
    </row>
    <row r="75" spans="1:10" ht="25.5" customHeight="1" x14ac:dyDescent="0.2">
      <c r="A75" s="125"/>
      <c r="B75" s="130" t="s">
        <v>1</v>
      </c>
      <c r="C75" s="131"/>
      <c r="D75" s="132"/>
      <c r="E75" s="132"/>
      <c r="F75" s="138"/>
      <c r="G75" s="139"/>
      <c r="H75" s="139"/>
      <c r="I75" s="139">
        <f>SUM(I58:I74)</f>
        <v>0</v>
      </c>
      <c r="J75" s="134">
        <f>SUM(J58:J74)</f>
        <v>0</v>
      </c>
    </row>
    <row r="76" spans="1:10" x14ac:dyDescent="0.2">
      <c r="F76" s="88"/>
      <c r="G76" s="88"/>
      <c r="H76" s="88"/>
      <c r="I76" s="88"/>
      <c r="J76" s="135"/>
    </row>
    <row r="77" spans="1:10" x14ac:dyDescent="0.2">
      <c r="F77" s="88"/>
      <c r="G77" s="88"/>
      <c r="H77" s="88"/>
      <c r="I77" s="88"/>
      <c r="J77" s="135"/>
    </row>
    <row r="78" spans="1:10" x14ac:dyDescent="0.2">
      <c r="F78" s="88"/>
      <c r="G78" s="88"/>
      <c r="H78" s="88"/>
      <c r="I78" s="88"/>
      <c r="J78" s="13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B51:E51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7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8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9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10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84C0-BA0D-4905-BBCE-1B87BF306A4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51" t="s">
        <v>52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51</v>
      </c>
      <c r="C4" s="254" t="s">
        <v>53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SUMIF(AG9:AG16,"&lt;&gt;NOR",G9:G16)</f>
        <v>0</v>
      </c>
      <c r="H8" s="168"/>
      <c r="I8" s="168">
        <f>SUM(I9:I16)</f>
        <v>0</v>
      </c>
      <c r="J8" s="168"/>
      <c r="K8" s="168">
        <f>SUM(K9:K16)</f>
        <v>0</v>
      </c>
      <c r="L8" s="168"/>
      <c r="M8" s="168">
        <f>SUM(M9:M16)</f>
        <v>0</v>
      </c>
      <c r="N8" s="167"/>
      <c r="O8" s="167">
        <f>SUM(O9:O16)</f>
        <v>0.76</v>
      </c>
      <c r="P8" s="167"/>
      <c r="Q8" s="167">
        <f>SUM(Q9:Q16)</f>
        <v>0</v>
      </c>
      <c r="R8" s="168"/>
      <c r="S8" s="168"/>
      <c r="T8" s="169"/>
      <c r="U8" s="163"/>
      <c r="V8" s="163">
        <f>SUM(V9:V16)</f>
        <v>15.91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48.21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0.76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15.91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141</v>
      </c>
      <c r="D10" s="161"/>
      <c r="E10" s="162">
        <v>49.08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143</v>
      </c>
      <c r="D11" s="161"/>
      <c r="E11" s="162">
        <v>10.98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144</v>
      </c>
      <c r="D12" s="161"/>
      <c r="E12" s="162">
        <v>-3.6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145</v>
      </c>
      <c r="D13" s="161"/>
      <c r="E13" s="162">
        <v>-1.4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146</v>
      </c>
      <c r="D14" s="161"/>
      <c r="E14" s="162">
        <v>-1.6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147</v>
      </c>
      <c r="D15" s="161"/>
      <c r="E15" s="162">
        <v>-2.4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148</v>
      </c>
      <c r="D16" s="161"/>
      <c r="E16" s="162">
        <v>-2.85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x14ac:dyDescent="0.2">
      <c r="A17" s="164" t="s">
        <v>131</v>
      </c>
      <c r="B17" s="165" t="s">
        <v>78</v>
      </c>
      <c r="C17" s="186" t="s">
        <v>79</v>
      </c>
      <c r="D17" s="166"/>
      <c r="E17" s="167"/>
      <c r="F17" s="168"/>
      <c r="G17" s="168">
        <f>SUMIF(AG18:AG19,"&lt;&gt;NOR",G18:G19)</f>
        <v>0</v>
      </c>
      <c r="H17" s="168"/>
      <c r="I17" s="168">
        <f>SUM(I18:I19)</f>
        <v>0</v>
      </c>
      <c r="J17" s="168"/>
      <c r="K17" s="168">
        <f>SUM(K18:K19)</f>
        <v>0</v>
      </c>
      <c r="L17" s="168"/>
      <c r="M17" s="168">
        <f>SUM(M18:M19)</f>
        <v>0</v>
      </c>
      <c r="N17" s="167"/>
      <c r="O17" s="167">
        <f>SUM(O18:O19)</f>
        <v>0.02</v>
      </c>
      <c r="P17" s="167"/>
      <c r="Q17" s="167">
        <f>SUM(Q18:Q19)</f>
        <v>0</v>
      </c>
      <c r="R17" s="168"/>
      <c r="S17" s="168"/>
      <c r="T17" s="169"/>
      <c r="U17" s="163"/>
      <c r="V17" s="163">
        <f>SUM(V18:V19)</f>
        <v>2.65</v>
      </c>
      <c r="W17" s="163"/>
      <c r="X17" s="163"/>
      <c r="Y17" s="163"/>
      <c r="AG17" t="s">
        <v>132</v>
      </c>
    </row>
    <row r="18" spans="1:60" outlineLevel="1" x14ac:dyDescent="0.2">
      <c r="A18" s="171">
        <v>2</v>
      </c>
      <c r="B18" s="172" t="s">
        <v>149</v>
      </c>
      <c r="C18" s="187" t="s">
        <v>150</v>
      </c>
      <c r="D18" s="173" t="s">
        <v>135</v>
      </c>
      <c r="E18" s="174">
        <v>14.9694</v>
      </c>
      <c r="F18" s="175"/>
      <c r="G18" s="176">
        <f>ROUND(E18*F18,2)</f>
        <v>0</v>
      </c>
      <c r="H18" s="175"/>
      <c r="I18" s="176">
        <f>ROUND(E18*H18,2)</f>
        <v>0</v>
      </c>
      <c r="J18" s="175"/>
      <c r="K18" s="176">
        <f>ROUND(E18*J18,2)</f>
        <v>0</v>
      </c>
      <c r="L18" s="176">
        <v>21</v>
      </c>
      <c r="M18" s="176">
        <f>G18*(1+L18/100)</f>
        <v>0</v>
      </c>
      <c r="N18" s="174">
        <v>1.2099999999999999E-3</v>
      </c>
      <c r="O18" s="174">
        <f>ROUND(E18*N18,2)</f>
        <v>0.02</v>
      </c>
      <c r="P18" s="174">
        <v>0</v>
      </c>
      <c r="Q18" s="174">
        <f>ROUND(E18*P18,2)</f>
        <v>0</v>
      </c>
      <c r="R18" s="176"/>
      <c r="S18" s="176" t="s">
        <v>137</v>
      </c>
      <c r="T18" s="177" t="s">
        <v>137</v>
      </c>
      <c r="U18" s="159">
        <v>0.17699999999999999</v>
      </c>
      <c r="V18" s="159">
        <f>ROUND(E18*U18,2)</f>
        <v>2.65</v>
      </c>
      <c r="W18" s="159"/>
      <c r="X18" s="159" t="s">
        <v>138</v>
      </c>
      <c r="Y18" s="159" t="s">
        <v>139</v>
      </c>
      <c r="Z18" s="148"/>
      <c r="AA18" s="148"/>
      <c r="AB18" s="148"/>
      <c r="AC18" s="148"/>
      <c r="AD18" s="148"/>
      <c r="AE18" s="148"/>
      <c r="AF18" s="148"/>
      <c r="AG18" s="148" t="s">
        <v>140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2">
      <c r="A19" s="155"/>
      <c r="B19" s="156"/>
      <c r="C19" s="188" t="s">
        <v>151</v>
      </c>
      <c r="D19" s="161"/>
      <c r="E19" s="162">
        <v>14.9694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25.5" x14ac:dyDescent="0.2">
      <c r="A20" s="164" t="s">
        <v>131</v>
      </c>
      <c r="B20" s="165" t="s">
        <v>80</v>
      </c>
      <c r="C20" s="186" t="s">
        <v>81</v>
      </c>
      <c r="D20" s="166"/>
      <c r="E20" s="167"/>
      <c r="F20" s="168"/>
      <c r="G20" s="168">
        <f>SUMIF(AG21:AG22,"&lt;&gt;NOR",G21:G22)</f>
        <v>0</v>
      </c>
      <c r="H20" s="168"/>
      <c r="I20" s="168">
        <f>SUM(I21:I22)</f>
        <v>0</v>
      </c>
      <c r="J20" s="168"/>
      <c r="K20" s="168">
        <f>SUM(K21:K22)</f>
        <v>0</v>
      </c>
      <c r="L20" s="168"/>
      <c r="M20" s="168">
        <f>SUM(M21:M22)</f>
        <v>0</v>
      </c>
      <c r="N20" s="167"/>
      <c r="O20" s="167">
        <f>SUM(O21:O22)</f>
        <v>0</v>
      </c>
      <c r="P20" s="167"/>
      <c r="Q20" s="167">
        <f>SUM(Q21:Q22)</f>
        <v>0</v>
      </c>
      <c r="R20" s="168"/>
      <c r="S20" s="168"/>
      <c r="T20" s="169"/>
      <c r="U20" s="163"/>
      <c r="V20" s="163">
        <f>SUM(V21:V22)</f>
        <v>4.6399999999999997</v>
      </c>
      <c r="W20" s="163"/>
      <c r="X20" s="163"/>
      <c r="Y20" s="163"/>
      <c r="AG20" t="s">
        <v>132</v>
      </c>
    </row>
    <row r="21" spans="1:60" outlineLevel="1" x14ac:dyDescent="0.2">
      <c r="A21" s="171">
        <v>3</v>
      </c>
      <c r="B21" s="172" t="s">
        <v>152</v>
      </c>
      <c r="C21" s="187" t="s">
        <v>153</v>
      </c>
      <c r="D21" s="173" t="s">
        <v>135</v>
      </c>
      <c r="E21" s="174">
        <v>14.9694</v>
      </c>
      <c r="F21" s="175"/>
      <c r="G21" s="176">
        <f>ROUND(E21*F21,2)</f>
        <v>0</v>
      </c>
      <c r="H21" s="175"/>
      <c r="I21" s="176">
        <f>ROUND(E21*H21,2)</f>
        <v>0</v>
      </c>
      <c r="J21" s="175"/>
      <c r="K21" s="176">
        <f>ROUND(E21*J21,2)</f>
        <v>0</v>
      </c>
      <c r="L21" s="176">
        <v>21</v>
      </c>
      <c r="M21" s="176">
        <f>G21*(1+L21/100)</f>
        <v>0</v>
      </c>
      <c r="N21" s="174">
        <v>4.0000000000000003E-5</v>
      </c>
      <c r="O21" s="174">
        <f>ROUND(E21*N21,2)</f>
        <v>0</v>
      </c>
      <c r="P21" s="174">
        <v>0</v>
      </c>
      <c r="Q21" s="174">
        <f>ROUND(E21*P21,2)</f>
        <v>0</v>
      </c>
      <c r="R21" s="176"/>
      <c r="S21" s="176" t="s">
        <v>136</v>
      </c>
      <c r="T21" s="177" t="s">
        <v>137</v>
      </c>
      <c r="U21" s="159">
        <v>0.31</v>
      </c>
      <c r="V21" s="159">
        <f>ROUND(E21*U21,2)</f>
        <v>4.6399999999999997</v>
      </c>
      <c r="W21" s="159"/>
      <c r="X21" s="159" t="s">
        <v>138</v>
      </c>
      <c r="Y21" s="159" t="s">
        <v>139</v>
      </c>
      <c r="Z21" s="148"/>
      <c r="AA21" s="148"/>
      <c r="AB21" s="148"/>
      <c r="AC21" s="148"/>
      <c r="AD21" s="148"/>
      <c r="AE21" s="148"/>
      <c r="AF21" s="148"/>
      <c r="AG21" s="148" t="s">
        <v>140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 x14ac:dyDescent="0.2">
      <c r="A22" s="155"/>
      <c r="B22" s="156"/>
      <c r="C22" s="188" t="s">
        <v>151</v>
      </c>
      <c r="D22" s="161"/>
      <c r="E22" s="162">
        <v>14.9694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8"/>
      <c r="AA22" s="148"/>
      <c r="AB22" s="148"/>
      <c r="AC22" s="148"/>
      <c r="AD22" s="148"/>
      <c r="AE22" s="148"/>
      <c r="AF22" s="148"/>
      <c r="AG22" s="148" t="s">
        <v>142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x14ac:dyDescent="0.2">
      <c r="A23" s="164" t="s">
        <v>131</v>
      </c>
      <c r="B23" s="165" t="s">
        <v>82</v>
      </c>
      <c r="C23" s="186" t="s">
        <v>83</v>
      </c>
      <c r="D23" s="166"/>
      <c r="E23" s="167"/>
      <c r="F23" s="168"/>
      <c r="G23" s="168">
        <f>SUMIF(AG24:AG25,"&lt;&gt;NOR",G24:G25)</f>
        <v>0</v>
      </c>
      <c r="H23" s="168"/>
      <c r="I23" s="168">
        <f>SUM(I24:I25)</f>
        <v>0</v>
      </c>
      <c r="J23" s="168"/>
      <c r="K23" s="168">
        <f>SUM(K24:K25)</f>
        <v>0</v>
      </c>
      <c r="L23" s="168"/>
      <c r="M23" s="168">
        <f>SUM(M24:M25)</f>
        <v>0</v>
      </c>
      <c r="N23" s="167"/>
      <c r="O23" s="167">
        <f>SUM(O24:O25)</f>
        <v>0</v>
      </c>
      <c r="P23" s="167"/>
      <c r="Q23" s="167">
        <f>SUM(Q24:Q25)</f>
        <v>0.09</v>
      </c>
      <c r="R23" s="168"/>
      <c r="S23" s="168"/>
      <c r="T23" s="169"/>
      <c r="U23" s="163"/>
      <c r="V23" s="163">
        <f>SUM(V24:V25)</f>
        <v>1.17</v>
      </c>
      <c r="W23" s="163"/>
      <c r="X23" s="163"/>
      <c r="Y23" s="163"/>
      <c r="AG23" t="s">
        <v>132</v>
      </c>
    </row>
    <row r="24" spans="1:60" outlineLevel="1" x14ac:dyDescent="0.2">
      <c r="A24" s="171">
        <v>4</v>
      </c>
      <c r="B24" s="172" t="s">
        <v>154</v>
      </c>
      <c r="C24" s="187" t="s">
        <v>155</v>
      </c>
      <c r="D24" s="173" t="s">
        <v>156</v>
      </c>
      <c r="E24" s="174">
        <v>9</v>
      </c>
      <c r="F24" s="175"/>
      <c r="G24" s="176">
        <f>ROUND(E24*F24,2)</f>
        <v>0</v>
      </c>
      <c r="H24" s="175"/>
      <c r="I24" s="176">
        <f>ROUND(E24*H24,2)</f>
        <v>0</v>
      </c>
      <c r="J24" s="175"/>
      <c r="K24" s="176">
        <f>ROUND(E24*J24,2)</f>
        <v>0</v>
      </c>
      <c r="L24" s="176">
        <v>21</v>
      </c>
      <c r="M24" s="176">
        <f>G24*(1+L24/100)</f>
        <v>0</v>
      </c>
      <c r="N24" s="174">
        <v>0</v>
      </c>
      <c r="O24" s="174">
        <f>ROUND(E24*N24,2)</f>
        <v>0</v>
      </c>
      <c r="P24" s="174">
        <v>0.01</v>
      </c>
      <c r="Q24" s="174">
        <f>ROUND(E24*P24,2)</f>
        <v>0.09</v>
      </c>
      <c r="R24" s="176"/>
      <c r="S24" s="176" t="s">
        <v>137</v>
      </c>
      <c r="T24" s="177" t="s">
        <v>137</v>
      </c>
      <c r="U24" s="159">
        <v>0.13</v>
      </c>
      <c r="V24" s="159">
        <f>ROUND(E24*U24,2)</f>
        <v>1.17</v>
      </c>
      <c r="W24" s="159"/>
      <c r="X24" s="159" t="s">
        <v>138</v>
      </c>
      <c r="Y24" s="159" t="s">
        <v>139</v>
      </c>
      <c r="Z24" s="148"/>
      <c r="AA24" s="148"/>
      <c r="AB24" s="148"/>
      <c r="AC24" s="148"/>
      <c r="AD24" s="148"/>
      <c r="AE24" s="148"/>
      <c r="AF24" s="148"/>
      <c r="AG24" s="148" t="s">
        <v>140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2">
      <c r="A25" s="155"/>
      <c r="B25" s="156"/>
      <c r="C25" s="188" t="s">
        <v>157</v>
      </c>
      <c r="D25" s="161"/>
      <c r="E25" s="162">
        <v>9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8"/>
      <c r="AA25" s="148"/>
      <c r="AB25" s="148"/>
      <c r="AC25" s="148"/>
      <c r="AD25" s="148"/>
      <c r="AE25" s="148"/>
      <c r="AF25" s="148"/>
      <c r="AG25" s="148" t="s">
        <v>142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x14ac:dyDescent="0.2">
      <c r="A26" s="164" t="s">
        <v>131</v>
      </c>
      <c r="B26" s="165" t="s">
        <v>84</v>
      </c>
      <c r="C26" s="186" t="s">
        <v>85</v>
      </c>
      <c r="D26" s="166"/>
      <c r="E26" s="167"/>
      <c r="F26" s="168"/>
      <c r="G26" s="168">
        <f>SUMIF(AG27:AG27,"&lt;&gt;NOR",G27:G27)</f>
        <v>0</v>
      </c>
      <c r="H26" s="168"/>
      <c r="I26" s="168">
        <f>SUM(I27:I27)</f>
        <v>0</v>
      </c>
      <c r="J26" s="168"/>
      <c r="K26" s="168">
        <f>SUM(K27:K27)</f>
        <v>0</v>
      </c>
      <c r="L26" s="168"/>
      <c r="M26" s="168">
        <f>SUM(M27:M27)</f>
        <v>0</v>
      </c>
      <c r="N26" s="167"/>
      <c r="O26" s="167">
        <f>SUM(O27:O27)</f>
        <v>0</v>
      </c>
      <c r="P26" s="167"/>
      <c r="Q26" s="167">
        <f>SUM(Q27:Q27)</f>
        <v>0</v>
      </c>
      <c r="R26" s="168"/>
      <c r="S26" s="168"/>
      <c r="T26" s="169"/>
      <c r="U26" s="163"/>
      <c r="V26" s="163">
        <f>SUM(V27:V27)</f>
        <v>1.63</v>
      </c>
      <c r="W26" s="163"/>
      <c r="X26" s="163"/>
      <c r="Y26" s="163"/>
      <c r="AG26" t="s">
        <v>132</v>
      </c>
    </row>
    <row r="27" spans="1:60" ht="22.5" outlineLevel="1" x14ac:dyDescent="0.2">
      <c r="A27" s="178">
        <v>5</v>
      </c>
      <c r="B27" s="179" t="s">
        <v>158</v>
      </c>
      <c r="C27" s="189" t="s">
        <v>159</v>
      </c>
      <c r="D27" s="180" t="s">
        <v>160</v>
      </c>
      <c r="E27" s="181">
        <v>0.77754000000000001</v>
      </c>
      <c r="F27" s="182"/>
      <c r="G27" s="183">
        <f>ROUND(E27*F27,2)</f>
        <v>0</v>
      </c>
      <c r="H27" s="182"/>
      <c r="I27" s="183">
        <f>ROUND(E27*H27,2)</f>
        <v>0</v>
      </c>
      <c r="J27" s="182"/>
      <c r="K27" s="183">
        <f>ROUND(E27*J27,2)</f>
        <v>0</v>
      </c>
      <c r="L27" s="183">
        <v>21</v>
      </c>
      <c r="M27" s="183">
        <f>G27*(1+L27/100)</f>
        <v>0</v>
      </c>
      <c r="N27" s="181">
        <v>0</v>
      </c>
      <c r="O27" s="181">
        <f>ROUND(E27*N27,2)</f>
        <v>0</v>
      </c>
      <c r="P27" s="181">
        <v>0</v>
      </c>
      <c r="Q27" s="181">
        <f>ROUND(E27*P27,2)</f>
        <v>0</v>
      </c>
      <c r="R27" s="183"/>
      <c r="S27" s="183" t="s">
        <v>137</v>
      </c>
      <c r="T27" s="184" t="s">
        <v>137</v>
      </c>
      <c r="U27" s="159">
        <v>2.1</v>
      </c>
      <c r="V27" s="159">
        <f>ROUND(E27*U27,2)</f>
        <v>1.63</v>
      </c>
      <c r="W27" s="159"/>
      <c r="X27" s="159" t="s">
        <v>161</v>
      </c>
      <c r="Y27" s="159" t="s">
        <v>139</v>
      </c>
      <c r="Z27" s="148"/>
      <c r="AA27" s="148"/>
      <c r="AB27" s="148"/>
      <c r="AC27" s="148"/>
      <c r="AD27" s="148"/>
      <c r="AE27" s="148"/>
      <c r="AF27" s="148"/>
      <c r="AG27" s="148" t="s">
        <v>162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4" t="s">
        <v>131</v>
      </c>
      <c r="B28" s="165" t="s">
        <v>86</v>
      </c>
      <c r="C28" s="186" t="s">
        <v>87</v>
      </c>
      <c r="D28" s="166"/>
      <c r="E28" s="167"/>
      <c r="F28" s="168"/>
      <c r="G28" s="168">
        <f>SUMIF(AG29:AG39,"&lt;&gt;NOR",G29:G39)</f>
        <v>0</v>
      </c>
      <c r="H28" s="168"/>
      <c r="I28" s="168">
        <f>SUM(I29:I39)</f>
        <v>0</v>
      </c>
      <c r="J28" s="168"/>
      <c r="K28" s="168">
        <f>SUM(K29:K39)</f>
        <v>0</v>
      </c>
      <c r="L28" s="168"/>
      <c r="M28" s="168">
        <f>SUM(M29:M39)</f>
        <v>0</v>
      </c>
      <c r="N28" s="167"/>
      <c r="O28" s="167">
        <f>SUM(O29:O39)</f>
        <v>0</v>
      </c>
      <c r="P28" s="167"/>
      <c r="Q28" s="167">
        <f>SUM(Q29:Q39)</f>
        <v>0.57000000000000006</v>
      </c>
      <c r="R28" s="168"/>
      <c r="S28" s="168"/>
      <c r="T28" s="169"/>
      <c r="U28" s="163"/>
      <c r="V28" s="163">
        <f>SUM(V29:V39)</f>
        <v>5.6300000000000008</v>
      </c>
      <c r="W28" s="163"/>
      <c r="X28" s="163"/>
      <c r="Y28" s="163"/>
      <c r="AG28" t="s">
        <v>132</v>
      </c>
    </row>
    <row r="29" spans="1:60" outlineLevel="1" x14ac:dyDescent="0.2">
      <c r="A29" s="171">
        <v>6</v>
      </c>
      <c r="B29" s="172" t="s">
        <v>163</v>
      </c>
      <c r="C29" s="187" t="s">
        <v>164</v>
      </c>
      <c r="D29" s="173" t="s">
        <v>135</v>
      </c>
      <c r="E29" s="174">
        <v>17.587499999999999</v>
      </c>
      <c r="F29" s="175"/>
      <c r="G29" s="176">
        <f>ROUND(E29*F29,2)</f>
        <v>0</v>
      </c>
      <c r="H29" s="175"/>
      <c r="I29" s="176">
        <f>ROUND(E29*H29,2)</f>
        <v>0</v>
      </c>
      <c r="J29" s="175"/>
      <c r="K29" s="176">
        <f>ROUND(E29*J29,2)</f>
        <v>0</v>
      </c>
      <c r="L29" s="176">
        <v>21</v>
      </c>
      <c r="M29" s="176">
        <f>G29*(1+L29/100)</f>
        <v>0</v>
      </c>
      <c r="N29" s="174">
        <v>0</v>
      </c>
      <c r="O29" s="174">
        <f>ROUND(E29*N29,2)</f>
        <v>0</v>
      </c>
      <c r="P29" s="174">
        <v>2.4649999999999998E-2</v>
      </c>
      <c r="Q29" s="174">
        <f>ROUND(E29*P29,2)</f>
        <v>0.43</v>
      </c>
      <c r="R29" s="176"/>
      <c r="S29" s="176" t="s">
        <v>137</v>
      </c>
      <c r="T29" s="177" t="s">
        <v>137</v>
      </c>
      <c r="U29" s="159">
        <v>0.25</v>
      </c>
      <c r="V29" s="159">
        <f>ROUND(E29*U29,2)</f>
        <v>4.4000000000000004</v>
      </c>
      <c r="W29" s="159"/>
      <c r="X29" s="159" t="s">
        <v>138</v>
      </c>
      <c r="Y29" s="159" t="s">
        <v>139</v>
      </c>
      <c r="Z29" s="148"/>
      <c r="AA29" s="148"/>
      <c r="AB29" s="148"/>
      <c r="AC29" s="148"/>
      <c r="AD29" s="148"/>
      <c r="AE29" s="148"/>
      <c r="AF29" s="148"/>
      <c r="AG29" s="148" t="s">
        <v>140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188" t="s">
        <v>165</v>
      </c>
      <c r="D30" s="161"/>
      <c r="E30" s="162">
        <v>7.1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8"/>
      <c r="AA30" s="148"/>
      <c r="AB30" s="148"/>
      <c r="AC30" s="148"/>
      <c r="AD30" s="148"/>
      <c r="AE30" s="148"/>
      <c r="AF30" s="148"/>
      <c r="AG30" s="148" t="s">
        <v>142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3" x14ac:dyDescent="0.2">
      <c r="A31" s="155"/>
      <c r="B31" s="156"/>
      <c r="C31" s="188" t="s">
        <v>166</v>
      </c>
      <c r="D31" s="161"/>
      <c r="E31" s="162">
        <v>8.7249999999999996</v>
      </c>
      <c r="F31" s="159"/>
      <c r="G31" s="159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8"/>
      <c r="AA31" s="148"/>
      <c r="AB31" s="148"/>
      <c r="AC31" s="148"/>
      <c r="AD31" s="148"/>
      <c r="AE31" s="148"/>
      <c r="AF31" s="148"/>
      <c r="AG31" s="148" t="s">
        <v>142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3" x14ac:dyDescent="0.2">
      <c r="A32" s="155"/>
      <c r="B32" s="156"/>
      <c r="C32" s="188" t="s">
        <v>167</v>
      </c>
      <c r="D32" s="161"/>
      <c r="E32" s="162">
        <v>0.47499999999999998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142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3" x14ac:dyDescent="0.2">
      <c r="A33" s="155"/>
      <c r="B33" s="156"/>
      <c r="C33" s="188" t="s">
        <v>168</v>
      </c>
      <c r="D33" s="161"/>
      <c r="E33" s="162">
        <v>1.2875000000000001</v>
      </c>
      <c r="F33" s="159"/>
      <c r="G33" s="159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8"/>
      <c r="AA33" s="148"/>
      <c r="AB33" s="148"/>
      <c r="AC33" s="148"/>
      <c r="AD33" s="148"/>
      <c r="AE33" s="148"/>
      <c r="AF33" s="148"/>
      <c r="AG33" s="148" t="s">
        <v>142</v>
      </c>
      <c r="AH33" s="148">
        <v>0</v>
      </c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71">
        <v>7</v>
      </c>
      <c r="B34" s="172" t="s">
        <v>169</v>
      </c>
      <c r="C34" s="187" t="s">
        <v>170</v>
      </c>
      <c r="D34" s="173" t="s">
        <v>135</v>
      </c>
      <c r="E34" s="174">
        <v>17.587499999999999</v>
      </c>
      <c r="F34" s="175"/>
      <c r="G34" s="176">
        <f>ROUND(E34*F34,2)</f>
        <v>0</v>
      </c>
      <c r="H34" s="175"/>
      <c r="I34" s="176">
        <f>ROUND(E34*H34,2)</f>
        <v>0</v>
      </c>
      <c r="J34" s="175"/>
      <c r="K34" s="176">
        <f>ROUND(E34*J34,2)</f>
        <v>0</v>
      </c>
      <c r="L34" s="176">
        <v>21</v>
      </c>
      <c r="M34" s="176">
        <f>G34*(1+L34/100)</f>
        <v>0</v>
      </c>
      <c r="N34" s="174">
        <v>0</v>
      </c>
      <c r="O34" s="174">
        <f>ROUND(E34*N34,2)</f>
        <v>0</v>
      </c>
      <c r="P34" s="174">
        <v>8.0000000000000002E-3</v>
      </c>
      <c r="Q34" s="174">
        <f>ROUND(E34*P34,2)</f>
        <v>0.14000000000000001</v>
      </c>
      <c r="R34" s="176"/>
      <c r="S34" s="176" t="s">
        <v>137</v>
      </c>
      <c r="T34" s="177" t="s">
        <v>137</v>
      </c>
      <c r="U34" s="159">
        <v>7.0000000000000007E-2</v>
      </c>
      <c r="V34" s="159">
        <f>ROUND(E34*U34,2)</f>
        <v>1.23</v>
      </c>
      <c r="W34" s="159"/>
      <c r="X34" s="159" t="s">
        <v>138</v>
      </c>
      <c r="Y34" s="159" t="s">
        <v>139</v>
      </c>
      <c r="Z34" s="148"/>
      <c r="AA34" s="148"/>
      <c r="AB34" s="148"/>
      <c r="AC34" s="148"/>
      <c r="AD34" s="148"/>
      <c r="AE34" s="148"/>
      <c r="AF34" s="148"/>
      <c r="AG34" s="148" t="s">
        <v>140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">
      <c r="A35" s="155"/>
      <c r="B35" s="156"/>
      <c r="C35" s="188" t="s">
        <v>165</v>
      </c>
      <c r="D35" s="161"/>
      <c r="E35" s="162">
        <v>7.1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8"/>
      <c r="AA35" s="148"/>
      <c r="AB35" s="148"/>
      <c r="AC35" s="148"/>
      <c r="AD35" s="148"/>
      <c r="AE35" s="148"/>
      <c r="AF35" s="148"/>
      <c r="AG35" s="148" t="s">
        <v>142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">
      <c r="A36" s="155"/>
      <c r="B36" s="156"/>
      <c r="C36" s="188" t="s">
        <v>166</v>
      </c>
      <c r="D36" s="161"/>
      <c r="E36" s="162">
        <v>8.7249999999999996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142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">
      <c r="A37" s="155"/>
      <c r="B37" s="156"/>
      <c r="C37" s="188" t="s">
        <v>167</v>
      </c>
      <c r="D37" s="161"/>
      <c r="E37" s="162">
        <v>0.47499999999999998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">
      <c r="A38" s="155"/>
      <c r="B38" s="156"/>
      <c r="C38" s="188" t="s">
        <v>168</v>
      </c>
      <c r="D38" s="161"/>
      <c r="E38" s="162">
        <v>1.2875000000000001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55">
        <v>8</v>
      </c>
      <c r="B39" s="156" t="s">
        <v>171</v>
      </c>
      <c r="C39" s="190" t="s">
        <v>172</v>
      </c>
      <c r="D39" s="157" t="s">
        <v>0</v>
      </c>
      <c r="E39" s="185"/>
      <c r="F39" s="160"/>
      <c r="G39" s="159">
        <f>ROUND(E39*F39,2)</f>
        <v>0</v>
      </c>
      <c r="H39" s="160"/>
      <c r="I39" s="159">
        <f>ROUND(E39*H39,2)</f>
        <v>0</v>
      </c>
      <c r="J39" s="160"/>
      <c r="K39" s="159">
        <f>ROUND(E39*J39,2)</f>
        <v>0</v>
      </c>
      <c r="L39" s="159">
        <v>21</v>
      </c>
      <c r="M39" s="159">
        <f>G39*(1+L39/100)</f>
        <v>0</v>
      </c>
      <c r="N39" s="158">
        <v>0</v>
      </c>
      <c r="O39" s="158">
        <f>ROUND(E39*N39,2)</f>
        <v>0</v>
      </c>
      <c r="P39" s="158">
        <v>0</v>
      </c>
      <c r="Q39" s="158">
        <f>ROUND(E39*P39,2)</f>
        <v>0</v>
      </c>
      <c r="R39" s="159"/>
      <c r="S39" s="159" t="s">
        <v>137</v>
      </c>
      <c r="T39" s="159" t="s">
        <v>137</v>
      </c>
      <c r="U39" s="159">
        <v>0</v>
      </c>
      <c r="V39" s="159">
        <f>ROUND(E39*U39,2)</f>
        <v>0</v>
      </c>
      <c r="W39" s="159"/>
      <c r="X39" s="159" t="s">
        <v>161</v>
      </c>
      <c r="Y39" s="159" t="s">
        <v>139</v>
      </c>
      <c r="Z39" s="148"/>
      <c r="AA39" s="148"/>
      <c r="AB39" s="148"/>
      <c r="AC39" s="148"/>
      <c r="AD39" s="148"/>
      <c r="AE39" s="148"/>
      <c r="AF39" s="148"/>
      <c r="AG39" s="148" t="s">
        <v>173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x14ac:dyDescent="0.2">
      <c r="A40" s="164" t="s">
        <v>131</v>
      </c>
      <c r="B40" s="165" t="s">
        <v>88</v>
      </c>
      <c r="C40" s="186" t="s">
        <v>89</v>
      </c>
      <c r="D40" s="166"/>
      <c r="E40" s="167"/>
      <c r="F40" s="168"/>
      <c r="G40" s="168">
        <f>SUMIF(AG41:AG55,"&lt;&gt;NOR",G41:G55)</f>
        <v>0</v>
      </c>
      <c r="H40" s="168"/>
      <c r="I40" s="168">
        <f>SUM(I41:I55)</f>
        <v>0</v>
      </c>
      <c r="J40" s="168"/>
      <c r="K40" s="168">
        <f>SUM(K41:K55)</f>
        <v>0</v>
      </c>
      <c r="L40" s="168"/>
      <c r="M40" s="168">
        <f>SUM(M41:M55)</f>
        <v>0</v>
      </c>
      <c r="N40" s="167"/>
      <c r="O40" s="167">
        <f>SUM(O41:O55)</f>
        <v>0.06</v>
      </c>
      <c r="P40" s="167"/>
      <c r="Q40" s="167">
        <f>SUM(Q41:Q55)</f>
        <v>0.1</v>
      </c>
      <c r="R40" s="168"/>
      <c r="S40" s="168"/>
      <c r="T40" s="169"/>
      <c r="U40" s="163"/>
      <c r="V40" s="163">
        <f>SUM(V41:V55)</f>
        <v>36.519999999999996</v>
      </c>
      <c r="W40" s="163"/>
      <c r="X40" s="163"/>
      <c r="Y40" s="163"/>
      <c r="AG40" t="s">
        <v>132</v>
      </c>
    </row>
    <row r="41" spans="1:60" outlineLevel="1" x14ac:dyDescent="0.2">
      <c r="A41" s="171">
        <v>9</v>
      </c>
      <c r="B41" s="172" t="s">
        <v>174</v>
      </c>
      <c r="C41" s="187" t="s">
        <v>175</v>
      </c>
      <c r="D41" s="173" t="s">
        <v>135</v>
      </c>
      <c r="E41" s="174">
        <v>14.9694</v>
      </c>
      <c r="F41" s="175"/>
      <c r="G41" s="176">
        <f>ROUND(E41*F41,2)</f>
        <v>0</v>
      </c>
      <c r="H41" s="175"/>
      <c r="I41" s="176">
        <f>ROUND(E41*H41,2)</f>
        <v>0</v>
      </c>
      <c r="J41" s="175"/>
      <c r="K41" s="176">
        <f>ROUND(E41*J41,2)</f>
        <v>0</v>
      </c>
      <c r="L41" s="176">
        <v>21</v>
      </c>
      <c r="M41" s="176">
        <f>G41*(1+L41/100)</f>
        <v>0</v>
      </c>
      <c r="N41" s="174">
        <v>0</v>
      </c>
      <c r="O41" s="174">
        <f>ROUND(E41*N41,2)</f>
        <v>0</v>
      </c>
      <c r="P41" s="174">
        <v>5.0000000000000001E-3</v>
      </c>
      <c r="Q41" s="174">
        <f>ROUND(E41*P41,2)</f>
        <v>7.0000000000000007E-2</v>
      </c>
      <c r="R41" s="176"/>
      <c r="S41" s="176" t="s">
        <v>137</v>
      </c>
      <c r="T41" s="177" t="s">
        <v>137</v>
      </c>
      <c r="U41" s="159">
        <v>0.51</v>
      </c>
      <c r="V41" s="159">
        <f>ROUND(E41*U41,2)</f>
        <v>7.63</v>
      </c>
      <c r="W41" s="159"/>
      <c r="X41" s="159" t="s">
        <v>138</v>
      </c>
      <c r="Y41" s="159" t="s">
        <v>139</v>
      </c>
      <c r="Z41" s="148"/>
      <c r="AA41" s="148"/>
      <c r="AB41" s="148"/>
      <c r="AC41" s="148"/>
      <c r="AD41" s="148"/>
      <c r="AE41" s="148"/>
      <c r="AF41" s="148"/>
      <c r="AG41" s="148" t="s">
        <v>140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2">
      <c r="A42" s="155"/>
      <c r="B42" s="156"/>
      <c r="C42" s="188" t="s">
        <v>151</v>
      </c>
      <c r="D42" s="161"/>
      <c r="E42" s="162">
        <v>14.9694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 x14ac:dyDescent="0.2">
      <c r="A43" s="171">
        <v>10</v>
      </c>
      <c r="B43" s="172" t="s">
        <v>176</v>
      </c>
      <c r="C43" s="187" t="s">
        <v>177</v>
      </c>
      <c r="D43" s="173" t="s">
        <v>135</v>
      </c>
      <c r="E43" s="174">
        <v>14.9694</v>
      </c>
      <c r="F43" s="175"/>
      <c r="G43" s="176">
        <f>ROUND(E43*F43,2)</f>
        <v>0</v>
      </c>
      <c r="H43" s="175"/>
      <c r="I43" s="176">
        <f>ROUND(E43*H43,2)</f>
        <v>0</v>
      </c>
      <c r="J43" s="175"/>
      <c r="K43" s="176">
        <f>ROUND(E43*J43,2)</f>
        <v>0</v>
      </c>
      <c r="L43" s="176">
        <v>21</v>
      </c>
      <c r="M43" s="176">
        <f>G43*(1+L43/100)</f>
        <v>0</v>
      </c>
      <c r="N43" s="174">
        <v>0</v>
      </c>
      <c r="O43" s="174">
        <f>ROUND(E43*N43,2)</f>
        <v>0</v>
      </c>
      <c r="P43" s="174">
        <v>2E-3</v>
      </c>
      <c r="Q43" s="174">
        <f>ROUND(E43*P43,2)</f>
        <v>0.03</v>
      </c>
      <c r="R43" s="176"/>
      <c r="S43" s="176" t="s">
        <v>137</v>
      </c>
      <c r="T43" s="177" t="s">
        <v>137</v>
      </c>
      <c r="U43" s="159">
        <v>0.1</v>
      </c>
      <c r="V43" s="159">
        <f>ROUND(E43*U43,2)</f>
        <v>1.5</v>
      </c>
      <c r="W43" s="159"/>
      <c r="X43" s="159" t="s">
        <v>138</v>
      </c>
      <c r="Y43" s="159" t="s">
        <v>139</v>
      </c>
      <c r="Z43" s="148"/>
      <c r="AA43" s="148"/>
      <c r="AB43" s="148"/>
      <c r="AC43" s="148"/>
      <c r="AD43" s="148"/>
      <c r="AE43" s="148"/>
      <c r="AF43" s="148"/>
      <c r="AG43" s="148" t="s">
        <v>140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188" t="s">
        <v>151</v>
      </c>
      <c r="D44" s="161"/>
      <c r="E44" s="162">
        <v>14.9694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8"/>
      <c r="AA44" s="148"/>
      <c r="AB44" s="148"/>
      <c r="AC44" s="148"/>
      <c r="AD44" s="148"/>
      <c r="AE44" s="148"/>
      <c r="AF44" s="148"/>
      <c r="AG44" s="148" t="s">
        <v>142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22.5" outlineLevel="1" x14ac:dyDescent="0.2">
      <c r="A45" s="171">
        <v>11</v>
      </c>
      <c r="B45" s="172" t="s">
        <v>178</v>
      </c>
      <c r="C45" s="187" t="s">
        <v>179</v>
      </c>
      <c r="D45" s="173" t="s">
        <v>135</v>
      </c>
      <c r="E45" s="174">
        <v>14.9694</v>
      </c>
      <c r="F45" s="175"/>
      <c r="G45" s="176">
        <f>ROUND(E45*F45,2)</f>
        <v>0</v>
      </c>
      <c r="H45" s="175"/>
      <c r="I45" s="176">
        <f>ROUND(E45*H45,2)</f>
        <v>0</v>
      </c>
      <c r="J45" s="175"/>
      <c r="K45" s="176">
        <f>ROUND(E45*J45,2)</f>
        <v>0</v>
      </c>
      <c r="L45" s="176">
        <v>21</v>
      </c>
      <c r="M45" s="176">
        <f>G45*(1+L45/100)</f>
        <v>0</v>
      </c>
      <c r="N45" s="174">
        <v>0</v>
      </c>
      <c r="O45" s="174">
        <f>ROUND(E45*N45,2)</f>
        <v>0</v>
      </c>
      <c r="P45" s="174">
        <v>0</v>
      </c>
      <c r="Q45" s="174">
        <f>ROUND(E45*P45,2)</f>
        <v>0</v>
      </c>
      <c r="R45" s="176"/>
      <c r="S45" s="176" t="s">
        <v>136</v>
      </c>
      <c r="T45" s="177" t="s">
        <v>137</v>
      </c>
      <c r="U45" s="159">
        <v>0.52</v>
      </c>
      <c r="V45" s="159">
        <f>ROUND(E45*U45,2)</f>
        <v>7.78</v>
      </c>
      <c r="W45" s="159"/>
      <c r="X45" s="159" t="s">
        <v>138</v>
      </c>
      <c r="Y45" s="159" t="s">
        <v>139</v>
      </c>
      <c r="Z45" s="148"/>
      <c r="AA45" s="148"/>
      <c r="AB45" s="148"/>
      <c r="AC45" s="148"/>
      <c r="AD45" s="148"/>
      <c r="AE45" s="148"/>
      <c r="AF45" s="148"/>
      <c r="AG45" s="148" t="s">
        <v>140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188" t="s">
        <v>151</v>
      </c>
      <c r="D46" s="161"/>
      <c r="E46" s="162">
        <v>14.9694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8"/>
      <c r="AA46" s="148"/>
      <c r="AB46" s="148"/>
      <c r="AC46" s="148"/>
      <c r="AD46" s="148"/>
      <c r="AE46" s="148"/>
      <c r="AF46" s="148"/>
      <c r="AG46" s="148" t="s">
        <v>142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71">
        <v>12</v>
      </c>
      <c r="B47" s="172" t="s">
        <v>180</v>
      </c>
      <c r="C47" s="187" t="s">
        <v>181</v>
      </c>
      <c r="D47" s="173" t="s">
        <v>135</v>
      </c>
      <c r="E47" s="174">
        <v>14.9694</v>
      </c>
      <c r="F47" s="175"/>
      <c r="G47" s="176">
        <f>ROUND(E47*F47,2)</f>
        <v>0</v>
      </c>
      <c r="H47" s="175"/>
      <c r="I47" s="176">
        <f>ROUND(E47*H47,2)</f>
        <v>0</v>
      </c>
      <c r="J47" s="175"/>
      <c r="K47" s="176">
        <f>ROUND(E47*J47,2)</f>
        <v>0</v>
      </c>
      <c r="L47" s="176">
        <v>21</v>
      </c>
      <c r="M47" s="176">
        <f>G47*(1+L47/100)</f>
        <v>0</v>
      </c>
      <c r="N47" s="174">
        <v>4.1999999999999997E-3</v>
      </c>
      <c r="O47" s="174">
        <f>ROUND(E47*N47,2)</f>
        <v>0.06</v>
      </c>
      <c r="P47" s="174">
        <v>0</v>
      </c>
      <c r="Q47" s="174">
        <f>ROUND(E47*P47,2)</f>
        <v>0</v>
      </c>
      <c r="R47" s="176"/>
      <c r="S47" s="176" t="s">
        <v>137</v>
      </c>
      <c r="T47" s="177" t="s">
        <v>137</v>
      </c>
      <c r="U47" s="159">
        <v>0.49</v>
      </c>
      <c r="V47" s="159">
        <f>ROUND(E47*U47,2)</f>
        <v>7.34</v>
      </c>
      <c r="W47" s="159"/>
      <c r="X47" s="159" t="s">
        <v>138</v>
      </c>
      <c r="Y47" s="159" t="s">
        <v>139</v>
      </c>
      <c r="Z47" s="148"/>
      <c r="AA47" s="148"/>
      <c r="AB47" s="148"/>
      <c r="AC47" s="148"/>
      <c r="AD47" s="148"/>
      <c r="AE47" s="148"/>
      <c r="AF47" s="148"/>
      <c r="AG47" s="148" t="s">
        <v>140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188" t="s">
        <v>151</v>
      </c>
      <c r="D48" s="161"/>
      <c r="E48" s="162">
        <v>14.9694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8"/>
      <c r="AA48" s="148"/>
      <c r="AB48" s="148"/>
      <c r="AC48" s="148"/>
      <c r="AD48" s="148"/>
      <c r="AE48" s="148"/>
      <c r="AF48" s="148"/>
      <c r="AG48" s="148" t="s">
        <v>142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1">
        <v>13</v>
      </c>
      <c r="B49" s="172" t="s">
        <v>182</v>
      </c>
      <c r="C49" s="187" t="s">
        <v>183</v>
      </c>
      <c r="D49" s="173" t="s">
        <v>156</v>
      </c>
      <c r="E49" s="174">
        <v>20.02</v>
      </c>
      <c r="F49" s="175"/>
      <c r="G49" s="176">
        <f>ROUND(E49*F49,2)</f>
        <v>0</v>
      </c>
      <c r="H49" s="175"/>
      <c r="I49" s="176">
        <f>ROUND(E49*H49,2)</f>
        <v>0</v>
      </c>
      <c r="J49" s="175"/>
      <c r="K49" s="176">
        <f>ROUND(E49*J49,2)</f>
        <v>0</v>
      </c>
      <c r="L49" s="176">
        <v>21</v>
      </c>
      <c r="M49" s="176">
        <f>G49*(1+L49/100)</f>
        <v>0</v>
      </c>
      <c r="N49" s="174">
        <v>2.0000000000000002E-5</v>
      </c>
      <c r="O49" s="174">
        <f>ROUND(E49*N49,2)</f>
        <v>0</v>
      </c>
      <c r="P49" s="174">
        <v>0</v>
      </c>
      <c r="Q49" s="174">
        <f>ROUND(E49*P49,2)</f>
        <v>0</v>
      </c>
      <c r="R49" s="176"/>
      <c r="S49" s="176" t="s">
        <v>137</v>
      </c>
      <c r="T49" s="177" t="s">
        <v>137</v>
      </c>
      <c r="U49" s="159">
        <v>0.38700000000000001</v>
      </c>
      <c r="V49" s="159">
        <f>ROUND(E49*U49,2)</f>
        <v>7.75</v>
      </c>
      <c r="W49" s="159"/>
      <c r="X49" s="159" t="s">
        <v>138</v>
      </c>
      <c r="Y49" s="159" t="s">
        <v>139</v>
      </c>
      <c r="Z49" s="148"/>
      <c r="AA49" s="148"/>
      <c r="AB49" s="148"/>
      <c r="AC49" s="148"/>
      <c r="AD49" s="148"/>
      <c r="AE49" s="148"/>
      <c r="AF49" s="148"/>
      <c r="AG49" s="148" t="s">
        <v>140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188" t="s">
        <v>184</v>
      </c>
      <c r="D50" s="161"/>
      <c r="E50" s="162">
        <v>20.02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8"/>
      <c r="AA50" s="148"/>
      <c r="AB50" s="148"/>
      <c r="AC50" s="148"/>
      <c r="AD50" s="148"/>
      <c r="AE50" s="148"/>
      <c r="AF50" s="148"/>
      <c r="AG50" s="148" t="s">
        <v>142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71">
        <v>14</v>
      </c>
      <c r="B51" s="172" t="s">
        <v>185</v>
      </c>
      <c r="C51" s="187" t="s">
        <v>186</v>
      </c>
      <c r="D51" s="173" t="s">
        <v>156</v>
      </c>
      <c r="E51" s="174">
        <v>20.02</v>
      </c>
      <c r="F51" s="175"/>
      <c r="G51" s="176">
        <f>ROUND(E51*F51,2)</f>
        <v>0</v>
      </c>
      <c r="H51" s="175"/>
      <c r="I51" s="176">
        <f>ROUND(E51*H51,2)</f>
        <v>0</v>
      </c>
      <c r="J51" s="175"/>
      <c r="K51" s="176">
        <f>ROUND(E51*J51,2)</f>
        <v>0</v>
      </c>
      <c r="L51" s="176">
        <v>21</v>
      </c>
      <c r="M51" s="176">
        <f>G51*(1+L51/100)</f>
        <v>0</v>
      </c>
      <c r="N51" s="174">
        <v>0</v>
      </c>
      <c r="O51" s="174">
        <f>ROUND(E51*N51,2)</f>
        <v>0</v>
      </c>
      <c r="P51" s="174">
        <v>0</v>
      </c>
      <c r="Q51" s="174">
        <f>ROUND(E51*P51,2)</f>
        <v>0</v>
      </c>
      <c r="R51" s="176"/>
      <c r="S51" s="176" t="s">
        <v>137</v>
      </c>
      <c r="T51" s="177" t="s">
        <v>137</v>
      </c>
      <c r="U51" s="159">
        <v>0.17</v>
      </c>
      <c r="V51" s="159">
        <f>ROUND(E51*U51,2)</f>
        <v>3.4</v>
      </c>
      <c r="W51" s="159"/>
      <c r="X51" s="159" t="s">
        <v>138</v>
      </c>
      <c r="Y51" s="159" t="s">
        <v>139</v>
      </c>
      <c r="Z51" s="148"/>
      <c r="AA51" s="148"/>
      <c r="AB51" s="148"/>
      <c r="AC51" s="148"/>
      <c r="AD51" s="148"/>
      <c r="AE51" s="148"/>
      <c r="AF51" s="148"/>
      <c r="AG51" s="148" t="s">
        <v>140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2" x14ac:dyDescent="0.2">
      <c r="A52" s="155"/>
      <c r="B52" s="156"/>
      <c r="C52" s="188" t="s">
        <v>184</v>
      </c>
      <c r="D52" s="161"/>
      <c r="E52" s="162">
        <v>20.02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8"/>
      <c r="AA52" s="148"/>
      <c r="AB52" s="148"/>
      <c r="AC52" s="148"/>
      <c r="AD52" s="148"/>
      <c r="AE52" s="148"/>
      <c r="AF52" s="148"/>
      <c r="AG52" s="148" t="s">
        <v>142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1" x14ac:dyDescent="0.2">
      <c r="A53" s="171">
        <v>15</v>
      </c>
      <c r="B53" s="172" t="s">
        <v>187</v>
      </c>
      <c r="C53" s="187" t="s">
        <v>188</v>
      </c>
      <c r="D53" s="173" t="s">
        <v>135</v>
      </c>
      <c r="E53" s="174">
        <v>1.44</v>
      </c>
      <c r="F53" s="175"/>
      <c r="G53" s="176">
        <f>ROUND(E53*F53,2)</f>
        <v>0</v>
      </c>
      <c r="H53" s="175"/>
      <c r="I53" s="176">
        <f>ROUND(E53*H53,2)</f>
        <v>0</v>
      </c>
      <c r="J53" s="175"/>
      <c r="K53" s="176">
        <f>ROUND(E53*J53,2)</f>
        <v>0</v>
      </c>
      <c r="L53" s="176">
        <v>21</v>
      </c>
      <c r="M53" s="176">
        <f>G53*(1+L53/100)</f>
        <v>0</v>
      </c>
      <c r="N53" s="174">
        <v>0</v>
      </c>
      <c r="O53" s="174">
        <f>ROUND(E53*N53,2)</f>
        <v>0</v>
      </c>
      <c r="P53" s="174">
        <v>0</v>
      </c>
      <c r="Q53" s="174">
        <f>ROUND(E53*P53,2)</f>
        <v>0</v>
      </c>
      <c r="R53" s="176"/>
      <c r="S53" s="176" t="s">
        <v>137</v>
      </c>
      <c r="T53" s="177" t="s">
        <v>137</v>
      </c>
      <c r="U53" s="159">
        <v>0.78</v>
      </c>
      <c r="V53" s="159">
        <f>ROUND(E53*U53,2)</f>
        <v>1.1200000000000001</v>
      </c>
      <c r="W53" s="159"/>
      <c r="X53" s="159" t="s">
        <v>138</v>
      </c>
      <c r="Y53" s="159" t="s">
        <v>139</v>
      </c>
      <c r="Z53" s="148"/>
      <c r="AA53" s="148"/>
      <c r="AB53" s="148"/>
      <c r="AC53" s="148"/>
      <c r="AD53" s="148"/>
      <c r="AE53" s="148"/>
      <c r="AF53" s="148"/>
      <c r="AG53" s="148" t="s">
        <v>140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188" t="s">
        <v>189</v>
      </c>
      <c r="D54" s="161"/>
      <c r="E54" s="162">
        <v>1.44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8"/>
      <c r="AA54" s="148"/>
      <c r="AB54" s="148"/>
      <c r="AC54" s="148"/>
      <c r="AD54" s="148"/>
      <c r="AE54" s="148"/>
      <c r="AF54" s="148"/>
      <c r="AG54" s="148" t="s">
        <v>142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 x14ac:dyDescent="0.2">
      <c r="A55" s="155">
        <v>16</v>
      </c>
      <c r="B55" s="156" t="s">
        <v>190</v>
      </c>
      <c r="C55" s="190" t="s">
        <v>191</v>
      </c>
      <c r="D55" s="157" t="s">
        <v>0</v>
      </c>
      <c r="E55" s="185"/>
      <c r="F55" s="160"/>
      <c r="G55" s="159">
        <f>ROUND(E55*F55,2)</f>
        <v>0</v>
      </c>
      <c r="H55" s="160"/>
      <c r="I55" s="159">
        <f>ROUND(E55*H55,2)</f>
        <v>0</v>
      </c>
      <c r="J55" s="160"/>
      <c r="K55" s="159">
        <f>ROUND(E55*J55,2)</f>
        <v>0</v>
      </c>
      <c r="L55" s="159">
        <v>21</v>
      </c>
      <c r="M55" s="159">
        <f>G55*(1+L55/100)</f>
        <v>0</v>
      </c>
      <c r="N55" s="158">
        <v>0</v>
      </c>
      <c r="O55" s="158">
        <f>ROUND(E55*N55,2)</f>
        <v>0</v>
      </c>
      <c r="P55" s="158">
        <v>0</v>
      </c>
      <c r="Q55" s="158">
        <f>ROUND(E55*P55,2)</f>
        <v>0</v>
      </c>
      <c r="R55" s="159"/>
      <c r="S55" s="159" t="s">
        <v>137</v>
      </c>
      <c r="T55" s="159" t="s">
        <v>137</v>
      </c>
      <c r="U55" s="159">
        <v>0</v>
      </c>
      <c r="V55" s="159">
        <f>ROUND(E55*U55,2)</f>
        <v>0</v>
      </c>
      <c r="W55" s="159"/>
      <c r="X55" s="159" t="s">
        <v>161</v>
      </c>
      <c r="Y55" s="159" t="s">
        <v>139</v>
      </c>
      <c r="Z55" s="148"/>
      <c r="AA55" s="148"/>
      <c r="AB55" s="148"/>
      <c r="AC55" s="148"/>
      <c r="AD55" s="148"/>
      <c r="AE55" s="148"/>
      <c r="AF55" s="148"/>
      <c r="AG55" s="148" t="s">
        <v>173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x14ac:dyDescent="0.2">
      <c r="A56" s="164" t="s">
        <v>131</v>
      </c>
      <c r="B56" s="165" t="s">
        <v>92</v>
      </c>
      <c r="C56" s="186" t="s">
        <v>93</v>
      </c>
      <c r="D56" s="166"/>
      <c r="E56" s="167"/>
      <c r="F56" s="168"/>
      <c r="G56" s="168">
        <f>SUMIF(AG57:AG72,"&lt;&gt;NOR",G57:G72)</f>
        <v>0</v>
      </c>
      <c r="H56" s="168"/>
      <c r="I56" s="168">
        <f>SUM(I57:I72)</f>
        <v>0</v>
      </c>
      <c r="J56" s="168"/>
      <c r="K56" s="168">
        <f>SUM(K57:K72)</f>
        <v>0</v>
      </c>
      <c r="L56" s="168"/>
      <c r="M56" s="168">
        <f>SUM(M57:M72)</f>
        <v>0</v>
      </c>
      <c r="N56" s="167"/>
      <c r="O56" s="167">
        <f>SUM(O57:O72)</f>
        <v>0</v>
      </c>
      <c r="P56" s="167"/>
      <c r="Q56" s="167">
        <f>SUM(Q57:Q72)</f>
        <v>0</v>
      </c>
      <c r="R56" s="168"/>
      <c r="S56" s="168"/>
      <c r="T56" s="169"/>
      <c r="U56" s="163"/>
      <c r="V56" s="163">
        <f>SUM(V57:V72)</f>
        <v>1.38</v>
      </c>
      <c r="W56" s="163"/>
      <c r="X56" s="163"/>
      <c r="Y56" s="163"/>
      <c r="AG56" t="s">
        <v>132</v>
      </c>
    </row>
    <row r="57" spans="1:60" outlineLevel="1" x14ac:dyDescent="0.2">
      <c r="A57" s="171">
        <v>17</v>
      </c>
      <c r="B57" s="172" t="s">
        <v>192</v>
      </c>
      <c r="C57" s="187" t="s">
        <v>193</v>
      </c>
      <c r="D57" s="173" t="s">
        <v>135</v>
      </c>
      <c r="E57" s="174">
        <v>12.3</v>
      </c>
      <c r="F57" s="175"/>
      <c r="G57" s="176">
        <f>ROUND(E57*F57,2)</f>
        <v>0</v>
      </c>
      <c r="H57" s="175"/>
      <c r="I57" s="176">
        <f>ROUND(E57*H57,2)</f>
        <v>0</v>
      </c>
      <c r="J57" s="175"/>
      <c r="K57" s="176">
        <f>ROUND(E57*J57,2)</f>
        <v>0</v>
      </c>
      <c r="L57" s="176">
        <v>21</v>
      </c>
      <c r="M57" s="176">
        <f>G57*(1+L57/100)</f>
        <v>0</v>
      </c>
      <c r="N57" s="174">
        <v>5.0000000000000002E-5</v>
      </c>
      <c r="O57" s="174">
        <f>ROUND(E57*N57,2)</f>
        <v>0</v>
      </c>
      <c r="P57" s="174">
        <v>0</v>
      </c>
      <c r="Q57" s="174">
        <f>ROUND(E57*P57,2)</f>
        <v>0</v>
      </c>
      <c r="R57" s="176"/>
      <c r="S57" s="176" t="s">
        <v>136</v>
      </c>
      <c r="T57" s="177" t="s">
        <v>137</v>
      </c>
      <c r="U57" s="159">
        <v>0</v>
      </c>
      <c r="V57" s="159">
        <f>ROUND(E57*U57,2)</f>
        <v>0</v>
      </c>
      <c r="W57" s="159"/>
      <c r="X57" s="159" t="s">
        <v>138</v>
      </c>
      <c r="Y57" s="159" t="s">
        <v>139</v>
      </c>
      <c r="Z57" s="148"/>
      <c r="AA57" s="148"/>
      <c r="AB57" s="148"/>
      <c r="AC57" s="148"/>
      <c r="AD57" s="148"/>
      <c r="AE57" s="148"/>
      <c r="AF57" s="148"/>
      <c r="AG57" s="148" t="s">
        <v>140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188" t="s">
        <v>194</v>
      </c>
      <c r="D58" s="161"/>
      <c r="E58" s="162">
        <v>4.8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3" x14ac:dyDescent="0.2">
      <c r="A59" s="155"/>
      <c r="B59" s="156"/>
      <c r="C59" s="188" t="s">
        <v>195</v>
      </c>
      <c r="D59" s="161"/>
      <c r="E59" s="162">
        <v>7.5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 x14ac:dyDescent="0.2">
      <c r="A60" s="171">
        <v>18</v>
      </c>
      <c r="B60" s="172" t="s">
        <v>196</v>
      </c>
      <c r="C60" s="187" t="s">
        <v>197</v>
      </c>
      <c r="D60" s="173" t="s">
        <v>135</v>
      </c>
      <c r="E60" s="174">
        <v>12.3</v>
      </c>
      <c r="F60" s="175"/>
      <c r="G60" s="176">
        <f>ROUND(E60*F60,2)</f>
        <v>0</v>
      </c>
      <c r="H60" s="175"/>
      <c r="I60" s="176">
        <f>ROUND(E60*H60,2)</f>
        <v>0</v>
      </c>
      <c r="J60" s="175"/>
      <c r="K60" s="176">
        <f>ROUND(E60*J60,2)</f>
        <v>0</v>
      </c>
      <c r="L60" s="176">
        <v>21</v>
      </c>
      <c r="M60" s="176">
        <f>G60*(1+L60/100)</f>
        <v>0</v>
      </c>
      <c r="N60" s="174">
        <v>1.0000000000000001E-5</v>
      </c>
      <c r="O60" s="174">
        <f>ROUND(E60*N60,2)</f>
        <v>0</v>
      </c>
      <c r="P60" s="174">
        <v>0</v>
      </c>
      <c r="Q60" s="174">
        <f>ROUND(E60*P60,2)</f>
        <v>0</v>
      </c>
      <c r="R60" s="176"/>
      <c r="S60" s="176" t="s">
        <v>136</v>
      </c>
      <c r="T60" s="177" t="s">
        <v>137</v>
      </c>
      <c r="U60" s="159">
        <v>0</v>
      </c>
      <c r="V60" s="159">
        <f>ROUND(E60*U60,2)</f>
        <v>0</v>
      </c>
      <c r="W60" s="159"/>
      <c r="X60" s="159" t="s">
        <v>138</v>
      </c>
      <c r="Y60" s="159" t="s">
        <v>139</v>
      </c>
      <c r="Z60" s="148"/>
      <c r="AA60" s="148"/>
      <c r="AB60" s="148"/>
      <c r="AC60" s="148"/>
      <c r="AD60" s="148"/>
      <c r="AE60" s="148"/>
      <c r="AF60" s="148"/>
      <c r="AG60" s="148" t="s">
        <v>140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2" x14ac:dyDescent="0.2">
      <c r="A61" s="155"/>
      <c r="B61" s="156"/>
      <c r="C61" s="188" t="s">
        <v>194</v>
      </c>
      <c r="D61" s="161"/>
      <c r="E61" s="162">
        <v>4.8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3" x14ac:dyDescent="0.2">
      <c r="A62" s="155"/>
      <c r="B62" s="156"/>
      <c r="C62" s="188" t="s">
        <v>195</v>
      </c>
      <c r="D62" s="161"/>
      <c r="E62" s="162">
        <v>7.5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8"/>
      <c r="AA62" s="148"/>
      <c r="AB62" s="148"/>
      <c r="AC62" s="148"/>
      <c r="AD62" s="148"/>
      <c r="AE62" s="148"/>
      <c r="AF62" s="148"/>
      <c r="AG62" s="148" t="s">
        <v>142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 x14ac:dyDescent="0.2">
      <c r="A63" s="178">
        <v>19</v>
      </c>
      <c r="B63" s="179" t="s">
        <v>198</v>
      </c>
      <c r="C63" s="189" t="s">
        <v>199</v>
      </c>
      <c r="D63" s="180" t="s">
        <v>200</v>
      </c>
      <c r="E63" s="181">
        <v>6</v>
      </c>
      <c r="F63" s="182"/>
      <c r="G63" s="183">
        <f>ROUND(E63*F63,2)</f>
        <v>0</v>
      </c>
      <c r="H63" s="182"/>
      <c r="I63" s="183">
        <f>ROUND(E63*H63,2)</f>
        <v>0</v>
      </c>
      <c r="J63" s="182"/>
      <c r="K63" s="183">
        <f>ROUND(E63*J63,2)</f>
        <v>0</v>
      </c>
      <c r="L63" s="183">
        <v>21</v>
      </c>
      <c r="M63" s="183">
        <f>G63*(1+L63/100)</f>
        <v>0</v>
      </c>
      <c r="N63" s="181">
        <v>2.4000000000000001E-4</v>
      </c>
      <c r="O63" s="181">
        <f>ROUND(E63*N63,2)</f>
        <v>0</v>
      </c>
      <c r="P63" s="181">
        <v>0</v>
      </c>
      <c r="Q63" s="181">
        <f>ROUND(E63*P63,2)</f>
        <v>0</v>
      </c>
      <c r="R63" s="183"/>
      <c r="S63" s="183" t="s">
        <v>136</v>
      </c>
      <c r="T63" s="184" t="s">
        <v>201</v>
      </c>
      <c r="U63" s="159">
        <v>0</v>
      </c>
      <c r="V63" s="159">
        <f>ROUND(E63*U63,2)</f>
        <v>0</v>
      </c>
      <c r="W63" s="159"/>
      <c r="X63" s="159" t="s">
        <v>138</v>
      </c>
      <c r="Y63" s="159" t="s">
        <v>139</v>
      </c>
      <c r="Z63" s="148"/>
      <c r="AA63" s="148"/>
      <c r="AB63" s="148"/>
      <c r="AC63" s="148"/>
      <c r="AD63" s="148"/>
      <c r="AE63" s="148"/>
      <c r="AF63" s="148"/>
      <c r="AG63" s="148" t="s">
        <v>140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 x14ac:dyDescent="0.2">
      <c r="A64" s="171">
        <v>20</v>
      </c>
      <c r="B64" s="172" t="s">
        <v>202</v>
      </c>
      <c r="C64" s="187" t="s">
        <v>203</v>
      </c>
      <c r="D64" s="173" t="s">
        <v>135</v>
      </c>
      <c r="E64" s="174">
        <v>4.8</v>
      </c>
      <c r="F64" s="175"/>
      <c r="G64" s="176">
        <f>ROUND(E64*F64,2)</f>
        <v>0</v>
      </c>
      <c r="H64" s="175"/>
      <c r="I64" s="176">
        <f>ROUND(E64*H64,2)</f>
        <v>0</v>
      </c>
      <c r="J64" s="175"/>
      <c r="K64" s="176">
        <f>ROUND(E64*J64,2)</f>
        <v>0</v>
      </c>
      <c r="L64" s="176">
        <v>21</v>
      </c>
      <c r="M64" s="176">
        <f>G64*(1+L64/100)</f>
        <v>0</v>
      </c>
      <c r="N64" s="174">
        <v>3.2000000000000003E-4</v>
      </c>
      <c r="O64" s="174">
        <f>ROUND(E64*N64,2)</f>
        <v>0</v>
      </c>
      <c r="P64" s="174">
        <v>0</v>
      </c>
      <c r="Q64" s="174">
        <f>ROUND(E64*P64,2)</f>
        <v>0</v>
      </c>
      <c r="R64" s="176"/>
      <c r="S64" s="176" t="s">
        <v>137</v>
      </c>
      <c r="T64" s="177" t="s">
        <v>137</v>
      </c>
      <c r="U64" s="159">
        <v>0.28699999999999998</v>
      </c>
      <c r="V64" s="159">
        <f>ROUND(E64*U64,2)</f>
        <v>1.38</v>
      </c>
      <c r="W64" s="159"/>
      <c r="X64" s="159" t="s">
        <v>138</v>
      </c>
      <c r="Y64" s="159" t="s">
        <v>139</v>
      </c>
      <c r="Z64" s="148"/>
      <c r="AA64" s="148"/>
      <c r="AB64" s="148"/>
      <c r="AC64" s="148"/>
      <c r="AD64" s="148"/>
      <c r="AE64" s="148"/>
      <c r="AF64" s="148"/>
      <c r="AG64" s="148" t="s">
        <v>140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2" x14ac:dyDescent="0.2">
      <c r="A65" s="155"/>
      <c r="B65" s="156"/>
      <c r="C65" s="271" t="s">
        <v>204</v>
      </c>
      <c r="D65" s="272"/>
      <c r="E65" s="272"/>
      <c r="F65" s="272"/>
      <c r="G65" s="272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205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188" t="s">
        <v>194</v>
      </c>
      <c r="D66" s="161"/>
      <c r="E66" s="162">
        <v>4.8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142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1" x14ac:dyDescent="0.2">
      <c r="A67" s="171">
        <v>21</v>
      </c>
      <c r="B67" s="172" t="s">
        <v>206</v>
      </c>
      <c r="C67" s="187" t="s">
        <v>207</v>
      </c>
      <c r="D67" s="173" t="s">
        <v>156</v>
      </c>
      <c r="E67" s="174">
        <v>33.590000000000003</v>
      </c>
      <c r="F67" s="175"/>
      <c r="G67" s="176">
        <f>ROUND(E67*F67,2)</f>
        <v>0</v>
      </c>
      <c r="H67" s="175"/>
      <c r="I67" s="176">
        <f>ROUND(E67*H67,2)</f>
        <v>0</v>
      </c>
      <c r="J67" s="175"/>
      <c r="K67" s="176">
        <f>ROUND(E67*J67,2)</f>
        <v>0</v>
      </c>
      <c r="L67" s="176">
        <v>21</v>
      </c>
      <c r="M67" s="176">
        <f>G67*(1+L67/100)</f>
        <v>0</v>
      </c>
      <c r="N67" s="174">
        <v>0</v>
      </c>
      <c r="O67" s="174">
        <f>ROUND(E67*N67,2)</f>
        <v>0</v>
      </c>
      <c r="P67" s="174">
        <v>0</v>
      </c>
      <c r="Q67" s="174">
        <f>ROUND(E67*P67,2)</f>
        <v>0</v>
      </c>
      <c r="R67" s="176"/>
      <c r="S67" s="176" t="s">
        <v>136</v>
      </c>
      <c r="T67" s="177" t="s">
        <v>137</v>
      </c>
      <c r="U67" s="159">
        <v>0</v>
      </c>
      <c r="V67" s="159">
        <f>ROUND(E67*U67,2)</f>
        <v>0</v>
      </c>
      <c r="W67" s="159"/>
      <c r="X67" s="159" t="s">
        <v>138</v>
      </c>
      <c r="Y67" s="159" t="s">
        <v>139</v>
      </c>
      <c r="Z67" s="148"/>
      <c r="AA67" s="148"/>
      <c r="AB67" s="148"/>
      <c r="AC67" s="148"/>
      <c r="AD67" s="148"/>
      <c r="AE67" s="148"/>
      <c r="AF67" s="148"/>
      <c r="AG67" s="148" t="s">
        <v>140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2" x14ac:dyDescent="0.2">
      <c r="A68" s="155"/>
      <c r="B68" s="156"/>
      <c r="C68" s="188" t="s">
        <v>208</v>
      </c>
      <c r="D68" s="161"/>
      <c r="E68" s="162">
        <v>5.39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8" t="s">
        <v>209</v>
      </c>
      <c r="D69" s="161"/>
      <c r="E69" s="162">
        <v>13.62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210</v>
      </c>
      <c r="D70" s="161"/>
      <c r="E70" s="162">
        <v>4.6399999999999997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3" x14ac:dyDescent="0.2">
      <c r="A71" s="155"/>
      <c r="B71" s="156"/>
      <c r="C71" s="188" t="s">
        <v>211</v>
      </c>
      <c r="D71" s="161"/>
      <c r="E71" s="162">
        <v>4.74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8"/>
      <c r="AA71" s="148"/>
      <c r="AB71" s="148"/>
      <c r="AC71" s="148"/>
      <c r="AD71" s="148"/>
      <c r="AE71" s="148"/>
      <c r="AF71" s="148"/>
      <c r="AG71" s="148" t="s">
        <v>142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">
      <c r="A72" s="155"/>
      <c r="B72" s="156"/>
      <c r="C72" s="188" t="s">
        <v>212</v>
      </c>
      <c r="D72" s="161"/>
      <c r="E72" s="162">
        <v>5.2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8"/>
      <c r="AA72" s="148"/>
      <c r="AB72" s="148"/>
      <c r="AC72" s="148"/>
      <c r="AD72" s="148"/>
      <c r="AE72" s="148"/>
      <c r="AF72" s="148"/>
      <c r="AG72" s="148" t="s">
        <v>142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x14ac:dyDescent="0.2">
      <c r="A73" s="164" t="s">
        <v>131</v>
      </c>
      <c r="B73" s="165" t="s">
        <v>94</v>
      </c>
      <c r="C73" s="186" t="s">
        <v>95</v>
      </c>
      <c r="D73" s="166"/>
      <c r="E73" s="167"/>
      <c r="F73" s="168"/>
      <c r="G73" s="168">
        <f>SUMIF(AG74:AG114,"&lt;&gt;NOR",G74:G114)</f>
        <v>0</v>
      </c>
      <c r="H73" s="168"/>
      <c r="I73" s="168">
        <f>SUM(I74:I114)</f>
        <v>0</v>
      </c>
      <c r="J73" s="168"/>
      <c r="K73" s="168">
        <f>SUM(K74:K114)</f>
        <v>0</v>
      </c>
      <c r="L73" s="168"/>
      <c r="M73" s="168">
        <f>SUM(M74:M114)</f>
        <v>0</v>
      </c>
      <c r="N73" s="167"/>
      <c r="O73" s="167">
        <f>SUM(O74:O114)</f>
        <v>0.05</v>
      </c>
      <c r="P73" s="167"/>
      <c r="Q73" s="167">
        <f>SUM(Q74:Q114)</f>
        <v>0.05</v>
      </c>
      <c r="R73" s="168"/>
      <c r="S73" s="168"/>
      <c r="T73" s="169"/>
      <c r="U73" s="163"/>
      <c r="V73" s="163">
        <f>SUM(V74:V114)</f>
        <v>13.940000000000001</v>
      </c>
      <c r="W73" s="163"/>
      <c r="X73" s="163"/>
      <c r="Y73" s="163"/>
      <c r="AG73" t="s">
        <v>132</v>
      </c>
    </row>
    <row r="74" spans="1:60" ht="22.5" outlineLevel="1" x14ac:dyDescent="0.2">
      <c r="A74" s="171">
        <v>22</v>
      </c>
      <c r="B74" s="172" t="s">
        <v>213</v>
      </c>
      <c r="C74" s="187" t="s">
        <v>214</v>
      </c>
      <c r="D74" s="173" t="s">
        <v>135</v>
      </c>
      <c r="E74" s="174">
        <v>14.9694</v>
      </c>
      <c r="F74" s="175"/>
      <c r="G74" s="176">
        <f>ROUND(E74*F74,2)</f>
        <v>0</v>
      </c>
      <c r="H74" s="175"/>
      <c r="I74" s="176">
        <f>ROUND(E74*H74,2)</f>
        <v>0</v>
      </c>
      <c r="J74" s="175"/>
      <c r="K74" s="176">
        <f>ROUND(E74*J74,2)</f>
        <v>0</v>
      </c>
      <c r="L74" s="176">
        <v>21</v>
      </c>
      <c r="M74" s="176">
        <f>G74*(1+L74/100)</f>
        <v>0</v>
      </c>
      <c r="N74" s="174">
        <v>3.5E-4</v>
      </c>
      <c r="O74" s="174">
        <f>ROUND(E74*N74,2)</f>
        <v>0.01</v>
      </c>
      <c r="P74" s="174">
        <v>0</v>
      </c>
      <c r="Q74" s="174">
        <f>ROUND(E74*P74,2)</f>
        <v>0</v>
      </c>
      <c r="R74" s="176"/>
      <c r="S74" s="176" t="s">
        <v>136</v>
      </c>
      <c r="T74" s="177" t="s">
        <v>137</v>
      </c>
      <c r="U74" s="159">
        <v>0</v>
      </c>
      <c r="V74" s="159">
        <f>ROUND(E74*U74,2)</f>
        <v>0</v>
      </c>
      <c r="W74" s="159"/>
      <c r="X74" s="159" t="s">
        <v>138</v>
      </c>
      <c r="Y74" s="159" t="s">
        <v>139</v>
      </c>
      <c r="Z74" s="148"/>
      <c r="AA74" s="148"/>
      <c r="AB74" s="148"/>
      <c r="AC74" s="148"/>
      <c r="AD74" s="148"/>
      <c r="AE74" s="148"/>
      <c r="AF74" s="148"/>
      <c r="AG74" s="148" t="s">
        <v>140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">
      <c r="A75" s="155"/>
      <c r="B75" s="156"/>
      <c r="C75" s="188" t="s">
        <v>151</v>
      </c>
      <c r="D75" s="161"/>
      <c r="E75" s="162">
        <v>14.9694</v>
      </c>
      <c r="F75" s="159"/>
      <c r="G75" s="159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142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1">
        <v>23</v>
      </c>
      <c r="B76" s="172" t="s">
        <v>215</v>
      </c>
      <c r="C76" s="187" t="s">
        <v>216</v>
      </c>
      <c r="D76" s="173" t="s">
        <v>135</v>
      </c>
      <c r="E76" s="174">
        <v>11.85</v>
      </c>
      <c r="F76" s="175"/>
      <c r="G76" s="176">
        <f>ROUND(E76*F76,2)</f>
        <v>0</v>
      </c>
      <c r="H76" s="175"/>
      <c r="I76" s="176">
        <f>ROUND(E76*H76,2)</f>
        <v>0</v>
      </c>
      <c r="J76" s="175"/>
      <c r="K76" s="176">
        <f>ROUND(E76*J76,2)</f>
        <v>0</v>
      </c>
      <c r="L76" s="176">
        <v>21</v>
      </c>
      <c r="M76" s="176">
        <f>G76*(1+L76/100)</f>
        <v>0</v>
      </c>
      <c r="N76" s="174">
        <v>4.0000000000000003E-5</v>
      </c>
      <c r="O76" s="174">
        <f>ROUND(E76*N76,2)</f>
        <v>0</v>
      </c>
      <c r="P76" s="174">
        <v>0</v>
      </c>
      <c r="Q76" s="174">
        <f>ROUND(E76*P76,2)</f>
        <v>0</v>
      </c>
      <c r="R76" s="176"/>
      <c r="S76" s="176" t="s">
        <v>136</v>
      </c>
      <c r="T76" s="177" t="s">
        <v>137</v>
      </c>
      <c r="U76" s="159">
        <v>0</v>
      </c>
      <c r="V76" s="159">
        <f>ROUND(E76*U76,2)</f>
        <v>0</v>
      </c>
      <c r="W76" s="159"/>
      <c r="X76" s="159" t="s">
        <v>138</v>
      </c>
      <c r="Y76" s="159" t="s">
        <v>139</v>
      </c>
      <c r="Z76" s="148"/>
      <c r="AA76" s="148"/>
      <c r="AB76" s="148"/>
      <c r="AC76" s="148"/>
      <c r="AD76" s="148"/>
      <c r="AE76" s="148"/>
      <c r="AF76" s="148"/>
      <c r="AG76" s="148" t="s">
        <v>140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2" x14ac:dyDescent="0.2">
      <c r="A77" s="155"/>
      <c r="B77" s="156"/>
      <c r="C77" s="188" t="s">
        <v>217</v>
      </c>
      <c r="D77" s="161"/>
      <c r="E77" s="162">
        <v>3.6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88" t="s">
        <v>218</v>
      </c>
      <c r="D78" s="161"/>
      <c r="E78" s="162">
        <v>1.4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3" x14ac:dyDescent="0.2">
      <c r="A79" s="155"/>
      <c r="B79" s="156"/>
      <c r="C79" s="188" t="s">
        <v>219</v>
      </c>
      <c r="D79" s="161"/>
      <c r="E79" s="162">
        <v>1.6</v>
      </c>
      <c r="F79" s="159"/>
      <c r="G79" s="159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8"/>
      <c r="AA79" s="148"/>
      <c r="AB79" s="148"/>
      <c r="AC79" s="148"/>
      <c r="AD79" s="148"/>
      <c r="AE79" s="148"/>
      <c r="AF79" s="148"/>
      <c r="AG79" s="148" t="s">
        <v>142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">
      <c r="A80" s="155"/>
      <c r="B80" s="156"/>
      <c r="C80" s="188" t="s">
        <v>220</v>
      </c>
      <c r="D80" s="161"/>
      <c r="E80" s="162">
        <v>2.4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142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188" t="s">
        <v>221</v>
      </c>
      <c r="D81" s="161"/>
      <c r="E81" s="162">
        <v>2.85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1">
        <v>24</v>
      </c>
      <c r="B82" s="172" t="s">
        <v>222</v>
      </c>
      <c r="C82" s="187" t="s">
        <v>223</v>
      </c>
      <c r="D82" s="173" t="s">
        <v>135</v>
      </c>
      <c r="E82" s="174">
        <v>60.06</v>
      </c>
      <c r="F82" s="175"/>
      <c r="G82" s="176">
        <f>ROUND(E82*F82,2)</f>
        <v>0</v>
      </c>
      <c r="H82" s="175"/>
      <c r="I82" s="176">
        <f>ROUND(E82*H82,2)</f>
        <v>0</v>
      </c>
      <c r="J82" s="175"/>
      <c r="K82" s="176">
        <f>ROUND(E82*J82,2)</f>
        <v>0</v>
      </c>
      <c r="L82" s="176">
        <v>21</v>
      </c>
      <c r="M82" s="176">
        <f>G82*(1+L82/100)</f>
        <v>0</v>
      </c>
      <c r="N82" s="174">
        <v>0</v>
      </c>
      <c r="O82" s="174">
        <f>ROUND(E82*N82,2)</f>
        <v>0</v>
      </c>
      <c r="P82" s="174">
        <v>8.9999999999999998E-4</v>
      </c>
      <c r="Q82" s="174">
        <f>ROUND(E82*P82,2)</f>
        <v>0.05</v>
      </c>
      <c r="R82" s="176"/>
      <c r="S82" s="176" t="s">
        <v>136</v>
      </c>
      <c r="T82" s="177" t="s">
        <v>137</v>
      </c>
      <c r="U82" s="159">
        <v>0</v>
      </c>
      <c r="V82" s="159">
        <f>ROUND(E82*U82,2)</f>
        <v>0</v>
      </c>
      <c r="W82" s="159"/>
      <c r="X82" s="159" t="s">
        <v>138</v>
      </c>
      <c r="Y82" s="159" t="s">
        <v>139</v>
      </c>
      <c r="Z82" s="148"/>
      <c r="AA82" s="148"/>
      <c r="AB82" s="148"/>
      <c r="AC82" s="148"/>
      <c r="AD82" s="148"/>
      <c r="AE82" s="148"/>
      <c r="AF82" s="148"/>
      <c r="AG82" s="148" t="s">
        <v>140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2" x14ac:dyDescent="0.2">
      <c r="A83" s="155"/>
      <c r="B83" s="156"/>
      <c r="C83" s="188" t="s">
        <v>141</v>
      </c>
      <c r="D83" s="161"/>
      <c r="E83" s="162">
        <v>49.08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142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3" x14ac:dyDescent="0.2">
      <c r="A84" s="155"/>
      <c r="B84" s="156"/>
      <c r="C84" s="188" t="s">
        <v>143</v>
      </c>
      <c r="D84" s="161"/>
      <c r="E84" s="162">
        <v>10.98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1">
        <v>25</v>
      </c>
      <c r="B85" s="172" t="s">
        <v>224</v>
      </c>
      <c r="C85" s="187" t="s">
        <v>225</v>
      </c>
      <c r="D85" s="173" t="s">
        <v>135</v>
      </c>
      <c r="E85" s="174">
        <v>60.06</v>
      </c>
      <c r="F85" s="175"/>
      <c r="G85" s="176">
        <f>ROUND(E85*F85,2)</f>
        <v>0</v>
      </c>
      <c r="H85" s="175"/>
      <c r="I85" s="176">
        <f>ROUND(E85*H85,2)</f>
        <v>0</v>
      </c>
      <c r="J85" s="175"/>
      <c r="K85" s="176">
        <f>ROUND(E85*J85,2)</f>
        <v>0</v>
      </c>
      <c r="L85" s="176">
        <v>21</v>
      </c>
      <c r="M85" s="176">
        <f>G85*(1+L85/100)</f>
        <v>0</v>
      </c>
      <c r="N85" s="174">
        <v>0</v>
      </c>
      <c r="O85" s="174">
        <f>ROUND(E85*N85,2)</f>
        <v>0</v>
      </c>
      <c r="P85" s="174">
        <v>0</v>
      </c>
      <c r="Q85" s="174">
        <f>ROUND(E85*P85,2)</f>
        <v>0</v>
      </c>
      <c r="R85" s="176"/>
      <c r="S85" s="176" t="s">
        <v>136</v>
      </c>
      <c r="T85" s="177" t="s">
        <v>137</v>
      </c>
      <c r="U85" s="159">
        <v>0</v>
      </c>
      <c r="V85" s="159">
        <f>ROUND(E85*U85,2)</f>
        <v>0</v>
      </c>
      <c r="W85" s="159"/>
      <c r="X85" s="159" t="s">
        <v>138</v>
      </c>
      <c r="Y85" s="159" t="s">
        <v>139</v>
      </c>
      <c r="Z85" s="148"/>
      <c r="AA85" s="148"/>
      <c r="AB85" s="148"/>
      <c r="AC85" s="148"/>
      <c r="AD85" s="148"/>
      <c r="AE85" s="148"/>
      <c r="AF85" s="148"/>
      <c r="AG85" s="148" t="s">
        <v>140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2" x14ac:dyDescent="0.2">
      <c r="A86" s="155"/>
      <c r="B86" s="156"/>
      <c r="C86" s="188" t="s">
        <v>141</v>
      </c>
      <c r="D86" s="161"/>
      <c r="E86" s="162">
        <v>49.08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">
      <c r="A87" s="155"/>
      <c r="B87" s="156"/>
      <c r="C87" s="188" t="s">
        <v>143</v>
      </c>
      <c r="D87" s="161"/>
      <c r="E87" s="162">
        <v>10.98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1">
        <v>26</v>
      </c>
      <c r="B88" s="172" t="s">
        <v>226</v>
      </c>
      <c r="C88" s="187" t="s">
        <v>227</v>
      </c>
      <c r="D88" s="173" t="s">
        <v>156</v>
      </c>
      <c r="E88" s="174">
        <v>73.63</v>
      </c>
      <c r="F88" s="175"/>
      <c r="G88" s="176">
        <f>ROUND(E88*F88,2)</f>
        <v>0</v>
      </c>
      <c r="H88" s="175"/>
      <c r="I88" s="176">
        <f>ROUND(E88*H88,2)</f>
        <v>0</v>
      </c>
      <c r="J88" s="175"/>
      <c r="K88" s="176">
        <f>ROUND(E88*J88,2)</f>
        <v>0</v>
      </c>
      <c r="L88" s="176">
        <v>21</v>
      </c>
      <c r="M88" s="176">
        <f>G88*(1+L88/100)</f>
        <v>0</v>
      </c>
      <c r="N88" s="174">
        <v>1.0000000000000001E-5</v>
      </c>
      <c r="O88" s="174">
        <f>ROUND(E88*N88,2)</f>
        <v>0</v>
      </c>
      <c r="P88" s="174">
        <v>0</v>
      </c>
      <c r="Q88" s="174">
        <f>ROUND(E88*P88,2)</f>
        <v>0</v>
      </c>
      <c r="R88" s="176"/>
      <c r="S88" s="176" t="s">
        <v>136</v>
      </c>
      <c r="T88" s="177" t="s">
        <v>137</v>
      </c>
      <c r="U88" s="159">
        <v>0.05</v>
      </c>
      <c r="V88" s="159">
        <f>ROUND(E88*U88,2)</f>
        <v>3.68</v>
      </c>
      <c r="W88" s="159"/>
      <c r="X88" s="159" t="s">
        <v>138</v>
      </c>
      <c r="Y88" s="159" t="s">
        <v>139</v>
      </c>
      <c r="Z88" s="148"/>
      <c r="AA88" s="148"/>
      <c r="AB88" s="148"/>
      <c r="AC88" s="148"/>
      <c r="AD88" s="148"/>
      <c r="AE88" s="148"/>
      <c r="AF88" s="148"/>
      <c r="AG88" s="148" t="s">
        <v>140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88" t="s">
        <v>208</v>
      </c>
      <c r="D89" s="161"/>
      <c r="E89" s="162">
        <v>5.39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209</v>
      </c>
      <c r="D90" s="161"/>
      <c r="E90" s="162">
        <v>13.62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">
      <c r="A91" s="155"/>
      <c r="B91" s="156"/>
      <c r="C91" s="188" t="s">
        <v>210</v>
      </c>
      <c r="D91" s="161"/>
      <c r="E91" s="162">
        <v>4.6399999999999997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142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3" x14ac:dyDescent="0.2">
      <c r="A92" s="155"/>
      <c r="B92" s="156"/>
      <c r="C92" s="188" t="s">
        <v>211</v>
      </c>
      <c r="D92" s="161"/>
      <c r="E92" s="162">
        <v>4.74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212</v>
      </c>
      <c r="D93" s="161"/>
      <c r="E93" s="162">
        <v>5.2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228</v>
      </c>
      <c r="D94" s="161"/>
      <c r="E94" s="162">
        <v>40.04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71">
        <v>27</v>
      </c>
      <c r="B95" s="172" t="s">
        <v>229</v>
      </c>
      <c r="C95" s="187" t="s">
        <v>230</v>
      </c>
      <c r="D95" s="173" t="s">
        <v>156</v>
      </c>
      <c r="E95" s="174">
        <v>73.63</v>
      </c>
      <c r="F95" s="175"/>
      <c r="G95" s="176">
        <f>ROUND(E95*F95,2)</f>
        <v>0</v>
      </c>
      <c r="H95" s="175"/>
      <c r="I95" s="176">
        <f>ROUND(E95*H95,2)</f>
        <v>0</v>
      </c>
      <c r="J95" s="175"/>
      <c r="K95" s="176">
        <f>ROUND(E95*J95,2)</f>
        <v>0</v>
      </c>
      <c r="L95" s="176">
        <v>21</v>
      </c>
      <c r="M95" s="176">
        <f>G95*(1+L95/100)</f>
        <v>0</v>
      </c>
      <c r="N95" s="174">
        <v>0</v>
      </c>
      <c r="O95" s="174">
        <f>ROUND(E95*N95,2)</f>
        <v>0</v>
      </c>
      <c r="P95" s="174">
        <v>0</v>
      </c>
      <c r="Q95" s="174">
        <f>ROUND(E95*P95,2)</f>
        <v>0</v>
      </c>
      <c r="R95" s="176"/>
      <c r="S95" s="176" t="s">
        <v>136</v>
      </c>
      <c r="T95" s="177" t="s">
        <v>137</v>
      </c>
      <c r="U95" s="159">
        <v>0</v>
      </c>
      <c r="V95" s="159">
        <f>ROUND(E95*U95,2)</f>
        <v>0</v>
      </c>
      <c r="W95" s="159"/>
      <c r="X95" s="159" t="s">
        <v>138</v>
      </c>
      <c r="Y95" s="159" t="s">
        <v>139</v>
      </c>
      <c r="Z95" s="148"/>
      <c r="AA95" s="148"/>
      <c r="AB95" s="148"/>
      <c r="AC95" s="148"/>
      <c r="AD95" s="148"/>
      <c r="AE95" s="148"/>
      <c r="AF95" s="148"/>
      <c r="AG95" s="148" t="s">
        <v>140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2" x14ac:dyDescent="0.2">
      <c r="A96" s="155"/>
      <c r="B96" s="156"/>
      <c r="C96" s="188" t="s">
        <v>208</v>
      </c>
      <c r="D96" s="161"/>
      <c r="E96" s="162">
        <v>5.39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142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">
      <c r="A97" s="155"/>
      <c r="B97" s="156"/>
      <c r="C97" s="188" t="s">
        <v>209</v>
      </c>
      <c r="D97" s="161"/>
      <c r="E97" s="162">
        <v>13.62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88" t="s">
        <v>210</v>
      </c>
      <c r="D98" s="161"/>
      <c r="E98" s="162">
        <v>4.6399999999999997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">
      <c r="A99" s="155"/>
      <c r="B99" s="156"/>
      <c r="C99" s="188" t="s">
        <v>211</v>
      </c>
      <c r="D99" s="161"/>
      <c r="E99" s="162">
        <v>4.74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3" x14ac:dyDescent="0.2">
      <c r="A100" s="155"/>
      <c r="B100" s="156"/>
      <c r="C100" s="188" t="s">
        <v>212</v>
      </c>
      <c r="D100" s="161"/>
      <c r="E100" s="162">
        <v>5.2</v>
      </c>
      <c r="F100" s="159"/>
      <c r="G100" s="159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8"/>
      <c r="AA100" s="148"/>
      <c r="AB100" s="148"/>
      <c r="AC100" s="148"/>
      <c r="AD100" s="148"/>
      <c r="AE100" s="148"/>
      <c r="AF100" s="148"/>
      <c r="AG100" s="148" t="s">
        <v>142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3" x14ac:dyDescent="0.2">
      <c r="A101" s="155"/>
      <c r="B101" s="156"/>
      <c r="C101" s="188" t="s">
        <v>228</v>
      </c>
      <c r="D101" s="161"/>
      <c r="E101" s="162">
        <v>40.04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8"/>
      <c r="AA101" s="148"/>
      <c r="AB101" s="148"/>
      <c r="AC101" s="148"/>
      <c r="AD101" s="148"/>
      <c r="AE101" s="148"/>
      <c r="AF101" s="148"/>
      <c r="AG101" s="148" t="s">
        <v>142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1" x14ac:dyDescent="0.2">
      <c r="A102" s="171">
        <v>28</v>
      </c>
      <c r="B102" s="172" t="s">
        <v>231</v>
      </c>
      <c r="C102" s="187" t="s">
        <v>232</v>
      </c>
      <c r="D102" s="173" t="s">
        <v>135</v>
      </c>
      <c r="E102" s="174">
        <v>60.06</v>
      </c>
      <c r="F102" s="175"/>
      <c r="G102" s="176">
        <f>ROUND(E102*F102,2)</f>
        <v>0</v>
      </c>
      <c r="H102" s="175"/>
      <c r="I102" s="176">
        <f>ROUND(E102*H102,2)</f>
        <v>0</v>
      </c>
      <c r="J102" s="175"/>
      <c r="K102" s="176">
        <f>ROUND(E102*J102,2)</f>
        <v>0</v>
      </c>
      <c r="L102" s="176">
        <v>21</v>
      </c>
      <c r="M102" s="176">
        <f>G102*(1+L102/100)</f>
        <v>0</v>
      </c>
      <c r="N102" s="174">
        <v>1.4999999999999999E-4</v>
      </c>
      <c r="O102" s="174">
        <f>ROUND(E102*N102,2)</f>
        <v>0.01</v>
      </c>
      <c r="P102" s="174">
        <v>0</v>
      </c>
      <c r="Q102" s="174">
        <f>ROUND(E102*P102,2)</f>
        <v>0</v>
      </c>
      <c r="R102" s="176"/>
      <c r="S102" s="176" t="s">
        <v>137</v>
      </c>
      <c r="T102" s="177" t="s">
        <v>137</v>
      </c>
      <c r="U102" s="159">
        <v>3.2480000000000002E-2</v>
      </c>
      <c r="V102" s="159">
        <f>ROUND(E102*U102,2)</f>
        <v>1.95</v>
      </c>
      <c r="W102" s="159"/>
      <c r="X102" s="159" t="s">
        <v>138</v>
      </c>
      <c r="Y102" s="159" t="s">
        <v>139</v>
      </c>
      <c r="Z102" s="148"/>
      <c r="AA102" s="148"/>
      <c r="AB102" s="148"/>
      <c r="AC102" s="148"/>
      <c r="AD102" s="148"/>
      <c r="AE102" s="148"/>
      <c r="AF102" s="148"/>
      <c r="AG102" s="148" t="s">
        <v>140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2">
      <c r="A103" s="155"/>
      <c r="B103" s="156"/>
      <c r="C103" s="188" t="s">
        <v>141</v>
      </c>
      <c r="D103" s="161"/>
      <c r="E103" s="162">
        <v>49.08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142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">
      <c r="A104" s="155"/>
      <c r="B104" s="156"/>
      <c r="C104" s="188" t="s">
        <v>143</v>
      </c>
      <c r="D104" s="161"/>
      <c r="E104" s="162">
        <v>10.98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71">
        <v>29</v>
      </c>
      <c r="B105" s="172" t="s">
        <v>233</v>
      </c>
      <c r="C105" s="187" t="s">
        <v>234</v>
      </c>
      <c r="D105" s="173" t="s">
        <v>135</v>
      </c>
      <c r="E105" s="174">
        <v>60.06</v>
      </c>
      <c r="F105" s="175"/>
      <c r="G105" s="176">
        <f>ROUND(E105*F105,2)</f>
        <v>0</v>
      </c>
      <c r="H105" s="175"/>
      <c r="I105" s="176">
        <f>ROUND(E105*H105,2)</f>
        <v>0</v>
      </c>
      <c r="J105" s="175"/>
      <c r="K105" s="176">
        <f>ROUND(E105*J105,2)</f>
        <v>0</v>
      </c>
      <c r="L105" s="176">
        <v>21</v>
      </c>
      <c r="M105" s="176">
        <f>G105*(1+L105/100)</f>
        <v>0</v>
      </c>
      <c r="N105" s="174">
        <v>2.3000000000000001E-4</v>
      </c>
      <c r="O105" s="174">
        <f>ROUND(E105*N105,2)</f>
        <v>0.01</v>
      </c>
      <c r="P105" s="174">
        <v>0</v>
      </c>
      <c r="Q105" s="174">
        <f>ROUND(E105*P105,2)</f>
        <v>0</v>
      </c>
      <c r="R105" s="176"/>
      <c r="S105" s="176" t="s">
        <v>137</v>
      </c>
      <c r="T105" s="177" t="s">
        <v>137</v>
      </c>
      <c r="U105" s="159">
        <v>6.6360000000000002E-2</v>
      </c>
      <c r="V105" s="159">
        <f>ROUND(E105*U105,2)</f>
        <v>3.99</v>
      </c>
      <c r="W105" s="159"/>
      <c r="X105" s="159" t="s">
        <v>138</v>
      </c>
      <c r="Y105" s="159" t="s">
        <v>139</v>
      </c>
      <c r="Z105" s="148"/>
      <c r="AA105" s="148"/>
      <c r="AB105" s="148"/>
      <c r="AC105" s="148"/>
      <c r="AD105" s="148"/>
      <c r="AE105" s="148"/>
      <c r="AF105" s="148"/>
      <c r="AG105" s="148" t="s">
        <v>140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2" x14ac:dyDescent="0.2">
      <c r="A106" s="155"/>
      <c r="B106" s="156"/>
      <c r="C106" s="188" t="s">
        <v>141</v>
      </c>
      <c r="D106" s="161"/>
      <c r="E106" s="162">
        <v>49.08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142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88" t="s">
        <v>143</v>
      </c>
      <c r="D107" s="161"/>
      <c r="E107" s="162">
        <v>10.98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1">
        <v>30</v>
      </c>
      <c r="B108" s="172" t="s">
        <v>235</v>
      </c>
      <c r="C108" s="187" t="s">
        <v>236</v>
      </c>
      <c r="D108" s="173" t="s">
        <v>135</v>
      </c>
      <c r="E108" s="174">
        <v>43.176000000000002</v>
      </c>
      <c r="F108" s="175"/>
      <c r="G108" s="176">
        <f>ROUND(E108*F108,2)</f>
        <v>0</v>
      </c>
      <c r="H108" s="175"/>
      <c r="I108" s="176">
        <f>ROUND(E108*H108,2)</f>
        <v>0</v>
      </c>
      <c r="J108" s="175"/>
      <c r="K108" s="176">
        <f>ROUND(E108*J108,2)</f>
        <v>0</v>
      </c>
      <c r="L108" s="176">
        <v>21</v>
      </c>
      <c r="M108" s="176">
        <f>G108*(1+L108/100)</f>
        <v>0</v>
      </c>
      <c r="N108" s="174">
        <v>4.6000000000000001E-4</v>
      </c>
      <c r="O108" s="174">
        <f>ROUND(E108*N108,2)</f>
        <v>0.02</v>
      </c>
      <c r="P108" s="174">
        <v>0</v>
      </c>
      <c r="Q108" s="174">
        <f>ROUND(E108*P108,2)</f>
        <v>0</v>
      </c>
      <c r="R108" s="176"/>
      <c r="S108" s="176" t="s">
        <v>137</v>
      </c>
      <c r="T108" s="177" t="s">
        <v>137</v>
      </c>
      <c r="U108" s="159">
        <v>0.1</v>
      </c>
      <c r="V108" s="159">
        <f>ROUND(E108*U108,2)</f>
        <v>4.32</v>
      </c>
      <c r="W108" s="159"/>
      <c r="X108" s="159" t="s">
        <v>138</v>
      </c>
      <c r="Y108" s="159" t="s">
        <v>139</v>
      </c>
      <c r="Z108" s="148"/>
      <c r="AA108" s="148"/>
      <c r="AB108" s="148"/>
      <c r="AC108" s="148"/>
      <c r="AD108" s="148"/>
      <c r="AE108" s="148"/>
      <c r="AF108" s="148"/>
      <c r="AG108" s="148" t="s">
        <v>140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2" x14ac:dyDescent="0.2">
      <c r="A109" s="155"/>
      <c r="B109" s="156"/>
      <c r="C109" s="188" t="s">
        <v>141</v>
      </c>
      <c r="D109" s="161"/>
      <c r="E109" s="162">
        <v>49.08</v>
      </c>
      <c r="F109" s="159"/>
      <c r="G109" s="159"/>
      <c r="H109" s="159"/>
      <c r="I109" s="159"/>
      <c r="J109" s="159"/>
      <c r="K109" s="159"/>
      <c r="L109" s="159"/>
      <c r="M109" s="159"/>
      <c r="N109" s="158"/>
      <c r="O109" s="158"/>
      <c r="P109" s="158"/>
      <c r="Q109" s="158"/>
      <c r="R109" s="159"/>
      <c r="S109" s="159"/>
      <c r="T109" s="159"/>
      <c r="U109" s="159"/>
      <c r="V109" s="159"/>
      <c r="W109" s="159"/>
      <c r="X109" s="159"/>
      <c r="Y109" s="159"/>
      <c r="Z109" s="148"/>
      <c r="AA109" s="148"/>
      <c r="AB109" s="148"/>
      <c r="AC109" s="148"/>
      <c r="AD109" s="148"/>
      <c r="AE109" s="148"/>
      <c r="AF109" s="148"/>
      <c r="AG109" s="148" t="s">
        <v>142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3" x14ac:dyDescent="0.2">
      <c r="A110" s="155"/>
      <c r="B110" s="156"/>
      <c r="C110" s="188" t="s">
        <v>143</v>
      </c>
      <c r="D110" s="161"/>
      <c r="E110" s="162">
        <v>10.98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142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">
      <c r="A111" s="155"/>
      <c r="B111" s="156"/>
      <c r="C111" s="188" t="s">
        <v>237</v>
      </c>
      <c r="D111" s="161"/>
      <c r="E111" s="162">
        <v>-6.8159999999999998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8" t="s">
        <v>238</v>
      </c>
      <c r="D112" s="161"/>
      <c r="E112" s="162">
        <v>-8.3759999999999994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8" t="s">
        <v>239</v>
      </c>
      <c r="D113" s="161"/>
      <c r="E113" s="162">
        <v>-0.45600000000000002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3" x14ac:dyDescent="0.2">
      <c r="A114" s="155"/>
      <c r="B114" s="156"/>
      <c r="C114" s="188" t="s">
        <v>240</v>
      </c>
      <c r="D114" s="161"/>
      <c r="E114" s="162">
        <v>-1.236</v>
      </c>
      <c r="F114" s="159"/>
      <c r="G114" s="159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8"/>
      <c r="AA114" s="148"/>
      <c r="AB114" s="148"/>
      <c r="AC114" s="148"/>
      <c r="AD114" s="148"/>
      <c r="AE114" s="148"/>
      <c r="AF114" s="148"/>
      <c r="AG114" s="148" t="s">
        <v>142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x14ac:dyDescent="0.2">
      <c r="A115" s="164" t="s">
        <v>131</v>
      </c>
      <c r="B115" s="165" t="s">
        <v>98</v>
      </c>
      <c r="C115" s="186" t="s">
        <v>99</v>
      </c>
      <c r="D115" s="166"/>
      <c r="E115" s="167"/>
      <c r="F115" s="168"/>
      <c r="G115" s="168">
        <f>SUMIF(AG116:AG123,"&lt;&gt;NOR",G116:G123)</f>
        <v>0</v>
      </c>
      <c r="H115" s="168"/>
      <c r="I115" s="168">
        <f>SUM(I116:I123)</f>
        <v>0</v>
      </c>
      <c r="J115" s="168"/>
      <c r="K115" s="168">
        <f>SUM(K116:K123)</f>
        <v>0</v>
      </c>
      <c r="L115" s="168"/>
      <c r="M115" s="168">
        <f>SUM(M116:M123)</f>
        <v>0</v>
      </c>
      <c r="N115" s="167"/>
      <c r="O115" s="167">
        <f>SUM(O116:O123)</f>
        <v>0.01</v>
      </c>
      <c r="P115" s="167"/>
      <c r="Q115" s="167">
        <f>SUM(Q116:Q123)</f>
        <v>0</v>
      </c>
      <c r="R115" s="168"/>
      <c r="S115" s="168"/>
      <c r="T115" s="169"/>
      <c r="U115" s="163"/>
      <c r="V115" s="163">
        <f>SUM(V116:V123)</f>
        <v>24.54</v>
      </c>
      <c r="W115" s="163"/>
      <c r="X115" s="163"/>
      <c r="Y115" s="163"/>
      <c r="AG115" t="s">
        <v>132</v>
      </c>
    </row>
    <row r="116" spans="1:60" outlineLevel="1" x14ac:dyDescent="0.2">
      <c r="A116" s="178">
        <v>31</v>
      </c>
      <c r="B116" s="179" t="s">
        <v>241</v>
      </c>
      <c r="C116" s="189" t="s">
        <v>242</v>
      </c>
      <c r="D116" s="180" t="s">
        <v>200</v>
      </c>
      <c r="E116" s="181">
        <v>4</v>
      </c>
      <c r="F116" s="182"/>
      <c r="G116" s="183">
        <f t="shared" ref="G116:G123" si="0">ROUND(E116*F116,2)</f>
        <v>0</v>
      </c>
      <c r="H116" s="182"/>
      <c r="I116" s="183">
        <f t="shared" ref="I116:I123" si="1">ROUND(E116*H116,2)</f>
        <v>0</v>
      </c>
      <c r="J116" s="182"/>
      <c r="K116" s="183">
        <f t="shared" ref="K116:K123" si="2">ROUND(E116*J116,2)</f>
        <v>0</v>
      </c>
      <c r="L116" s="183">
        <v>21</v>
      </c>
      <c r="M116" s="183">
        <f t="shared" ref="M116:M123" si="3">G116*(1+L116/100)</f>
        <v>0</v>
      </c>
      <c r="N116" s="181">
        <v>0</v>
      </c>
      <c r="O116" s="181">
        <f t="shared" ref="O116:O123" si="4">ROUND(E116*N116,2)</f>
        <v>0</v>
      </c>
      <c r="P116" s="181">
        <v>0</v>
      </c>
      <c r="Q116" s="181">
        <f t="shared" ref="Q116:Q123" si="5">ROUND(E116*P116,2)</f>
        <v>0</v>
      </c>
      <c r="R116" s="183"/>
      <c r="S116" s="183" t="s">
        <v>137</v>
      </c>
      <c r="T116" s="184" t="s">
        <v>137</v>
      </c>
      <c r="U116" s="159">
        <v>0.27</v>
      </c>
      <c r="V116" s="159">
        <f t="shared" ref="V116:V123" si="6">ROUND(E116*U116,2)</f>
        <v>1.08</v>
      </c>
      <c r="W116" s="159"/>
      <c r="X116" s="159" t="s">
        <v>138</v>
      </c>
      <c r="Y116" s="159" t="s">
        <v>139</v>
      </c>
      <c r="Z116" s="148"/>
      <c r="AA116" s="148"/>
      <c r="AB116" s="148"/>
      <c r="AC116" s="148"/>
      <c r="AD116" s="148"/>
      <c r="AE116" s="148"/>
      <c r="AF116" s="148"/>
      <c r="AG116" s="148" t="s">
        <v>140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78">
        <v>32</v>
      </c>
      <c r="B117" s="179" t="s">
        <v>243</v>
      </c>
      <c r="C117" s="189" t="s">
        <v>244</v>
      </c>
      <c r="D117" s="180" t="s">
        <v>200</v>
      </c>
      <c r="E117" s="181">
        <v>4</v>
      </c>
      <c r="F117" s="182"/>
      <c r="G117" s="183">
        <f t="shared" si="0"/>
        <v>0</v>
      </c>
      <c r="H117" s="182"/>
      <c r="I117" s="183">
        <f t="shared" si="1"/>
        <v>0</v>
      </c>
      <c r="J117" s="182"/>
      <c r="K117" s="183">
        <f t="shared" si="2"/>
        <v>0</v>
      </c>
      <c r="L117" s="183">
        <v>21</v>
      </c>
      <c r="M117" s="183">
        <f t="shared" si="3"/>
        <v>0</v>
      </c>
      <c r="N117" s="181">
        <v>1.2999999999999999E-3</v>
      </c>
      <c r="O117" s="181">
        <f t="shared" si="4"/>
        <v>0.01</v>
      </c>
      <c r="P117" s="181">
        <v>0</v>
      </c>
      <c r="Q117" s="181">
        <f t="shared" si="5"/>
        <v>0</v>
      </c>
      <c r="R117" s="183"/>
      <c r="S117" s="183" t="s">
        <v>136</v>
      </c>
      <c r="T117" s="184" t="s">
        <v>137</v>
      </c>
      <c r="U117" s="159">
        <v>0</v>
      </c>
      <c r="V117" s="159">
        <f t="shared" si="6"/>
        <v>0</v>
      </c>
      <c r="W117" s="159"/>
      <c r="X117" s="159" t="s">
        <v>245</v>
      </c>
      <c r="Y117" s="159" t="s">
        <v>139</v>
      </c>
      <c r="Z117" s="148"/>
      <c r="AA117" s="148"/>
      <c r="AB117" s="148"/>
      <c r="AC117" s="148"/>
      <c r="AD117" s="148"/>
      <c r="AE117" s="148"/>
      <c r="AF117" s="148"/>
      <c r="AG117" s="148" t="s">
        <v>246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8">
        <v>33</v>
      </c>
      <c r="B118" s="179" t="s">
        <v>247</v>
      </c>
      <c r="C118" s="189" t="s">
        <v>248</v>
      </c>
      <c r="D118" s="180" t="s">
        <v>200</v>
      </c>
      <c r="E118" s="181">
        <v>4</v>
      </c>
      <c r="F118" s="182"/>
      <c r="G118" s="183">
        <f t="shared" si="0"/>
        <v>0</v>
      </c>
      <c r="H118" s="182"/>
      <c r="I118" s="183">
        <f t="shared" si="1"/>
        <v>0</v>
      </c>
      <c r="J118" s="182"/>
      <c r="K118" s="183">
        <f t="shared" si="2"/>
        <v>0</v>
      </c>
      <c r="L118" s="183">
        <v>21</v>
      </c>
      <c r="M118" s="183">
        <f t="shared" si="3"/>
        <v>0</v>
      </c>
      <c r="N118" s="181">
        <v>0</v>
      </c>
      <c r="O118" s="181">
        <f t="shared" si="4"/>
        <v>0</v>
      </c>
      <c r="P118" s="181">
        <v>0</v>
      </c>
      <c r="Q118" s="181">
        <f t="shared" si="5"/>
        <v>0</v>
      </c>
      <c r="R118" s="183"/>
      <c r="S118" s="183" t="s">
        <v>137</v>
      </c>
      <c r="T118" s="184" t="s">
        <v>137</v>
      </c>
      <c r="U118" s="159">
        <v>0.42</v>
      </c>
      <c r="V118" s="159">
        <f t="shared" si="6"/>
        <v>1.68</v>
      </c>
      <c r="W118" s="159"/>
      <c r="X118" s="159" t="s">
        <v>138</v>
      </c>
      <c r="Y118" s="159" t="s">
        <v>139</v>
      </c>
      <c r="Z118" s="148"/>
      <c r="AA118" s="148"/>
      <c r="AB118" s="148"/>
      <c r="AC118" s="148"/>
      <c r="AD118" s="148"/>
      <c r="AE118" s="148"/>
      <c r="AF118" s="148"/>
      <c r="AG118" s="148" t="s">
        <v>140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">
      <c r="A119" s="178">
        <v>34</v>
      </c>
      <c r="B119" s="179" t="s">
        <v>249</v>
      </c>
      <c r="C119" s="189" t="s">
        <v>250</v>
      </c>
      <c r="D119" s="180" t="s">
        <v>200</v>
      </c>
      <c r="E119" s="181">
        <v>2</v>
      </c>
      <c r="F119" s="182"/>
      <c r="G119" s="183">
        <f t="shared" si="0"/>
        <v>0</v>
      </c>
      <c r="H119" s="182"/>
      <c r="I119" s="183">
        <f t="shared" si="1"/>
        <v>0</v>
      </c>
      <c r="J119" s="182"/>
      <c r="K119" s="183">
        <f t="shared" si="2"/>
        <v>0</v>
      </c>
      <c r="L119" s="183">
        <v>21</v>
      </c>
      <c r="M119" s="183">
        <f t="shared" si="3"/>
        <v>0</v>
      </c>
      <c r="N119" s="181">
        <v>0</v>
      </c>
      <c r="O119" s="181">
        <f t="shared" si="4"/>
        <v>0</v>
      </c>
      <c r="P119" s="181">
        <v>0</v>
      </c>
      <c r="Q119" s="181">
        <f t="shared" si="5"/>
        <v>0</v>
      </c>
      <c r="R119" s="183"/>
      <c r="S119" s="183" t="s">
        <v>137</v>
      </c>
      <c r="T119" s="184" t="s">
        <v>137</v>
      </c>
      <c r="U119" s="159">
        <v>0.23</v>
      </c>
      <c r="V119" s="159">
        <f t="shared" si="6"/>
        <v>0.46</v>
      </c>
      <c r="W119" s="159"/>
      <c r="X119" s="159" t="s">
        <v>138</v>
      </c>
      <c r="Y119" s="159" t="s">
        <v>139</v>
      </c>
      <c r="Z119" s="148"/>
      <c r="AA119" s="148"/>
      <c r="AB119" s="148"/>
      <c r="AC119" s="148"/>
      <c r="AD119" s="148"/>
      <c r="AE119" s="148"/>
      <c r="AF119" s="148"/>
      <c r="AG119" s="148" t="s">
        <v>140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1" x14ac:dyDescent="0.2">
      <c r="A120" s="178">
        <v>35</v>
      </c>
      <c r="B120" s="179" t="s">
        <v>251</v>
      </c>
      <c r="C120" s="189" t="s">
        <v>252</v>
      </c>
      <c r="D120" s="180" t="s">
        <v>200</v>
      </c>
      <c r="E120" s="181">
        <v>2</v>
      </c>
      <c r="F120" s="182"/>
      <c r="G120" s="183">
        <f t="shared" si="0"/>
        <v>0</v>
      </c>
      <c r="H120" s="182"/>
      <c r="I120" s="183">
        <f t="shared" si="1"/>
        <v>0</v>
      </c>
      <c r="J120" s="182"/>
      <c r="K120" s="183">
        <f t="shared" si="2"/>
        <v>0</v>
      </c>
      <c r="L120" s="183">
        <v>21</v>
      </c>
      <c r="M120" s="183">
        <f t="shared" si="3"/>
        <v>0</v>
      </c>
      <c r="N120" s="181">
        <v>1.4E-3</v>
      </c>
      <c r="O120" s="181">
        <f t="shared" si="4"/>
        <v>0</v>
      </c>
      <c r="P120" s="181">
        <v>0</v>
      </c>
      <c r="Q120" s="181">
        <f t="shared" si="5"/>
        <v>0</v>
      </c>
      <c r="R120" s="183" t="s">
        <v>253</v>
      </c>
      <c r="S120" s="183" t="s">
        <v>137</v>
      </c>
      <c r="T120" s="184" t="s">
        <v>137</v>
      </c>
      <c r="U120" s="159">
        <v>0</v>
      </c>
      <c r="V120" s="159">
        <f t="shared" si="6"/>
        <v>0</v>
      </c>
      <c r="W120" s="159"/>
      <c r="X120" s="159" t="s">
        <v>245</v>
      </c>
      <c r="Y120" s="159" t="s">
        <v>139</v>
      </c>
      <c r="Z120" s="148"/>
      <c r="AA120" s="148"/>
      <c r="AB120" s="148"/>
      <c r="AC120" s="148"/>
      <c r="AD120" s="148"/>
      <c r="AE120" s="148"/>
      <c r="AF120" s="148"/>
      <c r="AG120" s="148" t="s">
        <v>246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8">
        <v>36</v>
      </c>
      <c r="B121" s="179" t="s">
        <v>254</v>
      </c>
      <c r="C121" s="189" t="s">
        <v>255</v>
      </c>
      <c r="D121" s="180" t="s">
        <v>200</v>
      </c>
      <c r="E121" s="181">
        <v>2</v>
      </c>
      <c r="F121" s="182"/>
      <c r="G121" s="183">
        <f t="shared" si="0"/>
        <v>0</v>
      </c>
      <c r="H121" s="182"/>
      <c r="I121" s="183">
        <f t="shared" si="1"/>
        <v>0</v>
      </c>
      <c r="J121" s="182"/>
      <c r="K121" s="183">
        <f t="shared" si="2"/>
        <v>0</v>
      </c>
      <c r="L121" s="183">
        <v>21</v>
      </c>
      <c r="M121" s="183">
        <f t="shared" si="3"/>
        <v>0</v>
      </c>
      <c r="N121" s="181">
        <v>0</v>
      </c>
      <c r="O121" s="181">
        <f t="shared" si="4"/>
        <v>0</v>
      </c>
      <c r="P121" s="181">
        <v>0</v>
      </c>
      <c r="Q121" s="181">
        <f t="shared" si="5"/>
        <v>0</v>
      </c>
      <c r="R121" s="183"/>
      <c r="S121" s="183" t="s">
        <v>137</v>
      </c>
      <c r="T121" s="184" t="s">
        <v>137</v>
      </c>
      <c r="U121" s="159">
        <v>0.66</v>
      </c>
      <c r="V121" s="159">
        <f t="shared" si="6"/>
        <v>1.32</v>
      </c>
      <c r="W121" s="159"/>
      <c r="X121" s="159" t="s">
        <v>138</v>
      </c>
      <c r="Y121" s="159" t="s">
        <v>139</v>
      </c>
      <c r="Z121" s="148"/>
      <c r="AA121" s="148"/>
      <c r="AB121" s="148"/>
      <c r="AC121" s="148"/>
      <c r="AD121" s="148"/>
      <c r="AE121" s="148"/>
      <c r="AF121" s="148"/>
      <c r="AG121" s="148" t="s">
        <v>140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8">
        <v>37</v>
      </c>
      <c r="B122" s="179" t="s">
        <v>256</v>
      </c>
      <c r="C122" s="189" t="s">
        <v>257</v>
      </c>
      <c r="D122" s="180" t="s">
        <v>258</v>
      </c>
      <c r="E122" s="181">
        <v>1</v>
      </c>
      <c r="F122" s="182"/>
      <c r="G122" s="183">
        <f t="shared" si="0"/>
        <v>0</v>
      </c>
      <c r="H122" s="182"/>
      <c r="I122" s="183">
        <f t="shared" si="1"/>
        <v>0</v>
      </c>
      <c r="J122" s="182"/>
      <c r="K122" s="183">
        <f t="shared" si="2"/>
        <v>0</v>
      </c>
      <c r="L122" s="183">
        <v>21</v>
      </c>
      <c r="M122" s="183">
        <f t="shared" si="3"/>
        <v>0</v>
      </c>
      <c r="N122" s="181">
        <v>0</v>
      </c>
      <c r="O122" s="181">
        <f t="shared" si="4"/>
        <v>0</v>
      </c>
      <c r="P122" s="181">
        <v>0</v>
      </c>
      <c r="Q122" s="181">
        <f t="shared" si="5"/>
        <v>0</v>
      </c>
      <c r="R122" s="183"/>
      <c r="S122" s="183" t="s">
        <v>136</v>
      </c>
      <c r="T122" s="184" t="s">
        <v>201</v>
      </c>
      <c r="U122" s="159">
        <v>0</v>
      </c>
      <c r="V122" s="159">
        <f t="shared" si="6"/>
        <v>0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1" x14ac:dyDescent="0.2">
      <c r="A123" s="178">
        <v>38</v>
      </c>
      <c r="B123" s="179" t="s">
        <v>259</v>
      </c>
      <c r="C123" s="189" t="s">
        <v>260</v>
      </c>
      <c r="D123" s="180" t="s">
        <v>261</v>
      </c>
      <c r="E123" s="181">
        <v>20</v>
      </c>
      <c r="F123" s="182"/>
      <c r="G123" s="183">
        <f t="shared" si="0"/>
        <v>0</v>
      </c>
      <c r="H123" s="182"/>
      <c r="I123" s="183">
        <f t="shared" si="1"/>
        <v>0</v>
      </c>
      <c r="J123" s="182"/>
      <c r="K123" s="183">
        <f t="shared" si="2"/>
        <v>0</v>
      </c>
      <c r="L123" s="183">
        <v>21</v>
      </c>
      <c r="M123" s="183">
        <f t="shared" si="3"/>
        <v>0</v>
      </c>
      <c r="N123" s="181">
        <v>0</v>
      </c>
      <c r="O123" s="181">
        <f t="shared" si="4"/>
        <v>0</v>
      </c>
      <c r="P123" s="181">
        <v>0</v>
      </c>
      <c r="Q123" s="181">
        <f t="shared" si="5"/>
        <v>0</v>
      </c>
      <c r="R123" s="183"/>
      <c r="S123" s="183" t="s">
        <v>137</v>
      </c>
      <c r="T123" s="184" t="s">
        <v>137</v>
      </c>
      <c r="U123" s="159">
        <v>1</v>
      </c>
      <c r="V123" s="159">
        <f t="shared" si="6"/>
        <v>20</v>
      </c>
      <c r="W123" s="159"/>
      <c r="X123" s="159" t="s">
        <v>138</v>
      </c>
      <c r="Y123" s="159" t="s">
        <v>139</v>
      </c>
      <c r="Z123" s="148"/>
      <c r="AA123" s="148"/>
      <c r="AB123" s="148"/>
      <c r="AC123" s="148"/>
      <c r="AD123" s="148"/>
      <c r="AE123" s="148"/>
      <c r="AF123" s="148"/>
      <c r="AG123" s="148" t="s">
        <v>140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x14ac:dyDescent="0.2">
      <c r="A124" s="164" t="s">
        <v>131</v>
      </c>
      <c r="B124" s="165" t="s">
        <v>100</v>
      </c>
      <c r="C124" s="186" t="s">
        <v>101</v>
      </c>
      <c r="D124" s="166"/>
      <c r="E124" s="167"/>
      <c r="F124" s="168"/>
      <c r="G124" s="168">
        <f>SUMIF(AG125:AG132,"&lt;&gt;NOR",G125:G132)</f>
        <v>0</v>
      </c>
      <c r="H124" s="168"/>
      <c r="I124" s="168">
        <f>SUM(I125:I132)</f>
        <v>0</v>
      </c>
      <c r="J124" s="168"/>
      <c r="K124" s="168">
        <f>SUM(K125:K132)</f>
        <v>0</v>
      </c>
      <c r="L124" s="168"/>
      <c r="M124" s="168">
        <f>SUM(M125:M132)</f>
        <v>0</v>
      </c>
      <c r="N124" s="167"/>
      <c r="O124" s="167">
        <f>SUM(O125:O132)</f>
        <v>0</v>
      </c>
      <c r="P124" s="167"/>
      <c r="Q124" s="167">
        <f>SUM(Q125:Q132)</f>
        <v>0</v>
      </c>
      <c r="R124" s="168"/>
      <c r="S124" s="168"/>
      <c r="T124" s="169"/>
      <c r="U124" s="163"/>
      <c r="V124" s="163">
        <f>SUM(V125:V132)</f>
        <v>2.44</v>
      </c>
      <c r="W124" s="163"/>
      <c r="X124" s="163"/>
      <c r="Y124" s="163"/>
      <c r="AG124" t="s">
        <v>132</v>
      </c>
    </row>
    <row r="125" spans="1:60" outlineLevel="1" x14ac:dyDescent="0.2">
      <c r="A125" s="178">
        <v>39</v>
      </c>
      <c r="B125" s="179" t="s">
        <v>262</v>
      </c>
      <c r="C125" s="189" t="s">
        <v>263</v>
      </c>
      <c r="D125" s="180" t="s">
        <v>160</v>
      </c>
      <c r="E125" s="181">
        <v>0.82306999999999997</v>
      </c>
      <c r="F125" s="182"/>
      <c r="G125" s="183">
        <f>ROUND(E125*F125,2)</f>
        <v>0</v>
      </c>
      <c r="H125" s="182"/>
      <c r="I125" s="183">
        <f>ROUND(E125*H125,2)</f>
        <v>0</v>
      </c>
      <c r="J125" s="182"/>
      <c r="K125" s="183">
        <f>ROUND(E125*J125,2)</f>
        <v>0</v>
      </c>
      <c r="L125" s="183">
        <v>21</v>
      </c>
      <c r="M125" s="183">
        <f>G125*(1+L125/100)</f>
        <v>0</v>
      </c>
      <c r="N125" s="181">
        <v>0</v>
      </c>
      <c r="O125" s="181">
        <f>ROUND(E125*N125,2)</f>
        <v>0</v>
      </c>
      <c r="P125" s="181">
        <v>0</v>
      </c>
      <c r="Q125" s="181">
        <f>ROUND(E125*P125,2)</f>
        <v>0</v>
      </c>
      <c r="R125" s="183"/>
      <c r="S125" s="183" t="s">
        <v>137</v>
      </c>
      <c r="T125" s="184" t="s">
        <v>137</v>
      </c>
      <c r="U125" s="159">
        <v>0.94199999999999995</v>
      </c>
      <c r="V125" s="159">
        <f>ROUND(E125*U125,2)</f>
        <v>0.78</v>
      </c>
      <c r="W125" s="159"/>
      <c r="X125" s="159" t="s">
        <v>264</v>
      </c>
      <c r="Y125" s="159" t="s">
        <v>139</v>
      </c>
      <c r="Z125" s="148"/>
      <c r="AA125" s="148"/>
      <c r="AB125" s="148"/>
      <c r="AC125" s="148"/>
      <c r="AD125" s="148"/>
      <c r="AE125" s="148"/>
      <c r="AF125" s="148"/>
      <c r="AG125" s="148" t="s">
        <v>265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">
      <c r="A126" s="178">
        <v>40</v>
      </c>
      <c r="B126" s="179" t="s">
        <v>266</v>
      </c>
      <c r="C126" s="189" t="s">
        <v>267</v>
      </c>
      <c r="D126" s="180" t="s">
        <v>160</v>
      </c>
      <c r="E126" s="181">
        <v>0.82306999999999997</v>
      </c>
      <c r="F126" s="182"/>
      <c r="G126" s="183">
        <f>ROUND(E126*F126,2)</f>
        <v>0</v>
      </c>
      <c r="H126" s="182"/>
      <c r="I126" s="183">
        <f>ROUND(E126*H126,2)</f>
        <v>0</v>
      </c>
      <c r="J126" s="182"/>
      <c r="K126" s="183">
        <f>ROUND(E126*J126,2)</f>
        <v>0</v>
      </c>
      <c r="L126" s="183">
        <v>21</v>
      </c>
      <c r="M126" s="183">
        <f>G126*(1+L126/100)</f>
        <v>0</v>
      </c>
      <c r="N126" s="181">
        <v>0</v>
      </c>
      <c r="O126" s="181">
        <f>ROUND(E126*N126,2)</f>
        <v>0</v>
      </c>
      <c r="P126" s="181">
        <v>0</v>
      </c>
      <c r="Q126" s="181">
        <f>ROUND(E126*P126,2)</f>
        <v>0</v>
      </c>
      <c r="R126" s="183"/>
      <c r="S126" s="183" t="s">
        <v>137</v>
      </c>
      <c r="T126" s="184" t="s">
        <v>137</v>
      </c>
      <c r="U126" s="159">
        <v>0.105</v>
      </c>
      <c r="V126" s="159">
        <f>ROUND(E126*U126,2)</f>
        <v>0.09</v>
      </c>
      <c r="W126" s="159"/>
      <c r="X126" s="159" t="s">
        <v>264</v>
      </c>
      <c r="Y126" s="159" t="s">
        <v>139</v>
      </c>
      <c r="Z126" s="148"/>
      <c r="AA126" s="148"/>
      <c r="AB126" s="148"/>
      <c r="AC126" s="148"/>
      <c r="AD126" s="148"/>
      <c r="AE126" s="148"/>
      <c r="AF126" s="148"/>
      <c r="AG126" s="148" t="s">
        <v>265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1" x14ac:dyDescent="0.2">
      <c r="A127" s="178">
        <v>41</v>
      </c>
      <c r="B127" s="179" t="s">
        <v>268</v>
      </c>
      <c r="C127" s="189" t="s">
        <v>269</v>
      </c>
      <c r="D127" s="180" t="s">
        <v>160</v>
      </c>
      <c r="E127" s="181">
        <v>0.82306999999999997</v>
      </c>
      <c r="F127" s="182"/>
      <c r="G127" s="183">
        <f>ROUND(E127*F127,2)</f>
        <v>0</v>
      </c>
      <c r="H127" s="182"/>
      <c r="I127" s="183">
        <f>ROUND(E127*H127,2)</f>
        <v>0</v>
      </c>
      <c r="J127" s="182"/>
      <c r="K127" s="183">
        <f>ROUND(E127*J127,2)</f>
        <v>0</v>
      </c>
      <c r="L127" s="183">
        <v>21</v>
      </c>
      <c r="M127" s="183">
        <f>G127*(1+L127/100)</f>
        <v>0</v>
      </c>
      <c r="N127" s="181">
        <v>0</v>
      </c>
      <c r="O127" s="181">
        <f>ROUND(E127*N127,2)</f>
        <v>0</v>
      </c>
      <c r="P127" s="181">
        <v>0</v>
      </c>
      <c r="Q127" s="181">
        <f>ROUND(E127*P127,2)</f>
        <v>0</v>
      </c>
      <c r="R127" s="183"/>
      <c r="S127" s="183" t="s">
        <v>137</v>
      </c>
      <c r="T127" s="184" t="s">
        <v>137</v>
      </c>
      <c r="U127" s="159">
        <v>0.45800000000000002</v>
      </c>
      <c r="V127" s="159">
        <f>ROUND(E127*U127,2)</f>
        <v>0.38</v>
      </c>
      <c r="W127" s="159"/>
      <c r="X127" s="159" t="s">
        <v>264</v>
      </c>
      <c r="Y127" s="159" t="s">
        <v>139</v>
      </c>
      <c r="Z127" s="148"/>
      <c r="AA127" s="148"/>
      <c r="AB127" s="148"/>
      <c r="AC127" s="148"/>
      <c r="AD127" s="148"/>
      <c r="AE127" s="148"/>
      <c r="AF127" s="148"/>
      <c r="AG127" s="148" t="s">
        <v>265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1" x14ac:dyDescent="0.2">
      <c r="A128" s="178">
        <v>42</v>
      </c>
      <c r="B128" s="179" t="s">
        <v>270</v>
      </c>
      <c r="C128" s="189" t="s">
        <v>271</v>
      </c>
      <c r="D128" s="180" t="s">
        <v>160</v>
      </c>
      <c r="E128" s="181">
        <v>0.82306999999999997</v>
      </c>
      <c r="F128" s="182"/>
      <c r="G128" s="183">
        <f>ROUND(E128*F128,2)</f>
        <v>0</v>
      </c>
      <c r="H128" s="182"/>
      <c r="I128" s="183">
        <f>ROUND(E128*H128,2)</f>
        <v>0</v>
      </c>
      <c r="J128" s="182"/>
      <c r="K128" s="183">
        <f>ROUND(E128*J128,2)</f>
        <v>0</v>
      </c>
      <c r="L128" s="183">
        <v>21</v>
      </c>
      <c r="M128" s="183">
        <f>G128*(1+L128/100)</f>
        <v>0</v>
      </c>
      <c r="N128" s="181">
        <v>0</v>
      </c>
      <c r="O128" s="181">
        <f>ROUND(E128*N128,2)</f>
        <v>0</v>
      </c>
      <c r="P128" s="181">
        <v>0</v>
      </c>
      <c r="Q128" s="181">
        <f>ROUND(E128*P128,2)</f>
        <v>0</v>
      </c>
      <c r="R128" s="183"/>
      <c r="S128" s="183" t="s">
        <v>137</v>
      </c>
      <c r="T128" s="184" t="s">
        <v>137</v>
      </c>
      <c r="U128" s="159">
        <v>0.95599999999999996</v>
      </c>
      <c r="V128" s="159">
        <f>ROUND(E128*U128,2)</f>
        <v>0.79</v>
      </c>
      <c r="W128" s="159"/>
      <c r="X128" s="159" t="s">
        <v>264</v>
      </c>
      <c r="Y128" s="159" t="s">
        <v>139</v>
      </c>
      <c r="Z128" s="148"/>
      <c r="AA128" s="148"/>
      <c r="AB128" s="148"/>
      <c r="AC128" s="148"/>
      <c r="AD128" s="148"/>
      <c r="AE128" s="148"/>
      <c r="AF128" s="148"/>
      <c r="AG128" s="148" t="s">
        <v>272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">
      <c r="A129" s="171">
        <v>43</v>
      </c>
      <c r="B129" s="172" t="s">
        <v>273</v>
      </c>
      <c r="C129" s="187" t="s">
        <v>274</v>
      </c>
      <c r="D129" s="173" t="s">
        <v>160</v>
      </c>
      <c r="E129" s="174">
        <v>0.82306999999999997</v>
      </c>
      <c r="F129" s="175"/>
      <c r="G129" s="176">
        <f>ROUND(E129*F129,2)</f>
        <v>0</v>
      </c>
      <c r="H129" s="175"/>
      <c r="I129" s="176">
        <f>ROUND(E129*H129,2)</f>
        <v>0</v>
      </c>
      <c r="J129" s="175"/>
      <c r="K129" s="176">
        <f>ROUND(E129*J129,2)</f>
        <v>0</v>
      </c>
      <c r="L129" s="176">
        <v>21</v>
      </c>
      <c r="M129" s="176">
        <f>G129*(1+L129/100)</f>
        <v>0</v>
      </c>
      <c r="N129" s="174">
        <v>0</v>
      </c>
      <c r="O129" s="174">
        <f>ROUND(E129*N129,2)</f>
        <v>0</v>
      </c>
      <c r="P129" s="174">
        <v>0</v>
      </c>
      <c r="Q129" s="174">
        <f>ROUND(E129*P129,2)</f>
        <v>0</v>
      </c>
      <c r="R129" s="176"/>
      <c r="S129" s="176" t="s">
        <v>137</v>
      </c>
      <c r="T129" s="177" t="s">
        <v>137</v>
      </c>
      <c r="U129" s="159">
        <v>0.49</v>
      </c>
      <c r="V129" s="159">
        <f>ROUND(E129*U129,2)</f>
        <v>0.4</v>
      </c>
      <c r="W129" s="159"/>
      <c r="X129" s="159" t="s">
        <v>264</v>
      </c>
      <c r="Y129" s="159" t="s">
        <v>139</v>
      </c>
      <c r="Z129" s="148"/>
      <c r="AA129" s="148"/>
      <c r="AB129" s="148"/>
      <c r="AC129" s="148"/>
      <c r="AD129" s="148"/>
      <c r="AE129" s="148"/>
      <c r="AF129" s="148"/>
      <c r="AG129" s="148" t="s">
        <v>265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2" x14ac:dyDescent="0.2">
      <c r="A130" s="155"/>
      <c r="B130" s="156"/>
      <c r="C130" s="271" t="s">
        <v>275</v>
      </c>
      <c r="D130" s="272"/>
      <c r="E130" s="272"/>
      <c r="F130" s="272"/>
      <c r="G130" s="272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205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">
      <c r="A131" s="178">
        <v>44</v>
      </c>
      <c r="B131" s="179" t="s">
        <v>276</v>
      </c>
      <c r="C131" s="189" t="s">
        <v>277</v>
      </c>
      <c r="D131" s="180" t="s">
        <v>160</v>
      </c>
      <c r="E131" s="181">
        <v>12.346080000000001</v>
      </c>
      <c r="F131" s="182"/>
      <c r="G131" s="183">
        <f>ROUND(E131*F131,2)</f>
        <v>0</v>
      </c>
      <c r="H131" s="182"/>
      <c r="I131" s="183">
        <f>ROUND(E131*H131,2)</f>
        <v>0</v>
      </c>
      <c r="J131" s="182"/>
      <c r="K131" s="183">
        <f>ROUND(E131*J131,2)</f>
        <v>0</v>
      </c>
      <c r="L131" s="183">
        <v>21</v>
      </c>
      <c r="M131" s="183">
        <f>G131*(1+L131/100)</f>
        <v>0</v>
      </c>
      <c r="N131" s="181">
        <v>0</v>
      </c>
      <c r="O131" s="181">
        <f>ROUND(E131*N131,2)</f>
        <v>0</v>
      </c>
      <c r="P131" s="181">
        <v>0</v>
      </c>
      <c r="Q131" s="181">
        <f>ROUND(E131*P131,2)</f>
        <v>0</v>
      </c>
      <c r="R131" s="183"/>
      <c r="S131" s="183" t="s">
        <v>137</v>
      </c>
      <c r="T131" s="184" t="s">
        <v>137</v>
      </c>
      <c r="U131" s="159">
        <v>0</v>
      </c>
      <c r="V131" s="159">
        <f>ROUND(E131*U131,2)</f>
        <v>0</v>
      </c>
      <c r="W131" s="159"/>
      <c r="X131" s="159" t="s">
        <v>264</v>
      </c>
      <c r="Y131" s="159" t="s">
        <v>139</v>
      </c>
      <c r="Z131" s="148"/>
      <c r="AA131" s="148"/>
      <c r="AB131" s="148"/>
      <c r="AC131" s="148"/>
      <c r="AD131" s="148"/>
      <c r="AE131" s="148"/>
      <c r="AF131" s="148"/>
      <c r="AG131" s="148" t="s">
        <v>265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ht="22.5" outlineLevel="1" x14ac:dyDescent="0.2">
      <c r="A132" s="178">
        <v>45</v>
      </c>
      <c r="B132" s="179" t="s">
        <v>278</v>
      </c>
      <c r="C132" s="189" t="s">
        <v>279</v>
      </c>
      <c r="D132" s="180" t="s">
        <v>160</v>
      </c>
      <c r="E132" s="181">
        <v>0.82306999999999997</v>
      </c>
      <c r="F132" s="182"/>
      <c r="G132" s="183">
        <f>ROUND(E132*F132,2)</f>
        <v>0</v>
      </c>
      <c r="H132" s="182"/>
      <c r="I132" s="183">
        <f>ROUND(E132*H132,2)</f>
        <v>0</v>
      </c>
      <c r="J132" s="182"/>
      <c r="K132" s="183">
        <f>ROUND(E132*J132,2)</f>
        <v>0</v>
      </c>
      <c r="L132" s="183">
        <v>21</v>
      </c>
      <c r="M132" s="183">
        <f>G132*(1+L132/100)</f>
        <v>0</v>
      </c>
      <c r="N132" s="181">
        <v>0</v>
      </c>
      <c r="O132" s="181">
        <f>ROUND(E132*N132,2)</f>
        <v>0</v>
      </c>
      <c r="P132" s="181">
        <v>0</v>
      </c>
      <c r="Q132" s="181">
        <f>ROUND(E132*P132,2)</f>
        <v>0</v>
      </c>
      <c r="R132" s="183"/>
      <c r="S132" s="183" t="s">
        <v>137</v>
      </c>
      <c r="T132" s="184" t="s">
        <v>137</v>
      </c>
      <c r="U132" s="159">
        <v>0</v>
      </c>
      <c r="V132" s="159">
        <f>ROUND(E132*U132,2)</f>
        <v>0</v>
      </c>
      <c r="W132" s="159"/>
      <c r="X132" s="159" t="s">
        <v>264</v>
      </c>
      <c r="Y132" s="159" t="s">
        <v>139</v>
      </c>
      <c r="Z132" s="148"/>
      <c r="AA132" s="148"/>
      <c r="AB132" s="148"/>
      <c r="AC132" s="148"/>
      <c r="AD132" s="148"/>
      <c r="AE132" s="148"/>
      <c r="AF132" s="148"/>
      <c r="AG132" s="148" t="s">
        <v>265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x14ac:dyDescent="0.2">
      <c r="A133" s="164" t="s">
        <v>131</v>
      </c>
      <c r="B133" s="165" t="s">
        <v>103</v>
      </c>
      <c r="C133" s="186" t="s">
        <v>30</v>
      </c>
      <c r="D133" s="166"/>
      <c r="E133" s="167"/>
      <c r="F133" s="168"/>
      <c r="G133" s="168">
        <f>SUMIF(AG134:AG139,"&lt;&gt;NOR",G134:G139)</f>
        <v>0</v>
      </c>
      <c r="H133" s="168"/>
      <c r="I133" s="168">
        <f>SUM(I134:I139)</f>
        <v>0</v>
      </c>
      <c r="J133" s="168"/>
      <c r="K133" s="168">
        <f>SUM(K134:K139)</f>
        <v>0</v>
      </c>
      <c r="L133" s="168"/>
      <c r="M133" s="168">
        <f>SUM(M134:M139)</f>
        <v>0</v>
      </c>
      <c r="N133" s="167"/>
      <c r="O133" s="167">
        <f>SUM(O134:O139)</f>
        <v>0</v>
      </c>
      <c r="P133" s="167"/>
      <c r="Q133" s="167">
        <f>SUM(Q134:Q139)</f>
        <v>0</v>
      </c>
      <c r="R133" s="168"/>
      <c r="S133" s="168"/>
      <c r="T133" s="169"/>
      <c r="U133" s="163"/>
      <c r="V133" s="163">
        <f>SUM(V134:V139)</f>
        <v>0</v>
      </c>
      <c r="W133" s="163"/>
      <c r="X133" s="163"/>
      <c r="Y133" s="163"/>
      <c r="AG133" t="s">
        <v>132</v>
      </c>
    </row>
    <row r="134" spans="1:60" outlineLevel="1" x14ac:dyDescent="0.2">
      <c r="A134" s="178">
        <v>46</v>
      </c>
      <c r="B134" s="179" t="s">
        <v>280</v>
      </c>
      <c r="C134" s="189" t="s">
        <v>281</v>
      </c>
      <c r="D134" s="180" t="s">
        <v>261</v>
      </c>
      <c r="E134" s="181">
        <v>20</v>
      </c>
      <c r="F134" s="182"/>
      <c r="G134" s="183">
        <f t="shared" ref="G134:G139" si="7">ROUND(E134*F134,2)</f>
        <v>0</v>
      </c>
      <c r="H134" s="182"/>
      <c r="I134" s="183">
        <f t="shared" ref="I134:I139" si="8">ROUND(E134*H134,2)</f>
        <v>0</v>
      </c>
      <c r="J134" s="182"/>
      <c r="K134" s="183">
        <f t="shared" ref="K134:K139" si="9">ROUND(E134*J134,2)</f>
        <v>0</v>
      </c>
      <c r="L134" s="183">
        <v>21</v>
      </c>
      <c r="M134" s="183">
        <f t="shared" ref="M134:M139" si="10">G134*(1+L134/100)</f>
        <v>0</v>
      </c>
      <c r="N134" s="181">
        <v>0</v>
      </c>
      <c r="O134" s="181">
        <f t="shared" ref="O134:O139" si="11">ROUND(E134*N134,2)</f>
        <v>0</v>
      </c>
      <c r="P134" s="181">
        <v>0</v>
      </c>
      <c r="Q134" s="181">
        <f t="shared" ref="Q134:Q139" si="12">ROUND(E134*P134,2)</f>
        <v>0</v>
      </c>
      <c r="R134" s="183"/>
      <c r="S134" s="183" t="s">
        <v>136</v>
      </c>
      <c r="T134" s="184" t="s">
        <v>137</v>
      </c>
      <c r="U134" s="159">
        <v>0</v>
      </c>
      <c r="V134" s="159">
        <f t="shared" ref="V134:V139" si="13">ROUND(E134*U134,2)</f>
        <v>0</v>
      </c>
      <c r="W134" s="159"/>
      <c r="X134" s="159" t="s">
        <v>282</v>
      </c>
      <c r="Y134" s="159" t="s">
        <v>139</v>
      </c>
      <c r="Z134" s="148"/>
      <c r="AA134" s="148"/>
      <c r="AB134" s="148"/>
      <c r="AC134" s="148"/>
      <c r="AD134" s="148"/>
      <c r="AE134" s="148"/>
      <c r="AF134" s="148"/>
      <c r="AG134" s="148" t="s">
        <v>283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 x14ac:dyDescent="0.2">
      <c r="A135" s="178">
        <v>47</v>
      </c>
      <c r="B135" s="179" t="s">
        <v>284</v>
      </c>
      <c r="C135" s="189" t="s">
        <v>285</v>
      </c>
      <c r="D135" s="180" t="s">
        <v>286</v>
      </c>
      <c r="E135" s="181">
        <v>1</v>
      </c>
      <c r="F135" s="182"/>
      <c r="G135" s="183">
        <f t="shared" si="7"/>
        <v>0</v>
      </c>
      <c r="H135" s="182"/>
      <c r="I135" s="183">
        <f t="shared" si="8"/>
        <v>0</v>
      </c>
      <c r="J135" s="182"/>
      <c r="K135" s="183">
        <f t="shared" si="9"/>
        <v>0</v>
      </c>
      <c r="L135" s="183">
        <v>21</v>
      </c>
      <c r="M135" s="183">
        <f t="shared" si="10"/>
        <v>0</v>
      </c>
      <c r="N135" s="181">
        <v>0</v>
      </c>
      <c r="O135" s="181">
        <f t="shared" si="11"/>
        <v>0</v>
      </c>
      <c r="P135" s="181">
        <v>0</v>
      </c>
      <c r="Q135" s="181">
        <f t="shared" si="12"/>
        <v>0</v>
      </c>
      <c r="R135" s="183"/>
      <c r="S135" s="183" t="s">
        <v>136</v>
      </c>
      <c r="T135" s="184" t="s">
        <v>201</v>
      </c>
      <c r="U135" s="159">
        <v>0</v>
      </c>
      <c r="V135" s="159">
        <f t="shared" si="13"/>
        <v>0</v>
      </c>
      <c r="W135" s="159"/>
      <c r="X135" s="159" t="s">
        <v>287</v>
      </c>
      <c r="Y135" s="159" t="s">
        <v>139</v>
      </c>
      <c r="Z135" s="148"/>
      <c r="AA135" s="148"/>
      <c r="AB135" s="148"/>
      <c r="AC135" s="148"/>
      <c r="AD135" s="148"/>
      <c r="AE135" s="148"/>
      <c r="AF135" s="148"/>
      <c r="AG135" s="148" t="s">
        <v>288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78">
        <v>48</v>
      </c>
      <c r="B136" s="179" t="s">
        <v>289</v>
      </c>
      <c r="C136" s="189" t="s">
        <v>290</v>
      </c>
      <c r="D136" s="180" t="s">
        <v>286</v>
      </c>
      <c r="E136" s="181">
        <v>1</v>
      </c>
      <c r="F136" s="182"/>
      <c r="G136" s="183">
        <f t="shared" si="7"/>
        <v>0</v>
      </c>
      <c r="H136" s="182"/>
      <c r="I136" s="183">
        <f t="shared" si="8"/>
        <v>0</v>
      </c>
      <c r="J136" s="182"/>
      <c r="K136" s="183">
        <f t="shared" si="9"/>
        <v>0</v>
      </c>
      <c r="L136" s="183">
        <v>21</v>
      </c>
      <c r="M136" s="183">
        <f t="shared" si="10"/>
        <v>0</v>
      </c>
      <c r="N136" s="181">
        <v>0</v>
      </c>
      <c r="O136" s="181">
        <f t="shared" si="11"/>
        <v>0</v>
      </c>
      <c r="P136" s="181">
        <v>0</v>
      </c>
      <c r="Q136" s="181">
        <f t="shared" si="12"/>
        <v>0</v>
      </c>
      <c r="R136" s="183"/>
      <c r="S136" s="183" t="s">
        <v>136</v>
      </c>
      <c r="T136" s="184" t="s">
        <v>201</v>
      </c>
      <c r="U136" s="159">
        <v>0</v>
      </c>
      <c r="V136" s="159">
        <f t="shared" si="13"/>
        <v>0</v>
      </c>
      <c r="W136" s="159"/>
      <c r="X136" s="159" t="s">
        <v>287</v>
      </c>
      <c r="Y136" s="159" t="s">
        <v>139</v>
      </c>
      <c r="Z136" s="148"/>
      <c r="AA136" s="148"/>
      <c r="AB136" s="148"/>
      <c r="AC136" s="148"/>
      <c r="AD136" s="148"/>
      <c r="AE136" s="148"/>
      <c r="AF136" s="148"/>
      <c r="AG136" s="148" t="s">
        <v>288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2">
      <c r="A137" s="178">
        <v>49</v>
      </c>
      <c r="B137" s="179" t="s">
        <v>291</v>
      </c>
      <c r="C137" s="189" t="s">
        <v>292</v>
      </c>
      <c r="D137" s="180" t="s">
        <v>286</v>
      </c>
      <c r="E137" s="181">
        <v>1</v>
      </c>
      <c r="F137" s="182"/>
      <c r="G137" s="183">
        <f t="shared" si="7"/>
        <v>0</v>
      </c>
      <c r="H137" s="182"/>
      <c r="I137" s="183">
        <f t="shared" si="8"/>
        <v>0</v>
      </c>
      <c r="J137" s="182"/>
      <c r="K137" s="183">
        <f t="shared" si="9"/>
        <v>0</v>
      </c>
      <c r="L137" s="183">
        <v>21</v>
      </c>
      <c r="M137" s="183">
        <f t="shared" si="10"/>
        <v>0</v>
      </c>
      <c r="N137" s="181">
        <v>0</v>
      </c>
      <c r="O137" s="181">
        <f t="shared" si="11"/>
        <v>0</v>
      </c>
      <c r="P137" s="181">
        <v>0</v>
      </c>
      <c r="Q137" s="181">
        <f t="shared" si="12"/>
        <v>0</v>
      </c>
      <c r="R137" s="183"/>
      <c r="S137" s="183" t="s">
        <v>136</v>
      </c>
      <c r="T137" s="184" t="s">
        <v>201</v>
      </c>
      <c r="U137" s="159">
        <v>0</v>
      </c>
      <c r="V137" s="159">
        <f t="shared" si="13"/>
        <v>0</v>
      </c>
      <c r="W137" s="159"/>
      <c r="X137" s="159" t="s">
        <v>287</v>
      </c>
      <c r="Y137" s="159" t="s">
        <v>139</v>
      </c>
      <c r="Z137" s="148"/>
      <c r="AA137" s="148"/>
      <c r="AB137" s="148"/>
      <c r="AC137" s="148"/>
      <c r="AD137" s="148"/>
      <c r="AE137" s="148"/>
      <c r="AF137" s="148"/>
      <c r="AG137" s="148" t="s">
        <v>288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 x14ac:dyDescent="0.2">
      <c r="A138" s="178">
        <v>50</v>
      </c>
      <c r="B138" s="179" t="s">
        <v>293</v>
      </c>
      <c r="C138" s="189" t="s">
        <v>294</v>
      </c>
      <c r="D138" s="180" t="s">
        <v>286</v>
      </c>
      <c r="E138" s="181">
        <v>1</v>
      </c>
      <c r="F138" s="182"/>
      <c r="G138" s="183">
        <f t="shared" si="7"/>
        <v>0</v>
      </c>
      <c r="H138" s="182"/>
      <c r="I138" s="183">
        <f t="shared" si="8"/>
        <v>0</v>
      </c>
      <c r="J138" s="182"/>
      <c r="K138" s="183">
        <f t="shared" si="9"/>
        <v>0</v>
      </c>
      <c r="L138" s="183">
        <v>21</v>
      </c>
      <c r="M138" s="183">
        <f t="shared" si="10"/>
        <v>0</v>
      </c>
      <c r="N138" s="181">
        <v>0</v>
      </c>
      <c r="O138" s="181">
        <f t="shared" si="11"/>
        <v>0</v>
      </c>
      <c r="P138" s="181">
        <v>0</v>
      </c>
      <c r="Q138" s="181">
        <f t="shared" si="12"/>
        <v>0</v>
      </c>
      <c r="R138" s="183"/>
      <c r="S138" s="183" t="s">
        <v>136</v>
      </c>
      <c r="T138" s="184" t="s">
        <v>201</v>
      </c>
      <c r="U138" s="159">
        <v>0</v>
      </c>
      <c r="V138" s="159">
        <f t="shared" si="13"/>
        <v>0</v>
      </c>
      <c r="W138" s="159"/>
      <c r="X138" s="159" t="s">
        <v>287</v>
      </c>
      <c r="Y138" s="159" t="s">
        <v>139</v>
      </c>
      <c r="Z138" s="148"/>
      <c r="AA138" s="148"/>
      <c r="AB138" s="148"/>
      <c r="AC138" s="148"/>
      <c r="AD138" s="148"/>
      <c r="AE138" s="148"/>
      <c r="AF138" s="148"/>
      <c r="AG138" s="148" t="s">
        <v>288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 x14ac:dyDescent="0.2">
      <c r="A139" s="171">
        <v>51</v>
      </c>
      <c r="B139" s="172" t="s">
        <v>295</v>
      </c>
      <c r="C139" s="187" t="s">
        <v>296</v>
      </c>
      <c r="D139" s="173" t="s">
        <v>286</v>
      </c>
      <c r="E139" s="174">
        <v>1</v>
      </c>
      <c r="F139" s="175"/>
      <c r="G139" s="176">
        <f t="shared" si="7"/>
        <v>0</v>
      </c>
      <c r="H139" s="175"/>
      <c r="I139" s="176">
        <f t="shared" si="8"/>
        <v>0</v>
      </c>
      <c r="J139" s="175"/>
      <c r="K139" s="176">
        <f t="shared" si="9"/>
        <v>0</v>
      </c>
      <c r="L139" s="176">
        <v>21</v>
      </c>
      <c r="M139" s="176">
        <f t="shared" si="10"/>
        <v>0</v>
      </c>
      <c r="N139" s="174">
        <v>0</v>
      </c>
      <c r="O139" s="174">
        <f t="shared" si="11"/>
        <v>0</v>
      </c>
      <c r="P139" s="174">
        <v>0</v>
      </c>
      <c r="Q139" s="174">
        <f t="shared" si="12"/>
        <v>0</v>
      </c>
      <c r="R139" s="176"/>
      <c r="S139" s="176" t="s">
        <v>136</v>
      </c>
      <c r="T139" s="177" t="s">
        <v>201</v>
      </c>
      <c r="U139" s="159">
        <v>0</v>
      </c>
      <c r="V139" s="159">
        <f t="shared" si="13"/>
        <v>0</v>
      </c>
      <c r="W139" s="159"/>
      <c r="X139" s="159" t="s">
        <v>287</v>
      </c>
      <c r="Y139" s="159" t="s">
        <v>139</v>
      </c>
      <c r="Z139" s="148"/>
      <c r="AA139" s="148"/>
      <c r="AB139" s="148"/>
      <c r="AC139" s="148"/>
      <c r="AD139" s="148"/>
      <c r="AE139" s="148"/>
      <c r="AF139" s="148"/>
      <c r="AG139" s="148" t="s">
        <v>288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x14ac:dyDescent="0.2">
      <c r="A140" s="3"/>
      <c r="B140" s="4"/>
      <c r="C140" s="191"/>
      <c r="D140" s="6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AE140">
        <v>12</v>
      </c>
      <c r="AF140">
        <v>21</v>
      </c>
      <c r="AG140" t="s">
        <v>117</v>
      </c>
    </row>
    <row r="141" spans="1:60" x14ac:dyDescent="0.2">
      <c r="A141" s="151"/>
      <c r="B141" s="152" t="s">
        <v>31</v>
      </c>
      <c r="C141" s="192"/>
      <c r="D141" s="153"/>
      <c r="E141" s="154"/>
      <c r="F141" s="154"/>
      <c r="G141" s="170">
        <f>G8+G17+G20+G23+G26+G28+G40+G56+G73+G115+G124+G133</f>
        <v>0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AE141">
        <f>SUMIF(L7:L139,AE140,G7:G139)</f>
        <v>0</v>
      </c>
      <c r="AF141">
        <f>SUMIF(L7:L139,AF140,G7:G139)</f>
        <v>0</v>
      </c>
      <c r="AG141" t="s">
        <v>297</v>
      </c>
    </row>
    <row r="142" spans="1:60" x14ac:dyDescent="0.2">
      <c r="A142" s="3"/>
      <c r="B142" s="4"/>
      <c r="C142" s="191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60" x14ac:dyDescent="0.2">
      <c r="A143" s="3"/>
      <c r="B143" s="4"/>
      <c r="C143" s="191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60" x14ac:dyDescent="0.2">
      <c r="A144" s="257" t="s">
        <v>298</v>
      </c>
      <c r="B144" s="257"/>
      <c r="C144" s="258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3" x14ac:dyDescent="0.2">
      <c r="A145" s="259"/>
      <c r="B145" s="260"/>
      <c r="C145" s="261"/>
      <c r="D145" s="260"/>
      <c r="E145" s="260"/>
      <c r="F145" s="260"/>
      <c r="G145" s="262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AG145" t="s">
        <v>299</v>
      </c>
    </row>
    <row r="146" spans="1:33" x14ac:dyDescent="0.2">
      <c r="A146" s="263"/>
      <c r="B146" s="264"/>
      <c r="C146" s="265"/>
      <c r="D146" s="264"/>
      <c r="E146" s="264"/>
      <c r="F146" s="264"/>
      <c r="G146" s="266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33" x14ac:dyDescent="0.2">
      <c r="A147" s="263"/>
      <c r="B147" s="264"/>
      <c r="C147" s="265"/>
      <c r="D147" s="264"/>
      <c r="E147" s="264"/>
      <c r="F147" s="264"/>
      <c r="G147" s="266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33" x14ac:dyDescent="0.2">
      <c r="A148" s="263"/>
      <c r="B148" s="264"/>
      <c r="C148" s="265"/>
      <c r="D148" s="264"/>
      <c r="E148" s="264"/>
      <c r="F148" s="264"/>
      <c r="G148" s="266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33" x14ac:dyDescent="0.2">
      <c r="A149" s="267"/>
      <c r="B149" s="268"/>
      <c r="C149" s="269"/>
      <c r="D149" s="268"/>
      <c r="E149" s="268"/>
      <c r="F149" s="268"/>
      <c r="G149" s="270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33" x14ac:dyDescent="0.2">
      <c r="A150" s="3"/>
      <c r="B150" s="4"/>
      <c r="C150" s="191"/>
      <c r="D150" s="6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33" x14ac:dyDescent="0.2">
      <c r="C151" s="193"/>
      <c r="D151" s="10"/>
      <c r="AG151" t="s">
        <v>300</v>
      </c>
    </row>
    <row r="152" spans="1:33" x14ac:dyDescent="0.2">
      <c r="D152" s="10"/>
    </row>
    <row r="153" spans="1:33" x14ac:dyDescent="0.2">
      <c r="D153" s="10"/>
    </row>
    <row r="154" spans="1:33" x14ac:dyDescent="0.2">
      <c r="D154" s="10"/>
    </row>
    <row r="155" spans="1:33" x14ac:dyDescent="0.2">
      <c r="D155" s="10"/>
    </row>
    <row r="156" spans="1:33" x14ac:dyDescent="0.2">
      <c r="D156" s="10"/>
    </row>
    <row r="157" spans="1:33" x14ac:dyDescent="0.2">
      <c r="D157" s="10"/>
    </row>
    <row r="158" spans="1:33" x14ac:dyDescent="0.2">
      <c r="D158" s="10"/>
    </row>
    <row r="159" spans="1:33" x14ac:dyDescent="0.2">
      <c r="D159" s="10"/>
    </row>
    <row r="160" spans="1:33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8">
    <mergeCell ref="A145:G149"/>
    <mergeCell ref="C65:G65"/>
    <mergeCell ref="C130:G130"/>
    <mergeCell ref="A1:G1"/>
    <mergeCell ref="C2:G2"/>
    <mergeCell ref="C3:G3"/>
    <mergeCell ref="C4:G4"/>
    <mergeCell ref="A144:C14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DE54-B544-4345-AE90-669F4654C66F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51" t="s">
        <v>52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54</v>
      </c>
      <c r="C4" s="254" t="s">
        <v>55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ht="25.5" x14ac:dyDescent="0.2">
      <c r="A8" s="164" t="s">
        <v>131</v>
      </c>
      <c r="B8" s="165" t="s">
        <v>70</v>
      </c>
      <c r="C8" s="186" t="s">
        <v>71</v>
      </c>
      <c r="D8" s="166"/>
      <c r="E8" s="167"/>
      <c r="F8" s="168"/>
      <c r="G8" s="168">
        <f>SUMIF(AG9:AG10,"&lt;&gt;NOR",G9:G10)</f>
        <v>0</v>
      </c>
      <c r="H8" s="168"/>
      <c r="I8" s="168">
        <f>SUM(I9:I10)</f>
        <v>0</v>
      </c>
      <c r="J8" s="168"/>
      <c r="K8" s="168">
        <f>SUM(K9:K10)</f>
        <v>0</v>
      </c>
      <c r="L8" s="168"/>
      <c r="M8" s="168">
        <f>SUM(M9:M10)</f>
        <v>0</v>
      </c>
      <c r="N8" s="167"/>
      <c r="O8" s="167">
        <f>SUM(O9:O10)</f>
        <v>0.06</v>
      </c>
      <c r="P8" s="167"/>
      <c r="Q8" s="167">
        <f>SUM(Q9:Q10)</f>
        <v>0</v>
      </c>
      <c r="R8" s="168"/>
      <c r="S8" s="168"/>
      <c r="T8" s="169"/>
      <c r="U8" s="163"/>
      <c r="V8" s="163">
        <f>SUM(V9:V10)</f>
        <v>3.8</v>
      </c>
      <c r="W8" s="163"/>
      <c r="X8" s="163"/>
      <c r="Y8" s="163"/>
      <c r="AG8" t="s">
        <v>132</v>
      </c>
    </row>
    <row r="9" spans="1:60" ht="22.5" outlineLevel="1" x14ac:dyDescent="0.2">
      <c r="A9" s="171">
        <v>1</v>
      </c>
      <c r="B9" s="172" t="s">
        <v>301</v>
      </c>
      <c r="C9" s="187" t="s">
        <v>302</v>
      </c>
      <c r="D9" s="173" t="s">
        <v>303</v>
      </c>
      <c r="E9" s="174">
        <v>4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1.506E-2</v>
      </c>
      <c r="O9" s="174">
        <f>ROUND(E9*N9,2)</f>
        <v>0.06</v>
      </c>
      <c r="P9" s="174">
        <v>0</v>
      </c>
      <c r="Q9" s="174">
        <f>ROUND(E9*P9,2)</f>
        <v>0</v>
      </c>
      <c r="R9" s="176"/>
      <c r="S9" s="176" t="s">
        <v>137</v>
      </c>
      <c r="T9" s="177" t="s">
        <v>137</v>
      </c>
      <c r="U9" s="159">
        <v>0.95</v>
      </c>
      <c r="V9" s="159">
        <f>ROUND(E9*U9,2)</f>
        <v>3.8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271" t="s">
        <v>304</v>
      </c>
      <c r="D10" s="272"/>
      <c r="E10" s="272"/>
      <c r="F10" s="272"/>
      <c r="G10" s="272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205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x14ac:dyDescent="0.2">
      <c r="A11" s="164" t="s">
        <v>131</v>
      </c>
      <c r="B11" s="165" t="s">
        <v>72</v>
      </c>
      <c r="C11" s="186" t="s">
        <v>73</v>
      </c>
      <c r="D11" s="166"/>
      <c r="E11" s="167"/>
      <c r="F11" s="168"/>
      <c r="G11" s="168">
        <f>SUMIF(AG12:AG31,"&lt;&gt;NOR",G12:G31)</f>
        <v>0</v>
      </c>
      <c r="H11" s="168"/>
      <c r="I11" s="168">
        <f>SUM(I12:I31)</f>
        <v>0</v>
      </c>
      <c r="J11" s="168"/>
      <c r="K11" s="168">
        <f>SUM(K12:K31)</f>
        <v>0</v>
      </c>
      <c r="L11" s="168"/>
      <c r="M11" s="168">
        <f>SUM(M12:M31)</f>
        <v>0</v>
      </c>
      <c r="N11" s="167"/>
      <c r="O11" s="167">
        <f>SUM(O12:O31)</f>
        <v>2.5199999999999996</v>
      </c>
      <c r="P11" s="167"/>
      <c r="Q11" s="167">
        <f>SUM(Q12:Q31)</f>
        <v>0</v>
      </c>
      <c r="R11" s="168"/>
      <c r="S11" s="168"/>
      <c r="T11" s="169"/>
      <c r="U11" s="163"/>
      <c r="V11" s="163">
        <f>SUM(V12:V31)</f>
        <v>53.56</v>
      </c>
      <c r="W11" s="163"/>
      <c r="X11" s="163"/>
      <c r="Y11" s="163"/>
      <c r="AG11" t="s">
        <v>132</v>
      </c>
    </row>
    <row r="12" spans="1:60" outlineLevel="1" x14ac:dyDescent="0.2">
      <c r="A12" s="171">
        <v>2</v>
      </c>
      <c r="B12" s="172" t="s">
        <v>133</v>
      </c>
      <c r="C12" s="187" t="s">
        <v>134</v>
      </c>
      <c r="D12" s="173" t="s">
        <v>135</v>
      </c>
      <c r="E12" s="174">
        <v>159.19</v>
      </c>
      <c r="F12" s="175"/>
      <c r="G12" s="176">
        <f>ROUND(E12*F12,2)</f>
        <v>0</v>
      </c>
      <c r="H12" s="175"/>
      <c r="I12" s="176">
        <f>ROUND(E12*H12,2)</f>
        <v>0</v>
      </c>
      <c r="J12" s="175"/>
      <c r="K12" s="176">
        <f>ROUND(E12*J12,2)</f>
        <v>0</v>
      </c>
      <c r="L12" s="176">
        <v>21</v>
      </c>
      <c r="M12" s="176">
        <f>G12*(1+L12/100)</f>
        <v>0</v>
      </c>
      <c r="N12" s="174">
        <v>1.5740000000000001E-2</v>
      </c>
      <c r="O12" s="174">
        <f>ROUND(E12*N12,2)</f>
        <v>2.5099999999999998</v>
      </c>
      <c r="P12" s="174">
        <v>0</v>
      </c>
      <c r="Q12" s="174">
        <f>ROUND(E12*P12,2)</f>
        <v>0</v>
      </c>
      <c r="R12" s="176"/>
      <c r="S12" s="176" t="s">
        <v>136</v>
      </c>
      <c r="T12" s="177" t="s">
        <v>137</v>
      </c>
      <c r="U12" s="159">
        <v>0.33</v>
      </c>
      <c r="V12" s="159">
        <f>ROUND(E12*U12,2)</f>
        <v>52.53</v>
      </c>
      <c r="W12" s="159"/>
      <c r="X12" s="159" t="s">
        <v>138</v>
      </c>
      <c r="Y12" s="159" t="s">
        <v>139</v>
      </c>
      <c r="Z12" s="148"/>
      <c r="AA12" s="148"/>
      <c r="AB12" s="148"/>
      <c r="AC12" s="148"/>
      <c r="AD12" s="148"/>
      <c r="AE12" s="148"/>
      <c r="AF12" s="148"/>
      <c r="AG12" s="148" t="s">
        <v>140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2" x14ac:dyDescent="0.2">
      <c r="A13" s="155"/>
      <c r="B13" s="156"/>
      <c r="C13" s="188" t="s">
        <v>305</v>
      </c>
      <c r="D13" s="161"/>
      <c r="E13" s="162">
        <v>49.05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306</v>
      </c>
      <c r="D14" s="161"/>
      <c r="E14" s="162">
        <v>16.239999999999998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307</v>
      </c>
      <c r="D15" s="161"/>
      <c r="E15" s="162">
        <v>2.7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308</v>
      </c>
      <c r="D16" s="161"/>
      <c r="E16" s="162">
        <v>7.14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3" x14ac:dyDescent="0.2">
      <c r="A17" s="155"/>
      <c r="B17" s="156"/>
      <c r="C17" s="188" t="s">
        <v>309</v>
      </c>
      <c r="D17" s="161"/>
      <c r="E17" s="162">
        <v>6.7649999999999997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8"/>
      <c r="AA17" s="148"/>
      <c r="AB17" s="148"/>
      <c r="AC17" s="148"/>
      <c r="AD17" s="148"/>
      <c r="AE17" s="148"/>
      <c r="AF17" s="148"/>
      <c r="AG17" s="148" t="s">
        <v>142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3" x14ac:dyDescent="0.2">
      <c r="A18" s="155"/>
      <c r="B18" s="156"/>
      <c r="C18" s="188" t="s">
        <v>310</v>
      </c>
      <c r="D18" s="161"/>
      <c r="E18" s="162">
        <v>4.4400000000000004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311</v>
      </c>
      <c r="D19" s="161"/>
      <c r="E19" s="162">
        <v>3.87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310</v>
      </c>
      <c r="D20" s="161"/>
      <c r="E20" s="162">
        <v>4.4400000000000004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">
      <c r="A21" s="155"/>
      <c r="B21" s="156"/>
      <c r="C21" s="188" t="s">
        <v>312</v>
      </c>
      <c r="D21" s="161"/>
      <c r="E21" s="162">
        <v>7.62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8"/>
      <c r="AA21" s="148"/>
      <c r="AB21" s="148"/>
      <c r="AC21" s="148"/>
      <c r="AD21" s="148"/>
      <c r="AE21" s="148"/>
      <c r="AF21" s="148"/>
      <c r="AG21" s="148" t="s">
        <v>142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3" x14ac:dyDescent="0.2">
      <c r="A22" s="155"/>
      <c r="B22" s="156"/>
      <c r="C22" s="188" t="s">
        <v>313</v>
      </c>
      <c r="D22" s="161"/>
      <c r="E22" s="162">
        <v>8.6999999999999993</v>
      </c>
      <c r="F22" s="159"/>
      <c r="G22" s="159"/>
      <c r="H22" s="159"/>
      <c r="I22" s="159"/>
      <c r="J22" s="159"/>
      <c r="K22" s="159"/>
      <c r="L22" s="159"/>
      <c r="M22" s="159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  <c r="Z22" s="148"/>
      <c r="AA22" s="148"/>
      <c r="AB22" s="148"/>
      <c r="AC22" s="148"/>
      <c r="AD22" s="148"/>
      <c r="AE22" s="148"/>
      <c r="AF22" s="148"/>
      <c r="AG22" s="148" t="s">
        <v>142</v>
      </c>
      <c r="AH22" s="148">
        <v>0</v>
      </c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3" x14ac:dyDescent="0.2">
      <c r="A23" s="155"/>
      <c r="B23" s="156"/>
      <c r="C23" s="188" t="s">
        <v>314</v>
      </c>
      <c r="D23" s="161"/>
      <c r="E23" s="162">
        <v>0.6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8"/>
      <c r="AA23" s="148"/>
      <c r="AB23" s="148"/>
      <c r="AC23" s="148"/>
      <c r="AD23" s="148"/>
      <c r="AE23" s="148"/>
      <c r="AF23" s="148"/>
      <c r="AG23" s="148" t="s">
        <v>142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3" x14ac:dyDescent="0.2">
      <c r="A24" s="155"/>
      <c r="B24" s="156"/>
      <c r="C24" s="188" t="s">
        <v>315</v>
      </c>
      <c r="D24" s="161"/>
      <c r="E24" s="162">
        <v>12.6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3" x14ac:dyDescent="0.2">
      <c r="A25" s="155"/>
      <c r="B25" s="156"/>
      <c r="C25" s="188" t="s">
        <v>316</v>
      </c>
      <c r="D25" s="161"/>
      <c r="E25" s="162">
        <v>6.5250000000000004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8"/>
      <c r="AA25" s="148"/>
      <c r="AB25" s="148"/>
      <c r="AC25" s="148"/>
      <c r="AD25" s="148"/>
      <c r="AE25" s="148"/>
      <c r="AF25" s="148"/>
      <c r="AG25" s="148" t="s">
        <v>142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3" x14ac:dyDescent="0.2">
      <c r="A26" s="155"/>
      <c r="B26" s="156"/>
      <c r="C26" s="188" t="s">
        <v>317</v>
      </c>
      <c r="D26" s="161"/>
      <c r="E26" s="162">
        <v>14.28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8"/>
      <c r="AA26" s="148"/>
      <c r="AB26" s="148"/>
      <c r="AC26" s="148"/>
      <c r="AD26" s="148"/>
      <c r="AE26" s="148"/>
      <c r="AF26" s="148"/>
      <c r="AG26" s="148" t="s">
        <v>142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3" x14ac:dyDescent="0.2">
      <c r="A27" s="155"/>
      <c r="B27" s="156"/>
      <c r="C27" s="188" t="s">
        <v>318</v>
      </c>
      <c r="D27" s="161"/>
      <c r="E27" s="162">
        <v>14.22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8"/>
      <c r="AA27" s="148"/>
      <c r="AB27" s="148"/>
      <c r="AC27" s="148"/>
      <c r="AD27" s="148"/>
      <c r="AE27" s="148"/>
      <c r="AF27" s="148"/>
      <c r="AG27" s="148" t="s">
        <v>142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 x14ac:dyDescent="0.2">
      <c r="A28" s="171">
        <v>3</v>
      </c>
      <c r="B28" s="172" t="s">
        <v>319</v>
      </c>
      <c r="C28" s="187" t="s">
        <v>320</v>
      </c>
      <c r="D28" s="173" t="s">
        <v>135</v>
      </c>
      <c r="E28" s="174">
        <v>1.38575</v>
      </c>
      <c r="F28" s="175"/>
      <c r="G28" s="176">
        <f>ROUND(E28*F28,2)</f>
        <v>0</v>
      </c>
      <c r="H28" s="175"/>
      <c r="I28" s="176">
        <f>ROUND(E28*H28,2)</f>
        <v>0</v>
      </c>
      <c r="J28" s="175"/>
      <c r="K28" s="176">
        <f>ROUND(E28*J28,2)</f>
        <v>0</v>
      </c>
      <c r="L28" s="176">
        <v>21</v>
      </c>
      <c r="M28" s="176">
        <f>G28*(1+L28/100)</f>
        <v>0</v>
      </c>
      <c r="N28" s="174">
        <v>4.9500000000000004E-3</v>
      </c>
      <c r="O28" s="174">
        <f>ROUND(E28*N28,2)</f>
        <v>0.01</v>
      </c>
      <c r="P28" s="174">
        <v>0</v>
      </c>
      <c r="Q28" s="174">
        <f>ROUND(E28*P28,2)</f>
        <v>0</v>
      </c>
      <c r="R28" s="176"/>
      <c r="S28" s="176" t="s">
        <v>137</v>
      </c>
      <c r="T28" s="177" t="s">
        <v>137</v>
      </c>
      <c r="U28" s="159">
        <v>0.74199999999999999</v>
      </c>
      <c r="V28" s="159">
        <f>ROUND(E28*U28,2)</f>
        <v>1.03</v>
      </c>
      <c r="W28" s="159"/>
      <c r="X28" s="159" t="s">
        <v>138</v>
      </c>
      <c r="Y28" s="159" t="s">
        <v>139</v>
      </c>
      <c r="Z28" s="148"/>
      <c r="AA28" s="148"/>
      <c r="AB28" s="148"/>
      <c r="AC28" s="148"/>
      <c r="AD28" s="148"/>
      <c r="AE28" s="148"/>
      <c r="AF28" s="148"/>
      <c r="AG28" s="148" t="s">
        <v>140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2" x14ac:dyDescent="0.2">
      <c r="A29" s="155"/>
      <c r="B29" s="156"/>
      <c r="C29" s="188" t="s">
        <v>321</v>
      </c>
      <c r="D29" s="161"/>
      <c r="E29" s="162">
        <v>0.64315</v>
      </c>
      <c r="F29" s="159"/>
      <c r="G29" s="159"/>
      <c r="H29" s="159"/>
      <c r="I29" s="159"/>
      <c r="J29" s="159"/>
      <c r="K29" s="159"/>
      <c r="L29" s="159"/>
      <c r="M29" s="159"/>
      <c r="N29" s="158"/>
      <c r="O29" s="158"/>
      <c r="P29" s="158"/>
      <c r="Q29" s="158"/>
      <c r="R29" s="159"/>
      <c r="S29" s="159"/>
      <c r="T29" s="159"/>
      <c r="U29" s="159"/>
      <c r="V29" s="159"/>
      <c r="W29" s="159"/>
      <c r="X29" s="159"/>
      <c r="Y29" s="159"/>
      <c r="Z29" s="148"/>
      <c r="AA29" s="148"/>
      <c r="AB29" s="148"/>
      <c r="AC29" s="148"/>
      <c r="AD29" s="148"/>
      <c r="AE29" s="148"/>
      <c r="AF29" s="148"/>
      <c r="AG29" s="148" t="s">
        <v>142</v>
      </c>
      <c r="AH29" s="148">
        <v>0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3" x14ac:dyDescent="0.2">
      <c r="A30" s="155"/>
      <c r="B30" s="156"/>
      <c r="C30" s="188" t="s">
        <v>322</v>
      </c>
      <c r="D30" s="161"/>
      <c r="E30" s="162">
        <v>0.28000000000000003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8"/>
      <c r="AA30" s="148"/>
      <c r="AB30" s="148"/>
      <c r="AC30" s="148"/>
      <c r="AD30" s="148"/>
      <c r="AE30" s="148"/>
      <c r="AF30" s="148"/>
      <c r="AG30" s="148" t="s">
        <v>142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3" x14ac:dyDescent="0.2">
      <c r="A31" s="155"/>
      <c r="B31" s="156"/>
      <c r="C31" s="188" t="s">
        <v>323</v>
      </c>
      <c r="D31" s="161"/>
      <c r="E31" s="162">
        <v>0.46260000000000001</v>
      </c>
      <c r="F31" s="159"/>
      <c r="G31" s="159"/>
      <c r="H31" s="159"/>
      <c r="I31" s="159"/>
      <c r="J31" s="159"/>
      <c r="K31" s="159"/>
      <c r="L31" s="159"/>
      <c r="M31" s="159"/>
      <c r="N31" s="158"/>
      <c r="O31" s="158"/>
      <c r="P31" s="158"/>
      <c r="Q31" s="158"/>
      <c r="R31" s="159"/>
      <c r="S31" s="159"/>
      <c r="T31" s="159"/>
      <c r="U31" s="159"/>
      <c r="V31" s="159"/>
      <c r="W31" s="159"/>
      <c r="X31" s="159"/>
      <c r="Y31" s="159"/>
      <c r="Z31" s="148"/>
      <c r="AA31" s="148"/>
      <c r="AB31" s="148"/>
      <c r="AC31" s="148"/>
      <c r="AD31" s="148"/>
      <c r="AE31" s="148"/>
      <c r="AF31" s="148"/>
      <c r="AG31" s="148" t="s">
        <v>142</v>
      </c>
      <c r="AH31" s="148">
        <v>0</v>
      </c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x14ac:dyDescent="0.2">
      <c r="A32" s="164" t="s">
        <v>131</v>
      </c>
      <c r="B32" s="165" t="s">
        <v>78</v>
      </c>
      <c r="C32" s="186" t="s">
        <v>79</v>
      </c>
      <c r="D32" s="166"/>
      <c r="E32" s="167"/>
      <c r="F32" s="168"/>
      <c r="G32" s="168">
        <f>SUMIF(AG33:AG37,"&lt;&gt;NOR",G33:G37)</f>
        <v>0</v>
      </c>
      <c r="H32" s="168"/>
      <c r="I32" s="168">
        <f>SUM(I33:I37)</f>
        <v>0</v>
      </c>
      <c r="J32" s="168"/>
      <c r="K32" s="168">
        <f>SUM(K33:K37)</f>
        <v>0</v>
      </c>
      <c r="L32" s="168"/>
      <c r="M32" s="168">
        <f>SUM(M33:M37)</f>
        <v>0</v>
      </c>
      <c r="N32" s="167"/>
      <c r="O32" s="167">
        <f>SUM(O33:O37)</f>
        <v>0.04</v>
      </c>
      <c r="P32" s="167"/>
      <c r="Q32" s="167">
        <f>SUM(Q33:Q37)</f>
        <v>0</v>
      </c>
      <c r="R32" s="168"/>
      <c r="S32" s="168"/>
      <c r="T32" s="169"/>
      <c r="U32" s="163"/>
      <c r="V32" s="163">
        <f>SUM(V33:V37)</f>
        <v>5.25</v>
      </c>
      <c r="W32" s="163"/>
      <c r="X32" s="163"/>
      <c r="Y32" s="163"/>
      <c r="AG32" t="s">
        <v>132</v>
      </c>
    </row>
    <row r="33" spans="1:60" outlineLevel="1" x14ac:dyDescent="0.2">
      <c r="A33" s="171">
        <v>4</v>
      </c>
      <c r="B33" s="172" t="s">
        <v>149</v>
      </c>
      <c r="C33" s="187" t="s">
        <v>150</v>
      </c>
      <c r="D33" s="173" t="s">
        <v>135</v>
      </c>
      <c r="E33" s="174">
        <v>29.649799999999999</v>
      </c>
      <c r="F33" s="175"/>
      <c r="G33" s="176">
        <f>ROUND(E33*F33,2)</f>
        <v>0</v>
      </c>
      <c r="H33" s="175"/>
      <c r="I33" s="176">
        <f>ROUND(E33*H33,2)</f>
        <v>0</v>
      </c>
      <c r="J33" s="175"/>
      <c r="K33" s="176">
        <f>ROUND(E33*J33,2)</f>
        <v>0</v>
      </c>
      <c r="L33" s="176">
        <v>21</v>
      </c>
      <c r="M33" s="176">
        <f>G33*(1+L33/100)</f>
        <v>0</v>
      </c>
      <c r="N33" s="174">
        <v>1.2099999999999999E-3</v>
      </c>
      <c r="O33" s="174">
        <f>ROUND(E33*N33,2)</f>
        <v>0.04</v>
      </c>
      <c r="P33" s="174">
        <v>0</v>
      </c>
      <c r="Q33" s="174">
        <f>ROUND(E33*P33,2)</f>
        <v>0</v>
      </c>
      <c r="R33" s="176"/>
      <c r="S33" s="176" t="s">
        <v>137</v>
      </c>
      <c r="T33" s="177" t="s">
        <v>137</v>
      </c>
      <c r="U33" s="159">
        <v>0.17699999999999999</v>
      </c>
      <c r="V33" s="159">
        <f>ROUND(E33*U33,2)</f>
        <v>5.25</v>
      </c>
      <c r="W33" s="159"/>
      <c r="X33" s="159" t="s">
        <v>138</v>
      </c>
      <c r="Y33" s="159" t="s">
        <v>139</v>
      </c>
      <c r="Z33" s="148"/>
      <c r="AA33" s="148"/>
      <c r="AB33" s="148"/>
      <c r="AC33" s="148"/>
      <c r="AD33" s="148"/>
      <c r="AE33" s="148"/>
      <c r="AF33" s="148"/>
      <c r="AG33" s="148" t="s">
        <v>140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2" x14ac:dyDescent="0.2">
      <c r="A34" s="155"/>
      <c r="B34" s="156"/>
      <c r="C34" s="188" t="s">
        <v>324</v>
      </c>
      <c r="D34" s="161"/>
      <c r="E34" s="162">
        <v>17.690000000000001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8"/>
      <c r="AA34" s="148"/>
      <c r="AB34" s="148"/>
      <c r="AC34" s="148"/>
      <c r="AD34" s="148"/>
      <c r="AE34" s="148"/>
      <c r="AF34" s="148"/>
      <c r="AG34" s="148" t="s">
        <v>142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3" x14ac:dyDescent="0.2">
      <c r="A35" s="155"/>
      <c r="B35" s="156"/>
      <c r="C35" s="188" t="s">
        <v>325</v>
      </c>
      <c r="D35" s="161"/>
      <c r="E35" s="162">
        <v>1.9092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8"/>
      <c r="AA35" s="148"/>
      <c r="AB35" s="148"/>
      <c r="AC35" s="148"/>
      <c r="AD35" s="148"/>
      <c r="AE35" s="148"/>
      <c r="AF35" s="148"/>
      <c r="AG35" s="148" t="s">
        <v>142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">
      <c r="A36" s="155"/>
      <c r="B36" s="156"/>
      <c r="C36" s="188" t="s">
        <v>326</v>
      </c>
      <c r="D36" s="161"/>
      <c r="E36" s="162">
        <v>4.41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142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">
      <c r="A37" s="155"/>
      <c r="B37" s="156"/>
      <c r="C37" s="188" t="s">
        <v>327</v>
      </c>
      <c r="D37" s="161"/>
      <c r="E37" s="162">
        <v>5.6406000000000001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5.5" x14ac:dyDescent="0.2">
      <c r="A38" s="164" t="s">
        <v>131</v>
      </c>
      <c r="B38" s="165" t="s">
        <v>80</v>
      </c>
      <c r="C38" s="186" t="s">
        <v>81</v>
      </c>
      <c r="D38" s="166"/>
      <c r="E38" s="167"/>
      <c r="F38" s="168"/>
      <c r="G38" s="168">
        <f>SUMIF(AG39:AG43,"&lt;&gt;NOR",G39:G43)</f>
        <v>0</v>
      </c>
      <c r="H38" s="168"/>
      <c r="I38" s="168">
        <f>SUM(I39:I43)</f>
        <v>0</v>
      </c>
      <c r="J38" s="168"/>
      <c r="K38" s="168">
        <f>SUM(K39:K43)</f>
        <v>0</v>
      </c>
      <c r="L38" s="168"/>
      <c r="M38" s="168">
        <f>SUM(M39:M43)</f>
        <v>0</v>
      </c>
      <c r="N38" s="167"/>
      <c r="O38" s="167">
        <f>SUM(O39:O43)</f>
        <v>0</v>
      </c>
      <c r="P38" s="167"/>
      <c r="Q38" s="167">
        <f>SUM(Q39:Q43)</f>
        <v>0</v>
      </c>
      <c r="R38" s="168"/>
      <c r="S38" s="168"/>
      <c r="T38" s="169"/>
      <c r="U38" s="163"/>
      <c r="V38" s="163">
        <f>SUM(V39:V43)</f>
        <v>9.19</v>
      </c>
      <c r="W38" s="163"/>
      <c r="X38" s="163"/>
      <c r="Y38" s="163"/>
      <c r="AG38" t="s">
        <v>132</v>
      </c>
    </row>
    <row r="39" spans="1:60" outlineLevel="1" x14ac:dyDescent="0.2">
      <c r="A39" s="171">
        <v>5</v>
      </c>
      <c r="B39" s="172" t="s">
        <v>152</v>
      </c>
      <c r="C39" s="187" t="s">
        <v>153</v>
      </c>
      <c r="D39" s="173" t="s">
        <v>135</v>
      </c>
      <c r="E39" s="174">
        <v>29.649799999999999</v>
      </c>
      <c r="F39" s="175"/>
      <c r="G39" s="176">
        <f>ROUND(E39*F39,2)</f>
        <v>0</v>
      </c>
      <c r="H39" s="175"/>
      <c r="I39" s="176">
        <f>ROUND(E39*H39,2)</f>
        <v>0</v>
      </c>
      <c r="J39" s="175"/>
      <c r="K39" s="176">
        <f>ROUND(E39*J39,2)</f>
        <v>0</v>
      </c>
      <c r="L39" s="176">
        <v>21</v>
      </c>
      <c r="M39" s="176">
        <f>G39*(1+L39/100)</f>
        <v>0</v>
      </c>
      <c r="N39" s="174">
        <v>4.0000000000000003E-5</v>
      </c>
      <c r="O39" s="174">
        <f>ROUND(E39*N39,2)</f>
        <v>0</v>
      </c>
      <c r="P39" s="174">
        <v>0</v>
      </c>
      <c r="Q39" s="174">
        <f>ROUND(E39*P39,2)</f>
        <v>0</v>
      </c>
      <c r="R39" s="176"/>
      <c r="S39" s="176" t="s">
        <v>136</v>
      </c>
      <c r="T39" s="177" t="s">
        <v>137</v>
      </c>
      <c r="U39" s="159">
        <v>0.31</v>
      </c>
      <c r="V39" s="159">
        <f>ROUND(E39*U39,2)</f>
        <v>9.19</v>
      </c>
      <c r="W39" s="159"/>
      <c r="X39" s="159" t="s">
        <v>138</v>
      </c>
      <c r="Y39" s="159" t="s">
        <v>139</v>
      </c>
      <c r="Z39" s="148"/>
      <c r="AA39" s="148"/>
      <c r="AB39" s="148"/>
      <c r="AC39" s="148"/>
      <c r="AD39" s="148"/>
      <c r="AE39" s="148"/>
      <c r="AF39" s="148"/>
      <c r="AG39" s="148" t="s">
        <v>140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88" t="s">
        <v>324</v>
      </c>
      <c r="D40" s="161"/>
      <c r="E40" s="162">
        <v>17.690000000000001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8"/>
      <c r="AA40" s="148"/>
      <c r="AB40" s="148"/>
      <c r="AC40" s="148"/>
      <c r="AD40" s="148"/>
      <c r="AE40" s="148"/>
      <c r="AF40" s="148"/>
      <c r="AG40" s="148" t="s">
        <v>142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3" x14ac:dyDescent="0.2">
      <c r="A41" s="155"/>
      <c r="B41" s="156"/>
      <c r="C41" s="188" t="s">
        <v>325</v>
      </c>
      <c r="D41" s="161"/>
      <c r="E41" s="162">
        <v>1.9092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8"/>
      <c r="AA41" s="148"/>
      <c r="AB41" s="148"/>
      <c r="AC41" s="148"/>
      <c r="AD41" s="148"/>
      <c r="AE41" s="148"/>
      <c r="AF41" s="148"/>
      <c r="AG41" s="148" t="s">
        <v>142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3" x14ac:dyDescent="0.2">
      <c r="A42" s="155"/>
      <c r="B42" s="156"/>
      <c r="C42" s="188" t="s">
        <v>326</v>
      </c>
      <c r="D42" s="161"/>
      <c r="E42" s="162">
        <v>4.41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3" x14ac:dyDescent="0.2">
      <c r="A43" s="155"/>
      <c r="B43" s="156"/>
      <c r="C43" s="188" t="s">
        <v>327</v>
      </c>
      <c r="D43" s="161"/>
      <c r="E43" s="162">
        <v>5.6406000000000001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142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x14ac:dyDescent="0.2">
      <c r="A44" s="164" t="s">
        <v>131</v>
      </c>
      <c r="B44" s="165" t="s">
        <v>82</v>
      </c>
      <c r="C44" s="186" t="s">
        <v>83</v>
      </c>
      <c r="D44" s="166"/>
      <c r="E44" s="167"/>
      <c r="F44" s="168"/>
      <c r="G44" s="168">
        <f>SUMIF(AG45:AG47,"&lt;&gt;NOR",G45:G47)</f>
        <v>0</v>
      </c>
      <c r="H44" s="168"/>
      <c r="I44" s="168">
        <f>SUM(I45:I47)</f>
        <v>0</v>
      </c>
      <c r="J44" s="168"/>
      <c r="K44" s="168">
        <f>SUM(K45:K47)</f>
        <v>0</v>
      </c>
      <c r="L44" s="168"/>
      <c r="M44" s="168">
        <f>SUM(M45:M47)</f>
        <v>0</v>
      </c>
      <c r="N44" s="167"/>
      <c r="O44" s="167">
        <f>SUM(O45:O47)</f>
        <v>0</v>
      </c>
      <c r="P44" s="167"/>
      <c r="Q44" s="167">
        <f>SUM(Q45:Q47)</f>
        <v>0.05</v>
      </c>
      <c r="R44" s="168"/>
      <c r="S44" s="168"/>
      <c r="T44" s="169"/>
      <c r="U44" s="163"/>
      <c r="V44" s="163">
        <f>SUM(V45:V47)</f>
        <v>0.75</v>
      </c>
      <c r="W44" s="163"/>
      <c r="X44" s="163"/>
      <c r="Y44" s="163"/>
      <c r="AG44" t="s">
        <v>132</v>
      </c>
    </row>
    <row r="45" spans="1:60" outlineLevel="1" x14ac:dyDescent="0.2">
      <c r="A45" s="171">
        <v>6</v>
      </c>
      <c r="B45" s="172" t="s">
        <v>154</v>
      </c>
      <c r="C45" s="187" t="s">
        <v>155</v>
      </c>
      <c r="D45" s="173" t="s">
        <v>156</v>
      </c>
      <c r="E45" s="174">
        <v>5.4</v>
      </c>
      <c r="F45" s="175"/>
      <c r="G45" s="176">
        <f>ROUND(E45*F45,2)</f>
        <v>0</v>
      </c>
      <c r="H45" s="175"/>
      <c r="I45" s="176">
        <f>ROUND(E45*H45,2)</f>
        <v>0</v>
      </c>
      <c r="J45" s="175"/>
      <c r="K45" s="176">
        <f>ROUND(E45*J45,2)</f>
        <v>0</v>
      </c>
      <c r="L45" s="176">
        <v>21</v>
      </c>
      <c r="M45" s="176">
        <f>G45*(1+L45/100)</f>
        <v>0</v>
      </c>
      <c r="N45" s="174">
        <v>0</v>
      </c>
      <c r="O45" s="174">
        <f>ROUND(E45*N45,2)</f>
        <v>0</v>
      </c>
      <c r="P45" s="174">
        <v>0.01</v>
      </c>
      <c r="Q45" s="174">
        <f>ROUND(E45*P45,2)</f>
        <v>0.05</v>
      </c>
      <c r="R45" s="176"/>
      <c r="S45" s="176" t="s">
        <v>137</v>
      </c>
      <c r="T45" s="177" t="s">
        <v>137</v>
      </c>
      <c r="U45" s="159">
        <v>0.13</v>
      </c>
      <c r="V45" s="159">
        <f>ROUND(E45*U45,2)</f>
        <v>0.7</v>
      </c>
      <c r="W45" s="159"/>
      <c r="X45" s="159" t="s">
        <v>138</v>
      </c>
      <c r="Y45" s="159" t="s">
        <v>139</v>
      </c>
      <c r="Z45" s="148"/>
      <c r="AA45" s="148"/>
      <c r="AB45" s="148"/>
      <c r="AC45" s="148"/>
      <c r="AD45" s="148"/>
      <c r="AE45" s="148"/>
      <c r="AF45" s="148"/>
      <c r="AG45" s="148" t="s">
        <v>140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2" x14ac:dyDescent="0.2">
      <c r="A46" s="155"/>
      <c r="B46" s="156"/>
      <c r="C46" s="188" t="s">
        <v>328</v>
      </c>
      <c r="D46" s="161"/>
      <c r="E46" s="162">
        <v>5.4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8"/>
      <c r="AA46" s="148"/>
      <c r="AB46" s="148"/>
      <c r="AC46" s="148"/>
      <c r="AD46" s="148"/>
      <c r="AE46" s="148"/>
      <c r="AF46" s="148"/>
      <c r="AG46" s="148" t="s">
        <v>142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 x14ac:dyDescent="0.2">
      <c r="A47" s="178">
        <v>7</v>
      </c>
      <c r="B47" s="179" t="s">
        <v>329</v>
      </c>
      <c r="C47" s="189" t="s">
        <v>330</v>
      </c>
      <c r="D47" s="180" t="s">
        <v>200</v>
      </c>
      <c r="E47" s="181">
        <v>1</v>
      </c>
      <c r="F47" s="182"/>
      <c r="G47" s="183">
        <f>ROUND(E47*F47,2)</f>
        <v>0</v>
      </c>
      <c r="H47" s="182"/>
      <c r="I47" s="183">
        <f>ROUND(E47*H47,2)</f>
        <v>0</v>
      </c>
      <c r="J47" s="182"/>
      <c r="K47" s="183">
        <f>ROUND(E47*J47,2)</f>
        <v>0</v>
      </c>
      <c r="L47" s="183">
        <v>21</v>
      </c>
      <c r="M47" s="183">
        <f>G47*(1+L47/100)</f>
        <v>0</v>
      </c>
      <c r="N47" s="181">
        <v>0</v>
      </c>
      <c r="O47" s="181">
        <f>ROUND(E47*N47,2)</f>
        <v>0</v>
      </c>
      <c r="P47" s="181">
        <v>0</v>
      </c>
      <c r="Q47" s="181">
        <f>ROUND(E47*P47,2)</f>
        <v>0</v>
      </c>
      <c r="R47" s="183"/>
      <c r="S47" s="183" t="s">
        <v>137</v>
      </c>
      <c r="T47" s="184" t="s">
        <v>137</v>
      </c>
      <c r="U47" s="159">
        <v>0.05</v>
      </c>
      <c r="V47" s="159">
        <f>ROUND(E47*U47,2)</f>
        <v>0.05</v>
      </c>
      <c r="W47" s="159"/>
      <c r="X47" s="159" t="s">
        <v>138</v>
      </c>
      <c r="Y47" s="159" t="s">
        <v>139</v>
      </c>
      <c r="Z47" s="148"/>
      <c r="AA47" s="148"/>
      <c r="AB47" s="148"/>
      <c r="AC47" s="148"/>
      <c r="AD47" s="148"/>
      <c r="AE47" s="148"/>
      <c r="AF47" s="148"/>
      <c r="AG47" s="148" t="s">
        <v>140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x14ac:dyDescent="0.2">
      <c r="A48" s="164" t="s">
        <v>131</v>
      </c>
      <c r="B48" s="165" t="s">
        <v>84</v>
      </c>
      <c r="C48" s="186" t="s">
        <v>85</v>
      </c>
      <c r="D48" s="166"/>
      <c r="E48" s="167"/>
      <c r="F48" s="168"/>
      <c r="G48" s="168">
        <f>SUMIF(AG49:AG49,"&lt;&gt;NOR",G49:G49)</f>
        <v>0</v>
      </c>
      <c r="H48" s="168"/>
      <c r="I48" s="168">
        <f>SUM(I49:I49)</f>
        <v>0</v>
      </c>
      <c r="J48" s="168"/>
      <c r="K48" s="168">
        <f>SUM(K49:K49)</f>
        <v>0</v>
      </c>
      <c r="L48" s="168"/>
      <c r="M48" s="168">
        <f>SUM(M49:M49)</f>
        <v>0</v>
      </c>
      <c r="N48" s="167"/>
      <c r="O48" s="167">
        <f>SUM(O49:O49)</f>
        <v>0</v>
      </c>
      <c r="P48" s="167"/>
      <c r="Q48" s="167">
        <f>SUM(Q49:Q49)</f>
        <v>0</v>
      </c>
      <c r="R48" s="168"/>
      <c r="S48" s="168"/>
      <c r="T48" s="169"/>
      <c r="U48" s="163"/>
      <c r="V48" s="163">
        <f>SUM(V49:V49)</f>
        <v>5.48</v>
      </c>
      <c r="W48" s="163"/>
      <c r="X48" s="163"/>
      <c r="Y48" s="163"/>
      <c r="AG48" t="s">
        <v>132</v>
      </c>
    </row>
    <row r="49" spans="1:60" ht="22.5" outlineLevel="1" x14ac:dyDescent="0.2">
      <c r="A49" s="178">
        <v>8</v>
      </c>
      <c r="B49" s="179" t="s">
        <v>158</v>
      </c>
      <c r="C49" s="189" t="s">
        <v>159</v>
      </c>
      <c r="D49" s="180" t="s">
        <v>160</v>
      </c>
      <c r="E49" s="181">
        <v>2.60981</v>
      </c>
      <c r="F49" s="182"/>
      <c r="G49" s="183">
        <f>ROUND(E49*F49,2)</f>
        <v>0</v>
      </c>
      <c r="H49" s="182"/>
      <c r="I49" s="183">
        <f>ROUND(E49*H49,2)</f>
        <v>0</v>
      </c>
      <c r="J49" s="182"/>
      <c r="K49" s="183">
        <f>ROUND(E49*J49,2)</f>
        <v>0</v>
      </c>
      <c r="L49" s="183">
        <v>21</v>
      </c>
      <c r="M49" s="183">
        <f>G49*(1+L49/100)</f>
        <v>0</v>
      </c>
      <c r="N49" s="181">
        <v>0</v>
      </c>
      <c r="O49" s="181">
        <f>ROUND(E49*N49,2)</f>
        <v>0</v>
      </c>
      <c r="P49" s="181">
        <v>0</v>
      </c>
      <c r="Q49" s="181">
        <f>ROUND(E49*P49,2)</f>
        <v>0</v>
      </c>
      <c r="R49" s="183"/>
      <c r="S49" s="183" t="s">
        <v>137</v>
      </c>
      <c r="T49" s="184" t="s">
        <v>137</v>
      </c>
      <c r="U49" s="159">
        <v>2.1</v>
      </c>
      <c r="V49" s="159">
        <f>ROUND(E49*U49,2)</f>
        <v>5.48</v>
      </c>
      <c r="W49" s="159"/>
      <c r="X49" s="159" t="s">
        <v>161</v>
      </c>
      <c r="Y49" s="159" t="s">
        <v>139</v>
      </c>
      <c r="Z49" s="148"/>
      <c r="AA49" s="148"/>
      <c r="AB49" s="148"/>
      <c r="AC49" s="148"/>
      <c r="AD49" s="148"/>
      <c r="AE49" s="148"/>
      <c r="AF49" s="148"/>
      <c r="AG49" s="148" t="s">
        <v>162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x14ac:dyDescent="0.2">
      <c r="A50" s="164" t="s">
        <v>131</v>
      </c>
      <c r="B50" s="165" t="s">
        <v>86</v>
      </c>
      <c r="C50" s="186" t="s">
        <v>87</v>
      </c>
      <c r="D50" s="166"/>
      <c r="E50" s="167"/>
      <c r="F50" s="168"/>
      <c r="G50" s="168">
        <f>SUMIF(AG51:AG78,"&lt;&gt;NOR",G51:G78)</f>
        <v>0</v>
      </c>
      <c r="H50" s="168"/>
      <c r="I50" s="168">
        <f>SUM(I51:I78)</f>
        <v>0</v>
      </c>
      <c r="J50" s="168"/>
      <c r="K50" s="168">
        <f>SUM(K51:K78)</f>
        <v>0</v>
      </c>
      <c r="L50" s="168"/>
      <c r="M50" s="168">
        <f>SUM(M51:M78)</f>
        <v>0</v>
      </c>
      <c r="N50" s="167"/>
      <c r="O50" s="167">
        <f>SUM(O51:O78)</f>
        <v>0</v>
      </c>
      <c r="P50" s="167"/>
      <c r="Q50" s="167">
        <f>SUM(Q51:Q78)</f>
        <v>0.53</v>
      </c>
      <c r="R50" s="168"/>
      <c r="S50" s="168"/>
      <c r="T50" s="169"/>
      <c r="U50" s="163"/>
      <c r="V50" s="163">
        <f>SUM(V51:V78)</f>
        <v>6.2100000000000009</v>
      </c>
      <c r="W50" s="163"/>
      <c r="X50" s="163"/>
      <c r="Y50" s="163"/>
      <c r="AG50" t="s">
        <v>132</v>
      </c>
    </row>
    <row r="51" spans="1:60" outlineLevel="1" x14ac:dyDescent="0.2">
      <c r="A51" s="171">
        <v>9</v>
      </c>
      <c r="B51" s="172" t="s">
        <v>163</v>
      </c>
      <c r="C51" s="187" t="s">
        <v>164</v>
      </c>
      <c r="D51" s="173" t="s">
        <v>135</v>
      </c>
      <c r="E51" s="174">
        <v>16.15625</v>
      </c>
      <c r="F51" s="175"/>
      <c r="G51" s="176">
        <f>ROUND(E51*F51,2)</f>
        <v>0</v>
      </c>
      <c r="H51" s="175"/>
      <c r="I51" s="176">
        <f>ROUND(E51*H51,2)</f>
        <v>0</v>
      </c>
      <c r="J51" s="175"/>
      <c r="K51" s="176">
        <f>ROUND(E51*J51,2)</f>
        <v>0</v>
      </c>
      <c r="L51" s="176">
        <v>21</v>
      </c>
      <c r="M51" s="176">
        <f>G51*(1+L51/100)</f>
        <v>0</v>
      </c>
      <c r="N51" s="174">
        <v>0</v>
      </c>
      <c r="O51" s="174">
        <f>ROUND(E51*N51,2)</f>
        <v>0</v>
      </c>
      <c r="P51" s="174">
        <v>2.4649999999999998E-2</v>
      </c>
      <c r="Q51" s="174">
        <f>ROUND(E51*P51,2)</f>
        <v>0.4</v>
      </c>
      <c r="R51" s="176"/>
      <c r="S51" s="176" t="s">
        <v>137</v>
      </c>
      <c r="T51" s="177" t="s">
        <v>137</v>
      </c>
      <c r="U51" s="159">
        <v>0.25</v>
      </c>
      <c r="V51" s="159">
        <f>ROUND(E51*U51,2)</f>
        <v>4.04</v>
      </c>
      <c r="W51" s="159"/>
      <c r="X51" s="159" t="s">
        <v>138</v>
      </c>
      <c r="Y51" s="159" t="s">
        <v>139</v>
      </c>
      <c r="Z51" s="148"/>
      <c r="AA51" s="148"/>
      <c r="AB51" s="148"/>
      <c r="AC51" s="148"/>
      <c r="AD51" s="148"/>
      <c r="AE51" s="148"/>
      <c r="AF51" s="148"/>
      <c r="AG51" s="148" t="s">
        <v>140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2" x14ac:dyDescent="0.2">
      <c r="A52" s="155"/>
      <c r="B52" s="156"/>
      <c r="C52" s="188" t="s">
        <v>331</v>
      </c>
      <c r="D52" s="161"/>
      <c r="E52" s="162">
        <v>1.125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8"/>
      <c r="AA52" s="148"/>
      <c r="AB52" s="148"/>
      <c r="AC52" s="148"/>
      <c r="AD52" s="148"/>
      <c r="AE52" s="148"/>
      <c r="AF52" s="148"/>
      <c r="AG52" s="148" t="s">
        <v>142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3" x14ac:dyDescent="0.2">
      <c r="A53" s="155"/>
      <c r="B53" s="156"/>
      <c r="C53" s="188" t="s">
        <v>332</v>
      </c>
      <c r="D53" s="161"/>
      <c r="E53" s="162">
        <v>1.9750000000000001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8"/>
      <c r="AA53" s="148"/>
      <c r="AB53" s="148"/>
      <c r="AC53" s="148"/>
      <c r="AD53" s="148"/>
      <c r="AE53" s="148"/>
      <c r="AF53" s="148"/>
      <c r="AG53" s="148" t="s">
        <v>142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3" x14ac:dyDescent="0.2">
      <c r="A54" s="155"/>
      <c r="B54" s="156"/>
      <c r="C54" s="188" t="s">
        <v>333</v>
      </c>
      <c r="D54" s="161"/>
      <c r="E54" s="162">
        <v>1.8187500000000001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8"/>
      <c r="AA54" s="148"/>
      <c r="AB54" s="148"/>
      <c r="AC54" s="148"/>
      <c r="AD54" s="148"/>
      <c r="AE54" s="148"/>
      <c r="AF54" s="148"/>
      <c r="AG54" s="148" t="s">
        <v>142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3" x14ac:dyDescent="0.2">
      <c r="A55" s="155"/>
      <c r="B55" s="156"/>
      <c r="C55" s="188" t="s">
        <v>334</v>
      </c>
      <c r="D55" s="161"/>
      <c r="E55" s="162">
        <v>1.85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8"/>
      <c r="AA55" s="148"/>
      <c r="AB55" s="148"/>
      <c r="AC55" s="148"/>
      <c r="AD55" s="148"/>
      <c r="AE55" s="148"/>
      <c r="AF55" s="148"/>
      <c r="AG55" s="148" t="s">
        <v>142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3" x14ac:dyDescent="0.2">
      <c r="A56" s="155"/>
      <c r="B56" s="156"/>
      <c r="C56" s="188" t="s">
        <v>335</v>
      </c>
      <c r="D56" s="161"/>
      <c r="E56" s="162">
        <v>1.6125</v>
      </c>
      <c r="F56" s="159"/>
      <c r="G56" s="159"/>
      <c r="H56" s="159"/>
      <c r="I56" s="159"/>
      <c r="J56" s="159"/>
      <c r="K56" s="159"/>
      <c r="L56" s="159"/>
      <c r="M56" s="159"/>
      <c r="N56" s="158"/>
      <c r="O56" s="158"/>
      <c r="P56" s="158"/>
      <c r="Q56" s="158"/>
      <c r="R56" s="159"/>
      <c r="S56" s="159"/>
      <c r="T56" s="159"/>
      <c r="U56" s="159"/>
      <c r="V56" s="159"/>
      <c r="W56" s="159"/>
      <c r="X56" s="159"/>
      <c r="Y56" s="159"/>
      <c r="Z56" s="148"/>
      <c r="AA56" s="148"/>
      <c r="AB56" s="148"/>
      <c r="AC56" s="148"/>
      <c r="AD56" s="148"/>
      <c r="AE56" s="148"/>
      <c r="AF56" s="148"/>
      <c r="AG56" s="148" t="s">
        <v>142</v>
      </c>
      <c r="AH56" s="148">
        <v>0</v>
      </c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3" x14ac:dyDescent="0.2">
      <c r="A57" s="155"/>
      <c r="B57" s="156"/>
      <c r="C57" s="188" t="s">
        <v>334</v>
      </c>
      <c r="D57" s="161"/>
      <c r="E57" s="162">
        <v>1.85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8"/>
      <c r="AA57" s="148"/>
      <c r="AB57" s="148"/>
      <c r="AC57" s="148"/>
      <c r="AD57" s="148"/>
      <c r="AE57" s="148"/>
      <c r="AF57" s="148"/>
      <c r="AG57" s="148" t="s">
        <v>142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3" x14ac:dyDescent="0.2">
      <c r="A58" s="155"/>
      <c r="B58" s="156"/>
      <c r="C58" s="188" t="s">
        <v>336</v>
      </c>
      <c r="D58" s="161"/>
      <c r="E58" s="162">
        <v>3.1749999999999998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3" x14ac:dyDescent="0.2">
      <c r="A59" s="155"/>
      <c r="B59" s="156"/>
      <c r="C59" s="188" t="s">
        <v>337</v>
      </c>
      <c r="D59" s="161"/>
      <c r="E59" s="162">
        <v>2.5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3" x14ac:dyDescent="0.2">
      <c r="A60" s="155"/>
      <c r="B60" s="156"/>
      <c r="C60" s="188" t="s">
        <v>338</v>
      </c>
      <c r="D60" s="161"/>
      <c r="E60" s="162">
        <v>0.25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1">
        <v>10</v>
      </c>
      <c r="B61" s="172" t="s">
        <v>169</v>
      </c>
      <c r="C61" s="187" t="s">
        <v>170</v>
      </c>
      <c r="D61" s="173" t="s">
        <v>135</v>
      </c>
      <c r="E61" s="174">
        <v>16.15625</v>
      </c>
      <c r="F61" s="175"/>
      <c r="G61" s="176">
        <f>ROUND(E61*F61,2)</f>
        <v>0</v>
      </c>
      <c r="H61" s="175"/>
      <c r="I61" s="176">
        <f>ROUND(E61*H61,2)</f>
        <v>0</v>
      </c>
      <c r="J61" s="175"/>
      <c r="K61" s="176">
        <f>ROUND(E61*J61,2)</f>
        <v>0</v>
      </c>
      <c r="L61" s="176">
        <v>21</v>
      </c>
      <c r="M61" s="176">
        <f>G61*(1+L61/100)</f>
        <v>0</v>
      </c>
      <c r="N61" s="174">
        <v>0</v>
      </c>
      <c r="O61" s="174">
        <f>ROUND(E61*N61,2)</f>
        <v>0</v>
      </c>
      <c r="P61" s="174">
        <v>8.0000000000000002E-3</v>
      </c>
      <c r="Q61" s="174">
        <f>ROUND(E61*P61,2)</f>
        <v>0.13</v>
      </c>
      <c r="R61" s="176"/>
      <c r="S61" s="176" t="s">
        <v>137</v>
      </c>
      <c r="T61" s="177" t="s">
        <v>137</v>
      </c>
      <c r="U61" s="159">
        <v>7.0000000000000007E-2</v>
      </c>
      <c r="V61" s="159">
        <f>ROUND(E61*U61,2)</f>
        <v>1.1299999999999999</v>
      </c>
      <c r="W61" s="159"/>
      <c r="X61" s="159" t="s">
        <v>138</v>
      </c>
      <c r="Y61" s="159" t="s">
        <v>139</v>
      </c>
      <c r="Z61" s="148"/>
      <c r="AA61" s="148"/>
      <c r="AB61" s="148"/>
      <c r="AC61" s="148"/>
      <c r="AD61" s="148"/>
      <c r="AE61" s="148"/>
      <c r="AF61" s="148"/>
      <c r="AG61" s="148" t="s">
        <v>140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2" x14ac:dyDescent="0.2">
      <c r="A62" s="155"/>
      <c r="B62" s="156"/>
      <c r="C62" s="188" t="s">
        <v>331</v>
      </c>
      <c r="D62" s="161"/>
      <c r="E62" s="162">
        <v>1.125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8"/>
      <c r="AA62" s="148"/>
      <c r="AB62" s="148"/>
      <c r="AC62" s="148"/>
      <c r="AD62" s="148"/>
      <c r="AE62" s="148"/>
      <c r="AF62" s="148"/>
      <c r="AG62" s="148" t="s">
        <v>142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3" x14ac:dyDescent="0.2">
      <c r="A63" s="155"/>
      <c r="B63" s="156"/>
      <c r="C63" s="188" t="s">
        <v>332</v>
      </c>
      <c r="D63" s="161"/>
      <c r="E63" s="162">
        <v>1.9750000000000001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142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">
      <c r="A64" s="155"/>
      <c r="B64" s="156"/>
      <c r="C64" s="188" t="s">
        <v>333</v>
      </c>
      <c r="D64" s="161"/>
      <c r="E64" s="162">
        <v>1.8187500000000001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88" t="s">
        <v>334</v>
      </c>
      <c r="D65" s="161"/>
      <c r="E65" s="162">
        <v>1.85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3" x14ac:dyDescent="0.2">
      <c r="A66" s="155"/>
      <c r="B66" s="156"/>
      <c r="C66" s="188" t="s">
        <v>335</v>
      </c>
      <c r="D66" s="161"/>
      <c r="E66" s="162">
        <v>1.6125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142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">
      <c r="A67" s="155"/>
      <c r="B67" s="156"/>
      <c r="C67" s="188" t="s">
        <v>334</v>
      </c>
      <c r="D67" s="161"/>
      <c r="E67" s="162">
        <v>1.85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">
      <c r="A68" s="155"/>
      <c r="B68" s="156"/>
      <c r="C68" s="188" t="s">
        <v>336</v>
      </c>
      <c r="D68" s="161"/>
      <c r="E68" s="162">
        <v>3.1749999999999998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8" t="s">
        <v>337</v>
      </c>
      <c r="D69" s="161"/>
      <c r="E69" s="162">
        <v>2.5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338</v>
      </c>
      <c r="D70" s="161"/>
      <c r="E70" s="162">
        <v>0.25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78">
        <v>11</v>
      </c>
      <c r="B71" s="179" t="s">
        <v>339</v>
      </c>
      <c r="C71" s="189" t="s">
        <v>340</v>
      </c>
      <c r="D71" s="180" t="s">
        <v>200</v>
      </c>
      <c r="E71" s="181">
        <v>1</v>
      </c>
      <c r="F71" s="182"/>
      <c r="G71" s="183">
        <f>ROUND(E71*F71,2)</f>
        <v>0</v>
      </c>
      <c r="H71" s="182"/>
      <c r="I71" s="183">
        <f>ROUND(E71*H71,2)</f>
        <v>0</v>
      </c>
      <c r="J71" s="182"/>
      <c r="K71" s="183">
        <f>ROUND(E71*J71,2)</f>
        <v>0</v>
      </c>
      <c r="L71" s="183">
        <v>21</v>
      </c>
      <c r="M71" s="183">
        <f>G71*(1+L71/100)</f>
        <v>0</v>
      </c>
      <c r="N71" s="181">
        <v>1.4499999999999999E-3</v>
      </c>
      <c r="O71" s="181">
        <f>ROUND(E71*N71,2)</f>
        <v>0</v>
      </c>
      <c r="P71" s="181">
        <v>0</v>
      </c>
      <c r="Q71" s="181">
        <f>ROUND(E71*P71,2)</f>
        <v>0</v>
      </c>
      <c r="R71" s="183" t="s">
        <v>253</v>
      </c>
      <c r="S71" s="183" t="s">
        <v>137</v>
      </c>
      <c r="T71" s="184" t="s">
        <v>137</v>
      </c>
      <c r="U71" s="159">
        <v>0</v>
      </c>
      <c r="V71" s="159">
        <f>ROUND(E71*U71,2)</f>
        <v>0</v>
      </c>
      <c r="W71" s="159"/>
      <c r="X71" s="159" t="s">
        <v>245</v>
      </c>
      <c r="Y71" s="159" t="s">
        <v>139</v>
      </c>
      <c r="Z71" s="148"/>
      <c r="AA71" s="148"/>
      <c r="AB71" s="148"/>
      <c r="AC71" s="148"/>
      <c r="AD71" s="148"/>
      <c r="AE71" s="148"/>
      <c r="AF71" s="148"/>
      <c r="AG71" s="148" t="s">
        <v>246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 x14ac:dyDescent="0.2">
      <c r="A72" s="178">
        <v>12</v>
      </c>
      <c r="B72" s="179" t="s">
        <v>341</v>
      </c>
      <c r="C72" s="189" t="s">
        <v>342</v>
      </c>
      <c r="D72" s="180" t="s">
        <v>200</v>
      </c>
      <c r="E72" s="181">
        <v>1</v>
      </c>
      <c r="F72" s="182"/>
      <c r="G72" s="183">
        <f>ROUND(E72*F72,2)</f>
        <v>0</v>
      </c>
      <c r="H72" s="182"/>
      <c r="I72" s="183">
        <f>ROUND(E72*H72,2)</f>
        <v>0</v>
      </c>
      <c r="J72" s="182"/>
      <c r="K72" s="183">
        <f>ROUND(E72*J72,2)</f>
        <v>0</v>
      </c>
      <c r="L72" s="183">
        <v>21</v>
      </c>
      <c r="M72" s="183">
        <f>G72*(1+L72/100)</f>
        <v>0</v>
      </c>
      <c r="N72" s="181">
        <v>1.0000000000000001E-5</v>
      </c>
      <c r="O72" s="181">
        <f>ROUND(E72*N72,2)</f>
        <v>0</v>
      </c>
      <c r="P72" s="181">
        <v>0</v>
      </c>
      <c r="Q72" s="181">
        <f>ROUND(E72*P72,2)</f>
        <v>0</v>
      </c>
      <c r="R72" s="183"/>
      <c r="S72" s="183" t="s">
        <v>137</v>
      </c>
      <c r="T72" s="184" t="s">
        <v>137</v>
      </c>
      <c r="U72" s="159">
        <v>0.28000000000000003</v>
      </c>
      <c r="V72" s="159">
        <f>ROUND(E72*U72,2)</f>
        <v>0.28000000000000003</v>
      </c>
      <c r="W72" s="159"/>
      <c r="X72" s="159" t="s">
        <v>138</v>
      </c>
      <c r="Y72" s="159" t="s">
        <v>139</v>
      </c>
      <c r="Z72" s="148"/>
      <c r="AA72" s="148"/>
      <c r="AB72" s="148"/>
      <c r="AC72" s="148"/>
      <c r="AD72" s="148"/>
      <c r="AE72" s="148"/>
      <c r="AF72" s="148"/>
      <c r="AG72" s="148" t="s">
        <v>140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71">
        <v>13</v>
      </c>
      <c r="B73" s="172" t="s">
        <v>343</v>
      </c>
      <c r="C73" s="187" t="s">
        <v>344</v>
      </c>
      <c r="D73" s="173" t="s">
        <v>303</v>
      </c>
      <c r="E73" s="174">
        <v>0.9</v>
      </c>
      <c r="F73" s="175"/>
      <c r="G73" s="176">
        <f>ROUND(E73*F73,2)</f>
        <v>0</v>
      </c>
      <c r="H73" s="175"/>
      <c r="I73" s="176">
        <f>ROUND(E73*H73,2)</f>
        <v>0</v>
      </c>
      <c r="J73" s="175"/>
      <c r="K73" s="176">
        <f>ROUND(E73*J73,2)</f>
        <v>0</v>
      </c>
      <c r="L73" s="176">
        <v>21</v>
      </c>
      <c r="M73" s="176">
        <f>G73*(1+L73/100)</f>
        <v>0</v>
      </c>
      <c r="N73" s="174">
        <v>3.2000000000000003E-4</v>
      </c>
      <c r="O73" s="174">
        <f>ROUND(E73*N73,2)</f>
        <v>0</v>
      </c>
      <c r="P73" s="174">
        <v>0</v>
      </c>
      <c r="Q73" s="174">
        <f>ROUND(E73*P73,2)</f>
        <v>0</v>
      </c>
      <c r="R73" s="176"/>
      <c r="S73" s="176" t="s">
        <v>137</v>
      </c>
      <c r="T73" s="177" t="s">
        <v>137</v>
      </c>
      <c r="U73" s="159">
        <v>0.3</v>
      </c>
      <c r="V73" s="159">
        <f>ROUND(E73*U73,2)</f>
        <v>0.27</v>
      </c>
      <c r="W73" s="159"/>
      <c r="X73" s="159" t="s">
        <v>138</v>
      </c>
      <c r="Y73" s="159" t="s">
        <v>139</v>
      </c>
      <c r="Z73" s="148"/>
      <c r="AA73" s="148"/>
      <c r="AB73" s="148"/>
      <c r="AC73" s="148"/>
      <c r="AD73" s="148"/>
      <c r="AE73" s="148"/>
      <c r="AF73" s="148"/>
      <c r="AG73" s="148" t="s">
        <v>140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2" x14ac:dyDescent="0.2">
      <c r="A74" s="155"/>
      <c r="B74" s="156"/>
      <c r="C74" s="271" t="s">
        <v>204</v>
      </c>
      <c r="D74" s="272"/>
      <c r="E74" s="272"/>
      <c r="F74" s="272"/>
      <c r="G74" s="272"/>
      <c r="H74" s="159"/>
      <c r="I74" s="159"/>
      <c r="J74" s="159"/>
      <c r="K74" s="159"/>
      <c r="L74" s="159"/>
      <c r="M74" s="159"/>
      <c r="N74" s="158"/>
      <c r="O74" s="158"/>
      <c r="P74" s="158"/>
      <c r="Q74" s="158"/>
      <c r="R74" s="159"/>
      <c r="S74" s="159"/>
      <c r="T74" s="159"/>
      <c r="U74" s="159"/>
      <c r="V74" s="159"/>
      <c r="W74" s="159"/>
      <c r="X74" s="159"/>
      <c r="Y74" s="159"/>
      <c r="Z74" s="148"/>
      <c r="AA74" s="148"/>
      <c r="AB74" s="148"/>
      <c r="AC74" s="148"/>
      <c r="AD74" s="148"/>
      <c r="AE74" s="148"/>
      <c r="AF74" s="148"/>
      <c r="AG74" s="148" t="s">
        <v>205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">
      <c r="A75" s="155"/>
      <c r="B75" s="156"/>
      <c r="C75" s="188" t="s">
        <v>345</v>
      </c>
      <c r="D75" s="161"/>
      <c r="E75" s="162">
        <v>0.9</v>
      </c>
      <c r="F75" s="159"/>
      <c r="G75" s="159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142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1">
        <v>14</v>
      </c>
      <c r="B76" s="172" t="s">
        <v>346</v>
      </c>
      <c r="C76" s="187" t="s">
        <v>347</v>
      </c>
      <c r="D76" s="173" t="s">
        <v>156</v>
      </c>
      <c r="E76" s="174">
        <v>1.8</v>
      </c>
      <c r="F76" s="175"/>
      <c r="G76" s="176">
        <f>ROUND(E76*F76,2)</f>
        <v>0</v>
      </c>
      <c r="H76" s="175"/>
      <c r="I76" s="176">
        <f>ROUND(E76*H76,2)</f>
        <v>0</v>
      </c>
      <c r="J76" s="175"/>
      <c r="K76" s="176">
        <f>ROUND(E76*J76,2)</f>
        <v>0</v>
      </c>
      <c r="L76" s="176">
        <v>21</v>
      </c>
      <c r="M76" s="176">
        <f>G76*(1+L76/100)</f>
        <v>0</v>
      </c>
      <c r="N76" s="174">
        <v>1E-4</v>
      </c>
      <c r="O76" s="174">
        <f>ROUND(E76*N76,2)</f>
        <v>0</v>
      </c>
      <c r="P76" s="174">
        <v>0</v>
      </c>
      <c r="Q76" s="174">
        <f>ROUND(E76*P76,2)</f>
        <v>0</v>
      </c>
      <c r="R76" s="176"/>
      <c r="S76" s="176" t="s">
        <v>137</v>
      </c>
      <c r="T76" s="177" t="s">
        <v>137</v>
      </c>
      <c r="U76" s="159">
        <v>0.27323999999999998</v>
      </c>
      <c r="V76" s="159">
        <f>ROUND(E76*U76,2)</f>
        <v>0.49</v>
      </c>
      <c r="W76" s="159"/>
      <c r="X76" s="159" t="s">
        <v>138</v>
      </c>
      <c r="Y76" s="159" t="s">
        <v>139</v>
      </c>
      <c r="Z76" s="148"/>
      <c r="AA76" s="148"/>
      <c r="AB76" s="148"/>
      <c r="AC76" s="148"/>
      <c r="AD76" s="148"/>
      <c r="AE76" s="148"/>
      <c r="AF76" s="148"/>
      <c r="AG76" s="148" t="s">
        <v>140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2" x14ac:dyDescent="0.2">
      <c r="A77" s="155"/>
      <c r="B77" s="156"/>
      <c r="C77" s="188" t="s">
        <v>348</v>
      </c>
      <c r="D77" s="161"/>
      <c r="E77" s="162">
        <v>1.8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2">
      <c r="A78" s="155">
        <v>15</v>
      </c>
      <c r="B78" s="156" t="s">
        <v>171</v>
      </c>
      <c r="C78" s="190" t="s">
        <v>172</v>
      </c>
      <c r="D78" s="157" t="s">
        <v>0</v>
      </c>
      <c r="E78" s="185"/>
      <c r="F78" s="160"/>
      <c r="G78" s="159">
        <f>ROUND(E78*F78,2)</f>
        <v>0</v>
      </c>
      <c r="H78" s="160"/>
      <c r="I78" s="159">
        <f>ROUND(E78*H78,2)</f>
        <v>0</v>
      </c>
      <c r="J78" s="160"/>
      <c r="K78" s="159">
        <f>ROUND(E78*J78,2)</f>
        <v>0</v>
      </c>
      <c r="L78" s="159">
        <v>21</v>
      </c>
      <c r="M78" s="159">
        <f>G78*(1+L78/100)</f>
        <v>0</v>
      </c>
      <c r="N78" s="158">
        <v>0</v>
      </c>
      <c r="O78" s="158">
        <f>ROUND(E78*N78,2)</f>
        <v>0</v>
      </c>
      <c r="P78" s="158">
        <v>0</v>
      </c>
      <c r="Q78" s="158">
        <f>ROUND(E78*P78,2)</f>
        <v>0</v>
      </c>
      <c r="R78" s="159"/>
      <c r="S78" s="159" t="s">
        <v>137</v>
      </c>
      <c r="T78" s="159" t="s">
        <v>137</v>
      </c>
      <c r="U78" s="159">
        <v>0</v>
      </c>
      <c r="V78" s="159">
        <f>ROUND(E78*U78,2)</f>
        <v>0</v>
      </c>
      <c r="W78" s="159"/>
      <c r="X78" s="159" t="s">
        <v>161</v>
      </c>
      <c r="Y78" s="159" t="s">
        <v>139</v>
      </c>
      <c r="Z78" s="148"/>
      <c r="AA78" s="148"/>
      <c r="AB78" s="148"/>
      <c r="AC78" s="148"/>
      <c r="AD78" s="148"/>
      <c r="AE78" s="148"/>
      <c r="AF78" s="148"/>
      <c r="AG78" s="148" t="s">
        <v>173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x14ac:dyDescent="0.2">
      <c r="A79" s="164" t="s">
        <v>131</v>
      </c>
      <c r="B79" s="165" t="s">
        <v>88</v>
      </c>
      <c r="C79" s="186" t="s">
        <v>89</v>
      </c>
      <c r="D79" s="166"/>
      <c r="E79" s="167"/>
      <c r="F79" s="168"/>
      <c r="G79" s="168">
        <f>SUMIF(AG80:AG108,"&lt;&gt;NOR",G80:G108)</f>
        <v>0</v>
      </c>
      <c r="H79" s="168"/>
      <c r="I79" s="168">
        <f>SUM(I80:I108)</f>
        <v>0</v>
      </c>
      <c r="J79" s="168"/>
      <c r="K79" s="168">
        <f>SUM(K80:K108)</f>
        <v>0</v>
      </c>
      <c r="L79" s="168"/>
      <c r="M79" s="168">
        <f>SUM(M80:M108)</f>
        <v>0</v>
      </c>
      <c r="N79" s="167"/>
      <c r="O79" s="167">
        <f>SUM(O80:O108)</f>
        <v>0.12</v>
      </c>
      <c r="P79" s="167"/>
      <c r="Q79" s="167">
        <f>SUM(Q80:Q108)</f>
        <v>0.21</v>
      </c>
      <c r="R79" s="168"/>
      <c r="S79" s="168"/>
      <c r="T79" s="169"/>
      <c r="U79" s="163"/>
      <c r="V79" s="163">
        <f>SUM(V80:V108)</f>
        <v>70.240000000000009</v>
      </c>
      <c r="W79" s="163"/>
      <c r="X79" s="163"/>
      <c r="Y79" s="163"/>
      <c r="AG79" t="s">
        <v>132</v>
      </c>
    </row>
    <row r="80" spans="1:60" outlineLevel="1" x14ac:dyDescent="0.2">
      <c r="A80" s="171">
        <v>16</v>
      </c>
      <c r="B80" s="172" t="s">
        <v>174</v>
      </c>
      <c r="C80" s="187" t="s">
        <v>175</v>
      </c>
      <c r="D80" s="173" t="s">
        <v>135</v>
      </c>
      <c r="E80" s="174">
        <v>29.649799999999999</v>
      </c>
      <c r="F80" s="175"/>
      <c r="G80" s="176">
        <f>ROUND(E80*F80,2)</f>
        <v>0</v>
      </c>
      <c r="H80" s="175"/>
      <c r="I80" s="176">
        <f>ROUND(E80*H80,2)</f>
        <v>0</v>
      </c>
      <c r="J80" s="175"/>
      <c r="K80" s="176">
        <f>ROUND(E80*J80,2)</f>
        <v>0</v>
      </c>
      <c r="L80" s="176">
        <v>21</v>
      </c>
      <c r="M80" s="176">
        <f>G80*(1+L80/100)</f>
        <v>0</v>
      </c>
      <c r="N80" s="174">
        <v>0</v>
      </c>
      <c r="O80" s="174">
        <f>ROUND(E80*N80,2)</f>
        <v>0</v>
      </c>
      <c r="P80" s="174">
        <v>5.0000000000000001E-3</v>
      </c>
      <c r="Q80" s="174">
        <f>ROUND(E80*P80,2)</f>
        <v>0.15</v>
      </c>
      <c r="R80" s="176"/>
      <c r="S80" s="176" t="s">
        <v>137</v>
      </c>
      <c r="T80" s="177" t="s">
        <v>137</v>
      </c>
      <c r="U80" s="159">
        <v>0.51</v>
      </c>
      <c r="V80" s="159">
        <f>ROUND(E80*U80,2)</f>
        <v>15.12</v>
      </c>
      <c r="W80" s="159"/>
      <c r="X80" s="159" t="s">
        <v>138</v>
      </c>
      <c r="Y80" s="159" t="s">
        <v>139</v>
      </c>
      <c r="Z80" s="148"/>
      <c r="AA80" s="148"/>
      <c r="AB80" s="148"/>
      <c r="AC80" s="148"/>
      <c r="AD80" s="148"/>
      <c r="AE80" s="148"/>
      <c r="AF80" s="148"/>
      <c r="AG80" s="148" t="s">
        <v>140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2" x14ac:dyDescent="0.2">
      <c r="A81" s="155"/>
      <c r="B81" s="156"/>
      <c r="C81" s="188" t="s">
        <v>324</v>
      </c>
      <c r="D81" s="161"/>
      <c r="E81" s="162">
        <v>17.690000000000001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">
      <c r="A82" s="155"/>
      <c r="B82" s="156"/>
      <c r="C82" s="188" t="s">
        <v>325</v>
      </c>
      <c r="D82" s="161"/>
      <c r="E82" s="162">
        <v>1.9092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3" x14ac:dyDescent="0.2">
      <c r="A83" s="155"/>
      <c r="B83" s="156"/>
      <c r="C83" s="188" t="s">
        <v>326</v>
      </c>
      <c r="D83" s="161"/>
      <c r="E83" s="162">
        <v>4.41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142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3" x14ac:dyDescent="0.2">
      <c r="A84" s="155"/>
      <c r="B84" s="156"/>
      <c r="C84" s="188" t="s">
        <v>327</v>
      </c>
      <c r="D84" s="161"/>
      <c r="E84" s="162">
        <v>5.6406000000000001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2">
      <c r="A85" s="171">
        <v>17</v>
      </c>
      <c r="B85" s="172" t="s">
        <v>176</v>
      </c>
      <c r="C85" s="187" t="s">
        <v>177</v>
      </c>
      <c r="D85" s="173" t="s">
        <v>135</v>
      </c>
      <c r="E85" s="174">
        <v>29.649799999999999</v>
      </c>
      <c r="F85" s="175"/>
      <c r="G85" s="176">
        <f>ROUND(E85*F85,2)</f>
        <v>0</v>
      </c>
      <c r="H85" s="175"/>
      <c r="I85" s="176">
        <f>ROUND(E85*H85,2)</f>
        <v>0</v>
      </c>
      <c r="J85" s="175"/>
      <c r="K85" s="176">
        <f>ROUND(E85*J85,2)</f>
        <v>0</v>
      </c>
      <c r="L85" s="176">
        <v>21</v>
      </c>
      <c r="M85" s="176">
        <f>G85*(1+L85/100)</f>
        <v>0</v>
      </c>
      <c r="N85" s="174">
        <v>0</v>
      </c>
      <c r="O85" s="174">
        <f>ROUND(E85*N85,2)</f>
        <v>0</v>
      </c>
      <c r="P85" s="174">
        <v>2E-3</v>
      </c>
      <c r="Q85" s="174">
        <f>ROUND(E85*P85,2)</f>
        <v>0.06</v>
      </c>
      <c r="R85" s="176"/>
      <c r="S85" s="176" t="s">
        <v>137</v>
      </c>
      <c r="T85" s="177" t="s">
        <v>137</v>
      </c>
      <c r="U85" s="159">
        <v>0.1</v>
      </c>
      <c r="V85" s="159">
        <f>ROUND(E85*U85,2)</f>
        <v>2.96</v>
      </c>
      <c r="W85" s="159"/>
      <c r="X85" s="159" t="s">
        <v>138</v>
      </c>
      <c r="Y85" s="159" t="s">
        <v>139</v>
      </c>
      <c r="Z85" s="148"/>
      <c r="AA85" s="148"/>
      <c r="AB85" s="148"/>
      <c r="AC85" s="148"/>
      <c r="AD85" s="148"/>
      <c r="AE85" s="148"/>
      <c r="AF85" s="148"/>
      <c r="AG85" s="148" t="s">
        <v>140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2" x14ac:dyDescent="0.2">
      <c r="A86" s="155"/>
      <c r="B86" s="156"/>
      <c r="C86" s="188" t="s">
        <v>324</v>
      </c>
      <c r="D86" s="161"/>
      <c r="E86" s="162">
        <v>17.690000000000001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">
      <c r="A87" s="155"/>
      <c r="B87" s="156"/>
      <c r="C87" s="188" t="s">
        <v>325</v>
      </c>
      <c r="D87" s="161"/>
      <c r="E87" s="162">
        <v>1.9092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3" x14ac:dyDescent="0.2">
      <c r="A88" s="155"/>
      <c r="B88" s="156"/>
      <c r="C88" s="188" t="s">
        <v>326</v>
      </c>
      <c r="D88" s="161"/>
      <c r="E88" s="162">
        <v>4.41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8"/>
      <c r="AA88" s="148"/>
      <c r="AB88" s="148"/>
      <c r="AC88" s="148"/>
      <c r="AD88" s="148"/>
      <c r="AE88" s="148"/>
      <c r="AF88" s="148"/>
      <c r="AG88" s="148" t="s">
        <v>142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">
      <c r="A89" s="155"/>
      <c r="B89" s="156"/>
      <c r="C89" s="188" t="s">
        <v>327</v>
      </c>
      <c r="D89" s="161"/>
      <c r="E89" s="162">
        <v>5.6406000000000001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 x14ac:dyDescent="0.2">
      <c r="A90" s="171">
        <v>18</v>
      </c>
      <c r="B90" s="172" t="s">
        <v>178</v>
      </c>
      <c r="C90" s="187" t="s">
        <v>349</v>
      </c>
      <c r="D90" s="173" t="s">
        <v>135</v>
      </c>
      <c r="E90" s="174">
        <v>29.649799999999999</v>
      </c>
      <c r="F90" s="175"/>
      <c r="G90" s="176">
        <f>ROUND(E90*F90,2)</f>
        <v>0</v>
      </c>
      <c r="H90" s="175"/>
      <c r="I90" s="176">
        <f>ROUND(E90*H90,2)</f>
        <v>0</v>
      </c>
      <c r="J90" s="175"/>
      <c r="K90" s="176">
        <f>ROUND(E90*J90,2)</f>
        <v>0</v>
      </c>
      <c r="L90" s="176">
        <v>21</v>
      </c>
      <c r="M90" s="176">
        <f>G90*(1+L90/100)</f>
        <v>0</v>
      </c>
      <c r="N90" s="174">
        <v>0</v>
      </c>
      <c r="O90" s="174">
        <f>ROUND(E90*N90,2)</f>
        <v>0</v>
      </c>
      <c r="P90" s="174">
        <v>0</v>
      </c>
      <c r="Q90" s="174">
        <f>ROUND(E90*P90,2)</f>
        <v>0</v>
      </c>
      <c r="R90" s="176"/>
      <c r="S90" s="176" t="s">
        <v>136</v>
      </c>
      <c r="T90" s="177" t="s">
        <v>137</v>
      </c>
      <c r="U90" s="159">
        <v>0.52</v>
      </c>
      <c r="V90" s="159">
        <f>ROUND(E90*U90,2)</f>
        <v>15.42</v>
      </c>
      <c r="W90" s="159"/>
      <c r="X90" s="159" t="s">
        <v>138</v>
      </c>
      <c r="Y90" s="159" t="s">
        <v>139</v>
      </c>
      <c r="Z90" s="148"/>
      <c r="AA90" s="148"/>
      <c r="AB90" s="148"/>
      <c r="AC90" s="148"/>
      <c r="AD90" s="148"/>
      <c r="AE90" s="148"/>
      <c r="AF90" s="148"/>
      <c r="AG90" s="148" t="s">
        <v>140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2" x14ac:dyDescent="0.2">
      <c r="A91" s="155"/>
      <c r="B91" s="156"/>
      <c r="C91" s="188" t="s">
        <v>324</v>
      </c>
      <c r="D91" s="161"/>
      <c r="E91" s="162">
        <v>17.690000000000001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142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3" x14ac:dyDescent="0.2">
      <c r="A92" s="155"/>
      <c r="B92" s="156"/>
      <c r="C92" s="188" t="s">
        <v>325</v>
      </c>
      <c r="D92" s="161"/>
      <c r="E92" s="162">
        <v>1.9092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326</v>
      </c>
      <c r="D93" s="161"/>
      <c r="E93" s="162">
        <v>4.41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327</v>
      </c>
      <c r="D94" s="161"/>
      <c r="E94" s="162">
        <v>5.6406000000000001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22.5" outlineLevel="1" x14ac:dyDescent="0.2">
      <c r="A95" s="171">
        <v>19</v>
      </c>
      <c r="B95" s="172" t="s">
        <v>180</v>
      </c>
      <c r="C95" s="187" t="s">
        <v>350</v>
      </c>
      <c r="D95" s="173" t="s">
        <v>135</v>
      </c>
      <c r="E95" s="174">
        <v>29.649799999999999</v>
      </c>
      <c r="F95" s="175"/>
      <c r="G95" s="176">
        <f>ROUND(E95*F95,2)</f>
        <v>0</v>
      </c>
      <c r="H95" s="175"/>
      <c r="I95" s="176">
        <f>ROUND(E95*H95,2)</f>
        <v>0</v>
      </c>
      <c r="J95" s="175"/>
      <c r="K95" s="176">
        <f>ROUND(E95*J95,2)</f>
        <v>0</v>
      </c>
      <c r="L95" s="176">
        <v>21</v>
      </c>
      <c r="M95" s="176">
        <f>G95*(1+L95/100)</f>
        <v>0</v>
      </c>
      <c r="N95" s="174">
        <v>4.1999999999999997E-3</v>
      </c>
      <c r="O95" s="174">
        <f>ROUND(E95*N95,2)</f>
        <v>0.12</v>
      </c>
      <c r="P95" s="174">
        <v>0</v>
      </c>
      <c r="Q95" s="174">
        <f>ROUND(E95*P95,2)</f>
        <v>0</v>
      </c>
      <c r="R95" s="176"/>
      <c r="S95" s="176" t="s">
        <v>136</v>
      </c>
      <c r="T95" s="177" t="s">
        <v>137</v>
      </c>
      <c r="U95" s="159">
        <v>0.49</v>
      </c>
      <c r="V95" s="159">
        <f>ROUND(E95*U95,2)</f>
        <v>14.53</v>
      </c>
      <c r="W95" s="159"/>
      <c r="X95" s="159" t="s">
        <v>138</v>
      </c>
      <c r="Y95" s="159" t="s">
        <v>139</v>
      </c>
      <c r="Z95" s="148"/>
      <c r="AA95" s="148"/>
      <c r="AB95" s="148"/>
      <c r="AC95" s="148"/>
      <c r="AD95" s="148"/>
      <c r="AE95" s="148"/>
      <c r="AF95" s="148"/>
      <c r="AG95" s="148" t="s">
        <v>140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2" x14ac:dyDescent="0.2">
      <c r="A96" s="155"/>
      <c r="B96" s="156"/>
      <c r="C96" s="188" t="s">
        <v>324</v>
      </c>
      <c r="D96" s="161"/>
      <c r="E96" s="162">
        <v>17.690000000000001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142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">
      <c r="A97" s="155"/>
      <c r="B97" s="156"/>
      <c r="C97" s="188" t="s">
        <v>325</v>
      </c>
      <c r="D97" s="161"/>
      <c r="E97" s="162">
        <v>1.9092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88" t="s">
        <v>326</v>
      </c>
      <c r="D98" s="161"/>
      <c r="E98" s="162">
        <v>4.41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3" x14ac:dyDescent="0.2">
      <c r="A99" s="155"/>
      <c r="B99" s="156"/>
      <c r="C99" s="188" t="s">
        <v>327</v>
      </c>
      <c r="D99" s="161"/>
      <c r="E99" s="162">
        <v>5.6406000000000001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71">
        <v>20</v>
      </c>
      <c r="B100" s="172" t="s">
        <v>182</v>
      </c>
      <c r="C100" s="187" t="s">
        <v>183</v>
      </c>
      <c r="D100" s="173" t="s">
        <v>156</v>
      </c>
      <c r="E100" s="174">
        <v>36.67</v>
      </c>
      <c r="F100" s="175"/>
      <c r="G100" s="176">
        <f>ROUND(E100*F100,2)</f>
        <v>0</v>
      </c>
      <c r="H100" s="175"/>
      <c r="I100" s="176">
        <f>ROUND(E100*H100,2)</f>
        <v>0</v>
      </c>
      <c r="J100" s="175"/>
      <c r="K100" s="176">
        <f>ROUND(E100*J100,2)</f>
        <v>0</v>
      </c>
      <c r="L100" s="176">
        <v>21</v>
      </c>
      <c r="M100" s="176">
        <f>G100*(1+L100/100)</f>
        <v>0</v>
      </c>
      <c r="N100" s="174">
        <v>2.0000000000000002E-5</v>
      </c>
      <c r="O100" s="174">
        <f>ROUND(E100*N100,2)</f>
        <v>0</v>
      </c>
      <c r="P100" s="174">
        <v>0</v>
      </c>
      <c r="Q100" s="174">
        <f>ROUND(E100*P100,2)</f>
        <v>0</v>
      </c>
      <c r="R100" s="176"/>
      <c r="S100" s="176" t="s">
        <v>137</v>
      </c>
      <c r="T100" s="177" t="s">
        <v>137</v>
      </c>
      <c r="U100" s="159">
        <v>0.39</v>
      </c>
      <c r="V100" s="159">
        <f>ROUND(E100*U100,2)</f>
        <v>14.3</v>
      </c>
      <c r="W100" s="159"/>
      <c r="X100" s="159" t="s">
        <v>138</v>
      </c>
      <c r="Y100" s="159" t="s">
        <v>139</v>
      </c>
      <c r="Z100" s="148"/>
      <c r="AA100" s="148"/>
      <c r="AB100" s="148"/>
      <c r="AC100" s="148"/>
      <c r="AD100" s="148"/>
      <c r="AE100" s="148"/>
      <c r="AF100" s="148"/>
      <c r="AG100" s="148" t="s">
        <v>140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22.5" outlineLevel="2" x14ac:dyDescent="0.2">
      <c r="A101" s="155"/>
      <c r="B101" s="156"/>
      <c r="C101" s="188" t="s">
        <v>351</v>
      </c>
      <c r="D101" s="161"/>
      <c r="E101" s="162">
        <v>27.17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8"/>
      <c r="AA101" s="148"/>
      <c r="AB101" s="148"/>
      <c r="AC101" s="148"/>
      <c r="AD101" s="148"/>
      <c r="AE101" s="148"/>
      <c r="AF101" s="148"/>
      <c r="AG101" s="148" t="s">
        <v>142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">
      <c r="A102" s="155"/>
      <c r="B102" s="156"/>
      <c r="C102" s="188" t="s">
        <v>352</v>
      </c>
      <c r="D102" s="161"/>
      <c r="E102" s="162">
        <v>9.5</v>
      </c>
      <c r="F102" s="159"/>
      <c r="G102" s="159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142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 x14ac:dyDescent="0.2">
      <c r="A103" s="171">
        <v>21</v>
      </c>
      <c r="B103" s="172" t="s">
        <v>185</v>
      </c>
      <c r="C103" s="187" t="s">
        <v>186</v>
      </c>
      <c r="D103" s="173" t="s">
        <v>156</v>
      </c>
      <c r="E103" s="174">
        <v>36.67</v>
      </c>
      <c r="F103" s="175"/>
      <c r="G103" s="176">
        <f>ROUND(E103*F103,2)</f>
        <v>0</v>
      </c>
      <c r="H103" s="175"/>
      <c r="I103" s="176">
        <f>ROUND(E103*H103,2)</f>
        <v>0</v>
      </c>
      <c r="J103" s="175"/>
      <c r="K103" s="176">
        <f>ROUND(E103*J103,2)</f>
        <v>0</v>
      </c>
      <c r="L103" s="176">
        <v>21</v>
      </c>
      <c r="M103" s="176">
        <f>G103*(1+L103/100)</f>
        <v>0</v>
      </c>
      <c r="N103" s="174">
        <v>0</v>
      </c>
      <c r="O103" s="174">
        <f>ROUND(E103*N103,2)</f>
        <v>0</v>
      </c>
      <c r="P103" s="174">
        <v>0</v>
      </c>
      <c r="Q103" s="174">
        <f>ROUND(E103*P103,2)</f>
        <v>0</v>
      </c>
      <c r="R103" s="176"/>
      <c r="S103" s="176" t="s">
        <v>137</v>
      </c>
      <c r="T103" s="177" t="s">
        <v>137</v>
      </c>
      <c r="U103" s="159">
        <v>0.17</v>
      </c>
      <c r="V103" s="159">
        <f>ROUND(E103*U103,2)</f>
        <v>6.23</v>
      </c>
      <c r="W103" s="159"/>
      <c r="X103" s="159" t="s">
        <v>138</v>
      </c>
      <c r="Y103" s="159" t="s">
        <v>139</v>
      </c>
      <c r="Z103" s="148"/>
      <c r="AA103" s="148"/>
      <c r="AB103" s="148"/>
      <c r="AC103" s="148"/>
      <c r="AD103" s="148"/>
      <c r="AE103" s="148"/>
      <c r="AF103" s="148"/>
      <c r="AG103" s="148" t="s">
        <v>140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2" x14ac:dyDescent="0.2">
      <c r="A104" s="155"/>
      <c r="B104" s="156"/>
      <c r="C104" s="188" t="s">
        <v>351</v>
      </c>
      <c r="D104" s="161"/>
      <c r="E104" s="162">
        <v>27.17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">
      <c r="A105" s="155"/>
      <c r="B105" s="156"/>
      <c r="C105" s="188" t="s">
        <v>352</v>
      </c>
      <c r="D105" s="161"/>
      <c r="E105" s="162">
        <v>9.5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1" x14ac:dyDescent="0.2">
      <c r="A106" s="171">
        <v>22</v>
      </c>
      <c r="B106" s="172" t="s">
        <v>187</v>
      </c>
      <c r="C106" s="187" t="s">
        <v>188</v>
      </c>
      <c r="D106" s="173" t="s">
        <v>135</v>
      </c>
      <c r="E106" s="174">
        <v>2.16</v>
      </c>
      <c r="F106" s="175"/>
      <c r="G106" s="176">
        <f>ROUND(E106*F106,2)</f>
        <v>0</v>
      </c>
      <c r="H106" s="175"/>
      <c r="I106" s="176">
        <f>ROUND(E106*H106,2)</f>
        <v>0</v>
      </c>
      <c r="J106" s="175"/>
      <c r="K106" s="176">
        <f>ROUND(E106*J106,2)</f>
        <v>0</v>
      </c>
      <c r="L106" s="176">
        <v>21</v>
      </c>
      <c r="M106" s="176">
        <f>G106*(1+L106/100)</f>
        <v>0</v>
      </c>
      <c r="N106" s="174">
        <v>0</v>
      </c>
      <c r="O106" s="174">
        <f>ROUND(E106*N106,2)</f>
        <v>0</v>
      </c>
      <c r="P106" s="174">
        <v>0</v>
      </c>
      <c r="Q106" s="174">
        <f>ROUND(E106*P106,2)</f>
        <v>0</v>
      </c>
      <c r="R106" s="176"/>
      <c r="S106" s="176" t="s">
        <v>137</v>
      </c>
      <c r="T106" s="177" t="s">
        <v>137</v>
      </c>
      <c r="U106" s="159">
        <v>0.78</v>
      </c>
      <c r="V106" s="159">
        <f>ROUND(E106*U106,2)</f>
        <v>1.68</v>
      </c>
      <c r="W106" s="159"/>
      <c r="X106" s="159" t="s">
        <v>138</v>
      </c>
      <c r="Y106" s="159" t="s">
        <v>139</v>
      </c>
      <c r="Z106" s="148"/>
      <c r="AA106" s="148"/>
      <c r="AB106" s="148"/>
      <c r="AC106" s="148"/>
      <c r="AD106" s="148"/>
      <c r="AE106" s="148"/>
      <c r="AF106" s="148"/>
      <c r="AG106" s="148" t="s">
        <v>140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2" x14ac:dyDescent="0.2">
      <c r="A107" s="155"/>
      <c r="B107" s="156"/>
      <c r="C107" s="188" t="s">
        <v>353</v>
      </c>
      <c r="D107" s="161"/>
      <c r="E107" s="162">
        <v>2.16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55">
        <v>23</v>
      </c>
      <c r="B108" s="156" t="s">
        <v>190</v>
      </c>
      <c r="C108" s="190" t="s">
        <v>191</v>
      </c>
      <c r="D108" s="157" t="s">
        <v>0</v>
      </c>
      <c r="E108" s="185"/>
      <c r="F108" s="160"/>
      <c r="G108" s="159">
        <f>ROUND(E108*F108,2)</f>
        <v>0</v>
      </c>
      <c r="H108" s="160"/>
      <c r="I108" s="159">
        <f>ROUND(E108*H108,2)</f>
        <v>0</v>
      </c>
      <c r="J108" s="160"/>
      <c r="K108" s="159">
        <f>ROUND(E108*J108,2)</f>
        <v>0</v>
      </c>
      <c r="L108" s="159">
        <v>21</v>
      </c>
      <c r="M108" s="159">
        <f>G108*(1+L108/100)</f>
        <v>0</v>
      </c>
      <c r="N108" s="158">
        <v>0</v>
      </c>
      <c r="O108" s="158">
        <f>ROUND(E108*N108,2)</f>
        <v>0</v>
      </c>
      <c r="P108" s="158">
        <v>0</v>
      </c>
      <c r="Q108" s="158">
        <f>ROUND(E108*P108,2)</f>
        <v>0</v>
      </c>
      <c r="R108" s="159"/>
      <c r="S108" s="159" t="s">
        <v>137</v>
      </c>
      <c r="T108" s="159" t="s">
        <v>137</v>
      </c>
      <c r="U108" s="159">
        <v>0</v>
      </c>
      <c r="V108" s="159">
        <f>ROUND(E108*U108,2)</f>
        <v>0</v>
      </c>
      <c r="W108" s="159"/>
      <c r="X108" s="159" t="s">
        <v>161</v>
      </c>
      <c r="Y108" s="159" t="s">
        <v>139</v>
      </c>
      <c r="Z108" s="148"/>
      <c r="AA108" s="148"/>
      <c r="AB108" s="148"/>
      <c r="AC108" s="148"/>
      <c r="AD108" s="148"/>
      <c r="AE108" s="148"/>
      <c r="AF108" s="148"/>
      <c r="AG108" s="148" t="s">
        <v>173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x14ac:dyDescent="0.2">
      <c r="A109" s="164" t="s">
        <v>131</v>
      </c>
      <c r="B109" s="165" t="s">
        <v>92</v>
      </c>
      <c r="C109" s="186" t="s">
        <v>93</v>
      </c>
      <c r="D109" s="166"/>
      <c r="E109" s="167"/>
      <c r="F109" s="168"/>
      <c r="G109" s="168">
        <f>SUMIF(AG110:AG128,"&lt;&gt;NOR",G110:G128)</f>
        <v>0</v>
      </c>
      <c r="H109" s="168"/>
      <c r="I109" s="168">
        <f>SUM(I110:I128)</f>
        <v>0</v>
      </c>
      <c r="J109" s="168"/>
      <c r="K109" s="168">
        <f>SUM(K110:K128)</f>
        <v>0</v>
      </c>
      <c r="L109" s="168"/>
      <c r="M109" s="168">
        <f>SUM(M110:M128)</f>
        <v>0</v>
      </c>
      <c r="N109" s="167"/>
      <c r="O109" s="167">
        <f>SUM(O110:O128)</f>
        <v>0</v>
      </c>
      <c r="P109" s="167"/>
      <c r="Q109" s="167">
        <f>SUM(Q110:Q128)</f>
        <v>0</v>
      </c>
      <c r="R109" s="168"/>
      <c r="S109" s="168"/>
      <c r="T109" s="169"/>
      <c r="U109" s="163"/>
      <c r="V109" s="163">
        <f>SUM(V110:V128)</f>
        <v>1.24</v>
      </c>
      <c r="W109" s="163"/>
      <c r="X109" s="163"/>
      <c r="Y109" s="163"/>
      <c r="AG109" t="s">
        <v>132</v>
      </c>
    </row>
    <row r="110" spans="1:60" outlineLevel="1" x14ac:dyDescent="0.2">
      <c r="A110" s="171">
        <v>24</v>
      </c>
      <c r="B110" s="172" t="s">
        <v>192</v>
      </c>
      <c r="C110" s="187" t="s">
        <v>193</v>
      </c>
      <c r="D110" s="173" t="s">
        <v>135</v>
      </c>
      <c r="E110" s="174">
        <v>6.66</v>
      </c>
      <c r="F110" s="175"/>
      <c r="G110" s="176">
        <f>ROUND(E110*F110,2)</f>
        <v>0</v>
      </c>
      <c r="H110" s="175"/>
      <c r="I110" s="176">
        <f>ROUND(E110*H110,2)</f>
        <v>0</v>
      </c>
      <c r="J110" s="175"/>
      <c r="K110" s="176">
        <f>ROUND(E110*J110,2)</f>
        <v>0</v>
      </c>
      <c r="L110" s="176">
        <v>21</v>
      </c>
      <c r="M110" s="176">
        <f>G110*(1+L110/100)</f>
        <v>0</v>
      </c>
      <c r="N110" s="174">
        <v>5.0000000000000002E-5</v>
      </c>
      <c r="O110" s="174">
        <f>ROUND(E110*N110,2)</f>
        <v>0</v>
      </c>
      <c r="P110" s="174">
        <v>0</v>
      </c>
      <c r="Q110" s="174">
        <f>ROUND(E110*P110,2)</f>
        <v>0</v>
      </c>
      <c r="R110" s="176"/>
      <c r="S110" s="176" t="s">
        <v>136</v>
      </c>
      <c r="T110" s="177" t="s">
        <v>137</v>
      </c>
      <c r="U110" s="159">
        <v>0</v>
      </c>
      <c r="V110" s="159">
        <f>ROUND(E110*U110,2)</f>
        <v>0</v>
      </c>
      <c r="W110" s="159"/>
      <c r="X110" s="159" t="s">
        <v>138</v>
      </c>
      <c r="Y110" s="159" t="s">
        <v>139</v>
      </c>
      <c r="Z110" s="148"/>
      <c r="AA110" s="148"/>
      <c r="AB110" s="148"/>
      <c r="AC110" s="148"/>
      <c r="AD110" s="148"/>
      <c r="AE110" s="148"/>
      <c r="AF110" s="148"/>
      <c r="AG110" s="148" t="s">
        <v>140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2" x14ac:dyDescent="0.2">
      <c r="A111" s="155"/>
      <c r="B111" s="156"/>
      <c r="C111" s="188" t="s">
        <v>354</v>
      </c>
      <c r="D111" s="161"/>
      <c r="E111" s="162">
        <v>2.5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8" t="s">
        <v>355</v>
      </c>
      <c r="D112" s="161"/>
      <c r="E112" s="162">
        <v>2.96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8" t="s">
        <v>356</v>
      </c>
      <c r="D113" s="161"/>
      <c r="E113" s="162">
        <v>1.2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1">
        <v>25</v>
      </c>
      <c r="B114" s="172" t="s">
        <v>196</v>
      </c>
      <c r="C114" s="187" t="s">
        <v>197</v>
      </c>
      <c r="D114" s="173" t="s">
        <v>135</v>
      </c>
      <c r="E114" s="174">
        <v>6.66</v>
      </c>
      <c r="F114" s="175"/>
      <c r="G114" s="176">
        <f>ROUND(E114*F114,2)</f>
        <v>0</v>
      </c>
      <c r="H114" s="175"/>
      <c r="I114" s="176">
        <f>ROUND(E114*H114,2)</f>
        <v>0</v>
      </c>
      <c r="J114" s="175"/>
      <c r="K114" s="176">
        <f>ROUND(E114*J114,2)</f>
        <v>0</v>
      </c>
      <c r="L114" s="176">
        <v>21</v>
      </c>
      <c r="M114" s="176">
        <f>G114*(1+L114/100)</f>
        <v>0</v>
      </c>
      <c r="N114" s="174">
        <v>1.0000000000000001E-5</v>
      </c>
      <c r="O114" s="174">
        <f>ROUND(E114*N114,2)</f>
        <v>0</v>
      </c>
      <c r="P114" s="174">
        <v>0</v>
      </c>
      <c r="Q114" s="174">
        <f>ROUND(E114*P114,2)</f>
        <v>0</v>
      </c>
      <c r="R114" s="176"/>
      <c r="S114" s="176" t="s">
        <v>136</v>
      </c>
      <c r="T114" s="177" t="s">
        <v>137</v>
      </c>
      <c r="U114" s="159">
        <v>0</v>
      </c>
      <c r="V114" s="159">
        <f>ROUND(E114*U114,2)</f>
        <v>0</v>
      </c>
      <c r="W114" s="159"/>
      <c r="X114" s="159" t="s">
        <v>138</v>
      </c>
      <c r="Y114" s="159" t="s">
        <v>139</v>
      </c>
      <c r="Z114" s="148"/>
      <c r="AA114" s="148"/>
      <c r="AB114" s="148"/>
      <c r="AC114" s="148"/>
      <c r="AD114" s="148"/>
      <c r="AE114" s="148"/>
      <c r="AF114" s="148"/>
      <c r="AG114" s="148" t="s">
        <v>140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2" x14ac:dyDescent="0.2">
      <c r="A115" s="155"/>
      <c r="B115" s="156"/>
      <c r="C115" s="188" t="s">
        <v>354</v>
      </c>
      <c r="D115" s="161"/>
      <c r="E115" s="162">
        <v>2.5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8"/>
      <c r="AA115" s="148"/>
      <c r="AB115" s="148"/>
      <c r="AC115" s="148"/>
      <c r="AD115" s="148"/>
      <c r="AE115" s="148"/>
      <c r="AF115" s="148"/>
      <c r="AG115" s="148" t="s">
        <v>142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">
      <c r="A116" s="155"/>
      <c r="B116" s="156"/>
      <c r="C116" s="188" t="s">
        <v>355</v>
      </c>
      <c r="D116" s="161"/>
      <c r="E116" s="162">
        <v>2.96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88" t="s">
        <v>356</v>
      </c>
      <c r="D117" s="161"/>
      <c r="E117" s="162">
        <v>1.2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8"/>
      <c r="AA117" s="148"/>
      <c r="AB117" s="148"/>
      <c r="AC117" s="148"/>
      <c r="AD117" s="148"/>
      <c r="AE117" s="148"/>
      <c r="AF117" s="148"/>
      <c r="AG117" s="148" t="s">
        <v>142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1" x14ac:dyDescent="0.2">
      <c r="A118" s="178">
        <v>26</v>
      </c>
      <c r="B118" s="179" t="s">
        <v>198</v>
      </c>
      <c r="C118" s="189" t="s">
        <v>199</v>
      </c>
      <c r="D118" s="180" t="s">
        <v>200</v>
      </c>
      <c r="E118" s="181">
        <v>2</v>
      </c>
      <c r="F118" s="182"/>
      <c r="G118" s="183">
        <f>ROUND(E118*F118,2)</f>
        <v>0</v>
      </c>
      <c r="H118" s="182"/>
      <c r="I118" s="183">
        <f>ROUND(E118*H118,2)</f>
        <v>0</v>
      </c>
      <c r="J118" s="182"/>
      <c r="K118" s="183">
        <f>ROUND(E118*J118,2)</f>
        <v>0</v>
      </c>
      <c r="L118" s="183">
        <v>21</v>
      </c>
      <c r="M118" s="183">
        <f>G118*(1+L118/100)</f>
        <v>0</v>
      </c>
      <c r="N118" s="181">
        <v>2.4000000000000001E-4</v>
      </c>
      <c r="O118" s="181">
        <f>ROUND(E118*N118,2)</f>
        <v>0</v>
      </c>
      <c r="P118" s="181">
        <v>0</v>
      </c>
      <c r="Q118" s="181">
        <f>ROUND(E118*P118,2)</f>
        <v>0</v>
      </c>
      <c r="R118" s="183"/>
      <c r="S118" s="183" t="s">
        <v>136</v>
      </c>
      <c r="T118" s="184" t="s">
        <v>201</v>
      </c>
      <c r="U118" s="159">
        <v>0</v>
      </c>
      <c r="V118" s="159">
        <f>ROUND(E118*U118,2)</f>
        <v>0</v>
      </c>
      <c r="W118" s="159"/>
      <c r="X118" s="159" t="s">
        <v>138</v>
      </c>
      <c r="Y118" s="159" t="s">
        <v>139</v>
      </c>
      <c r="Z118" s="148"/>
      <c r="AA118" s="148"/>
      <c r="AB118" s="148"/>
      <c r="AC118" s="148"/>
      <c r="AD118" s="148"/>
      <c r="AE118" s="148"/>
      <c r="AF118" s="148"/>
      <c r="AG118" s="148" t="s">
        <v>140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1" x14ac:dyDescent="0.2">
      <c r="A119" s="171">
        <v>27</v>
      </c>
      <c r="B119" s="172" t="s">
        <v>202</v>
      </c>
      <c r="C119" s="187" t="s">
        <v>203</v>
      </c>
      <c r="D119" s="173" t="s">
        <v>135</v>
      </c>
      <c r="E119" s="174">
        <v>2.96</v>
      </c>
      <c r="F119" s="175"/>
      <c r="G119" s="176">
        <f>ROUND(E119*F119,2)</f>
        <v>0</v>
      </c>
      <c r="H119" s="175"/>
      <c r="I119" s="176">
        <f>ROUND(E119*H119,2)</f>
        <v>0</v>
      </c>
      <c r="J119" s="175"/>
      <c r="K119" s="176">
        <f>ROUND(E119*J119,2)</f>
        <v>0</v>
      </c>
      <c r="L119" s="176">
        <v>21</v>
      </c>
      <c r="M119" s="176">
        <f>G119*(1+L119/100)</f>
        <v>0</v>
      </c>
      <c r="N119" s="174">
        <v>3.2000000000000003E-4</v>
      </c>
      <c r="O119" s="174">
        <f>ROUND(E119*N119,2)</f>
        <v>0</v>
      </c>
      <c r="P119" s="174">
        <v>0</v>
      </c>
      <c r="Q119" s="174">
        <f>ROUND(E119*P119,2)</f>
        <v>0</v>
      </c>
      <c r="R119" s="176"/>
      <c r="S119" s="176" t="s">
        <v>137</v>
      </c>
      <c r="T119" s="177" t="s">
        <v>137</v>
      </c>
      <c r="U119" s="159">
        <v>0.28699999999999998</v>
      </c>
      <c r="V119" s="159">
        <f>ROUND(E119*U119,2)</f>
        <v>0.85</v>
      </c>
      <c r="W119" s="159"/>
      <c r="X119" s="159" t="s">
        <v>138</v>
      </c>
      <c r="Y119" s="159" t="s">
        <v>139</v>
      </c>
      <c r="Z119" s="148"/>
      <c r="AA119" s="148"/>
      <c r="AB119" s="148"/>
      <c r="AC119" s="148"/>
      <c r="AD119" s="148"/>
      <c r="AE119" s="148"/>
      <c r="AF119" s="148"/>
      <c r="AG119" s="148" t="s">
        <v>140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2" x14ac:dyDescent="0.2">
      <c r="A120" s="155"/>
      <c r="B120" s="156"/>
      <c r="C120" s="271" t="s">
        <v>204</v>
      </c>
      <c r="D120" s="272"/>
      <c r="E120" s="272"/>
      <c r="F120" s="272"/>
      <c r="G120" s="272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205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2" x14ac:dyDescent="0.2">
      <c r="A121" s="155"/>
      <c r="B121" s="156"/>
      <c r="C121" s="188" t="s">
        <v>355</v>
      </c>
      <c r="D121" s="161"/>
      <c r="E121" s="162">
        <v>2.96</v>
      </c>
      <c r="F121" s="159"/>
      <c r="G121" s="159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142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1">
        <v>28</v>
      </c>
      <c r="B122" s="172" t="s">
        <v>357</v>
      </c>
      <c r="C122" s="187" t="s">
        <v>358</v>
      </c>
      <c r="D122" s="173" t="s">
        <v>135</v>
      </c>
      <c r="E122" s="174">
        <v>1.2</v>
      </c>
      <c r="F122" s="175"/>
      <c r="G122" s="176">
        <f>ROUND(E122*F122,2)</f>
        <v>0</v>
      </c>
      <c r="H122" s="175"/>
      <c r="I122" s="176">
        <f>ROUND(E122*H122,2)</f>
        <v>0</v>
      </c>
      <c r="J122" s="175"/>
      <c r="K122" s="176">
        <f>ROUND(E122*J122,2)</f>
        <v>0</v>
      </c>
      <c r="L122" s="176">
        <v>21</v>
      </c>
      <c r="M122" s="176">
        <f>G122*(1+L122/100)</f>
        <v>0</v>
      </c>
      <c r="N122" s="174">
        <v>4.0999999999999999E-4</v>
      </c>
      <c r="O122" s="174">
        <f>ROUND(E122*N122,2)</f>
        <v>0</v>
      </c>
      <c r="P122" s="174">
        <v>0</v>
      </c>
      <c r="Q122" s="174">
        <f>ROUND(E122*P122,2)</f>
        <v>0</v>
      </c>
      <c r="R122" s="176"/>
      <c r="S122" s="176" t="s">
        <v>137</v>
      </c>
      <c r="T122" s="177" t="s">
        <v>137</v>
      </c>
      <c r="U122" s="159">
        <v>0.32600000000000001</v>
      </c>
      <c r="V122" s="159">
        <f>ROUND(E122*U122,2)</f>
        <v>0.39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188" t="s">
        <v>356</v>
      </c>
      <c r="D123" s="161"/>
      <c r="E123" s="162">
        <v>1.2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8"/>
      <c r="AA123" s="148"/>
      <c r="AB123" s="148"/>
      <c r="AC123" s="148"/>
      <c r="AD123" s="148"/>
      <c r="AE123" s="148"/>
      <c r="AF123" s="148"/>
      <c r="AG123" s="148" t="s">
        <v>142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">
      <c r="A124" s="171">
        <v>29</v>
      </c>
      <c r="B124" s="172" t="s">
        <v>206</v>
      </c>
      <c r="C124" s="187" t="s">
        <v>207</v>
      </c>
      <c r="D124" s="173" t="s">
        <v>156</v>
      </c>
      <c r="E124" s="174">
        <v>19.5</v>
      </c>
      <c r="F124" s="175"/>
      <c r="G124" s="176">
        <f>ROUND(E124*F124,2)</f>
        <v>0</v>
      </c>
      <c r="H124" s="175"/>
      <c r="I124" s="176">
        <f>ROUND(E124*H124,2)</f>
        <v>0</v>
      </c>
      <c r="J124" s="175"/>
      <c r="K124" s="176">
        <f>ROUND(E124*J124,2)</f>
        <v>0</v>
      </c>
      <c r="L124" s="176">
        <v>21</v>
      </c>
      <c r="M124" s="176">
        <f>G124*(1+L124/100)</f>
        <v>0</v>
      </c>
      <c r="N124" s="174">
        <v>0</v>
      </c>
      <c r="O124" s="174">
        <f>ROUND(E124*N124,2)</f>
        <v>0</v>
      </c>
      <c r="P124" s="174">
        <v>0</v>
      </c>
      <c r="Q124" s="174">
        <f>ROUND(E124*P124,2)</f>
        <v>0</v>
      </c>
      <c r="R124" s="176"/>
      <c r="S124" s="176" t="s">
        <v>136</v>
      </c>
      <c r="T124" s="177" t="s">
        <v>137</v>
      </c>
      <c r="U124" s="159">
        <v>0</v>
      </c>
      <c r="V124" s="159">
        <f>ROUND(E124*U124,2)</f>
        <v>0</v>
      </c>
      <c r="W124" s="159"/>
      <c r="X124" s="159" t="s">
        <v>138</v>
      </c>
      <c r="Y124" s="159" t="s">
        <v>139</v>
      </c>
      <c r="Z124" s="148"/>
      <c r="AA124" s="148"/>
      <c r="AB124" s="148"/>
      <c r="AC124" s="148"/>
      <c r="AD124" s="148"/>
      <c r="AE124" s="148"/>
      <c r="AF124" s="148"/>
      <c r="AG124" s="148" t="s">
        <v>140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2" x14ac:dyDescent="0.2">
      <c r="A125" s="155"/>
      <c r="B125" s="156"/>
      <c r="C125" s="188" t="s">
        <v>359</v>
      </c>
      <c r="D125" s="161"/>
      <c r="E125" s="162">
        <v>4.84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142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8" t="s">
        <v>211</v>
      </c>
      <c r="D126" s="161"/>
      <c r="E126" s="162">
        <v>4.74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8" t="s">
        <v>360</v>
      </c>
      <c r="D127" s="161"/>
      <c r="E127" s="162">
        <v>4.96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88" t="s">
        <v>360</v>
      </c>
      <c r="D128" s="161"/>
      <c r="E128" s="162">
        <v>4.96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x14ac:dyDescent="0.2">
      <c r="A129" s="164" t="s">
        <v>131</v>
      </c>
      <c r="B129" s="165" t="s">
        <v>94</v>
      </c>
      <c r="C129" s="186" t="s">
        <v>95</v>
      </c>
      <c r="D129" s="166"/>
      <c r="E129" s="167"/>
      <c r="F129" s="168"/>
      <c r="G129" s="168">
        <f>SUMIF(AG130:AG251,"&lt;&gt;NOR",G130:G251)</f>
        <v>0</v>
      </c>
      <c r="H129" s="168"/>
      <c r="I129" s="168">
        <f>SUM(I130:I251)</f>
        <v>0</v>
      </c>
      <c r="J129" s="168"/>
      <c r="K129" s="168">
        <f>SUM(K130:K251)</f>
        <v>0</v>
      </c>
      <c r="L129" s="168"/>
      <c r="M129" s="168">
        <f>SUM(M130:M251)</f>
        <v>0</v>
      </c>
      <c r="N129" s="167"/>
      <c r="O129" s="167">
        <f>SUM(O130:O251)</f>
        <v>0.15000000000000002</v>
      </c>
      <c r="P129" s="167"/>
      <c r="Q129" s="167">
        <f>SUM(Q130:Q251)</f>
        <v>0.14000000000000001</v>
      </c>
      <c r="R129" s="168"/>
      <c r="S129" s="168"/>
      <c r="T129" s="169"/>
      <c r="U129" s="163"/>
      <c r="V129" s="163">
        <f>SUM(V130:V251)</f>
        <v>37.260000000000005</v>
      </c>
      <c r="W129" s="163"/>
      <c r="X129" s="163"/>
      <c r="Y129" s="163"/>
      <c r="AG129" t="s">
        <v>132</v>
      </c>
    </row>
    <row r="130" spans="1:60" ht="22.5" outlineLevel="1" x14ac:dyDescent="0.2">
      <c r="A130" s="171">
        <v>30</v>
      </c>
      <c r="B130" s="172" t="s">
        <v>213</v>
      </c>
      <c r="C130" s="187" t="s">
        <v>214</v>
      </c>
      <c r="D130" s="173" t="s">
        <v>135</v>
      </c>
      <c r="E130" s="174">
        <v>45.889800000000001</v>
      </c>
      <c r="F130" s="175"/>
      <c r="G130" s="176">
        <f>ROUND(E130*F130,2)</f>
        <v>0</v>
      </c>
      <c r="H130" s="175"/>
      <c r="I130" s="176">
        <f>ROUND(E130*H130,2)</f>
        <v>0</v>
      </c>
      <c r="J130" s="175"/>
      <c r="K130" s="176">
        <f>ROUND(E130*J130,2)</f>
        <v>0</v>
      </c>
      <c r="L130" s="176">
        <v>21</v>
      </c>
      <c r="M130" s="176">
        <f>G130*(1+L130/100)</f>
        <v>0</v>
      </c>
      <c r="N130" s="174">
        <v>3.5E-4</v>
      </c>
      <c r="O130" s="174">
        <f>ROUND(E130*N130,2)</f>
        <v>0.02</v>
      </c>
      <c r="P130" s="174">
        <v>0</v>
      </c>
      <c r="Q130" s="174">
        <f>ROUND(E130*P130,2)</f>
        <v>0</v>
      </c>
      <c r="R130" s="176"/>
      <c r="S130" s="176" t="s">
        <v>136</v>
      </c>
      <c r="T130" s="177" t="s">
        <v>137</v>
      </c>
      <c r="U130" s="159">
        <v>0</v>
      </c>
      <c r="V130" s="159">
        <f>ROUND(E130*U130,2)</f>
        <v>0</v>
      </c>
      <c r="W130" s="159"/>
      <c r="X130" s="159" t="s">
        <v>138</v>
      </c>
      <c r="Y130" s="159" t="s">
        <v>139</v>
      </c>
      <c r="Z130" s="148"/>
      <c r="AA130" s="148"/>
      <c r="AB130" s="148"/>
      <c r="AC130" s="148"/>
      <c r="AD130" s="148"/>
      <c r="AE130" s="148"/>
      <c r="AF130" s="148"/>
      <c r="AG130" s="148" t="s">
        <v>140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2" x14ac:dyDescent="0.2">
      <c r="A131" s="155"/>
      <c r="B131" s="156"/>
      <c r="C131" s="188" t="s">
        <v>306</v>
      </c>
      <c r="D131" s="161"/>
      <c r="E131" s="162">
        <v>16.239999999999998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142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2">
      <c r="A132" s="155"/>
      <c r="B132" s="156"/>
      <c r="C132" s="188" t="s">
        <v>324</v>
      </c>
      <c r="D132" s="161"/>
      <c r="E132" s="162">
        <v>17.690000000000001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142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">
      <c r="A133" s="155"/>
      <c r="B133" s="156"/>
      <c r="C133" s="188" t="s">
        <v>325</v>
      </c>
      <c r="D133" s="161"/>
      <c r="E133" s="162">
        <v>1.9092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142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88" t="s">
        <v>326</v>
      </c>
      <c r="D134" s="161"/>
      <c r="E134" s="162">
        <v>4.41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142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88" t="s">
        <v>327</v>
      </c>
      <c r="D135" s="161"/>
      <c r="E135" s="162">
        <v>5.6406000000000001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8"/>
      <c r="AA135" s="148"/>
      <c r="AB135" s="148"/>
      <c r="AC135" s="148"/>
      <c r="AD135" s="148"/>
      <c r="AE135" s="148"/>
      <c r="AF135" s="148"/>
      <c r="AG135" s="148" t="s">
        <v>142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71">
        <v>31</v>
      </c>
      <c r="B136" s="172" t="s">
        <v>215</v>
      </c>
      <c r="C136" s="187" t="s">
        <v>216</v>
      </c>
      <c r="D136" s="173" t="s">
        <v>135</v>
      </c>
      <c r="E136" s="174">
        <v>17.48</v>
      </c>
      <c r="F136" s="175"/>
      <c r="G136" s="176">
        <f>ROUND(E136*F136,2)</f>
        <v>0</v>
      </c>
      <c r="H136" s="175"/>
      <c r="I136" s="176">
        <f>ROUND(E136*H136,2)</f>
        <v>0</v>
      </c>
      <c r="J136" s="175"/>
      <c r="K136" s="176">
        <f>ROUND(E136*J136,2)</f>
        <v>0</v>
      </c>
      <c r="L136" s="176">
        <v>21</v>
      </c>
      <c r="M136" s="176">
        <f>G136*(1+L136/100)</f>
        <v>0</v>
      </c>
      <c r="N136" s="174">
        <v>4.0000000000000003E-5</v>
      </c>
      <c r="O136" s="174">
        <f>ROUND(E136*N136,2)</f>
        <v>0</v>
      </c>
      <c r="P136" s="174">
        <v>0</v>
      </c>
      <c r="Q136" s="174">
        <f>ROUND(E136*P136,2)</f>
        <v>0</v>
      </c>
      <c r="R136" s="176"/>
      <c r="S136" s="176" t="s">
        <v>136</v>
      </c>
      <c r="T136" s="177" t="s">
        <v>137</v>
      </c>
      <c r="U136" s="159">
        <v>0</v>
      </c>
      <c r="V136" s="159">
        <f>ROUND(E136*U136,2)</f>
        <v>0</v>
      </c>
      <c r="W136" s="159"/>
      <c r="X136" s="159" t="s">
        <v>138</v>
      </c>
      <c r="Y136" s="159" t="s">
        <v>139</v>
      </c>
      <c r="Z136" s="148"/>
      <c r="AA136" s="148"/>
      <c r="AB136" s="148"/>
      <c r="AC136" s="148"/>
      <c r="AD136" s="148"/>
      <c r="AE136" s="148"/>
      <c r="AF136" s="148"/>
      <c r="AG136" s="148" t="s">
        <v>140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2" x14ac:dyDescent="0.2">
      <c r="A137" s="155"/>
      <c r="B137" s="156"/>
      <c r="C137" s="188" t="s">
        <v>361</v>
      </c>
      <c r="D137" s="161"/>
      <c r="E137" s="162">
        <v>3.2</v>
      </c>
      <c r="F137" s="159"/>
      <c r="G137" s="159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8"/>
      <c r="AA137" s="148"/>
      <c r="AB137" s="148"/>
      <c r="AC137" s="148"/>
      <c r="AD137" s="148"/>
      <c r="AE137" s="148"/>
      <c r="AF137" s="148"/>
      <c r="AG137" s="148" t="s">
        <v>142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88" t="s">
        <v>362</v>
      </c>
      <c r="D138" s="161"/>
      <c r="E138" s="162">
        <v>1.8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142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88" t="s">
        <v>363</v>
      </c>
      <c r="D139" s="161"/>
      <c r="E139" s="162">
        <v>4.1399999999999997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">
      <c r="A140" s="155"/>
      <c r="B140" s="156"/>
      <c r="C140" s="188" t="s">
        <v>364</v>
      </c>
      <c r="D140" s="161"/>
      <c r="E140" s="162">
        <v>8.34</v>
      </c>
      <c r="F140" s="159"/>
      <c r="G140" s="159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8"/>
      <c r="AA140" s="148"/>
      <c r="AB140" s="148"/>
      <c r="AC140" s="148"/>
      <c r="AD140" s="148"/>
      <c r="AE140" s="148"/>
      <c r="AF140" s="148"/>
      <c r="AG140" s="148" t="s">
        <v>142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ht="22.5" outlineLevel="1" x14ac:dyDescent="0.2">
      <c r="A141" s="171">
        <v>32</v>
      </c>
      <c r="B141" s="172" t="s">
        <v>365</v>
      </c>
      <c r="C141" s="187" t="s">
        <v>366</v>
      </c>
      <c r="D141" s="173" t="s">
        <v>135</v>
      </c>
      <c r="E141" s="174">
        <v>30</v>
      </c>
      <c r="F141" s="175"/>
      <c r="G141" s="176">
        <f>ROUND(E141*F141,2)</f>
        <v>0</v>
      </c>
      <c r="H141" s="175"/>
      <c r="I141" s="176">
        <f>ROUND(E141*H141,2)</f>
        <v>0</v>
      </c>
      <c r="J141" s="175"/>
      <c r="K141" s="176">
        <f>ROUND(E141*J141,2)</f>
        <v>0</v>
      </c>
      <c r="L141" s="176">
        <v>21</v>
      </c>
      <c r="M141" s="176">
        <f>G141*(1+L141/100)</f>
        <v>0</v>
      </c>
      <c r="N141" s="174">
        <v>1.0000000000000001E-5</v>
      </c>
      <c r="O141" s="174">
        <f>ROUND(E141*N141,2)</f>
        <v>0</v>
      </c>
      <c r="P141" s="174">
        <v>0</v>
      </c>
      <c r="Q141" s="174">
        <f>ROUND(E141*P141,2)</f>
        <v>0</v>
      </c>
      <c r="R141" s="176"/>
      <c r="S141" s="176" t="s">
        <v>136</v>
      </c>
      <c r="T141" s="177" t="s">
        <v>137</v>
      </c>
      <c r="U141" s="159">
        <v>0</v>
      </c>
      <c r="V141" s="159">
        <f>ROUND(E141*U141,2)</f>
        <v>0</v>
      </c>
      <c r="W141" s="159"/>
      <c r="X141" s="159" t="s">
        <v>138</v>
      </c>
      <c r="Y141" s="159" t="s">
        <v>139</v>
      </c>
      <c r="Z141" s="148"/>
      <c r="AA141" s="148"/>
      <c r="AB141" s="148"/>
      <c r="AC141" s="148"/>
      <c r="AD141" s="148"/>
      <c r="AE141" s="148"/>
      <c r="AF141" s="148"/>
      <c r="AG141" s="148" t="s">
        <v>140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2" x14ac:dyDescent="0.2">
      <c r="A142" s="155"/>
      <c r="B142" s="156"/>
      <c r="C142" s="188" t="s">
        <v>367</v>
      </c>
      <c r="D142" s="161"/>
      <c r="E142" s="162">
        <v>30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8"/>
      <c r="AA142" s="148"/>
      <c r="AB142" s="148"/>
      <c r="AC142" s="148"/>
      <c r="AD142" s="148"/>
      <c r="AE142" s="148"/>
      <c r="AF142" s="148"/>
      <c r="AG142" s="148" t="s">
        <v>142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">
      <c r="A143" s="171">
        <v>33</v>
      </c>
      <c r="B143" s="172" t="s">
        <v>222</v>
      </c>
      <c r="C143" s="187" t="s">
        <v>223</v>
      </c>
      <c r="D143" s="173" t="s">
        <v>135</v>
      </c>
      <c r="E143" s="174">
        <v>159.19</v>
      </c>
      <c r="F143" s="175"/>
      <c r="G143" s="176">
        <f>ROUND(E143*F143,2)</f>
        <v>0</v>
      </c>
      <c r="H143" s="175"/>
      <c r="I143" s="176">
        <f>ROUND(E143*H143,2)</f>
        <v>0</v>
      </c>
      <c r="J143" s="175"/>
      <c r="K143" s="176">
        <f>ROUND(E143*J143,2)</f>
        <v>0</v>
      </c>
      <c r="L143" s="176">
        <v>21</v>
      </c>
      <c r="M143" s="176">
        <f>G143*(1+L143/100)</f>
        <v>0</v>
      </c>
      <c r="N143" s="174">
        <v>0</v>
      </c>
      <c r="O143" s="174">
        <f>ROUND(E143*N143,2)</f>
        <v>0</v>
      </c>
      <c r="P143" s="174">
        <v>8.9999999999999998E-4</v>
      </c>
      <c r="Q143" s="174">
        <f>ROUND(E143*P143,2)</f>
        <v>0.14000000000000001</v>
      </c>
      <c r="R143" s="176"/>
      <c r="S143" s="176" t="s">
        <v>136</v>
      </c>
      <c r="T143" s="177" t="s">
        <v>137</v>
      </c>
      <c r="U143" s="159">
        <v>0</v>
      </c>
      <c r="V143" s="159">
        <f>ROUND(E143*U143,2)</f>
        <v>0</v>
      </c>
      <c r="W143" s="159"/>
      <c r="X143" s="159" t="s">
        <v>138</v>
      </c>
      <c r="Y143" s="159" t="s">
        <v>139</v>
      </c>
      <c r="Z143" s="148"/>
      <c r="AA143" s="148"/>
      <c r="AB143" s="148"/>
      <c r="AC143" s="148"/>
      <c r="AD143" s="148"/>
      <c r="AE143" s="148"/>
      <c r="AF143" s="148"/>
      <c r="AG143" s="148" t="s">
        <v>140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2" x14ac:dyDescent="0.2">
      <c r="A144" s="155"/>
      <c r="B144" s="156"/>
      <c r="C144" s="188" t="s">
        <v>305</v>
      </c>
      <c r="D144" s="161"/>
      <c r="E144" s="162">
        <v>49.05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142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88" t="s">
        <v>306</v>
      </c>
      <c r="D145" s="161"/>
      <c r="E145" s="162">
        <v>16.239999999999998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307</v>
      </c>
      <c r="D146" s="161"/>
      <c r="E146" s="162">
        <v>2.7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88" t="s">
        <v>308</v>
      </c>
      <c r="D147" s="161"/>
      <c r="E147" s="162">
        <v>7.14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8"/>
      <c r="AA147" s="148"/>
      <c r="AB147" s="148"/>
      <c r="AC147" s="148"/>
      <c r="AD147" s="148"/>
      <c r="AE147" s="148"/>
      <c r="AF147" s="148"/>
      <c r="AG147" s="148" t="s">
        <v>142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3" x14ac:dyDescent="0.2">
      <c r="A148" s="155"/>
      <c r="B148" s="156"/>
      <c r="C148" s="188" t="s">
        <v>309</v>
      </c>
      <c r="D148" s="161"/>
      <c r="E148" s="162">
        <v>6.7649999999999997</v>
      </c>
      <c r="F148" s="159"/>
      <c r="G148" s="159"/>
      <c r="H148" s="159"/>
      <c r="I148" s="159"/>
      <c r="J148" s="159"/>
      <c r="K148" s="159"/>
      <c r="L148" s="159"/>
      <c r="M148" s="159"/>
      <c r="N148" s="158"/>
      <c r="O148" s="158"/>
      <c r="P148" s="158"/>
      <c r="Q148" s="158"/>
      <c r="R148" s="159"/>
      <c r="S148" s="159"/>
      <c r="T148" s="159"/>
      <c r="U148" s="159"/>
      <c r="V148" s="159"/>
      <c r="W148" s="159"/>
      <c r="X148" s="159"/>
      <c r="Y148" s="159"/>
      <c r="Z148" s="148"/>
      <c r="AA148" s="148"/>
      <c r="AB148" s="148"/>
      <c r="AC148" s="148"/>
      <c r="AD148" s="148"/>
      <c r="AE148" s="148"/>
      <c r="AF148" s="148"/>
      <c r="AG148" s="148" t="s">
        <v>142</v>
      </c>
      <c r="AH148" s="148">
        <v>0</v>
      </c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3" x14ac:dyDescent="0.2">
      <c r="A149" s="155"/>
      <c r="B149" s="156"/>
      <c r="C149" s="188" t="s">
        <v>310</v>
      </c>
      <c r="D149" s="161"/>
      <c r="E149" s="162">
        <v>4.4400000000000004</v>
      </c>
      <c r="F149" s="159"/>
      <c r="G149" s="159"/>
      <c r="H149" s="159"/>
      <c r="I149" s="159"/>
      <c r="J149" s="159"/>
      <c r="K149" s="159"/>
      <c r="L149" s="159"/>
      <c r="M149" s="159"/>
      <c r="N149" s="158"/>
      <c r="O149" s="158"/>
      <c r="P149" s="158"/>
      <c r="Q149" s="158"/>
      <c r="R149" s="159"/>
      <c r="S149" s="159"/>
      <c r="T149" s="159"/>
      <c r="U149" s="159"/>
      <c r="V149" s="159"/>
      <c r="W149" s="159"/>
      <c r="X149" s="159"/>
      <c r="Y149" s="159"/>
      <c r="Z149" s="148"/>
      <c r="AA149" s="148"/>
      <c r="AB149" s="148"/>
      <c r="AC149" s="148"/>
      <c r="AD149" s="148"/>
      <c r="AE149" s="148"/>
      <c r="AF149" s="148"/>
      <c r="AG149" s="148" t="s">
        <v>142</v>
      </c>
      <c r="AH149" s="148">
        <v>0</v>
      </c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3" x14ac:dyDescent="0.2">
      <c r="A150" s="155"/>
      <c r="B150" s="156"/>
      <c r="C150" s="188" t="s">
        <v>311</v>
      </c>
      <c r="D150" s="161"/>
      <c r="E150" s="162">
        <v>3.87</v>
      </c>
      <c r="F150" s="159"/>
      <c r="G150" s="159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142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3" x14ac:dyDescent="0.2">
      <c r="A151" s="155"/>
      <c r="B151" s="156"/>
      <c r="C151" s="188" t="s">
        <v>310</v>
      </c>
      <c r="D151" s="161"/>
      <c r="E151" s="162">
        <v>4.4400000000000004</v>
      </c>
      <c r="F151" s="159"/>
      <c r="G151" s="159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8"/>
      <c r="AA151" s="148"/>
      <c r="AB151" s="148"/>
      <c r="AC151" s="148"/>
      <c r="AD151" s="148"/>
      <c r="AE151" s="148"/>
      <c r="AF151" s="148"/>
      <c r="AG151" s="148" t="s">
        <v>142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2">
      <c r="A152" s="155"/>
      <c r="B152" s="156"/>
      <c r="C152" s="188" t="s">
        <v>312</v>
      </c>
      <c r="D152" s="161"/>
      <c r="E152" s="162">
        <v>7.62</v>
      </c>
      <c r="F152" s="159"/>
      <c r="G152" s="159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8"/>
      <c r="AA152" s="148"/>
      <c r="AB152" s="148"/>
      <c r="AC152" s="148"/>
      <c r="AD152" s="148"/>
      <c r="AE152" s="148"/>
      <c r="AF152" s="148"/>
      <c r="AG152" s="148" t="s">
        <v>142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3" x14ac:dyDescent="0.2">
      <c r="A153" s="155"/>
      <c r="B153" s="156"/>
      <c r="C153" s="188" t="s">
        <v>313</v>
      </c>
      <c r="D153" s="161"/>
      <c r="E153" s="162">
        <v>8.6999999999999993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8"/>
      <c r="AA153" s="148"/>
      <c r="AB153" s="148"/>
      <c r="AC153" s="148"/>
      <c r="AD153" s="148"/>
      <c r="AE153" s="148"/>
      <c r="AF153" s="148"/>
      <c r="AG153" s="148" t="s">
        <v>142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">
      <c r="A154" s="155"/>
      <c r="B154" s="156"/>
      <c r="C154" s="188" t="s">
        <v>314</v>
      </c>
      <c r="D154" s="161"/>
      <c r="E154" s="162">
        <v>0.6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8"/>
      <c r="AA154" s="148"/>
      <c r="AB154" s="148"/>
      <c r="AC154" s="148"/>
      <c r="AD154" s="148"/>
      <c r="AE154" s="148"/>
      <c r="AF154" s="148"/>
      <c r="AG154" s="148" t="s">
        <v>142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">
      <c r="A155" s="155"/>
      <c r="B155" s="156"/>
      <c r="C155" s="188" t="s">
        <v>315</v>
      </c>
      <c r="D155" s="161"/>
      <c r="E155" s="162">
        <v>12.6</v>
      </c>
      <c r="F155" s="159"/>
      <c r="G155" s="159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142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8" t="s">
        <v>316</v>
      </c>
      <c r="D156" s="161"/>
      <c r="E156" s="162">
        <v>6.5250000000000004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8" t="s">
        <v>317</v>
      </c>
      <c r="D157" s="161"/>
      <c r="E157" s="162">
        <v>14.28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8"/>
      <c r="AA157" s="148"/>
      <c r="AB157" s="148"/>
      <c r="AC157" s="148"/>
      <c r="AD157" s="148"/>
      <c r="AE157" s="148"/>
      <c r="AF157" s="148"/>
      <c r="AG157" s="148" t="s">
        <v>142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">
      <c r="A158" s="155"/>
      <c r="B158" s="156"/>
      <c r="C158" s="188" t="s">
        <v>318</v>
      </c>
      <c r="D158" s="161"/>
      <c r="E158" s="162">
        <v>14.22</v>
      </c>
      <c r="F158" s="159"/>
      <c r="G158" s="159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8"/>
      <c r="AA158" s="148"/>
      <c r="AB158" s="148"/>
      <c r="AC158" s="148"/>
      <c r="AD158" s="148"/>
      <c r="AE158" s="148"/>
      <c r="AF158" s="148"/>
      <c r="AG158" s="148" t="s">
        <v>142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1" x14ac:dyDescent="0.2">
      <c r="A159" s="171">
        <v>34</v>
      </c>
      <c r="B159" s="172" t="s">
        <v>224</v>
      </c>
      <c r="C159" s="187" t="s">
        <v>225</v>
      </c>
      <c r="D159" s="173" t="s">
        <v>135</v>
      </c>
      <c r="E159" s="174">
        <v>159.19</v>
      </c>
      <c r="F159" s="175"/>
      <c r="G159" s="176">
        <f>ROUND(E159*F159,2)</f>
        <v>0</v>
      </c>
      <c r="H159" s="175"/>
      <c r="I159" s="176">
        <f>ROUND(E159*H159,2)</f>
        <v>0</v>
      </c>
      <c r="J159" s="175"/>
      <c r="K159" s="176">
        <f>ROUND(E159*J159,2)</f>
        <v>0</v>
      </c>
      <c r="L159" s="176">
        <v>21</v>
      </c>
      <c r="M159" s="176">
        <f>G159*(1+L159/100)</f>
        <v>0</v>
      </c>
      <c r="N159" s="174">
        <v>0</v>
      </c>
      <c r="O159" s="174">
        <f>ROUND(E159*N159,2)</f>
        <v>0</v>
      </c>
      <c r="P159" s="174">
        <v>0</v>
      </c>
      <c r="Q159" s="174">
        <f>ROUND(E159*P159,2)</f>
        <v>0</v>
      </c>
      <c r="R159" s="176"/>
      <c r="S159" s="176" t="s">
        <v>136</v>
      </c>
      <c r="T159" s="177" t="s">
        <v>137</v>
      </c>
      <c r="U159" s="159">
        <v>0</v>
      </c>
      <c r="V159" s="159">
        <f>ROUND(E159*U159,2)</f>
        <v>0</v>
      </c>
      <c r="W159" s="159"/>
      <c r="X159" s="159" t="s">
        <v>138</v>
      </c>
      <c r="Y159" s="159" t="s">
        <v>139</v>
      </c>
      <c r="Z159" s="148"/>
      <c r="AA159" s="148"/>
      <c r="AB159" s="148"/>
      <c r="AC159" s="148"/>
      <c r="AD159" s="148"/>
      <c r="AE159" s="148"/>
      <c r="AF159" s="148"/>
      <c r="AG159" s="148" t="s">
        <v>140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2" x14ac:dyDescent="0.2">
      <c r="A160" s="155"/>
      <c r="B160" s="156"/>
      <c r="C160" s="188" t="s">
        <v>305</v>
      </c>
      <c r="D160" s="161"/>
      <c r="E160" s="162">
        <v>49.05</v>
      </c>
      <c r="F160" s="159"/>
      <c r="G160" s="159"/>
      <c r="H160" s="159"/>
      <c r="I160" s="159"/>
      <c r="J160" s="159"/>
      <c r="K160" s="159"/>
      <c r="L160" s="159"/>
      <c r="M160" s="159"/>
      <c r="N160" s="158"/>
      <c r="O160" s="158"/>
      <c r="P160" s="158"/>
      <c r="Q160" s="158"/>
      <c r="R160" s="159"/>
      <c r="S160" s="159"/>
      <c r="T160" s="159"/>
      <c r="U160" s="159"/>
      <c r="V160" s="159"/>
      <c r="W160" s="159"/>
      <c r="X160" s="159"/>
      <c r="Y160" s="159"/>
      <c r="Z160" s="148"/>
      <c r="AA160" s="148"/>
      <c r="AB160" s="148"/>
      <c r="AC160" s="148"/>
      <c r="AD160" s="148"/>
      <c r="AE160" s="148"/>
      <c r="AF160" s="148"/>
      <c r="AG160" s="148" t="s">
        <v>142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3" x14ac:dyDescent="0.2">
      <c r="A161" s="155"/>
      <c r="B161" s="156"/>
      <c r="C161" s="188" t="s">
        <v>306</v>
      </c>
      <c r="D161" s="161"/>
      <c r="E161" s="162">
        <v>16.239999999999998</v>
      </c>
      <c r="F161" s="159"/>
      <c r="G161" s="159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8"/>
      <c r="AA161" s="148"/>
      <c r="AB161" s="148"/>
      <c r="AC161" s="148"/>
      <c r="AD161" s="148"/>
      <c r="AE161" s="148"/>
      <c r="AF161" s="148"/>
      <c r="AG161" s="148" t="s">
        <v>142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">
      <c r="A162" s="155"/>
      <c r="B162" s="156"/>
      <c r="C162" s="188" t="s">
        <v>307</v>
      </c>
      <c r="D162" s="161"/>
      <c r="E162" s="162">
        <v>2.7</v>
      </c>
      <c r="F162" s="159"/>
      <c r="G162" s="159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142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88" t="s">
        <v>308</v>
      </c>
      <c r="D163" s="161"/>
      <c r="E163" s="162">
        <v>7.14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309</v>
      </c>
      <c r="D164" s="161"/>
      <c r="E164" s="162">
        <v>6.7649999999999997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310</v>
      </c>
      <c r="D165" s="161"/>
      <c r="E165" s="162">
        <v>4.4400000000000004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88" t="s">
        <v>311</v>
      </c>
      <c r="D166" s="161"/>
      <c r="E166" s="162">
        <v>3.87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8"/>
      <c r="AA166" s="148"/>
      <c r="AB166" s="148"/>
      <c r="AC166" s="148"/>
      <c r="AD166" s="148"/>
      <c r="AE166" s="148"/>
      <c r="AF166" s="148"/>
      <c r="AG166" s="148" t="s">
        <v>142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">
      <c r="A167" s="155"/>
      <c r="B167" s="156"/>
      <c r="C167" s="188" t="s">
        <v>310</v>
      </c>
      <c r="D167" s="161"/>
      <c r="E167" s="162">
        <v>4.4400000000000004</v>
      </c>
      <c r="F167" s="159"/>
      <c r="G167" s="159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8"/>
      <c r="AA167" s="148"/>
      <c r="AB167" s="148"/>
      <c r="AC167" s="148"/>
      <c r="AD167" s="148"/>
      <c r="AE167" s="148"/>
      <c r="AF167" s="148"/>
      <c r="AG167" s="148" t="s">
        <v>142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">
      <c r="A168" s="155"/>
      <c r="B168" s="156"/>
      <c r="C168" s="188" t="s">
        <v>312</v>
      </c>
      <c r="D168" s="161"/>
      <c r="E168" s="162">
        <v>7.62</v>
      </c>
      <c r="F168" s="159"/>
      <c r="G168" s="159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142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">
      <c r="A169" s="155"/>
      <c r="B169" s="156"/>
      <c r="C169" s="188" t="s">
        <v>313</v>
      </c>
      <c r="D169" s="161"/>
      <c r="E169" s="162">
        <v>8.6999999999999993</v>
      </c>
      <c r="F169" s="159"/>
      <c r="G169" s="159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8"/>
      <c r="AA169" s="148"/>
      <c r="AB169" s="148"/>
      <c r="AC169" s="148"/>
      <c r="AD169" s="148"/>
      <c r="AE169" s="148"/>
      <c r="AF169" s="148"/>
      <c r="AG169" s="148" t="s">
        <v>142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3" x14ac:dyDescent="0.2">
      <c r="A170" s="155"/>
      <c r="B170" s="156"/>
      <c r="C170" s="188" t="s">
        <v>314</v>
      </c>
      <c r="D170" s="161"/>
      <c r="E170" s="162">
        <v>0.6</v>
      </c>
      <c r="F170" s="159"/>
      <c r="G170" s="159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8"/>
      <c r="AA170" s="148"/>
      <c r="AB170" s="148"/>
      <c r="AC170" s="148"/>
      <c r="AD170" s="148"/>
      <c r="AE170" s="148"/>
      <c r="AF170" s="148"/>
      <c r="AG170" s="148" t="s">
        <v>142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">
      <c r="A171" s="155"/>
      <c r="B171" s="156"/>
      <c r="C171" s="188" t="s">
        <v>315</v>
      </c>
      <c r="D171" s="161"/>
      <c r="E171" s="162">
        <v>12.6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142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88" t="s">
        <v>316</v>
      </c>
      <c r="D172" s="161"/>
      <c r="E172" s="162">
        <v>6.5250000000000004</v>
      </c>
      <c r="F172" s="159"/>
      <c r="G172" s="159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142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88" t="s">
        <v>317</v>
      </c>
      <c r="D173" s="161"/>
      <c r="E173" s="162">
        <v>14.28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318</v>
      </c>
      <c r="D174" s="161"/>
      <c r="E174" s="162">
        <v>14.22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 x14ac:dyDescent="0.2">
      <c r="A175" s="171">
        <v>35</v>
      </c>
      <c r="B175" s="172" t="s">
        <v>226</v>
      </c>
      <c r="C175" s="187" t="s">
        <v>227</v>
      </c>
      <c r="D175" s="173" t="s">
        <v>156</v>
      </c>
      <c r="E175" s="174">
        <v>127.17</v>
      </c>
      <c r="F175" s="175"/>
      <c r="G175" s="176">
        <f>ROUND(E175*F175,2)</f>
        <v>0</v>
      </c>
      <c r="H175" s="175"/>
      <c r="I175" s="176">
        <f>ROUND(E175*H175,2)</f>
        <v>0</v>
      </c>
      <c r="J175" s="175"/>
      <c r="K175" s="176">
        <f>ROUND(E175*J175,2)</f>
        <v>0</v>
      </c>
      <c r="L175" s="176">
        <v>21</v>
      </c>
      <c r="M175" s="176">
        <f>G175*(1+L175/100)</f>
        <v>0</v>
      </c>
      <c r="N175" s="174">
        <v>1.0000000000000001E-5</v>
      </c>
      <c r="O175" s="174">
        <f>ROUND(E175*N175,2)</f>
        <v>0</v>
      </c>
      <c r="P175" s="174">
        <v>0</v>
      </c>
      <c r="Q175" s="174">
        <f>ROUND(E175*P175,2)</f>
        <v>0</v>
      </c>
      <c r="R175" s="176"/>
      <c r="S175" s="176" t="s">
        <v>136</v>
      </c>
      <c r="T175" s="177" t="s">
        <v>137</v>
      </c>
      <c r="U175" s="159">
        <v>0.05</v>
      </c>
      <c r="V175" s="159">
        <f>ROUND(E175*U175,2)</f>
        <v>6.36</v>
      </c>
      <c r="W175" s="159"/>
      <c r="X175" s="159" t="s">
        <v>138</v>
      </c>
      <c r="Y175" s="159" t="s">
        <v>139</v>
      </c>
      <c r="Z175" s="148"/>
      <c r="AA175" s="148"/>
      <c r="AB175" s="148"/>
      <c r="AC175" s="148"/>
      <c r="AD175" s="148"/>
      <c r="AE175" s="148"/>
      <c r="AF175" s="148"/>
      <c r="AG175" s="148" t="s">
        <v>140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ht="22.5" outlineLevel="2" x14ac:dyDescent="0.2">
      <c r="A176" s="155"/>
      <c r="B176" s="156"/>
      <c r="C176" s="188" t="s">
        <v>368</v>
      </c>
      <c r="D176" s="161"/>
      <c r="E176" s="162">
        <v>54.34</v>
      </c>
      <c r="F176" s="159"/>
      <c r="G176" s="159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8"/>
      <c r="AA176" s="148"/>
      <c r="AB176" s="148"/>
      <c r="AC176" s="148"/>
      <c r="AD176" s="148"/>
      <c r="AE176" s="148"/>
      <c r="AF176" s="148"/>
      <c r="AG176" s="148" t="s">
        <v>142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88" t="s">
        <v>369</v>
      </c>
      <c r="D177" s="161"/>
      <c r="E177" s="162">
        <v>19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88" t="s">
        <v>359</v>
      </c>
      <c r="D178" s="161"/>
      <c r="E178" s="162">
        <v>4.84</v>
      </c>
      <c r="F178" s="159"/>
      <c r="G178" s="159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8"/>
      <c r="AA178" s="148"/>
      <c r="AB178" s="148"/>
      <c r="AC178" s="148"/>
      <c r="AD178" s="148"/>
      <c r="AE178" s="148"/>
      <c r="AF178" s="148"/>
      <c r="AG178" s="148" t="s">
        <v>142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">
      <c r="A179" s="155"/>
      <c r="B179" s="156"/>
      <c r="C179" s="188" t="s">
        <v>370</v>
      </c>
      <c r="D179" s="161"/>
      <c r="E179" s="162">
        <v>9.48</v>
      </c>
      <c r="F179" s="159"/>
      <c r="G179" s="159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8"/>
      <c r="AA179" s="148"/>
      <c r="AB179" s="148"/>
      <c r="AC179" s="148"/>
      <c r="AD179" s="148"/>
      <c r="AE179" s="148"/>
      <c r="AF179" s="148"/>
      <c r="AG179" s="148" t="s">
        <v>142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88" t="s">
        <v>360</v>
      </c>
      <c r="D180" s="161"/>
      <c r="E180" s="162">
        <v>4.96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360</v>
      </c>
      <c r="D181" s="161"/>
      <c r="E181" s="162">
        <v>4.96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371</v>
      </c>
      <c r="D182" s="161"/>
      <c r="E182" s="162">
        <v>10.039999999999999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372</v>
      </c>
      <c r="D183" s="161"/>
      <c r="E183" s="162">
        <v>12.44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3" x14ac:dyDescent="0.2">
      <c r="A184" s="155"/>
      <c r="B184" s="156"/>
      <c r="C184" s="188" t="s">
        <v>373</v>
      </c>
      <c r="D184" s="161"/>
      <c r="E184" s="162">
        <v>7.11</v>
      </c>
      <c r="F184" s="159"/>
      <c r="G184" s="159"/>
      <c r="H184" s="159"/>
      <c r="I184" s="159"/>
      <c r="J184" s="159"/>
      <c r="K184" s="159"/>
      <c r="L184" s="159"/>
      <c r="M184" s="159"/>
      <c r="N184" s="158"/>
      <c r="O184" s="158"/>
      <c r="P184" s="158"/>
      <c r="Q184" s="158"/>
      <c r="R184" s="159"/>
      <c r="S184" s="159"/>
      <c r="T184" s="159"/>
      <c r="U184" s="159"/>
      <c r="V184" s="159"/>
      <c r="W184" s="159"/>
      <c r="X184" s="159"/>
      <c r="Y184" s="159"/>
      <c r="Z184" s="148"/>
      <c r="AA184" s="148"/>
      <c r="AB184" s="148"/>
      <c r="AC184" s="148"/>
      <c r="AD184" s="148"/>
      <c r="AE184" s="148"/>
      <c r="AF184" s="148"/>
      <c r="AG184" s="148" t="s">
        <v>142</v>
      </c>
      <c r="AH184" s="148">
        <v>0</v>
      </c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ht="22.5" outlineLevel="1" x14ac:dyDescent="0.2">
      <c r="A185" s="171">
        <v>36</v>
      </c>
      <c r="B185" s="172" t="s">
        <v>229</v>
      </c>
      <c r="C185" s="187" t="s">
        <v>230</v>
      </c>
      <c r="D185" s="173" t="s">
        <v>156</v>
      </c>
      <c r="E185" s="174">
        <v>127.17</v>
      </c>
      <c r="F185" s="175"/>
      <c r="G185" s="176">
        <f>ROUND(E185*F185,2)</f>
        <v>0</v>
      </c>
      <c r="H185" s="175"/>
      <c r="I185" s="176">
        <f>ROUND(E185*H185,2)</f>
        <v>0</v>
      </c>
      <c r="J185" s="175"/>
      <c r="K185" s="176">
        <f>ROUND(E185*J185,2)</f>
        <v>0</v>
      </c>
      <c r="L185" s="176">
        <v>21</v>
      </c>
      <c r="M185" s="176">
        <f>G185*(1+L185/100)</f>
        <v>0</v>
      </c>
      <c r="N185" s="174">
        <v>0</v>
      </c>
      <c r="O185" s="174">
        <f>ROUND(E185*N185,2)</f>
        <v>0</v>
      </c>
      <c r="P185" s="174">
        <v>0</v>
      </c>
      <c r="Q185" s="174">
        <f>ROUND(E185*P185,2)</f>
        <v>0</v>
      </c>
      <c r="R185" s="176"/>
      <c r="S185" s="176" t="s">
        <v>136</v>
      </c>
      <c r="T185" s="177" t="s">
        <v>137</v>
      </c>
      <c r="U185" s="159">
        <v>0</v>
      </c>
      <c r="V185" s="159">
        <f>ROUND(E185*U185,2)</f>
        <v>0</v>
      </c>
      <c r="W185" s="159"/>
      <c r="X185" s="159" t="s">
        <v>138</v>
      </c>
      <c r="Y185" s="159" t="s">
        <v>139</v>
      </c>
      <c r="Z185" s="148"/>
      <c r="AA185" s="148"/>
      <c r="AB185" s="148"/>
      <c r="AC185" s="148"/>
      <c r="AD185" s="148"/>
      <c r="AE185" s="148"/>
      <c r="AF185" s="148"/>
      <c r="AG185" s="148" t="s">
        <v>140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ht="22.5" outlineLevel="2" x14ac:dyDescent="0.2">
      <c r="A186" s="155"/>
      <c r="B186" s="156"/>
      <c r="C186" s="188" t="s">
        <v>368</v>
      </c>
      <c r="D186" s="161"/>
      <c r="E186" s="162">
        <v>54.34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142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88" t="s">
        <v>369</v>
      </c>
      <c r="D187" s="161"/>
      <c r="E187" s="162">
        <v>19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">
      <c r="A188" s="155"/>
      <c r="B188" s="156"/>
      <c r="C188" s="188" t="s">
        <v>359</v>
      </c>
      <c r="D188" s="161"/>
      <c r="E188" s="162">
        <v>4.84</v>
      </c>
      <c r="F188" s="159"/>
      <c r="G188" s="159"/>
      <c r="H188" s="159"/>
      <c r="I188" s="159"/>
      <c r="J188" s="159"/>
      <c r="K188" s="159"/>
      <c r="L188" s="159"/>
      <c r="M188" s="159"/>
      <c r="N188" s="158"/>
      <c r="O188" s="158"/>
      <c r="P188" s="158"/>
      <c r="Q188" s="158"/>
      <c r="R188" s="159"/>
      <c r="S188" s="159"/>
      <c r="T188" s="159"/>
      <c r="U188" s="159"/>
      <c r="V188" s="159"/>
      <c r="W188" s="159"/>
      <c r="X188" s="159"/>
      <c r="Y188" s="159"/>
      <c r="Z188" s="148"/>
      <c r="AA188" s="148"/>
      <c r="AB188" s="148"/>
      <c r="AC188" s="148"/>
      <c r="AD188" s="148"/>
      <c r="AE188" s="148"/>
      <c r="AF188" s="148"/>
      <c r="AG188" s="148" t="s">
        <v>142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3" x14ac:dyDescent="0.2">
      <c r="A189" s="155"/>
      <c r="B189" s="156"/>
      <c r="C189" s="188" t="s">
        <v>370</v>
      </c>
      <c r="D189" s="161"/>
      <c r="E189" s="162">
        <v>9.48</v>
      </c>
      <c r="F189" s="159"/>
      <c r="G189" s="159"/>
      <c r="H189" s="159"/>
      <c r="I189" s="159"/>
      <c r="J189" s="159"/>
      <c r="K189" s="159"/>
      <c r="L189" s="159"/>
      <c r="M189" s="159"/>
      <c r="N189" s="158"/>
      <c r="O189" s="158"/>
      <c r="P189" s="158"/>
      <c r="Q189" s="158"/>
      <c r="R189" s="159"/>
      <c r="S189" s="159"/>
      <c r="T189" s="159"/>
      <c r="U189" s="159"/>
      <c r="V189" s="159"/>
      <c r="W189" s="159"/>
      <c r="X189" s="159"/>
      <c r="Y189" s="159"/>
      <c r="Z189" s="148"/>
      <c r="AA189" s="148"/>
      <c r="AB189" s="148"/>
      <c r="AC189" s="148"/>
      <c r="AD189" s="148"/>
      <c r="AE189" s="148"/>
      <c r="AF189" s="148"/>
      <c r="AG189" s="148" t="s">
        <v>142</v>
      </c>
      <c r="AH189" s="148">
        <v>0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3" x14ac:dyDescent="0.2">
      <c r="A190" s="155"/>
      <c r="B190" s="156"/>
      <c r="C190" s="188" t="s">
        <v>360</v>
      </c>
      <c r="D190" s="161"/>
      <c r="E190" s="162">
        <v>4.96</v>
      </c>
      <c r="F190" s="159"/>
      <c r="G190" s="159"/>
      <c r="H190" s="159"/>
      <c r="I190" s="159"/>
      <c r="J190" s="159"/>
      <c r="K190" s="159"/>
      <c r="L190" s="159"/>
      <c r="M190" s="159"/>
      <c r="N190" s="158"/>
      <c r="O190" s="158"/>
      <c r="P190" s="158"/>
      <c r="Q190" s="158"/>
      <c r="R190" s="159"/>
      <c r="S190" s="159"/>
      <c r="T190" s="159"/>
      <c r="U190" s="159"/>
      <c r="V190" s="159"/>
      <c r="W190" s="159"/>
      <c r="X190" s="159"/>
      <c r="Y190" s="159"/>
      <c r="Z190" s="148"/>
      <c r="AA190" s="148"/>
      <c r="AB190" s="148"/>
      <c r="AC190" s="148"/>
      <c r="AD190" s="148"/>
      <c r="AE190" s="148"/>
      <c r="AF190" s="148"/>
      <c r="AG190" s="148" t="s">
        <v>142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3" x14ac:dyDescent="0.2">
      <c r="A191" s="155"/>
      <c r="B191" s="156"/>
      <c r="C191" s="188" t="s">
        <v>360</v>
      </c>
      <c r="D191" s="161"/>
      <c r="E191" s="162">
        <v>4.96</v>
      </c>
      <c r="F191" s="159"/>
      <c r="G191" s="159"/>
      <c r="H191" s="159"/>
      <c r="I191" s="159"/>
      <c r="J191" s="159"/>
      <c r="K191" s="159"/>
      <c r="L191" s="159"/>
      <c r="M191" s="159"/>
      <c r="N191" s="158"/>
      <c r="O191" s="158"/>
      <c r="P191" s="158"/>
      <c r="Q191" s="158"/>
      <c r="R191" s="159"/>
      <c r="S191" s="159"/>
      <c r="T191" s="159"/>
      <c r="U191" s="159"/>
      <c r="V191" s="159"/>
      <c r="W191" s="159"/>
      <c r="X191" s="159"/>
      <c r="Y191" s="159"/>
      <c r="Z191" s="148"/>
      <c r="AA191" s="148"/>
      <c r="AB191" s="148"/>
      <c r="AC191" s="148"/>
      <c r="AD191" s="148"/>
      <c r="AE191" s="148"/>
      <c r="AF191" s="148"/>
      <c r="AG191" s="148" t="s">
        <v>142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3" x14ac:dyDescent="0.2">
      <c r="A192" s="155"/>
      <c r="B192" s="156"/>
      <c r="C192" s="188" t="s">
        <v>371</v>
      </c>
      <c r="D192" s="161"/>
      <c r="E192" s="162">
        <v>10.039999999999999</v>
      </c>
      <c r="F192" s="159"/>
      <c r="G192" s="159"/>
      <c r="H192" s="159"/>
      <c r="I192" s="159"/>
      <c r="J192" s="159"/>
      <c r="K192" s="159"/>
      <c r="L192" s="159"/>
      <c r="M192" s="159"/>
      <c r="N192" s="158"/>
      <c r="O192" s="158"/>
      <c r="P192" s="158"/>
      <c r="Q192" s="158"/>
      <c r="R192" s="159"/>
      <c r="S192" s="159"/>
      <c r="T192" s="159"/>
      <c r="U192" s="159"/>
      <c r="V192" s="159"/>
      <c r="W192" s="159"/>
      <c r="X192" s="159"/>
      <c r="Y192" s="159"/>
      <c r="Z192" s="148"/>
      <c r="AA192" s="148"/>
      <c r="AB192" s="148"/>
      <c r="AC192" s="148"/>
      <c r="AD192" s="148"/>
      <c r="AE192" s="148"/>
      <c r="AF192" s="148"/>
      <c r="AG192" s="148" t="s">
        <v>142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3" x14ac:dyDescent="0.2">
      <c r="A193" s="155"/>
      <c r="B193" s="156"/>
      <c r="C193" s="188" t="s">
        <v>372</v>
      </c>
      <c r="D193" s="161"/>
      <c r="E193" s="162">
        <v>12.44</v>
      </c>
      <c r="F193" s="159"/>
      <c r="G193" s="159"/>
      <c r="H193" s="159"/>
      <c r="I193" s="159"/>
      <c r="J193" s="159"/>
      <c r="K193" s="159"/>
      <c r="L193" s="159"/>
      <c r="M193" s="159"/>
      <c r="N193" s="158"/>
      <c r="O193" s="158"/>
      <c r="P193" s="158"/>
      <c r="Q193" s="158"/>
      <c r="R193" s="159"/>
      <c r="S193" s="159"/>
      <c r="T193" s="159"/>
      <c r="U193" s="159"/>
      <c r="V193" s="159"/>
      <c r="W193" s="159"/>
      <c r="X193" s="159"/>
      <c r="Y193" s="159"/>
      <c r="Z193" s="148"/>
      <c r="AA193" s="148"/>
      <c r="AB193" s="148"/>
      <c r="AC193" s="148"/>
      <c r="AD193" s="148"/>
      <c r="AE193" s="148"/>
      <c r="AF193" s="148"/>
      <c r="AG193" s="148" t="s">
        <v>142</v>
      </c>
      <c r="AH193" s="148">
        <v>0</v>
      </c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3" x14ac:dyDescent="0.2">
      <c r="A194" s="155"/>
      <c r="B194" s="156"/>
      <c r="C194" s="188" t="s">
        <v>373</v>
      </c>
      <c r="D194" s="161"/>
      <c r="E194" s="162">
        <v>7.11</v>
      </c>
      <c r="F194" s="159"/>
      <c r="G194" s="159"/>
      <c r="H194" s="159"/>
      <c r="I194" s="159"/>
      <c r="J194" s="159"/>
      <c r="K194" s="159"/>
      <c r="L194" s="159"/>
      <c r="M194" s="159"/>
      <c r="N194" s="158"/>
      <c r="O194" s="158"/>
      <c r="P194" s="158"/>
      <c r="Q194" s="158"/>
      <c r="R194" s="159"/>
      <c r="S194" s="159"/>
      <c r="T194" s="159"/>
      <c r="U194" s="159"/>
      <c r="V194" s="159"/>
      <c r="W194" s="159"/>
      <c r="X194" s="159"/>
      <c r="Y194" s="159"/>
      <c r="Z194" s="148"/>
      <c r="AA194" s="148"/>
      <c r="AB194" s="148"/>
      <c r="AC194" s="148"/>
      <c r="AD194" s="148"/>
      <c r="AE194" s="148"/>
      <c r="AF194" s="148"/>
      <c r="AG194" s="148" t="s">
        <v>142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 x14ac:dyDescent="0.2">
      <c r="A195" s="171">
        <v>37</v>
      </c>
      <c r="B195" s="172" t="s">
        <v>231</v>
      </c>
      <c r="C195" s="187" t="s">
        <v>232</v>
      </c>
      <c r="D195" s="173" t="s">
        <v>135</v>
      </c>
      <c r="E195" s="174">
        <v>159.19</v>
      </c>
      <c r="F195" s="175"/>
      <c r="G195" s="176">
        <f>ROUND(E195*F195,2)</f>
        <v>0</v>
      </c>
      <c r="H195" s="175"/>
      <c r="I195" s="176">
        <f>ROUND(E195*H195,2)</f>
        <v>0</v>
      </c>
      <c r="J195" s="175"/>
      <c r="K195" s="176">
        <f>ROUND(E195*J195,2)</f>
        <v>0</v>
      </c>
      <c r="L195" s="176">
        <v>21</v>
      </c>
      <c r="M195" s="176">
        <f>G195*(1+L195/100)</f>
        <v>0</v>
      </c>
      <c r="N195" s="174">
        <v>1.4999999999999999E-4</v>
      </c>
      <c r="O195" s="174">
        <f>ROUND(E195*N195,2)</f>
        <v>0.02</v>
      </c>
      <c r="P195" s="174">
        <v>0</v>
      </c>
      <c r="Q195" s="174">
        <f>ROUND(E195*P195,2)</f>
        <v>0</v>
      </c>
      <c r="R195" s="176"/>
      <c r="S195" s="176" t="s">
        <v>137</v>
      </c>
      <c r="T195" s="177" t="s">
        <v>137</v>
      </c>
      <c r="U195" s="159">
        <v>3.2480000000000002E-2</v>
      </c>
      <c r="V195" s="159">
        <f>ROUND(E195*U195,2)</f>
        <v>5.17</v>
      </c>
      <c r="W195" s="159"/>
      <c r="X195" s="159" t="s">
        <v>138</v>
      </c>
      <c r="Y195" s="159" t="s">
        <v>139</v>
      </c>
      <c r="Z195" s="148"/>
      <c r="AA195" s="148"/>
      <c r="AB195" s="148"/>
      <c r="AC195" s="148"/>
      <c r="AD195" s="148"/>
      <c r="AE195" s="148"/>
      <c r="AF195" s="148"/>
      <c r="AG195" s="148" t="s">
        <v>140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2" x14ac:dyDescent="0.2">
      <c r="A196" s="155"/>
      <c r="B196" s="156"/>
      <c r="C196" s="188" t="s">
        <v>305</v>
      </c>
      <c r="D196" s="161"/>
      <c r="E196" s="162">
        <v>49.05</v>
      </c>
      <c r="F196" s="159"/>
      <c r="G196" s="159"/>
      <c r="H196" s="159"/>
      <c r="I196" s="159"/>
      <c r="J196" s="159"/>
      <c r="K196" s="159"/>
      <c r="L196" s="159"/>
      <c r="M196" s="159"/>
      <c r="N196" s="158"/>
      <c r="O196" s="158"/>
      <c r="P196" s="158"/>
      <c r="Q196" s="158"/>
      <c r="R196" s="159"/>
      <c r="S196" s="159"/>
      <c r="T196" s="159"/>
      <c r="U196" s="159"/>
      <c r="V196" s="159"/>
      <c r="W196" s="159"/>
      <c r="X196" s="159"/>
      <c r="Y196" s="159"/>
      <c r="Z196" s="148"/>
      <c r="AA196" s="148"/>
      <c r="AB196" s="148"/>
      <c r="AC196" s="148"/>
      <c r="AD196" s="148"/>
      <c r="AE196" s="148"/>
      <c r="AF196" s="148"/>
      <c r="AG196" s="148" t="s">
        <v>142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3" x14ac:dyDescent="0.2">
      <c r="A197" s="155"/>
      <c r="B197" s="156"/>
      <c r="C197" s="188" t="s">
        <v>306</v>
      </c>
      <c r="D197" s="161"/>
      <c r="E197" s="162">
        <v>16.239999999999998</v>
      </c>
      <c r="F197" s="159"/>
      <c r="G197" s="159"/>
      <c r="H197" s="159"/>
      <c r="I197" s="159"/>
      <c r="J197" s="159"/>
      <c r="K197" s="159"/>
      <c r="L197" s="159"/>
      <c r="M197" s="159"/>
      <c r="N197" s="158"/>
      <c r="O197" s="158"/>
      <c r="P197" s="158"/>
      <c r="Q197" s="158"/>
      <c r="R197" s="159"/>
      <c r="S197" s="159"/>
      <c r="T197" s="159"/>
      <c r="U197" s="159"/>
      <c r="V197" s="159"/>
      <c r="W197" s="159"/>
      <c r="X197" s="159"/>
      <c r="Y197" s="159"/>
      <c r="Z197" s="148"/>
      <c r="AA197" s="148"/>
      <c r="AB197" s="148"/>
      <c r="AC197" s="148"/>
      <c r="AD197" s="148"/>
      <c r="AE197" s="148"/>
      <c r="AF197" s="148"/>
      <c r="AG197" s="148" t="s">
        <v>142</v>
      </c>
      <c r="AH197" s="148">
        <v>0</v>
      </c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3" x14ac:dyDescent="0.2">
      <c r="A198" s="155"/>
      <c r="B198" s="156"/>
      <c r="C198" s="188" t="s">
        <v>307</v>
      </c>
      <c r="D198" s="161"/>
      <c r="E198" s="162">
        <v>2.7</v>
      </c>
      <c r="F198" s="159"/>
      <c r="G198" s="159"/>
      <c r="H198" s="159"/>
      <c r="I198" s="159"/>
      <c r="J198" s="159"/>
      <c r="K198" s="159"/>
      <c r="L198" s="159"/>
      <c r="M198" s="159"/>
      <c r="N198" s="158"/>
      <c r="O198" s="158"/>
      <c r="P198" s="158"/>
      <c r="Q198" s="158"/>
      <c r="R198" s="159"/>
      <c r="S198" s="159"/>
      <c r="T198" s="159"/>
      <c r="U198" s="159"/>
      <c r="V198" s="159"/>
      <c r="W198" s="159"/>
      <c r="X198" s="159"/>
      <c r="Y198" s="159"/>
      <c r="Z198" s="148"/>
      <c r="AA198" s="148"/>
      <c r="AB198" s="148"/>
      <c r="AC198" s="148"/>
      <c r="AD198" s="148"/>
      <c r="AE198" s="148"/>
      <c r="AF198" s="148"/>
      <c r="AG198" s="148" t="s">
        <v>142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3" x14ac:dyDescent="0.2">
      <c r="A199" s="155"/>
      <c r="B199" s="156"/>
      <c r="C199" s="188" t="s">
        <v>308</v>
      </c>
      <c r="D199" s="161"/>
      <c r="E199" s="162">
        <v>7.14</v>
      </c>
      <c r="F199" s="159"/>
      <c r="G199" s="159"/>
      <c r="H199" s="159"/>
      <c r="I199" s="159"/>
      <c r="J199" s="159"/>
      <c r="K199" s="159"/>
      <c r="L199" s="159"/>
      <c r="M199" s="159"/>
      <c r="N199" s="158"/>
      <c r="O199" s="158"/>
      <c r="P199" s="158"/>
      <c r="Q199" s="158"/>
      <c r="R199" s="159"/>
      <c r="S199" s="159"/>
      <c r="T199" s="159"/>
      <c r="U199" s="159"/>
      <c r="V199" s="159"/>
      <c r="W199" s="159"/>
      <c r="X199" s="159"/>
      <c r="Y199" s="159"/>
      <c r="Z199" s="148"/>
      <c r="AA199" s="148"/>
      <c r="AB199" s="148"/>
      <c r="AC199" s="148"/>
      <c r="AD199" s="148"/>
      <c r="AE199" s="148"/>
      <c r="AF199" s="148"/>
      <c r="AG199" s="148" t="s">
        <v>142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3" x14ac:dyDescent="0.2">
      <c r="A200" s="155"/>
      <c r="B200" s="156"/>
      <c r="C200" s="188" t="s">
        <v>309</v>
      </c>
      <c r="D200" s="161"/>
      <c r="E200" s="162">
        <v>6.7649999999999997</v>
      </c>
      <c r="F200" s="159"/>
      <c r="G200" s="159"/>
      <c r="H200" s="159"/>
      <c r="I200" s="159"/>
      <c r="J200" s="159"/>
      <c r="K200" s="159"/>
      <c r="L200" s="159"/>
      <c r="M200" s="159"/>
      <c r="N200" s="158"/>
      <c r="O200" s="158"/>
      <c r="P200" s="158"/>
      <c r="Q200" s="158"/>
      <c r="R200" s="159"/>
      <c r="S200" s="159"/>
      <c r="T200" s="159"/>
      <c r="U200" s="159"/>
      <c r="V200" s="159"/>
      <c r="W200" s="159"/>
      <c r="X200" s="159"/>
      <c r="Y200" s="159"/>
      <c r="Z200" s="148"/>
      <c r="AA200" s="148"/>
      <c r="AB200" s="148"/>
      <c r="AC200" s="148"/>
      <c r="AD200" s="148"/>
      <c r="AE200" s="148"/>
      <c r="AF200" s="148"/>
      <c r="AG200" s="148" t="s">
        <v>142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3" x14ac:dyDescent="0.2">
      <c r="A201" s="155"/>
      <c r="B201" s="156"/>
      <c r="C201" s="188" t="s">
        <v>310</v>
      </c>
      <c r="D201" s="161"/>
      <c r="E201" s="162">
        <v>4.4400000000000004</v>
      </c>
      <c r="F201" s="159"/>
      <c r="G201" s="159"/>
      <c r="H201" s="159"/>
      <c r="I201" s="159"/>
      <c r="J201" s="159"/>
      <c r="K201" s="159"/>
      <c r="L201" s="159"/>
      <c r="M201" s="159"/>
      <c r="N201" s="158"/>
      <c r="O201" s="158"/>
      <c r="P201" s="158"/>
      <c r="Q201" s="158"/>
      <c r="R201" s="159"/>
      <c r="S201" s="159"/>
      <c r="T201" s="159"/>
      <c r="U201" s="159"/>
      <c r="V201" s="159"/>
      <c r="W201" s="159"/>
      <c r="X201" s="159"/>
      <c r="Y201" s="159"/>
      <c r="Z201" s="148"/>
      <c r="AA201" s="148"/>
      <c r="AB201" s="148"/>
      <c r="AC201" s="148"/>
      <c r="AD201" s="148"/>
      <c r="AE201" s="148"/>
      <c r="AF201" s="148"/>
      <c r="AG201" s="148" t="s">
        <v>142</v>
      </c>
      <c r="AH201" s="148">
        <v>0</v>
      </c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3" x14ac:dyDescent="0.2">
      <c r="A202" s="155"/>
      <c r="B202" s="156"/>
      <c r="C202" s="188" t="s">
        <v>311</v>
      </c>
      <c r="D202" s="161"/>
      <c r="E202" s="162">
        <v>3.87</v>
      </c>
      <c r="F202" s="159"/>
      <c r="G202" s="159"/>
      <c r="H202" s="159"/>
      <c r="I202" s="159"/>
      <c r="J202" s="159"/>
      <c r="K202" s="159"/>
      <c r="L202" s="159"/>
      <c r="M202" s="159"/>
      <c r="N202" s="158"/>
      <c r="O202" s="158"/>
      <c r="P202" s="158"/>
      <c r="Q202" s="158"/>
      <c r="R202" s="159"/>
      <c r="S202" s="159"/>
      <c r="T202" s="159"/>
      <c r="U202" s="159"/>
      <c r="V202" s="159"/>
      <c r="W202" s="159"/>
      <c r="X202" s="159"/>
      <c r="Y202" s="159"/>
      <c r="Z202" s="148"/>
      <c r="AA202" s="148"/>
      <c r="AB202" s="148"/>
      <c r="AC202" s="148"/>
      <c r="AD202" s="148"/>
      <c r="AE202" s="148"/>
      <c r="AF202" s="148"/>
      <c r="AG202" s="148" t="s">
        <v>142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3" x14ac:dyDescent="0.2">
      <c r="A203" s="155"/>
      <c r="B203" s="156"/>
      <c r="C203" s="188" t="s">
        <v>310</v>
      </c>
      <c r="D203" s="161"/>
      <c r="E203" s="162">
        <v>4.4400000000000004</v>
      </c>
      <c r="F203" s="159"/>
      <c r="G203" s="159"/>
      <c r="H203" s="159"/>
      <c r="I203" s="159"/>
      <c r="J203" s="159"/>
      <c r="K203" s="159"/>
      <c r="L203" s="159"/>
      <c r="M203" s="159"/>
      <c r="N203" s="158"/>
      <c r="O203" s="158"/>
      <c r="P203" s="158"/>
      <c r="Q203" s="158"/>
      <c r="R203" s="159"/>
      <c r="S203" s="159"/>
      <c r="T203" s="159"/>
      <c r="U203" s="159"/>
      <c r="V203" s="159"/>
      <c r="W203" s="159"/>
      <c r="X203" s="159"/>
      <c r="Y203" s="159"/>
      <c r="Z203" s="148"/>
      <c r="AA203" s="148"/>
      <c r="AB203" s="148"/>
      <c r="AC203" s="148"/>
      <c r="AD203" s="148"/>
      <c r="AE203" s="148"/>
      <c r="AF203" s="148"/>
      <c r="AG203" s="148" t="s">
        <v>142</v>
      </c>
      <c r="AH203" s="148">
        <v>0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3" x14ac:dyDescent="0.2">
      <c r="A204" s="155"/>
      <c r="B204" s="156"/>
      <c r="C204" s="188" t="s">
        <v>312</v>
      </c>
      <c r="D204" s="161"/>
      <c r="E204" s="162">
        <v>7.62</v>
      </c>
      <c r="F204" s="159"/>
      <c r="G204" s="159"/>
      <c r="H204" s="159"/>
      <c r="I204" s="159"/>
      <c r="J204" s="159"/>
      <c r="K204" s="159"/>
      <c r="L204" s="159"/>
      <c r="M204" s="159"/>
      <c r="N204" s="158"/>
      <c r="O204" s="158"/>
      <c r="P204" s="158"/>
      <c r="Q204" s="158"/>
      <c r="R204" s="159"/>
      <c r="S204" s="159"/>
      <c r="T204" s="159"/>
      <c r="U204" s="159"/>
      <c r="V204" s="159"/>
      <c r="W204" s="159"/>
      <c r="X204" s="159"/>
      <c r="Y204" s="159"/>
      <c r="Z204" s="148"/>
      <c r="AA204" s="148"/>
      <c r="AB204" s="148"/>
      <c r="AC204" s="148"/>
      <c r="AD204" s="148"/>
      <c r="AE204" s="148"/>
      <c r="AF204" s="148"/>
      <c r="AG204" s="148" t="s">
        <v>142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3" x14ac:dyDescent="0.2">
      <c r="A205" s="155"/>
      <c r="B205" s="156"/>
      <c r="C205" s="188" t="s">
        <v>313</v>
      </c>
      <c r="D205" s="161"/>
      <c r="E205" s="162">
        <v>8.6999999999999993</v>
      </c>
      <c r="F205" s="159"/>
      <c r="G205" s="159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8"/>
      <c r="AA205" s="148"/>
      <c r="AB205" s="148"/>
      <c r="AC205" s="148"/>
      <c r="AD205" s="148"/>
      <c r="AE205" s="148"/>
      <c r="AF205" s="148"/>
      <c r="AG205" s="148" t="s">
        <v>142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3" x14ac:dyDescent="0.2">
      <c r="A206" s="155"/>
      <c r="B206" s="156"/>
      <c r="C206" s="188" t="s">
        <v>314</v>
      </c>
      <c r="D206" s="161"/>
      <c r="E206" s="162">
        <v>0.6</v>
      </c>
      <c r="F206" s="159"/>
      <c r="G206" s="159"/>
      <c r="H206" s="159"/>
      <c r="I206" s="159"/>
      <c r="J206" s="159"/>
      <c r="K206" s="159"/>
      <c r="L206" s="159"/>
      <c r="M206" s="159"/>
      <c r="N206" s="158"/>
      <c r="O206" s="158"/>
      <c r="P206" s="158"/>
      <c r="Q206" s="158"/>
      <c r="R206" s="159"/>
      <c r="S206" s="159"/>
      <c r="T206" s="159"/>
      <c r="U206" s="159"/>
      <c r="V206" s="159"/>
      <c r="W206" s="159"/>
      <c r="X206" s="159"/>
      <c r="Y206" s="159"/>
      <c r="Z206" s="148"/>
      <c r="AA206" s="148"/>
      <c r="AB206" s="148"/>
      <c r="AC206" s="148"/>
      <c r="AD206" s="148"/>
      <c r="AE206" s="148"/>
      <c r="AF206" s="148"/>
      <c r="AG206" s="148" t="s">
        <v>142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3" x14ac:dyDescent="0.2">
      <c r="A207" s="155"/>
      <c r="B207" s="156"/>
      <c r="C207" s="188" t="s">
        <v>315</v>
      </c>
      <c r="D207" s="161"/>
      <c r="E207" s="162">
        <v>12.6</v>
      </c>
      <c r="F207" s="159"/>
      <c r="G207" s="159"/>
      <c r="H207" s="159"/>
      <c r="I207" s="159"/>
      <c r="J207" s="159"/>
      <c r="K207" s="159"/>
      <c r="L207" s="159"/>
      <c r="M207" s="159"/>
      <c r="N207" s="158"/>
      <c r="O207" s="158"/>
      <c r="P207" s="158"/>
      <c r="Q207" s="158"/>
      <c r="R207" s="159"/>
      <c r="S207" s="159"/>
      <c r="T207" s="159"/>
      <c r="U207" s="159"/>
      <c r="V207" s="159"/>
      <c r="W207" s="159"/>
      <c r="X207" s="159"/>
      <c r="Y207" s="159"/>
      <c r="Z207" s="148"/>
      <c r="AA207" s="148"/>
      <c r="AB207" s="148"/>
      <c r="AC207" s="148"/>
      <c r="AD207" s="148"/>
      <c r="AE207" s="148"/>
      <c r="AF207" s="148"/>
      <c r="AG207" s="148" t="s">
        <v>142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3" x14ac:dyDescent="0.2">
      <c r="A208" s="155"/>
      <c r="B208" s="156"/>
      <c r="C208" s="188" t="s">
        <v>316</v>
      </c>
      <c r="D208" s="161"/>
      <c r="E208" s="162">
        <v>6.5250000000000004</v>
      </c>
      <c r="F208" s="159"/>
      <c r="G208" s="159"/>
      <c r="H208" s="159"/>
      <c r="I208" s="159"/>
      <c r="J208" s="159"/>
      <c r="K208" s="159"/>
      <c r="L208" s="159"/>
      <c r="M208" s="159"/>
      <c r="N208" s="158"/>
      <c r="O208" s="158"/>
      <c r="P208" s="158"/>
      <c r="Q208" s="158"/>
      <c r="R208" s="159"/>
      <c r="S208" s="159"/>
      <c r="T208" s="159"/>
      <c r="U208" s="159"/>
      <c r="V208" s="159"/>
      <c r="W208" s="159"/>
      <c r="X208" s="159"/>
      <c r="Y208" s="159"/>
      <c r="Z208" s="148"/>
      <c r="AA208" s="148"/>
      <c r="AB208" s="148"/>
      <c r="AC208" s="148"/>
      <c r="AD208" s="148"/>
      <c r="AE208" s="148"/>
      <c r="AF208" s="148"/>
      <c r="AG208" s="148" t="s">
        <v>142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3" x14ac:dyDescent="0.2">
      <c r="A209" s="155"/>
      <c r="B209" s="156"/>
      <c r="C209" s="188" t="s">
        <v>317</v>
      </c>
      <c r="D209" s="161"/>
      <c r="E209" s="162">
        <v>14.28</v>
      </c>
      <c r="F209" s="159"/>
      <c r="G209" s="159"/>
      <c r="H209" s="159"/>
      <c r="I209" s="159"/>
      <c r="J209" s="159"/>
      <c r="K209" s="159"/>
      <c r="L209" s="159"/>
      <c r="M209" s="159"/>
      <c r="N209" s="158"/>
      <c r="O209" s="158"/>
      <c r="P209" s="158"/>
      <c r="Q209" s="158"/>
      <c r="R209" s="159"/>
      <c r="S209" s="159"/>
      <c r="T209" s="159"/>
      <c r="U209" s="159"/>
      <c r="V209" s="159"/>
      <c r="W209" s="159"/>
      <c r="X209" s="159"/>
      <c r="Y209" s="159"/>
      <c r="Z209" s="148"/>
      <c r="AA209" s="148"/>
      <c r="AB209" s="148"/>
      <c r="AC209" s="148"/>
      <c r="AD209" s="148"/>
      <c r="AE209" s="148"/>
      <c r="AF209" s="148"/>
      <c r="AG209" s="148" t="s">
        <v>142</v>
      </c>
      <c r="AH209" s="148">
        <v>0</v>
      </c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3" x14ac:dyDescent="0.2">
      <c r="A210" s="155"/>
      <c r="B210" s="156"/>
      <c r="C210" s="188" t="s">
        <v>318</v>
      </c>
      <c r="D210" s="161"/>
      <c r="E210" s="162">
        <v>14.22</v>
      </c>
      <c r="F210" s="159"/>
      <c r="G210" s="159"/>
      <c r="H210" s="159"/>
      <c r="I210" s="159"/>
      <c r="J210" s="159"/>
      <c r="K210" s="159"/>
      <c r="L210" s="159"/>
      <c r="M210" s="159"/>
      <c r="N210" s="158"/>
      <c r="O210" s="158"/>
      <c r="P210" s="158"/>
      <c r="Q210" s="158"/>
      <c r="R210" s="159"/>
      <c r="S210" s="159"/>
      <c r="T210" s="159"/>
      <c r="U210" s="159"/>
      <c r="V210" s="159"/>
      <c r="W210" s="159"/>
      <c r="X210" s="159"/>
      <c r="Y210" s="159"/>
      <c r="Z210" s="148"/>
      <c r="AA210" s="148"/>
      <c r="AB210" s="148"/>
      <c r="AC210" s="148"/>
      <c r="AD210" s="148"/>
      <c r="AE210" s="148"/>
      <c r="AF210" s="148"/>
      <c r="AG210" s="148" t="s">
        <v>142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 x14ac:dyDescent="0.2">
      <c r="A211" s="171">
        <v>38</v>
      </c>
      <c r="B211" s="172" t="s">
        <v>233</v>
      </c>
      <c r="C211" s="187" t="s">
        <v>234</v>
      </c>
      <c r="D211" s="173" t="s">
        <v>135</v>
      </c>
      <c r="E211" s="174">
        <v>159.19</v>
      </c>
      <c r="F211" s="175"/>
      <c r="G211" s="176">
        <f>ROUND(E211*F211,2)</f>
        <v>0</v>
      </c>
      <c r="H211" s="175"/>
      <c r="I211" s="176">
        <f>ROUND(E211*H211,2)</f>
        <v>0</v>
      </c>
      <c r="J211" s="175"/>
      <c r="K211" s="176">
        <f>ROUND(E211*J211,2)</f>
        <v>0</v>
      </c>
      <c r="L211" s="176">
        <v>21</v>
      </c>
      <c r="M211" s="176">
        <f>G211*(1+L211/100)</f>
        <v>0</v>
      </c>
      <c r="N211" s="174">
        <v>2.3000000000000001E-4</v>
      </c>
      <c r="O211" s="174">
        <f>ROUND(E211*N211,2)</f>
        <v>0.04</v>
      </c>
      <c r="P211" s="174">
        <v>0</v>
      </c>
      <c r="Q211" s="174">
        <f>ROUND(E211*P211,2)</f>
        <v>0</v>
      </c>
      <c r="R211" s="176"/>
      <c r="S211" s="176" t="s">
        <v>137</v>
      </c>
      <c r="T211" s="177" t="s">
        <v>137</v>
      </c>
      <c r="U211" s="159">
        <v>7.0000000000000007E-2</v>
      </c>
      <c r="V211" s="159">
        <f>ROUND(E211*U211,2)</f>
        <v>11.14</v>
      </c>
      <c r="W211" s="159"/>
      <c r="X211" s="159" t="s">
        <v>374</v>
      </c>
      <c r="Y211" s="159" t="s">
        <v>139</v>
      </c>
      <c r="Z211" s="148"/>
      <c r="AA211" s="148"/>
      <c r="AB211" s="148"/>
      <c r="AC211" s="148"/>
      <c r="AD211" s="148"/>
      <c r="AE211" s="148"/>
      <c r="AF211" s="148"/>
      <c r="AG211" s="148" t="s">
        <v>375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2" x14ac:dyDescent="0.2">
      <c r="A212" s="155"/>
      <c r="B212" s="156"/>
      <c r="C212" s="188" t="s">
        <v>305</v>
      </c>
      <c r="D212" s="161"/>
      <c r="E212" s="162">
        <v>49.05</v>
      </c>
      <c r="F212" s="159"/>
      <c r="G212" s="159"/>
      <c r="H212" s="159"/>
      <c r="I212" s="159"/>
      <c r="J212" s="159"/>
      <c r="K212" s="159"/>
      <c r="L212" s="159"/>
      <c r="M212" s="159"/>
      <c r="N212" s="158"/>
      <c r="O212" s="158"/>
      <c r="P212" s="158"/>
      <c r="Q212" s="158"/>
      <c r="R212" s="159"/>
      <c r="S212" s="159"/>
      <c r="T212" s="159"/>
      <c r="U212" s="159"/>
      <c r="V212" s="159"/>
      <c r="W212" s="159"/>
      <c r="X212" s="159"/>
      <c r="Y212" s="159"/>
      <c r="Z212" s="148"/>
      <c r="AA212" s="148"/>
      <c r="AB212" s="148"/>
      <c r="AC212" s="148"/>
      <c r="AD212" s="148"/>
      <c r="AE212" s="148"/>
      <c r="AF212" s="148"/>
      <c r="AG212" s="148" t="s">
        <v>142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3" x14ac:dyDescent="0.2">
      <c r="A213" s="155"/>
      <c r="B213" s="156"/>
      <c r="C213" s="188" t="s">
        <v>306</v>
      </c>
      <c r="D213" s="161"/>
      <c r="E213" s="162">
        <v>16.239999999999998</v>
      </c>
      <c r="F213" s="159"/>
      <c r="G213" s="159"/>
      <c r="H213" s="159"/>
      <c r="I213" s="159"/>
      <c r="J213" s="159"/>
      <c r="K213" s="159"/>
      <c r="L213" s="159"/>
      <c r="M213" s="159"/>
      <c r="N213" s="158"/>
      <c r="O213" s="158"/>
      <c r="P213" s="158"/>
      <c r="Q213" s="158"/>
      <c r="R213" s="159"/>
      <c r="S213" s="159"/>
      <c r="T213" s="159"/>
      <c r="U213" s="159"/>
      <c r="V213" s="159"/>
      <c r="W213" s="159"/>
      <c r="X213" s="159"/>
      <c r="Y213" s="159"/>
      <c r="Z213" s="148"/>
      <c r="AA213" s="148"/>
      <c r="AB213" s="148"/>
      <c r="AC213" s="148"/>
      <c r="AD213" s="148"/>
      <c r="AE213" s="148"/>
      <c r="AF213" s="148"/>
      <c r="AG213" s="148" t="s">
        <v>142</v>
      </c>
      <c r="AH213" s="148">
        <v>0</v>
      </c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3" x14ac:dyDescent="0.2">
      <c r="A214" s="155"/>
      <c r="B214" s="156"/>
      <c r="C214" s="188" t="s">
        <v>307</v>
      </c>
      <c r="D214" s="161"/>
      <c r="E214" s="162">
        <v>2.7</v>
      </c>
      <c r="F214" s="159"/>
      <c r="G214" s="159"/>
      <c r="H214" s="159"/>
      <c r="I214" s="159"/>
      <c r="J214" s="159"/>
      <c r="K214" s="159"/>
      <c r="L214" s="159"/>
      <c r="M214" s="159"/>
      <c r="N214" s="158"/>
      <c r="O214" s="158"/>
      <c r="P214" s="158"/>
      <c r="Q214" s="158"/>
      <c r="R214" s="159"/>
      <c r="S214" s="159"/>
      <c r="T214" s="159"/>
      <c r="U214" s="159"/>
      <c r="V214" s="159"/>
      <c r="W214" s="159"/>
      <c r="X214" s="159"/>
      <c r="Y214" s="159"/>
      <c r="Z214" s="148"/>
      <c r="AA214" s="148"/>
      <c r="AB214" s="148"/>
      <c r="AC214" s="148"/>
      <c r="AD214" s="148"/>
      <c r="AE214" s="148"/>
      <c r="AF214" s="148"/>
      <c r="AG214" s="148" t="s">
        <v>142</v>
      </c>
      <c r="AH214" s="148">
        <v>0</v>
      </c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3" x14ac:dyDescent="0.2">
      <c r="A215" s="155"/>
      <c r="B215" s="156"/>
      <c r="C215" s="188" t="s">
        <v>308</v>
      </c>
      <c r="D215" s="161"/>
      <c r="E215" s="162">
        <v>7.14</v>
      </c>
      <c r="F215" s="159"/>
      <c r="G215" s="159"/>
      <c r="H215" s="159"/>
      <c r="I215" s="159"/>
      <c r="J215" s="159"/>
      <c r="K215" s="159"/>
      <c r="L215" s="159"/>
      <c r="M215" s="159"/>
      <c r="N215" s="158"/>
      <c r="O215" s="158"/>
      <c r="P215" s="158"/>
      <c r="Q215" s="158"/>
      <c r="R215" s="159"/>
      <c r="S215" s="159"/>
      <c r="T215" s="159"/>
      <c r="U215" s="159"/>
      <c r="V215" s="159"/>
      <c r="W215" s="159"/>
      <c r="X215" s="159"/>
      <c r="Y215" s="159"/>
      <c r="Z215" s="148"/>
      <c r="AA215" s="148"/>
      <c r="AB215" s="148"/>
      <c r="AC215" s="148"/>
      <c r="AD215" s="148"/>
      <c r="AE215" s="148"/>
      <c r="AF215" s="148"/>
      <c r="AG215" s="148" t="s">
        <v>142</v>
      </c>
      <c r="AH215" s="148">
        <v>0</v>
      </c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3" x14ac:dyDescent="0.2">
      <c r="A216" s="155"/>
      <c r="B216" s="156"/>
      <c r="C216" s="188" t="s">
        <v>309</v>
      </c>
      <c r="D216" s="161"/>
      <c r="E216" s="162">
        <v>6.7649999999999997</v>
      </c>
      <c r="F216" s="159"/>
      <c r="G216" s="159"/>
      <c r="H216" s="159"/>
      <c r="I216" s="159"/>
      <c r="J216" s="159"/>
      <c r="K216" s="159"/>
      <c r="L216" s="159"/>
      <c r="M216" s="159"/>
      <c r="N216" s="158"/>
      <c r="O216" s="158"/>
      <c r="P216" s="158"/>
      <c r="Q216" s="158"/>
      <c r="R216" s="159"/>
      <c r="S216" s="159"/>
      <c r="T216" s="159"/>
      <c r="U216" s="159"/>
      <c r="V216" s="159"/>
      <c r="W216" s="159"/>
      <c r="X216" s="159"/>
      <c r="Y216" s="159"/>
      <c r="Z216" s="148"/>
      <c r="AA216" s="148"/>
      <c r="AB216" s="148"/>
      <c r="AC216" s="148"/>
      <c r="AD216" s="148"/>
      <c r="AE216" s="148"/>
      <c r="AF216" s="148"/>
      <c r="AG216" s="148" t="s">
        <v>142</v>
      </c>
      <c r="AH216" s="148">
        <v>0</v>
      </c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3" x14ac:dyDescent="0.2">
      <c r="A217" s="155"/>
      <c r="B217" s="156"/>
      <c r="C217" s="188" t="s">
        <v>310</v>
      </c>
      <c r="D217" s="161"/>
      <c r="E217" s="162">
        <v>4.4400000000000004</v>
      </c>
      <c r="F217" s="159"/>
      <c r="G217" s="159"/>
      <c r="H217" s="159"/>
      <c r="I217" s="159"/>
      <c r="J217" s="159"/>
      <c r="K217" s="159"/>
      <c r="L217" s="159"/>
      <c r="M217" s="159"/>
      <c r="N217" s="158"/>
      <c r="O217" s="158"/>
      <c r="P217" s="158"/>
      <c r="Q217" s="158"/>
      <c r="R217" s="159"/>
      <c r="S217" s="159"/>
      <c r="T217" s="159"/>
      <c r="U217" s="159"/>
      <c r="V217" s="159"/>
      <c r="W217" s="159"/>
      <c r="X217" s="159"/>
      <c r="Y217" s="159"/>
      <c r="Z217" s="148"/>
      <c r="AA217" s="148"/>
      <c r="AB217" s="148"/>
      <c r="AC217" s="148"/>
      <c r="AD217" s="148"/>
      <c r="AE217" s="148"/>
      <c r="AF217" s="148"/>
      <c r="AG217" s="148" t="s">
        <v>142</v>
      </c>
      <c r="AH217" s="148">
        <v>0</v>
      </c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3" x14ac:dyDescent="0.2">
      <c r="A218" s="155"/>
      <c r="B218" s="156"/>
      <c r="C218" s="188" t="s">
        <v>311</v>
      </c>
      <c r="D218" s="161"/>
      <c r="E218" s="162">
        <v>3.87</v>
      </c>
      <c r="F218" s="159"/>
      <c r="G218" s="159"/>
      <c r="H218" s="159"/>
      <c r="I218" s="159"/>
      <c r="J218" s="159"/>
      <c r="K218" s="159"/>
      <c r="L218" s="159"/>
      <c r="M218" s="159"/>
      <c r="N218" s="158"/>
      <c r="O218" s="158"/>
      <c r="P218" s="158"/>
      <c r="Q218" s="158"/>
      <c r="R218" s="159"/>
      <c r="S218" s="159"/>
      <c r="T218" s="159"/>
      <c r="U218" s="159"/>
      <c r="V218" s="159"/>
      <c r="W218" s="159"/>
      <c r="X218" s="159"/>
      <c r="Y218" s="159"/>
      <c r="Z218" s="148"/>
      <c r="AA218" s="148"/>
      <c r="AB218" s="148"/>
      <c r="AC218" s="148"/>
      <c r="AD218" s="148"/>
      <c r="AE218" s="148"/>
      <c r="AF218" s="148"/>
      <c r="AG218" s="148" t="s">
        <v>142</v>
      </c>
      <c r="AH218" s="148">
        <v>0</v>
      </c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3" x14ac:dyDescent="0.2">
      <c r="A219" s="155"/>
      <c r="B219" s="156"/>
      <c r="C219" s="188" t="s">
        <v>310</v>
      </c>
      <c r="D219" s="161"/>
      <c r="E219" s="162">
        <v>4.4400000000000004</v>
      </c>
      <c r="F219" s="159"/>
      <c r="G219" s="159"/>
      <c r="H219" s="159"/>
      <c r="I219" s="159"/>
      <c r="J219" s="159"/>
      <c r="K219" s="159"/>
      <c r="L219" s="159"/>
      <c r="M219" s="159"/>
      <c r="N219" s="158"/>
      <c r="O219" s="158"/>
      <c r="P219" s="158"/>
      <c r="Q219" s="158"/>
      <c r="R219" s="159"/>
      <c r="S219" s="159"/>
      <c r="T219" s="159"/>
      <c r="U219" s="159"/>
      <c r="V219" s="159"/>
      <c r="W219" s="159"/>
      <c r="X219" s="159"/>
      <c r="Y219" s="159"/>
      <c r="Z219" s="148"/>
      <c r="AA219" s="148"/>
      <c r="AB219" s="148"/>
      <c r="AC219" s="148"/>
      <c r="AD219" s="148"/>
      <c r="AE219" s="148"/>
      <c r="AF219" s="148"/>
      <c r="AG219" s="148" t="s">
        <v>142</v>
      </c>
      <c r="AH219" s="148">
        <v>0</v>
      </c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3" x14ac:dyDescent="0.2">
      <c r="A220" s="155"/>
      <c r="B220" s="156"/>
      <c r="C220" s="188" t="s">
        <v>312</v>
      </c>
      <c r="D220" s="161"/>
      <c r="E220" s="162">
        <v>7.62</v>
      </c>
      <c r="F220" s="159"/>
      <c r="G220" s="159"/>
      <c r="H220" s="159"/>
      <c r="I220" s="159"/>
      <c r="J220" s="159"/>
      <c r="K220" s="159"/>
      <c r="L220" s="159"/>
      <c r="M220" s="159"/>
      <c r="N220" s="158"/>
      <c r="O220" s="158"/>
      <c r="P220" s="158"/>
      <c r="Q220" s="158"/>
      <c r="R220" s="159"/>
      <c r="S220" s="159"/>
      <c r="T220" s="159"/>
      <c r="U220" s="159"/>
      <c r="V220" s="159"/>
      <c r="W220" s="159"/>
      <c r="X220" s="159"/>
      <c r="Y220" s="159"/>
      <c r="Z220" s="148"/>
      <c r="AA220" s="148"/>
      <c r="AB220" s="148"/>
      <c r="AC220" s="148"/>
      <c r="AD220" s="148"/>
      <c r="AE220" s="148"/>
      <c r="AF220" s="148"/>
      <c r="AG220" s="148" t="s">
        <v>142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3" x14ac:dyDescent="0.2">
      <c r="A221" s="155"/>
      <c r="B221" s="156"/>
      <c r="C221" s="188" t="s">
        <v>313</v>
      </c>
      <c r="D221" s="161"/>
      <c r="E221" s="162">
        <v>8.6999999999999993</v>
      </c>
      <c r="F221" s="159"/>
      <c r="G221" s="159"/>
      <c r="H221" s="159"/>
      <c r="I221" s="159"/>
      <c r="J221" s="159"/>
      <c r="K221" s="159"/>
      <c r="L221" s="159"/>
      <c r="M221" s="159"/>
      <c r="N221" s="158"/>
      <c r="O221" s="158"/>
      <c r="P221" s="158"/>
      <c r="Q221" s="158"/>
      <c r="R221" s="159"/>
      <c r="S221" s="159"/>
      <c r="T221" s="159"/>
      <c r="U221" s="159"/>
      <c r="V221" s="159"/>
      <c r="W221" s="159"/>
      <c r="X221" s="159"/>
      <c r="Y221" s="159"/>
      <c r="Z221" s="148"/>
      <c r="AA221" s="148"/>
      <c r="AB221" s="148"/>
      <c r="AC221" s="148"/>
      <c r="AD221" s="148"/>
      <c r="AE221" s="148"/>
      <c r="AF221" s="148"/>
      <c r="AG221" s="148" t="s">
        <v>142</v>
      </c>
      <c r="AH221" s="148">
        <v>0</v>
      </c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3" x14ac:dyDescent="0.2">
      <c r="A222" s="155"/>
      <c r="B222" s="156"/>
      <c r="C222" s="188" t="s">
        <v>314</v>
      </c>
      <c r="D222" s="161"/>
      <c r="E222" s="162">
        <v>0.6</v>
      </c>
      <c r="F222" s="159"/>
      <c r="G222" s="159"/>
      <c r="H222" s="159"/>
      <c r="I222" s="159"/>
      <c r="J222" s="159"/>
      <c r="K222" s="159"/>
      <c r="L222" s="159"/>
      <c r="M222" s="159"/>
      <c r="N222" s="158"/>
      <c r="O222" s="158"/>
      <c r="P222" s="158"/>
      <c r="Q222" s="158"/>
      <c r="R222" s="159"/>
      <c r="S222" s="159"/>
      <c r="T222" s="159"/>
      <c r="U222" s="159"/>
      <c r="V222" s="159"/>
      <c r="W222" s="159"/>
      <c r="X222" s="159"/>
      <c r="Y222" s="159"/>
      <c r="Z222" s="148"/>
      <c r="AA222" s="148"/>
      <c r="AB222" s="148"/>
      <c r="AC222" s="148"/>
      <c r="AD222" s="148"/>
      <c r="AE222" s="148"/>
      <c r="AF222" s="148"/>
      <c r="AG222" s="148" t="s">
        <v>142</v>
      </c>
      <c r="AH222" s="148">
        <v>0</v>
      </c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3" x14ac:dyDescent="0.2">
      <c r="A223" s="155"/>
      <c r="B223" s="156"/>
      <c r="C223" s="188" t="s">
        <v>315</v>
      </c>
      <c r="D223" s="161"/>
      <c r="E223" s="162">
        <v>12.6</v>
      </c>
      <c r="F223" s="159"/>
      <c r="G223" s="159"/>
      <c r="H223" s="159"/>
      <c r="I223" s="159"/>
      <c r="J223" s="159"/>
      <c r="K223" s="159"/>
      <c r="L223" s="159"/>
      <c r="M223" s="159"/>
      <c r="N223" s="158"/>
      <c r="O223" s="158"/>
      <c r="P223" s="158"/>
      <c r="Q223" s="158"/>
      <c r="R223" s="159"/>
      <c r="S223" s="159"/>
      <c r="T223" s="159"/>
      <c r="U223" s="159"/>
      <c r="V223" s="159"/>
      <c r="W223" s="159"/>
      <c r="X223" s="159"/>
      <c r="Y223" s="159"/>
      <c r="Z223" s="148"/>
      <c r="AA223" s="148"/>
      <c r="AB223" s="148"/>
      <c r="AC223" s="148"/>
      <c r="AD223" s="148"/>
      <c r="AE223" s="148"/>
      <c r="AF223" s="148"/>
      <c r="AG223" s="148" t="s">
        <v>142</v>
      </c>
      <c r="AH223" s="148">
        <v>0</v>
      </c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3" x14ac:dyDescent="0.2">
      <c r="A224" s="155"/>
      <c r="B224" s="156"/>
      <c r="C224" s="188" t="s">
        <v>316</v>
      </c>
      <c r="D224" s="161"/>
      <c r="E224" s="162">
        <v>6.5250000000000004</v>
      </c>
      <c r="F224" s="159"/>
      <c r="G224" s="159"/>
      <c r="H224" s="159"/>
      <c r="I224" s="159"/>
      <c r="J224" s="159"/>
      <c r="K224" s="159"/>
      <c r="L224" s="159"/>
      <c r="M224" s="159"/>
      <c r="N224" s="158"/>
      <c r="O224" s="158"/>
      <c r="P224" s="158"/>
      <c r="Q224" s="158"/>
      <c r="R224" s="159"/>
      <c r="S224" s="159"/>
      <c r="T224" s="159"/>
      <c r="U224" s="159"/>
      <c r="V224" s="159"/>
      <c r="W224" s="159"/>
      <c r="X224" s="159"/>
      <c r="Y224" s="159"/>
      <c r="Z224" s="148"/>
      <c r="AA224" s="148"/>
      <c r="AB224" s="148"/>
      <c r="AC224" s="148"/>
      <c r="AD224" s="148"/>
      <c r="AE224" s="148"/>
      <c r="AF224" s="148"/>
      <c r="AG224" s="148" t="s">
        <v>142</v>
      </c>
      <c r="AH224" s="148">
        <v>0</v>
      </c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3" x14ac:dyDescent="0.2">
      <c r="A225" s="155"/>
      <c r="B225" s="156"/>
      <c r="C225" s="188" t="s">
        <v>317</v>
      </c>
      <c r="D225" s="161"/>
      <c r="E225" s="162">
        <v>14.28</v>
      </c>
      <c r="F225" s="159"/>
      <c r="G225" s="159"/>
      <c r="H225" s="159"/>
      <c r="I225" s="159"/>
      <c r="J225" s="159"/>
      <c r="K225" s="159"/>
      <c r="L225" s="159"/>
      <c r="M225" s="159"/>
      <c r="N225" s="158"/>
      <c r="O225" s="158"/>
      <c r="P225" s="158"/>
      <c r="Q225" s="158"/>
      <c r="R225" s="159"/>
      <c r="S225" s="159"/>
      <c r="T225" s="159"/>
      <c r="U225" s="159"/>
      <c r="V225" s="159"/>
      <c r="W225" s="159"/>
      <c r="X225" s="159"/>
      <c r="Y225" s="159"/>
      <c r="Z225" s="148"/>
      <c r="AA225" s="148"/>
      <c r="AB225" s="148"/>
      <c r="AC225" s="148"/>
      <c r="AD225" s="148"/>
      <c r="AE225" s="148"/>
      <c r="AF225" s="148"/>
      <c r="AG225" s="148" t="s">
        <v>142</v>
      </c>
      <c r="AH225" s="148">
        <v>0</v>
      </c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3" x14ac:dyDescent="0.2">
      <c r="A226" s="155"/>
      <c r="B226" s="156"/>
      <c r="C226" s="188" t="s">
        <v>318</v>
      </c>
      <c r="D226" s="161"/>
      <c r="E226" s="162">
        <v>14.22</v>
      </c>
      <c r="F226" s="159"/>
      <c r="G226" s="159"/>
      <c r="H226" s="159"/>
      <c r="I226" s="159"/>
      <c r="J226" s="159"/>
      <c r="K226" s="159"/>
      <c r="L226" s="159"/>
      <c r="M226" s="159"/>
      <c r="N226" s="158"/>
      <c r="O226" s="158"/>
      <c r="P226" s="158"/>
      <c r="Q226" s="158"/>
      <c r="R226" s="159"/>
      <c r="S226" s="159"/>
      <c r="T226" s="159"/>
      <c r="U226" s="159"/>
      <c r="V226" s="159"/>
      <c r="W226" s="159"/>
      <c r="X226" s="159"/>
      <c r="Y226" s="159"/>
      <c r="Z226" s="148"/>
      <c r="AA226" s="148"/>
      <c r="AB226" s="148"/>
      <c r="AC226" s="148"/>
      <c r="AD226" s="148"/>
      <c r="AE226" s="148"/>
      <c r="AF226" s="148"/>
      <c r="AG226" s="148" t="s">
        <v>142</v>
      </c>
      <c r="AH226" s="148">
        <v>0</v>
      </c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 x14ac:dyDescent="0.2">
      <c r="A227" s="171">
        <v>39</v>
      </c>
      <c r="B227" s="172" t="s">
        <v>235</v>
      </c>
      <c r="C227" s="187" t="s">
        <v>236</v>
      </c>
      <c r="D227" s="173" t="s">
        <v>135</v>
      </c>
      <c r="E227" s="174">
        <v>145.875</v>
      </c>
      <c r="F227" s="175"/>
      <c r="G227" s="176">
        <f>ROUND(E227*F227,2)</f>
        <v>0</v>
      </c>
      <c r="H227" s="175"/>
      <c r="I227" s="176">
        <f>ROUND(E227*H227,2)</f>
        <v>0</v>
      </c>
      <c r="J227" s="175"/>
      <c r="K227" s="176">
        <f>ROUND(E227*J227,2)</f>
        <v>0</v>
      </c>
      <c r="L227" s="176">
        <v>21</v>
      </c>
      <c r="M227" s="176">
        <f>G227*(1+L227/100)</f>
        <v>0</v>
      </c>
      <c r="N227" s="174">
        <v>4.6000000000000001E-4</v>
      </c>
      <c r="O227" s="174">
        <f>ROUND(E227*N227,2)</f>
        <v>7.0000000000000007E-2</v>
      </c>
      <c r="P227" s="174">
        <v>0</v>
      </c>
      <c r="Q227" s="174">
        <f>ROUND(E227*P227,2)</f>
        <v>0</v>
      </c>
      <c r="R227" s="176"/>
      <c r="S227" s="176" t="s">
        <v>137</v>
      </c>
      <c r="T227" s="177" t="s">
        <v>137</v>
      </c>
      <c r="U227" s="159">
        <v>0.1</v>
      </c>
      <c r="V227" s="159">
        <f>ROUND(E227*U227,2)</f>
        <v>14.59</v>
      </c>
      <c r="W227" s="159"/>
      <c r="X227" s="159" t="s">
        <v>374</v>
      </c>
      <c r="Y227" s="159" t="s">
        <v>139</v>
      </c>
      <c r="Z227" s="148"/>
      <c r="AA227" s="148"/>
      <c r="AB227" s="148"/>
      <c r="AC227" s="148"/>
      <c r="AD227" s="148"/>
      <c r="AE227" s="148"/>
      <c r="AF227" s="148"/>
      <c r="AG227" s="148" t="s">
        <v>375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2" x14ac:dyDescent="0.2">
      <c r="A228" s="155"/>
      <c r="B228" s="156"/>
      <c r="C228" s="188" t="s">
        <v>305</v>
      </c>
      <c r="D228" s="161"/>
      <c r="E228" s="162">
        <v>49.05</v>
      </c>
      <c r="F228" s="159"/>
      <c r="G228" s="159"/>
      <c r="H228" s="159"/>
      <c r="I228" s="159"/>
      <c r="J228" s="159"/>
      <c r="K228" s="159"/>
      <c r="L228" s="159"/>
      <c r="M228" s="159"/>
      <c r="N228" s="158"/>
      <c r="O228" s="158"/>
      <c r="P228" s="158"/>
      <c r="Q228" s="158"/>
      <c r="R228" s="159"/>
      <c r="S228" s="159"/>
      <c r="T228" s="159"/>
      <c r="U228" s="159"/>
      <c r="V228" s="159"/>
      <c r="W228" s="159"/>
      <c r="X228" s="159"/>
      <c r="Y228" s="159"/>
      <c r="Z228" s="148"/>
      <c r="AA228" s="148"/>
      <c r="AB228" s="148"/>
      <c r="AC228" s="148"/>
      <c r="AD228" s="148"/>
      <c r="AE228" s="148"/>
      <c r="AF228" s="148"/>
      <c r="AG228" s="148" t="s">
        <v>142</v>
      </c>
      <c r="AH228" s="148">
        <v>0</v>
      </c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3" x14ac:dyDescent="0.2">
      <c r="A229" s="155"/>
      <c r="B229" s="156"/>
      <c r="C229" s="188" t="s">
        <v>306</v>
      </c>
      <c r="D229" s="161"/>
      <c r="E229" s="162">
        <v>16.239999999999998</v>
      </c>
      <c r="F229" s="159"/>
      <c r="G229" s="159"/>
      <c r="H229" s="159"/>
      <c r="I229" s="159"/>
      <c r="J229" s="159"/>
      <c r="K229" s="159"/>
      <c r="L229" s="159"/>
      <c r="M229" s="159"/>
      <c r="N229" s="158"/>
      <c r="O229" s="158"/>
      <c r="P229" s="158"/>
      <c r="Q229" s="158"/>
      <c r="R229" s="159"/>
      <c r="S229" s="159"/>
      <c r="T229" s="159"/>
      <c r="U229" s="159"/>
      <c r="V229" s="159"/>
      <c r="W229" s="159"/>
      <c r="X229" s="159"/>
      <c r="Y229" s="159"/>
      <c r="Z229" s="148"/>
      <c r="AA229" s="148"/>
      <c r="AB229" s="148"/>
      <c r="AC229" s="148"/>
      <c r="AD229" s="148"/>
      <c r="AE229" s="148"/>
      <c r="AF229" s="148"/>
      <c r="AG229" s="148" t="s">
        <v>142</v>
      </c>
      <c r="AH229" s="148">
        <v>0</v>
      </c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3" x14ac:dyDescent="0.2">
      <c r="A230" s="155"/>
      <c r="B230" s="156"/>
      <c r="C230" s="188" t="s">
        <v>307</v>
      </c>
      <c r="D230" s="161"/>
      <c r="E230" s="162">
        <v>2.7</v>
      </c>
      <c r="F230" s="159"/>
      <c r="G230" s="159"/>
      <c r="H230" s="159"/>
      <c r="I230" s="159"/>
      <c r="J230" s="159"/>
      <c r="K230" s="159"/>
      <c r="L230" s="159"/>
      <c r="M230" s="159"/>
      <c r="N230" s="158"/>
      <c r="O230" s="158"/>
      <c r="P230" s="158"/>
      <c r="Q230" s="158"/>
      <c r="R230" s="159"/>
      <c r="S230" s="159"/>
      <c r="T230" s="159"/>
      <c r="U230" s="159"/>
      <c r="V230" s="159"/>
      <c r="W230" s="159"/>
      <c r="X230" s="159"/>
      <c r="Y230" s="159"/>
      <c r="Z230" s="148"/>
      <c r="AA230" s="148"/>
      <c r="AB230" s="148"/>
      <c r="AC230" s="148"/>
      <c r="AD230" s="148"/>
      <c r="AE230" s="148"/>
      <c r="AF230" s="148"/>
      <c r="AG230" s="148" t="s">
        <v>142</v>
      </c>
      <c r="AH230" s="148">
        <v>0</v>
      </c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3" x14ac:dyDescent="0.2">
      <c r="A231" s="155"/>
      <c r="B231" s="156"/>
      <c r="C231" s="188" t="s">
        <v>308</v>
      </c>
      <c r="D231" s="161"/>
      <c r="E231" s="162">
        <v>7.14</v>
      </c>
      <c r="F231" s="159"/>
      <c r="G231" s="159"/>
      <c r="H231" s="159"/>
      <c r="I231" s="159"/>
      <c r="J231" s="159"/>
      <c r="K231" s="159"/>
      <c r="L231" s="159"/>
      <c r="M231" s="159"/>
      <c r="N231" s="158"/>
      <c r="O231" s="158"/>
      <c r="P231" s="158"/>
      <c r="Q231" s="158"/>
      <c r="R231" s="159"/>
      <c r="S231" s="159"/>
      <c r="T231" s="159"/>
      <c r="U231" s="159"/>
      <c r="V231" s="159"/>
      <c r="W231" s="159"/>
      <c r="X231" s="159"/>
      <c r="Y231" s="159"/>
      <c r="Z231" s="148"/>
      <c r="AA231" s="148"/>
      <c r="AB231" s="148"/>
      <c r="AC231" s="148"/>
      <c r="AD231" s="148"/>
      <c r="AE231" s="148"/>
      <c r="AF231" s="148"/>
      <c r="AG231" s="148" t="s">
        <v>142</v>
      </c>
      <c r="AH231" s="148">
        <v>0</v>
      </c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3" x14ac:dyDescent="0.2">
      <c r="A232" s="155"/>
      <c r="B232" s="156"/>
      <c r="C232" s="188" t="s">
        <v>309</v>
      </c>
      <c r="D232" s="161"/>
      <c r="E232" s="162">
        <v>6.7649999999999997</v>
      </c>
      <c r="F232" s="159"/>
      <c r="G232" s="159"/>
      <c r="H232" s="159"/>
      <c r="I232" s="159"/>
      <c r="J232" s="159"/>
      <c r="K232" s="159"/>
      <c r="L232" s="159"/>
      <c r="M232" s="159"/>
      <c r="N232" s="158"/>
      <c r="O232" s="158"/>
      <c r="P232" s="158"/>
      <c r="Q232" s="158"/>
      <c r="R232" s="159"/>
      <c r="S232" s="159"/>
      <c r="T232" s="159"/>
      <c r="U232" s="159"/>
      <c r="V232" s="159"/>
      <c r="W232" s="159"/>
      <c r="X232" s="159"/>
      <c r="Y232" s="159"/>
      <c r="Z232" s="148"/>
      <c r="AA232" s="148"/>
      <c r="AB232" s="148"/>
      <c r="AC232" s="148"/>
      <c r="AD232" s="148"/>
      <c r="AE232" s="148"/>
      <c r="AF232" s="148"/>
      <c r="AG232" s="148" t="s">
        <v>142</v>
      </c>
      <c r="AH232" s="148">
        <v>0</v>
      </c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outlineLevel="3" x14ac:dyDescent="0.2">
      <c r="A233" s="155"/>
      <c r="B233" s="156"/>
      <c r="C233" s="188" t="s">
        <v>310</v>
      </c>
      <c r="D233" s="161"/>
      <c r="E233" s="162">
        <v>4.4400000000000004</v>
      </c>
      <c r="F233" s="159"/>
      <c r="G233" s="159"/>
      <c r="H233" s="159"/>
      <c r="I233" s="159"/>
      <c r="J233" s="159"/>
      <c r="K233" s="159"/>
      <c r="L233" s="159"/>
      <c r="M233" s="159"/>
      <c r="N233" s="158"/>
      <c r="O233" s="158"/>
      <c r="P233" s="158"/>
      <c r="Q233" s="158"/>
      <c r="R233" s="159"/>
      <c r="S233" s="159"/>
      <c r="T233" s="159"/>
      <c r="U233" s="159"/>
      <c r="V233" s="159"/>
      <c r="W233" s="159"/>
      <c r="X233" s="159"/>
      <c r="Y233" s="159"/>
      <c r="Z233" s="148"/>
      <c r="AA233" s="148"/>
      <c r="AB233" s="148"/>
      <c r="AC233" s="148"/>
      <c r="AD233" s="148"/>
      <c r="AE233" s="148"/>
      <c r="AF233" s="148"/>
      <c r="AG233" s="148" t="s">
        <v>142</v>
      </c>
      <c r="AH233" s="148">
        <v>0</v>
      </c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3" x14ac:dyDescent="0.2">
      <c r="A234" s="155"/>
      <c r="B234" s="156"/>
      <c r="C234" s="188" t="s">
        <v>311</v>
      </c>
      <c r="D234" s="161"/>
      <c r="E234" s="162">
        <v>3.87</v>
      </c>
      <c r="F234" s="159"/>
      <c r="G234" s="159"/>
      <c r="H234" s="159"/>
      <c r="I234" s="159"/>
      <c r="J234" s="159"/>
      <c r="K234" s="159"/>
      <c r="L234" s="159"/>
      <c r="M234" s="159"/>
      <c r="N234" s="158"/>
      <c r="O234" s="158"/>
      <c r="P234" s="158"/>
      <c r="Q234" s="158"/>
      <c r="R234" s="159"/>
      <c r="S234" s="159"/>
      <c r="T234" s="159"/>
      <c r="U234" s="159"/>
      <c r="V234" s="159"/>
      <c r="W234" s="159"/>
      <c r="X234" s="159"/>
      <c r="Y234" s="159"/>
      <c r="Z234" s="148"/>
      <c r="AA234" s="148"/>
      <c r="AB234" s="148"/>
      <c r="AC234" s="148"/>
      <c r="AD234" s="148"/>
      <c r="AE234" s="148"/>
      <c r="AF234" s="148"/>
      <c r="AG234" s="148" t="s">
        <v>142</v>
      </c>
      <c r="AH234" s="148">
        <v>0</v>
      </c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3" x14ac:dyDescent="0.2">
      <c r="A235" s="155"/>
      <c r="B235" s="156"/>
      <c r="C235" s="188" t="s">
        <v>310</v>
      </c>
      <c r="D235" s="161"/>
      <c r="E235" s="162">
        <v>4.4400000000000004</v>
      </c>
      <c r="F235" s="159"/>
      <c r="G235" s="159"/>
      <c r="H235" s="159"/>
      <c r="I235" s="159"/>
      <c r="J235" s="159"/>
      <c r="K235" s="159"/>
      <c r="L235" s="159"/>
      <c r="M235" s="159"/>
      <c r="N235" s="158"/>
      <c r="O235" s="158"/>
      <c r="P235" s="158"/>
      <c r="Q235" s="158"/>
      <c r="R235" s="159"/>
      <c r="S235" s="159"/>
      <c r="T235" s="159"/>
      <c r="U235" s="159"/>
      <c r="V235" s="159"/>
      <c r="W235" s="159"/>
      <c r="X235" s="159"/>
      <c r="Y235" s="159"/>
      <c r="Z235" s="148"/>
      <c r="AA235" s="148"/>
      <c r="AB235" s="148"/>
      <c r="AC235" s="148"/>
      <c r="AD235" s="148"/>
      <c r="AE235" s="148"/>
      <c r="AF235" s="148"/>
      <c r="AG235" s="148" t="s">
        <v>142</v>
      </c>
      <c r="AH235" s="148">
        <v>0</v>
      </c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3" x14ac:dyDescent="0.2">
      <c r="A236" s="155"/>
      <c r="B236" s="156"/>
      <c r="C236" s="188" t="s">
        <v>312</v>
      </c>
      <c r="D236" s="161"/>
      <c r="E236" s="162">
        <v>7.62</v>
      </c>
      <c r="F236" s="159"/>
      <c r="G236" s="159"/>
      <c r="H236" s="159"/>
      <c r="I236" s="159"/>
      <c r="J236" s="159"/>
      <c r="K236" s="159"/>
      <c r="L236" s="159"/>
      <c r="M236" s="159"/>
      <c r="N236" s="158"/>
      <c r="O236" s="158"/>
      <c r="P236" s="158"/>
      <c r="Q236" s="158"/>
      <c r="R236" s="159"/>
      <c r="S236" s="159"/>
      <c r="T236" s="159"/>
      <c r="U236" s="159"/>
      <c r="V236" s="159"/>
      <c r="W236" s="159"/>
      <c r="X236" s="159"/>
      <c r="Y236" s="159"/>
      <c r="Z236" s="148"/>
      <c r="AA236" s="148"/>
      <c r="AB236" s="148"/>
      <c r="AC236" s="148"/>
      <c r="AD236" s="148"/>
      <c r="AE236" s="148"/>
      <c r="AF236" s="148"/>
      <c r="AG236" s="148" t="s">
        <v>142</v>
      </c>
      <c r="AH236" s="148">
        <v>0</v>
      </c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3" x14ac:dyDescent="0.2">
      <c r="A237" s="155"/>
      <c r="B237" s="156"/>
      <c r="C237" s="188" t="s">
        <v>313</v>
      </c>
      <c r="D237" s="161"/>
      <c r="E237" s="162">
        <v>8.6999999999999993</v>
      </c>
      <c r="F237" s="159"/>
      <c r="G237" s="159"/>
      <c r="H237" s="159"/>
      <c r="I237" s="159"/>
      <c r="J237" s="159"/>
      <c r="K237" s="159"/>
      <c r="L237" s="159"/>
      <c r="M237" s="159"/>
      <c r="N237" s="158"/>
      <c r="O237" s="158"/>
      <c r="P237" s="158"/>
      <c r="Q237" s="158"/>
      <c r="R237" s="159"/>
      <c r="S237" s="159"/>
      <c r="T237" s="159"/>
      <c r="U237" s="159"/>
      <c r="V237" s="159"/>
      <c r="W237" s="159"/>
      <c r="X237" s="159"/>
      <c r="Y237" s="159"/>
      <c r="Z237" s="148"/>
      <c r="AA237" s="148"/>
      <c r="AB237" s="148"/>
      <c r="AC237" s="148"/>
      <c r="AD237" s="148"/>
      <c r="AE237" s="148"/>
      <c r="AF237" s="148"/>
      <c r="AG237" s="148" t="s">
        <v>142</v>
      </c>
      <c r="AH237" s="148">
        <v>0</v>
      </c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3" x14ac:dyDescent="0.2">
      <c r="A238" s="155"/>
      <c r="B238" s="156"/>
      <c r="C238" s="188" t="s">
        <v>314</v>
      </c>
      <c r="D238" s="161"/>
      <c r="E238" s="162">
        <v>0.6</v>
      </c>
      <c r="F238" s="159"/>
      <c r="G238" s="159"/>
      <c r="H238" s="159"/>
      <c r="I238" s="159"/>
      <c r="J238" s="159"/>
      <c r="K238" s="159"/>
      <c r="L238" s="159"/>
      <c r="M238" s="159"/>
      <c r="N238" s="158"/>
      <c r="O238" s="158"/>
      <c r="P238" s="158"/>
      <c r="Q238" s="158"/>
      <c r="R238" s="159"/>
      <c r="S238" s="159"/>
      <c r="T238" s="159"/>
      <c r="U238" s="159"/>
      <c r="V238" s="159"/>
      <c r="W238" s="159"/>
      <c r="X238" s="159"/>
      <c r="Y238" s="159"/>
      <c r="Z238" s="148"/>
      <c r="AA238" s="148"/>
      <c r="AB238" s="148"/>
      <c r="AC238" s="148"/>
      <c r="AD238" s="148"/>
      <c r="AE238" s="148"/>
      <c r="AF238" s="148"/>
      <c r="AG238" s="148" t="s">
        <v>142</v>
      </c>
      <c r="AH238" s="148">
        <v>0</v>
      </c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3" x14ac:dyDescent="0.2">
      <c r="A239" s="155"/>
      <c r="B239" s="156"/>
      <c r="C239" s="188" t="s">
        <v>315</v>
      </c>
      <c r="D239" s="161"/>
      <c r="E239" s="162">
        <v>12.6</v>
      </c>
      <c r="F239" s="159"/>
      <c r="G239" s="159"/>
      <c r="H239" s="159"/>
      <c r="I239" s="159"/>
      <c r="J239" s="159"/>
      <c r="K239" s="159"/>
      <c r="L239" s="159"/>
      <c r="M239" s="159"/>
      <c r="N239" s="158"/>
      <c r="O239" s="158"/>
      <c r="P239" s="158"/>
      <c r="Q239" s="158"/>
      <c r="R239" s="159"/>
      <c r="S239" s="159"/>
      <c r="T239" s="159"/>
      <c r="U239" s="159"/>
      <c r="V239" s="159"/>
      <c r="W239" s="159"/>
      <c r="X239" s="159"/>
      <c r="Y239" s="159"/>
      <c r="Z239" s="148"/>
      <c r="AA239" s="148"/>
      <c r="AB239" s="148"/>
      <c r="AC239" s="148"/>
      <c r="AD239" s="148"/>
      <c r="AE239" s="148"/>
      <c r="AF239" s="148"/>
      <c r="AG239" s="148" t="s">
        <v>142</v>
      </c>
      <c r="AH239" s="148">
        <v>0</v>
      </c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3" x14ac:dyDescent="0.2">
      <c r="A240" s="155"/>
      <c r="B240" s="156"/>
      <c r="C240" s="188" t="s">
        <v>316</v>
      </c>
      <c r="D240" s="161"/>
      <c r="E240" s="162">
        <v>6.5250000000000004</v>
      </c>
      <c r="F240" s="159"/>
      <c r="G240" s="159"/>
      <c r="H240" s="159"/>
      <c r="I240" s="159"/>
      <c r="J240" s="159"/>
      <c r="K240" s="159"/>
      <c r="L240" s="159"/>
      <c r="M240" s="159"/>
      <c r="N240" s="158"/>
      <c r="O240" s="158"/>
      <c r="P240" s="158"/>
      <c r="Q240" s="158"/>
      <c r="R240" s="159"/>
      <c r="S240" s="159"/>
      <c r="T240" s="159"/>
      <c r="U240" s="159"/>
      <c r="V240" s="159"/>
      <c r="W240" s="159"/>
      <c r="X240" s="159"/>
      <c r="Y240" s="159"/>
      <c r="Z240" s="148"/>
      <c r="AA240" s="148"/>
      <c r="AB240" s="148"/>
      <c r="AC240" s="148"/>
      <c r="AD240" s="148"/>
      <c r="AE240" s="148"/>
      <c r="AF240" s="148"/>
      <c r="AG240" s="148" t="s">
        <v>142</v>
      </c>
      <c r="AH240" s="148">
        <v>0</v>
      </c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3" x14ac:dyDescent="0.2">
      <c r="A241" s="155"/>
      <c r="B241" s="156"/>
      <c r="C241" s="188" t="s">
        <v>317</v>
      </c>
      <c r="D241" s="161"/>
      <c r="E241" s="162">
        <v>14.28</v>
      </c>
      <c r="F241" s="159"/>
      <c r="G241" s="159"/>
      <c r="H241" s="159"/>
      <c r="I241" s="159"/>
      <c r="J241" s="159"/>
      <c r="K241" s="159"/>
      <c r="L241" s="159"/>
      <c r="M241" s="159"/>
      <c r="N241" s="158"/>
      <c r="O241" s="158"/>
      <c r="P241" s="158"/>
      <c r="Q241" s="158"/>
      <c r="R241" s="159"/>
      <c r="S241" s="159"/>
      <c r="T241" s="159"/>
      <c r="U241" s="159"/>
      <c r="V241" s="159"/>
      <c r="W241" s="159"/>
      <c r="X241" s="159"/>
      <c r="Y241" s="159"/>
      <c r="Z241" s="148"/>
      <c r="AA241" s="148"/>
      <c r="AB241" s="148"/>
      <c r="AC241" s="148"/>
      <c r="AD241" s="148"/>
      <c r="AE241" s="148"/>
      <c r="AF241" s="148"/>
      <c r="AG241" s="148" t="s">
        <v>142</v>
      </c>
      <c r="AH241" s="148">
        <v>0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3" x14ac:dyDescent="0.2">
      <c r="A242" s="155"/>
      <c r="B242" s="156"/>
      <c r="C242" s="188" t="s">
        <v>318</v>
      </c>
      <c r="D242" s="161"/>
      <c r="E242" s="162">
        <v>14.22</v>
      </c>
      <c r="F242" s="159"/>
      <c r="G242" s="159"/>
      <c r="H242" s="159"/>
      <c r="I242" s="159"/>
      <c r="J242" s="159"/>
      <c r="K242" s="159"/>
      <c r="L242" s="159"/>
      <c r="M242" s="159"/>
      <c r="N242" s="158"/>
      <c r="O242" s="158"/>
      <c r="P242" s="158"/>
      <c r="Q242" s="158"/>
      <c r="R242" s="159"/>
      <c r="S242" s="159"/>
      <c r="T242" s="159"/>
      <c r="U242" s="159"/>
      <c r="V242" s="159"/>
      <c r="W242" s="159"/>
      <c r="X242" s="159"/>
      <c r="Y242" s="159"/>
      <c r="Z242" s="148"/>
      <c r="AA242" s="148"/>
      <c r="AB242" s="148"/>
      <c r="AC242" s="148"/>
      <c r="AD242" s="148"/>
      <c r="AE242" s="148"/>
      <c r="AF242" s="148"/>
      <c r="AG242" s="148" t="s">
        <v>142</v>
      </c>
      <c r="AH242" s="148">
        <v>0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3" x14ac:dyDescent="0.2">
      <c r="A243" s="155"/>
      <c r="B243" s="156"/>
      <c r="C243" s="188" t="s">
        <v>331</v>
      </c>
      <c r="D243" s="161"/>
      <c r="E243" s="162">
        <v>1.125</v>
      </c>
      <c r="F243" s="159"/>
      <c r="G243" s="159"/>
      <c r="H243" s="159"/>
      <c r="I243" s="159"/>
      <c r="J243" s="159"/>
      <c r="K243" s="159"/>
      <c r="L243" s="159"/>
      <c r="M243" s="159"/>
      <c r="N243" s="158"/>
      <c r="O243" s="158"/>
      <c r="P243" s="158"/>
      <c r="Q243" s="158"/>
      <c r="R243" s="159"/>
      <c r="S243" s="159"/>
      <c r="T243" s="159"/>
      <c r="U243" s="159"/>
      <c r="V243" s="159"/>
      <c r="W243" s="159"/>
      <c r="X243" s="159"/>
      <c r="Y243" s="159"/>
      <c r="Z243" s="148"/>
      <c r="AA243" s="148"/>
      <c r="AB243" s="148"/>
      <c r="AC243" s="148"/>
      <c r="AD243" s="148"/>
      <c r="AE243" s="148"/>
      <c r="AF243" s="148"/>
      <c r="AG243" s="148" t="s">
        <v>142</v>
      </c>
      <c r="AH243" s="148">
        <v>0</v>
      </c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3" x14ac:dyDescent="0.2">
      <c r="A244" s="155"/>
      <c r="B244" s="156"/>
      <c r="C244" s="188" t="s">
        <v>376</v>
      </c>
      <c r="D244" s="161"/>
      <c r="E244" s="162">
        <v>-1.8959999999999999</v>
      </c>
      <c r="F244" s="159"/>
      <c r="G244" s="159"/>
      <c r="H244" s="159"/>
      <c r="I244" s="159"/>
      <c r="J244" s="159"/>
      <c r="K244" s="159"/>
      <c r="L244" s="159"/>
      <c r="M244" s="159"/>
      <c r="N244" s="158"/>
      <c r="O244" s="158"/>
      <c r="P244" s="158"/>
      <c r="Q244" s="158"/>
      <c r="R244" s="159"/>
      <c r="S244" s="159"/>
      <c r="T244" s="159"/>
      <c r="U244" s="159"/>
      <c r="V244" s="159"/>
      <c r="W244" s="159"/>
      <c r="X244" s="159"/>
      <c r="Y244" s="159"/>
      <c r="Z244" s="148"/>
      <c r="AA244" s="148"/>
      <c r="AB244" s="148"/>
      <c r="AC244" s="148"/>
      <c r="AD244" s="148"/>
      <c r="AE244" s="148"/>
      <c r="AF244" s="148"/>
      <c r="AG244" s="148" t="s">
        <v>142</v>
      </c>
      <c r="AH244" s="148">
        <v>0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3" x14ac:dyDescent="0.2">
      <c r="A245" s="155"/>
      <c r="B245" s="156"/>
      <c r="C245" s="188" t="s">
        <v>377</v>
      </c>
      <c r="D245" s="161"/>
      <c r="E245" s="162">
        <v>-1.746</v>
      </c>
      <c r="F245" s="159"/>
      <c r="G245" s="159"/>
      <c r="H245" s="159"/>
      <c r="I245" s="159"/>
      <c r="J245" s="159"/>
      <c r="K245" s="159"/>
      <c r="L245" s="159"/>
      <c r="M245" s="159"/>
      <c r="N245" s="158"/>
      <c r="O245" s="158"/>
      <c r="P245" s="158"/>
      <c r="Q245" s="158"/>
      <c r="R245" s="159"/>
      <c r="S245" s="159"/>
      <c r="T245" s="159"/>
      <c r="U245" s="159"/>
      <c r="V245" s="159"/>
      <c r="W245" s="159"/>
      <c r="X245" s="159"/>
      <c r="Y245" s="159"/>
      <c r="Z245" s="148"/>
      <c r="AA245" s="148"/>
      <c r="AB245" s="148"/>
      <c r="AC245" s="148"/>
      <c r="AD245" s="148"/>
      <c r="AE245" s="148"/>
      <c r="AF245" s="148"/>
      <c r="AG245" s="148" t="s">
        <v>142</v>
      </c>
      <c r="AH245" s="148">
        <v>0</v>
      </c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3" x14ac:dyDescent="0.2">
      <c r="A246" s="155"/>
      <c r="B246" s="156"/>
      <c r="C246" s="188" t="s">
        <v>378</v>
      </c>
      <c r="D246" s="161"/>
      <c r="E246" s="162">
        <v>-1.776</v>
      </c>
      <c r="F246" s="159"/>
      <c r="G246" s="159"/>
      <c r="H246" s="159"/>
      <c r="I246" s="159"/>
      <c r="J246" s="159"/>
      <c r="K246" s="159"/>
      <c r="L246" s="159"/>
      <c r="M246" s="159"/>
      <c r="N246" s="158"/>
      <c r="O246" s="158"/>
      <c r="P246" s="158"/>
      <c r="Q246" s="158"/>
      <c r="R246" s="159"/>
      <c r="S246" s="159"/>
      <c r="T246" s="159"/>
      <c r="U246" s="159"/>
      <c r="V246" s="159"/>
      <c r="W246" s="159"/>
      <c r="X246" s="159"/>
      <c r="Y246" s="159"/>
      <c r="Z246" s="148"/>
      <c r="AA246" s="148"/>
      <c r="AB246" s="148"/>
      <c r="AC246" s="148"/>
      <c r="AD246" s="148"/>
      <c r="AE246" s="148"/>
      <c r="AF246" s="148"/>
      <c r="AG246" s="148" t="s">
        <v>142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3" x14ac:dyDescent="0.2">
      <c r="A247" s="155"/>
      <c r="B247" s="156"/>
      <c r="C247" s="188" t="s">
        <v>379</v>
      </c>
      <c r="D247" s="161"/>
      <c r="E247" s="162">
        <v>-1.548</v>
      </c>
      <c r="F247" s="159"/>
      <c r="G247" s="159"/>
      <c r="H247" s="159"/>
      <c r="I247" s="159"/>
      <c r="J247" s="159"/>
      <c r="K247" s="159"/>
      <c r="L247" s="159"/>
      <c r="M247" s="159"/>
      <c r="N247" s="158"/>
      <c r="O247" s="158"/>
      <c r="P247" s="158"/>
      <c r="Q247" s="158"/>
      <c r="R247" s="159"/>
      <c r="S247" s="159"/>
      <c r="T247" s="159"/>
      <c r="U247" s="159"/>
      <c r="V247" s="159"/>
      <c r="W247" s="159"/>
      <c r="X247" s="159"/>
      <c r="Y247" s="159"/>
      <c r="Z247" s="148"/>
      <c r="AA247" s="148"/>
      <c r="AB247" s="148"/>
      <c r="AC247" s="148"/>
      <c r="AD247" s="148"/>
      <c r="AE247" s="148"/>
      <c r="AF247" s="148"/>
      <c r="AG247" s="148" t="s">
        <v>142</v>
      </c>
      <c r="AH247" s="148">
        <v>0</v>
      </c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3" x14ac:dyDescent="0.2">
      <c r="A248" s="155"/>
      <c r="B248" s="156"/>
      <c r="C248" s="188" t="s">
        <v>378</v>
      </c>
      <c r="D248" s="161"/>
      <c r="E248" s="162">
        <v>-1.776</v>
      </c>
      <c r="F248" s="159"/>
      <c r="G248" s="159"/>
      <c r="H248" s="159"/>
      <c r="I248" s="159"/>
      <c r="J248" s="159"/>
      <c r="K248" s="159"/>
      <c r="L248" s="159"/>
      <c r="M248" s="159"/>
      <c r="N248" s="158"/>
      <c r="O248" s="158"/>
      <c r="P248" s="158"/>
      <c r="Q248" s="158"/>
      <c r="R248" s="159"/>
      <c r="S248" s="159"/>
      <c r="T248" s="159"/>
      <c r="U248" s="159"/>
      <c r="V248" s="159"/>
      <c r="W248" s="159"/>
      <c r="X248" s="159"/>
      <c r="Y248" s="159"/>
      <c r="Z248" s="148"/>
      <c r="AA248" s="148"/>
      <c r="AB248" s="148"/>
      <c r="AC248" s="148"/>
      <c r="AD248" s="148"/>
      <c r="AE248" s="148"/>
      <c r="AF248" s="148"/>
      <c r="AG248" s="148" t="s">
        <v>142</v>
      </c>
      <c r="AH248" s="148">
        <v>0</v>
      </c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3" x14ac:dyDescent="0.2">
      <c r="A249" s="155"/>
      <c r="B249" s="156"/>
      <c r="C249" s="188" t="s">
        <v>380</v>
      </c>
      <c r="D249" s="161"/>
      <c r="E249" s="162">
        <v>-3.048</v>
      </c>
      <c r="F249" s="159"/>
      <c r="G249" s="159"/>
      <c r="H249" s="159"/>
      <c r="I249" s="159"/>
      <c r="J249" s="159"/>
      <c r="K249" s="159"/>
      <c r="L249" s="159"/>
      <c r="M249" s="159"/>
      <c r="N249" s="158"/>
      <c r="O249" s="158"/>
      <c r="P249" s="158"/>
      <c r="Q249" s="158"/>
      <c r="R249" s="159"/>
      <c r="S249" s="159"/>
      <c r="T249" s="159"/>
      <c r="U249" s="159"/>
      <c r="V249" s="159"/>
      <c r="W249" s="159"/>
      <c r="X249" s="159"/>
      <c r="Y249" s="159"/>
      <c r="Z249" s="148"/>
      <c r="AA249" s="148"/>
      <c r="AB249" s="148"/>
      <c r="AC249" s="148"/>
      <c r="AD249" s="148"/>
      <c r="AE249" s="148"/>
      <c r="AF249" s="148"/>
      <c r="AG249" s="148" t="s">
        <v>142</v>
      </c>
      <c r="AH249" s="148">
        <v>0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3" x14ac:dyDescent="0.2">
      <c r="A250" s="155"/>
      <c r="B250" s="156"/>
      <c r="C250" s="188" t="s">
        <v>381</v>
      </c>
      <c r="D250" s="161"/>
      <c r="E250" s="162">
        <v>-2.4</v>
      </c>
      <c r="F250" s="159"/>
      <c r="G250" s="159"/>
      <c r="H250" s="159"/>
      <c r="I250" s="159"/>
      <c r="J250" s="159"/>
      <c r="K250" s="159"/>
      <c r="L250" s="159"/>
      <c r="M250" s="159"/>
      <c r="N250" s="158"/>
      <c r="O250" s="158"/>
      <c r="P250" s="158"/>
      <c r="Q250" s="158"/>
      <c r="R250" s="159"/>
      <c r="S250" s="159"/>
      <c r="T250" s="159"/>
      <c r="U250" s="159"/>
      <c r="V250" s="159"/>
      <c r="W250" s="159"/>
      <c r="X250" s="159"/>
      <c r="Y250" s="159"/>
      <c r="Z250" s="148"/>
      <c r="AA250" s="148"/>
      <c r="AB250" s="148"/>
      <c r="AC250" s="148"/>
      <c r="AD250" s="148"/>
      <c r="AE250" s="148"/>
      <c r="AF250" s="148"/>
      <c r="AG250" s="148" t="s">
        <v>142</v>
      </c>
      <c r="AH250" s="148">
        <v>0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3" x14ac:dyDescent="0.2">
      <c r="A251" s="155"/>
      <c r="B251" s="156"/>
      <c r="C251" s="188" t="s">
        <v>382</v>
      </c>
      <c r="D251" s="161"/>
      <c r="E251" s="162">
        <v>-0.25</v>
      </c>
      <c r="F251" s="159"/>
      <c r="G251" s="159"/>
      <c r="H251" s="159"/>
      <c r="I251" s="159"/>
      <c r="J251" s="159"/>
      <c r="K251" s="159"/>
      <c r="L251" s="159"/>
      <c r="M251" s="159"/>
      <c r="N251" s="158"/>
      <c r="O251" s="158"/>
      <c r="P251" s="158"/>
      <c r="Q251" s="158"/>
      <c r="R251" s="159"/>
      <c r="S251" s="159"/>
      <c r="T251" s="159"/>
      <c r="U251" s="159"/>
      <c r="V251" s="159"/>
      <c r="W251" s="159"/>
      <c r="X251" s="159"/>
      <c r="Y251" s="159"/>
      <c r="Z251" s="148"/>
      <c r="AA251" s="148"/>
      <c r="AB251" s="148"/>
      <c r="AC251" s="148"/>
      <c r="AD251" s="148"/>
      <c r="AE251" s="148"/>
      <c r="AF251" s="148"/>
      <c r="AG251" s="148" t="s">
        <v>142</v>
      </c>
      <c r="AH251" s="148">
        <v>0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x14ac:dyDescent="0.2">
      <c r="A252" s="164" t="s">
        <v>131</v>
      </c>
      <c r="B252" s="165" t="s">
        <v>98</v>
      </c>
      <c r="C252" s="186" t="s">
        <v>99</v>
      </c>
      <c r="D252" s="166"/>
      <c r="E252" s="167"/>
      <c r="F252" s="168"/>
      <c r="G252" s="168">
        <f>SUMIF(AG253:AG262,"&lt;&gt;NOR",G253:G262)</f>
        <v>0</v>
      </c>
      <c r="H252" s="168"/>
      <c r="I252" s="168">
        <f>SUM(I253:I262)</f>
        <v>0</v>
      </c>
      <c r="J252" s="168"/>
      <c r="K252" s="168">
        <f>SUM(K253:K262)</f>
        <v>0</v>
      </c>
      <c r="L252" s="168"/>
      <c r="M252" s="168">
        <f>SUM(M253:M262)</f>
        <v>0</v>
      </c>
      <c r="N252" s="167"/>
      <c r="O252" s="167">
        <f>SUM(O253:O262)</f>
        <v>0.02</v>
      </c>
      <c r="P252" s="167"/>
      <c r="Q252" s="167">
        <f>SUM(Q253:Q262)</f>
        <v>0</v>
      </c>
      <c r="R252" s="168"/>
      <c r="S252" s="168"/>
      <c r="T252" s="169"/>
      <c r="U252" s="163"/>
      <c r="V252" s="163">
        <f>SUM(V253:V262)</f>
        <v>35.74</v>
      </c>
      <c r="W252" s="163"/>
      <c r="X252" s="163"/>
      <c r="Y252" s="163"/>
      <c r="AG252" t="s">
        <v>132</v>
      </c>
    </row>
    <row r="253" spans="1:60" outlineLevel="1" x14ac:dyDescent="0.2">
      <c r="A253" s="178">
        <v>40</v>
      </c>
      <c r="B253" s="179" t="s">
        <v>241</v>
      </c>
      <c r="C253" s="189" t="s">
        <v>242</v>
      </c>
      <c r="D253" s="180" t="s">
        <v>200</v>
      </c>
      <c r="E253" s="181">
        <v>6</v>
      </c>
      <c r="F253" s="182"/>
      <c r="G253" s="183">
        <f t="shared" ref="G253:G262" si="0">ROUND(E253*F253,2)</f>
        <v>0</v>
      </c>
      <c r="H253" s="182"/>
      <c r="I253" s="183">
        <f t="shared" ref="I253:I262" si="1">ROUND(E253*H253,2)</f>
        <v>0</v>
      </c>
      <c r="J253" s="182"/>
      <c r="K253" s="183">
        <f t="shared" ref="K253:K262" si="2">ROUND(E253*J253,2)</f>
        <v>0</v>
      </c>
      <c r="L253" s="183">
        <v>21</v>
      </c>
      <c r="M253" s="183">
        <f t="shared" ref="M253:M262" si="3">G253*(1+L253/100)</f>
        <v>0</v>
      </c>
      <c r="N253" s="181">
        <v>0</v>
      </c>
      <c r="O253" s="181">
        <f t="shared" ref="O253:O262" si="4">ROUND(E253*N253,2)</f>
        <v>0</v>
      </c>
      <c r="P253" s="181">
        <v>0</v>
      </c>
      <c r="Q253" s="181">
        <f t="shared" ref="Q253:Q262" si="5">ROUND(E253*P253,2)</f>
        <v>0</v>
      </c>
      <c r="R253" s="183"/>
      <c r="S253" s="183" t="s">
        <v>137</v>
      </c>
      <c r="T253" s="184" t="s">
        <v>137</v>
      </c>
      <c r="U253" s="159">
        <v>0.27</v>
      </c>
      <c r="V253" s="159">
        <f t="shared" ref="V253:V262" si="6">ROUND(E253*U253,2)</f>
        <v>1.62</v>
      </c>
      <c r="W253" s="159"/>
      <c r="X253" s="159" t="s">
        <v>138</v>
      </c>
      <c r="Y253" s="159" t="s">
        <v>139</v>
      </c>
      <c r="Z253" s="148"/>
      <c r="AA253" s="148"/>
      <c r="AB253" s="148"/>
      <c r="AC253" s="148"/>
      <c r="AD253" s="148"/>
      <c r="AE253" s="148"/>
      <c r="AF253" s="148"/>
      <c r="AG253" s="148" t="s">
        <v>140</v>
      </c>
      <c r="AH253" s="148"/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1" x14ac:dyDescent="0.2">
      <c r="A254" s="178">
        <v>41</v>
      </c>
      <c r="B254" s="179" t="s">
        <v>243</v>
      </c>
      <c r="C254" s="189" t="s">
        <v>244</v>
      </c>
      <c r="D254" s="180" t="s">
        <v>200</v>
      </c>
      <c r="E254" s="181">
        <v>6</v>
      </c>
      <c r="F254" s="182"/>
      <c r="G254" s="183">
        <f t="shared" si="0"/>
        <v>0</v>
      </c>
      <c r="H254" s="182"/>
      <c r="I254" s="183">
        <f t="shared" si="1"/>
        <v>0</v>
      </c>
      <c r="J254" s="182"/>
      <c r="K254" s="183">
        <f t="shared" si="2"/>
        <v>0</v>
      </c>
      <c r="L254" s="183">
        <v>21</v>
      </c>
      <c r="M254" s="183">
        <f t="shared" si="3"/>
        <v>0</v>
      </c>
      <c r="N254" s="181">
        <v>1.2999999999999999E-3</v>
      </c>
      <c r="O254" s="181">
        <f t="shared" si="4"/>
        <v>0.01</v>
      </c>
      <c r="P254" s="181">
        <v>0</v>
      </c>
      <c r="Q254" s="181">
        <f t="shared" si="5"/>
        <v>0</v>
      </c>
      <c r="R254" s="183"/>
      <c r="S254" s="183" t="s">
        <v>136</v>
      </c>
      <c r="T254" s="184" t="s">
        <v>137</v>
      </c>
      <c r="U254" s="159">
        <v>0</v>
      </c>
      <c r="V254" s="159">
        <f t="shared" si="6"/>
        <v>0</v>
      </c>
      <c r="W254" s="159"/>
      <c r="X254" s="159" t="s">
        <v>245</v>
      </c>
      <c r="Y254" s="159" t="s">
        <v>139</v>
      </c>
      <c r="Z254" s="148"/>
      <c r="AA254" s="148"/>
      <c r="AB254" s="148"/>
      <c r="AC254" s="148"/>
      <c r="AD254" s="148"/>
      <c r="AE254" s="148"/>
      <c r="AF254" s="148"/>
      <c r="AG254" s="148" t="s">
        <v>246</v>
      </c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1" x14ac:dyDescent="0.2">
      <c r="A255" s="178">
        <v>42</v>
      </c>
      <c r="B255" s="179" t="s">
        <v>247</v>
      </c>
      <c r="C255" s="189" t="s">
        <v>248</v>
      </c>
      <c r="D255" s="180" t="s">
        <v>200</v>
      </c>
      <c r="E255" s="181">
        <v>6</v>
      </c>
      <c r="F255" s="182"/>
      <c r="G255" s="183">
        <f t="shared" si="0"/>
        <v>0</v>
      </c>
      <c r="H255" s="182"/>
      <c r="I255" s="183">
        <f t="shared" si="1"/>
        <v>0</v>
      </c>
      <c r="J255" s="182"/>
      <c r="K255" s="183">
        <f t="shared" si="2"/>
        <v>0</v>
      </c>
      <c r="L255" s="183">
        <v>21</v>
      </c>
      <c r="M255" s="183">
        <f t="shared" si="3"/>
        <v>0</v>
      </c>
      <c r="N255" s="181">
        <v>0</v>
      </c>
      <c r="O255" s="181">
        <f t="shared" si="4"/>
        <v>0</v>
      </c>
      <c r="P255" s="181">
        <v>0</v>
      </c>
      <c r="Q255" s="181">
        <f t="shared" si="5"/>
        <v>0</v>
      </c>
      <c r="R255" s="183"/>
      <c r="S255" s="183" t="s">
        <v>137</v>
      </c>
      <c r="T255" s="184" t="s">
        <v>137</v>
      </c>
      <c r="U255" s="159">
        <v>0.42</v>
      </c>
      <c r="V255" s="159">
        <f t="shared" si="6"/>
        <v>2.52</v>
      </c>
      <c r="W255" s="159"/>
      <c r="X255" s="159" t="s">
        <v>138</v>
      </c>
      <c r="Y255" s="159" t="s">
        <v>139</v>
      </c>
      <c r="Z255" s="148"/>
      <c r="AA255" s="148"/>
      <c r="AB255" s="148"/>
      <c r="AC255" s="148"/>
      <c r="AD255" s="148"/>
      <c r="AE255" s="148"/>
      <c r="AF255" s="148"/>
      <c r="AG255" s="148" t="s">
        <v>140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1" x14ac:dyDescent="0.2">
      <c r="A256" s="178">
        <v>43</v>
      </c>
      <c r="B256" s="179" t="s">
        <v>249</v>
      </c>
      <c r="C256" s="189" t="s">
        <v>250</v>
      </c>
      <c r="D256" s="180" t="s">
        <v>200</v>
      </c>
      <c r="E256" s="181">
        <v>9</v>
      </c>
      <c r="F256" s="182"/>
      <c r="G256" s="183">
        <f t="shared" si="0"/>
        <v>0</v>
      </c>
      <c r="H256" s="182"/>
      <c r="I256" s="183">
        <f t="shared" si="1"/>
        <v>0</v>
      </c>
      <c r="J256" s="182"/>
      <c r="K256" s="183">
        <f t="shared" si="2"/>
        <v>0</v>
      </c>
      <c r="L256" s="183">
        <v>21</v>
      </c>
      <c r="M256" s="183">
        <f t="shared" si="3"/>
        <v>0</v>
      </c>
      <c r="N256" s="181">
        <v>0</v>
      </c>
      <c r="O256" s="181">
        <f t="shared" si="4"/>
        <v>0</v>
      </c>
      <c r="P256" s="181">
        <v>0</v>
      </c>
      <c r="Q256" s="181">
        <f t="shared" si="5"/>
        <v>0</v>
      </c>
      <c r="R256" s="183"/>
      <c r="S256" s="183" t="s">
        <v>137</v>
      </c>
      <c r="T256" s="184" t="s">
        <v>137</v>
      </c>
      <c r="U256" s="159">
        <v>0.23</v>
      </c>
      <c r="V256" s="159">
        <f t="shared" si="6"/>
        <v>2.0699999999999998</v>
      </c>
      <c r="W256" s="159"/>
      <c r="X256" s="159" t="s">
        <v>138</v>
      </c>
      <c r="Y256" s="159" t="s">
        <v>139</v>
      </c>
      <c r="Z256" s="148"/>
      <c r="AA256" s="148"/>
      <c r="AB256" s="148"/>
      <c r="AC256" s="148"/>
      <c r="AD256" s="148"/>
      <c r="AE256" s="148"/>
      <c r="AF256" s="148"/>
      <c r="AG256" s="148" t="s">
        <v>140</v>
      </c>
      <c r="AH256" s="148"/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1" x14ac:dyDescent="0.2">
      <c r="A257" s="178">
        <v>44</v>
      </c>
      <c r="B257" s="179" t="s">
        <v>251</v>
      </c>
      <c r="C257" s="189" t="s">
        <v>252</v>
      </c>
      <c r="D257" s="180" t="s">
        <v>200</v>
      </c>
      <c r="E257" s="181">
        <v>3</v>
      </c>
      <c r="F257" s="182"/>
      <c r="G257" s="183">
        <f t="shared" si="0"/>
        <v>0</v>
      </c>
      <c r="H257" s="182"/>
      <c r="I257" s="183">
        <f t="shared" si="1"/>
        <v>0</v>
      </c>
      <c r="J257" s="182"/>
      <c r="K257" s="183">
        <f t="shared" si="2"/>
        <v>0</v>
      </c>
      <c r="L257" s="183">
        <v>21</v>
      </c>
      <c r="M257" s="183">
        <f t="shared" si="3"/>
        <v>0</v>
      </c>
      <c r="N257" s="181">
        <v>1.4E-3</v>
      </c>
      <c r="O257" s="181">
        <f t="shared" si="4"/>
        <v>0</v>
      </c>
      <c r="P257" s="181">
        <v>0</v>
      </c>
      <c r="Q257" s="181">
        <f t="shared" si="5"/>
        <v>0</v>
      </c>
      <c r="R257" s="183" t="s">
        <v>253</v>
      </c>
      <c r="S257" s="183" t="s">
        <v>137</v>
      </c>
      <c r="T257" s="184" t="s">
        <v>137</v>
      </c>
      <c r="U257" s="159">
        <v>0</v>
      </c>
      <c r="V257" s="159">
        <f t="shared" si="6"/>
        <v>0</v>
      </c>
      <c r="W257" s="159"/>
      <c r="X257" s="159" t="s">
        <v>245</v>
      </c>
      <c r="Y257" s="159" t="s">
        <v>139</v>
      </c>
      <c r="Z257" s="148"/>
      <c r="AA257" s="148"/>
      <c r="AB257" s="148"/>
      <c r="AC257" s="148"/>
      <c r="AD257" s="148"/>
      <c r="AE257" s="148"/>
      <c r="AF257" s="148"/>
      <c r="AG257" s="148" t="s">
        <v>246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1" x14ac:dyDescent="0.2">
      <c r="A258" s="178">
        <v>45</v>
      </c>
      <c r="B258" s="179" t="s">
        <v>254</v>
      </c>
      <c r="C258" s="189" t="s">
        <v>255</v>
      </c>
      <c r="D258" s="180" t="s">
        <v>200</v>
      </c>
      <c r="E258" s="181">
        <v>3</v>
      </c>
      <c r="F258" s="182"/>
      <c r="G258" s="183">
        <f t="shared" si="0"/>
        <v>0</v>
      </c>
      <c r="H258" s="182"/>
      <c r="I258" s="183">
        <f t="shared" si="1"/>
        <v>0</v>
      </c>
      <c r="J258" s="182"/>
      <c r="K258" s="183">
        <f t="shared" si="2"/>
        <v>0</v>
      </c>
      <c r="L258" s="183">
        <v>21</v>
      </c>
      <c r="M258" s="183">
        <f t="shared" si="3"/>
        <v>0</v>
      </c>
      <c r="N258" s="181">
        <v>0</v>
      </c>
      <c r="O258" s="181">
        <f t="shared" si="4"/>
        <v>0</v>
      </c>
      <c r="P258" s="181">
        <v>0</v>
      </c>
      <c r="Q258" s="181">
        <f t="shared" si="5"/>
        <v>0</v>
      </c>
      <c r="R258" s="183"/>
      <c r="S258" s="183" t="s">
        <v>137</v>
      </c>
      <c r="T258" s="184" t="s">
        <v>137</v>
      </c>
      <c r="U258" s="159">
        <v>0.66</v>
      </c>
      <c r="V258" s="159">
        <f t="shared" si="6"/>
        <v>1.98</v>
      </c>
      <c r="W258" s="159"/>
      <c r="X258" s="159" t="s">
        <v>138</v>
      </c>
      <c r="Y258" s="159" t="s">
        <v>139</v>
      </c>
      <c r="Z258" s="148"/>
      <c r="AA258" s="148"/>
      <c r="AB258" s="148"/>
      <c r="AC258" s="148"/>
      <c r="AD258" s="148"/>
      <c r="AE258" s="148"/>
      <c r="AF258" s="148"/>
      <c r="AG258" s="148" t="s">
        <v>140</v>
      </c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1" x14ac:dyDescent="0.2">
      <c r="A259" s="178">
        <v>46</v>
      </c>
      <c r="B259" s="179" t="s">
        <v>383</v>
      </c>
      <c r="C259" s="189" t="s">
        <v>384</v>
      </c>
      <c r="D259" s="180" t="s">
        <v>200</v>
      </c>
      <c r="E259" s="181">
        <v>6</v>
      </c>
      <c r="F259" s="182"/>
      <c r="G259" s="183">
        <f t="shared" si="0"/>
        <v>0</v>
      </c>
      <c r="H259" s="182"/>
      <c r="I259" s="183">
        <f t="shared" si="1"/>
        <v>0</v>
      </c>
      <c r="J259" s="182"/>
      <c r="K259" s="183">
        <f t="shared" si="2"/>
        <v>0</v>
      </c>
      <c r="L259" s="183">
        <v>21</v>
      </c>
      <c r="M259" s="183">
        <f t="shared" si="3"/>
        <v>0</v>
      </c>
      <c r="N259" s="181">
        <v>1.8E-3</v>
      </c>
      <c r="O259" s="181">
        <f t="shared" si="4"/>
        <v>0.01</v>
      </c>
      <c r="P259" s="181">
        <v>0</v>
      </c>
      <c r="Q259" s="181">
        <f t="shared" si="5"/>
        <v>0</v>
      </c>
      <c r="R259" s="183" t="s">
        <v>253</v>
      </c>
      <c r="S259" s="183" t="s">
        <v>137</v>
      </c>
      <c r="T259" s="184" t="s">
        <v>137</v>
      </c>
      <c r="U259" s="159">
        <v>0</v>
      </c>
      <c r="V259" s="159">
        <f t="shared" si="6"/>
        <v>0</v>
      </c>
      <c r="W259" s="159"/>
      <c r="X259" s="159" t="s">
        <v>245</v>
      </c>
      <c r="Y259" s="159" t="s">
        <v>139</v>
      </c>
      <c r="Z259" s="148"/>
      <c r="AA259" s="148"/>
      <c r="AB259" s="148"/>
      <c r="AC259" s="148"/>
      <c r="AD259" s="148"/>
      <c r="AE259" s="148"/>
      <c r="AF259" s="148"/>
      <c r="AG259" s="148" t="s">
        <v>246</v>
      </c>
      <c r="AH259" s="148"/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1" x14ac:dyDescent="0.2">
      <c r="A260" s="178">
        <v>47</v>
      </c>
      <c r="B260" s="179" t="s">
        <v>385</v>
      </c>
      <c r="C260" s="189" t="s">
        <v>386</v>
      </c>
      <c r="D260" s="180" t="s">
        <v>200</v>
      </c>
      <c r="E260" s="181">
        <v>6</v>
      </c>
      <c r="F260" s="182"/>
      <c r="G260" s="183">
        <f t="shared" si="0"/>
        <v>0</v>
      </c>
      <c r="H260" s="182"/>
      <c r="I260" s="183">
        <f t="shared" si="1"/>
        <v>0</v>
      </c>
      <c r="J260" s="182"/>
      <c r="K260" s="183">
        <f t="shared" si="2"/>
        <v>0</v>
      </c>
      <c r="L260" s="183">
        <v>21</v>
      </c>
      <c r="M260" s="183">
        <f t="shared" si="3"/>
        <v>0</v>
      </c>
      <c r="N260" s="181">
        <v>0</v>
      </c>
      <c r="O260" s="181">
        <f t="shared" si="4"/>
        <v>0</v>
      </c>
      <c r="P260" s="181">
        <v>0</v>
      </c>
      <c r="Q260" s="181">
        <f t="shared" si="5"/>
        <v>0</v>
      </c>
      <c r="R260" s="183"/>
      <c r="S260" s="183" t="s">
        <v>137</v>
      </c>
      <c r="T260" s="184" t="s">
        <v>137</v>
      </c>
      <c r="U260" s="159">
        <v>0.42499999999999999</v>
      </c>
      <c r="V260" s="159">
        <f t="shared" si="6"/>
        <v>2.5499999999999998</v>
      </c>
      <c r="W260" s="159"/>
      <c r="X260" s="159" t="s">
        <v>138</v>
      </c>
      <c r="Y260" s="159" t="s">
        <v>139</v>
      </c>
      <c r="Z260" s="148"/>
      <c r="AA260" s="148"/>
      <c r="AB260" s="148"/>
      <c r="AC260" s="148"/>
      <c r="AD260" s="148"/>
      <c r="AE260" s="148"/>
      <c r="AF260" s="148"/>
      <c r="AG260" s="148" t="s">
        <v>140</v>
      </c>
      <c r="AH260" s="148"/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1" x14ac:dyDescent="0.2">
      <c r="A261" s="178">
        <v>48</v>
      </c>
      <c r="B261" s="179" t="s">
        <v>256</v>
      </c>
      <c r="C261" s="189" t="s">
        <v>257</v>
      </c>
      <c r="D261" s="180" t="s">
        <v>258</v>
      </c>
      <c r="E261" s="181">
        <v>1</v>
      </c>
      <c r="F261" s="182"/>
      <c r="G261" s="183">
        <f t="shared" si="0"/>
        <v>0</v>
      </c>
      <c r="H261" s="182"/>
      <c r="I261" s="183">
        <f t="shared" si="1"/>
        <v>0</v>
      </c>
      <c r="J261" s="182"/>
      <c r="K261" s="183">
        <f t="shared" si="2"/>
        <v>0</v>
      </c>
      <c r="L261" s="183">
        <v>21</v>
      </c>
      <c r="M261" s="183">
        <f t="shared" si="3"/>
        <v>0</v>
      </c>
      <c r="N261" s="181">
        <v>0</v>
      </c>
      <c r="O261" s="181">
        <f t="shared" si="4"/>
        <v>0</v>
      </c>
      <c r="P261" s="181">
        <v>0</v>
      </c>
      <c r="Q261" s="181">
        <f t="shared" si="5"/>
        <v>0</v>
      </c>
      <c r="R261" s="183"/>
      <c r="S261" s="183" t="s">
        <v>136</v>
      </c>
      <c r="T261" s="184" t="s">
        <v>201</v>
      </c>
      <c r="U261" s="159">
        <v>0</v>
      </c>
      <c r="V261" s="159">
        <f t="shared" si="6"/>
        <v>0</v>
      </c>
      <c r="W261" s="159"/>
      <c r="X261" s="159" t="s">
        <v>138</v>
      </c>
      <c r="Y261" s="159" t="s">
        <v>139</v>
      </c>
      <c r="Z261" s="148"/>
      <c r="AA261" s="148"/>
      <c r="AB261" s="148"/>
      <c r="AC261" s="148"/>
      <c r="AD261" s="148"/>
      <c r="AE261" s="148"/>
      <c r="AF261" s="148"/>
      <c r="AG261" s="148" t="s">
        <v>140</v>
      </c>
      <c r="AH261" s="148"/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1" x14ac:dyDescent="0.2">
      <c r="A262" s="178">
        <v>49</v>
      </c>
      <c r="B262" s="179" t="s">
        <v>259</v>
      </c>
      <c r="C262" s="189" t="s">
        <v>260</v>
      </c>
      <c r="D262" s="180" t="s">
        <v>261</v>
      </c>
      <c r="E262" s="181">
        <v>25</v>
      </c>
      <c r="F262" s="182"/>
      <c r="G262" s="183">
        <f t="shared" si="0"/>
        <v>0</v>
      </c>
      <c r="H262" s="182"/>
      <c r="I262" s="183">
        <f t="shared" si="1"/>
        <v>0</v>
      </c>
      <c r="J262" s="182"/>
      <c r="K262" s="183">
        <f t="shared" si="2"/>
        <v>0</v>
      </c>
      <c r="L262" s="183">
        <v>21</v>
      </c>
      <c r="M262" s="183">
        <f t="shared" si="3"/>
        <v>0</v>
      </c>
      <c r="N262" s="181">
        <v>0</v>
      </c>
      <c r="O262" s="181">
        <f t="shared" si="4"/>
        <v>0</v>
      </c>
      <c r="P262" s="181">
        <v>0</v>
      </c>
      <c r="Q262" s="181">
        <f t="shared" si="5"/>
        <v>0</v>
      </c>
      <c r="R262" s="183"/>
      <c r="S262" s="183" t="s">
        <v>137</v>
      </c>
      <c r="T262" s="184" t="s">
        <v>137</v>
      </c>
      <c r="U262" s="159">
        <v>1</v>
      </c>
      <c r="V262" s="159">
        <f t="shared" si="6"/>
        <v>25</v>
      </c>
      <c r="W262" s="159"/>
      <c r="X262" s="159" t="s">
        <v>138</v>
      </c>
      <c r="Y262" s="159" t="s">
        <v>139</v>
      </c>
      <c r="Z262" s="148"/>
      <c r="AA262" s="148"/>
      <c r="AB262" s="148"/>
      <c r="AC262" s="148"/>
      <c r="AD262" s="148"/>
      <c r="AE262" s="148"/>
      <c r="AF262" s="148"/>
      <c r="AG262" s="148" t="s">
        <v>140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x14ac:dyDescent="0.2">
      <c r="A263" s="164" t="s">
        <v>131</v>
      </c>
      <c r="B263" s="165" t="s">
        <v>100</v>
      </c>
      <c r="C263" s="186" t="s">
        <v>101</v>
      </c>
      <c r="D263" s="166"/>
      <c r="E263" s="167"/>
      <c r="F263" s="168"/>
      <c r="G263" s="168">
        <f>SUMIF(AG264:AG271,"&lt;&gt;NOR",G264:G271)</f>
        <v>0</v>
      </c>
      <c r="H263" s="168"/>
      <c r="I263" s="168">
        <f>SUM(I264:I271)</f>
        <v>0</v>
      </c>
      <c r="J263" s="168"/>
      <c r="K263" s="168">
        <f>SUM(K264:K271)</f>
        <v>0</v>
      </c>
      <c r="L263" s="168"/>
      <c r="M263" s="168">
        <f>SUM(M264:M271)</f>
        <v>0</v>
      </c>
      <c r="N263" s="167"/>
      <c r="O263" s="167">
        <f>SUM(O264:O271)</f>
        <v>0</v>
      </c>
      <c r="P263" s="167"/>
      <c r="Q263" s="167">
        <f>SUM(Q264:Q271)</f>
        <v>0</v>
      </c>
      <c r="R263" s="168"/>
      <c r="S263" s="168"/>
      <c r="T263" s="169"/>
      <c r="U263" s="163"/>
      <c r="V263" s="163">
        <f>SUM(V264:V271)</f>
        <v>2.76</v>
      </c>
      <c r="W263" s="163"/>
      <c r="X263" s="163"/>
      <c r="Y263" s="163"/>
      <c r="AG263" t="s">
        <v>132</v>
      </c>
    </row>
    <row r="264" spans="1:60" outlineLevel="1" x14ac:dyDescent="0.2">
      <c r="A264" s="178">
        <v>50</v>
      </c>
      <c r="B264" s="179" t="s">
        <v>262</v>
      </c>
      <c r="C264" s="189" t="s">
        <v>263</v>
      </c>
      <c r="D264" s="180" t="s">
        <v>160</v>
      </c>
      <c r="E264" s="181">
        <v>0.93232000000000004</v>
      </c>
      <c r="F264" s="182"/>
      <c r="G264" s="183">
        <f>ROUND(E264*F264,2)</f>
        <v>0</v>
      </c>
      <c r="H264" s="182"/>
      <c r="I264" s="183">
        <f>ROUND(E264*H264,2)</f>
        <v>0</v>
      </c>
      <c r="J264" s="182"/>
      <c r="K264" s="183">
        <f>ROUND(E264*J264,2)</f>
        <v>0</v>
      </c>
      <c r="L264" s="183">
        <v>21</v>
      </c>
      <c r="M264" s="183">
        <f>G264*(1+L264/100)</f>
        <v>0</v>
      </c>
      <c r="N264" s="181">
        <v>0</v>
      </c>
      <c r="O264" s="181">
        <f>ROUND(E264*N264,2)</f>
        <v>0</v>
      </c>
      <c r="P264" s="181">
        <v>0</v>
      </c>
      <c r="Q264" s="181">
        <f>ROUND(E264*P264,2)</f>
        <v>0</v>
      </c>
      <c r="R264" s="183"/>
      <c r="S264" s="183" t="s">
        <v>137</v>
      </c>
      <c r="T264" s="184" t="s">
        <v>137</v>
      </c>
      <c r="U264" s="159">
        <v>0.94199999999999995</v>
      </c>
      <c r="V264" s="159">
        <f>ROUND(E264*U264,2)</f>
        <v>0.88</v>
      </c>
      <c r="W264" s="159"/>
      <c r="X264" s="159" t="s">
        <v>264</v>
      </c>
      <c r="Y264" s="159" t="s">
        <v>139</v>
      </c>
      <c r="Z264" s="148"/>
      <c r="AA264" s="148"/>
      <c r="AB264" s="148"/>
      <c r="AC264" s="148"/>
      <c r="AD264" s="148"/>
      <c r="AE264" s="148"/>
      <c r="AF264" s="148"/>
      <c r="AG264" s="148" t="s">
        <v>265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1" x14ac:dyDescent="0.2">
      <c r="A265" s="178">
        <v>51</v>
      </c>
      <c r="B265" s="179" t="s">
        <v>266</v>
      </c>
      <c r="C265" s="189" t="s">
        <v>267</v>
      </c>
      <c r="D265" s="180" t="s">
        <v>160</v>
      </c>
      <c r="E265" s="181">
        <v>0.93232000000000004</v>
      </c>
      <c r="F265" s="182"/>
      <c r="G265" s="183">
        <f>ROUND(E265*F265,2)</f>
        <v>0</v>
      </c>
      <c r="H265" s="182"/>
      <c r="I265" s="183">
        <f>ROUND(E265*H265,2)</f>
        <v>0</v>
      </c>
      <c r="J265" s="182"/>
      <c r="K265" s="183">
        <f>ROUND(E265*J265,2)</f>
        <v>0</v>
      </c>
      <c r="L265" s="183">
        <v>21</v>
      </c>
      <c r="M265" s="183">
        <f>G265*(1+L265/100)</f>
        <v>0</v>
      </c>
      <c r="N265" s="181">
        <v>0</v>
      </c>
      <c r="O265" s="181">
        <f>ROUND(E265*N265,2)</f>
        <v>0</v>
      </c>
      <c r="P265" s="181">
        <v>0</v>
      </c>
      <c r="Q265" s="181">
        <f>ROUND(E265*P265,2)</f>
        <v>0</v>
      </c>
      <c r="R265" s="183"/>
      <c r="S265" s="183" t="s">
        <v>137</v>
      </c>
      <c r="T265" s="184" t="s">
        <v>137</v>
      </c>
      <c r="U265" s="159">
        <v>0.105</v>
      </c>
      <c r="V265" s="159">
        <f>ROUND(E265*U265,2)</f>
        <v>0.1</v>
      </c>
      <c r="W265" s="159"/>
      <c r="X265" s="159" t="s">
        <v>264</v>
      </c>
      <c r="Y265" s="159" t="s">
        <v>139</v>
      </c>
      <c r="Z265" s="148"/>
      <c r="AA265" s="148"/>
      <c r="AB265" s="148"/>
      <c r="AC265" s="148"/>
      <c r="AD265" s="148"/>
      <c r="AE265" s="148"/>
      <c r="AF265" s="148"/>
      <c r="AG265" s="148" t="s">
        <v>265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1" x14ac:dyDescent="0.2">
      <c r="A266" s="178">
        <v>52</v>
      </c>
      <c r="B266" s="179" t="s">
        <v>268</v>
      </c>
      <c r="C266" s="189" t="s">
        <v>269</v>
      </c>
      <c r="D266" s="180" t="s">
        <v>160</v>
      </c>
      <c r="E266" s="181">
        <v>0.93232000000000004</v>
      </c>
      <c r="F266" s="182"/>
      <c r="G266" s="183">
        <f>ROUND(E266*F266,2)</f>
        <v>0</v>
      </c>
      <c r="H266" s="182"/>
      <c r="I266" s="183">
        <f>ROUND(E266*H266,2)</f>
        <v>0</v>
      </c>
      <c r="J266" s="182"/>
      <c r="K266" s="183">
        <f>ROUND(E266*J266,2)</f>
        <v>0</v>
      </c>
      <c r="L266" s="183">
        <v>21</v>
      </c>
      <c r="M266" s="183">
        <f>G266*(1+L266/100)</f>
        <v>0</v>
      </c>
      <c r="N266" s="181">
        <v>0</v>
      </c>
      <c r="O266" s="181">
        <f>ROUND(E266*N266,2)</f>
        <v>0</v>
      </c>
      <c r="P266" s="181">
        <v>0</v>
      </c>
      <c r="Q266" s="181">
        <f>ROUND(E266*P266,2)</f>
        <v>0</v>
      </c>
      <c r="R266" s="183"/>
      <c r="S266" s="183" t="s">
        <v>137</v>
      </c>
      <c r="T266" s="184" t="s">
        <v>137</v>
      </c>
      <c r="U266" s="159">
        <v>0.45800000000000002</v>
      </c>
      <c r="V266" s="159">
        <f>ROUND(E266*U266,2)</f>
        <v>0.43</v>
      </c>
      <c r="W266" s="159"/>
      <c r="X266" s="159" t="s">
        <v>264</v>
      </c>
      <c r="Y266" s="159" t="s">
        <v>139</v>
      </c>
      <c r="Z266" s="148"/>
      <c r="AA266" s="148"/>
      <c r="AB266" s="148"/>
      <c r="AC266" s="148"/>
      <c r="AD266" s="148"/>
      <c r="AE266" s="148"/>
      <c r="AF266" s="148"/>
      <c r="AG266" s="148" t="s">
        <v>265</v>
      </c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1" x14ac:dyDescent="0.2">
      <c r="A267" s="178">
        <v>53</v>
      </c>
      <c r="B267" s="179" t="s">
        <v>270</v>
      </c>
      <c r="C267" s="189" t="s">
        <v>271</v>
      </c>
      <c r="D267" s="180" t="s">
        <v>160</v>
      </c>
      <c r="E267" s="181">
        <v>0.93232000000000004</v>
      </c>
      <c r="F267" s="182"/>
      <c r="G267" s="183">
        <f>ROUND(E267*F267,2)</f>
        <v>0</v>
      </c>
      <c r="H267" s="182"/>
      <c r="I267" s="183">
        <f>ROUND(E267*H267,2)</f>
        <v>0</v>
      </c>
      <c r="J267" s="182"/>
      <c r="K267" s="183">
        <f>ROUND(E267*J267,2)</f>
        <v>0</v>
      </c>
      <c r="L267" s="183">
        <v>21</v>
      </c>
      <c r="M267" s="183">
        <f>G267*(1+L267/100)</f>
        <v>0</v>
      </c>
      <c r="N267" s="181">
        <v>0</v>
      </c>
      <c r="O267" s="181">
        <f>ROUND(E267*N267,2)</f>
        <v>0</v>
      </c>
      <c r="P267" s="181">
        <v>0</v>
      </c>
      <c r="Q267" s="181">
        <f>ROUND(E267*P267,2)</f>
        <v>0</v>
      </c>
      <c r="R267" s="183"/>
      <c r="S267" s="183" t="s">
        <v>137</v>
      </c>
      <c r="T267" s="184" t="s">
        <v>137</v>
      </c>
      <c r="U267" s="159">
        <v>0.95599999999999996</v>
      </c>
      <c r="V267" s="159">
        <f>ROUND(E267*U267,2)</f>
        <v>0.89</v>
      </c>
      <c r="W267" s="159"/>
      <c r="X267" s="159" t="s">
        <v>264</v>
      </c>
      <c r="Y267" s="159" t="s">
        <v>139</v>
      </c>
      <c r="Z267" s="148"/>
      <c r="AA267" s="148"/>
      <c r="AB267" s="148"/>
      <c r="AC267" s="148"/>
      <c r="AD267" s="148"/>
      <c r="AE267" s="148"/>
      <c r="AF267" s="148"/>
      <c r="AG267" s="148" t="s">
        <v>272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outlineLevel="1" x14ac:dyDescent="0.2">
      <c r="A268" s="171">
        <v>54</v>
      </c>
      <c r="B268" s="172" t="s">
        <v>273</v>
      </c>
      <c r="C268" s="187" t="s">
        <v>274</v>
      </c>
      <c r="D268" s="173" t="s">
        <v>160</v>
      </c>
      <c r="E268" s="174">
        <v>0.93232000000000004</v>
      </c>
      <c r="F268" s="175"/>
      <c r="G268" s="176">
        <f>ROUND(E268*F268,2)</f>
        <v>0</v>
      </c>
      <c r="H268" s="175"/>
      <c r="I268" s="176">
        <f>ROUND(E268*H268,2)</f>
        <v>0</v>
      </c>
      <c r="J268" s="175"/>
      <c r="K268" s="176">
        <f>ROUND(E268*J268,2)</f>
        <v>0</v>
      </c>
      <c r="L268" s="176">
        <v>21</v>
      </c>
      <c r="M268" s="176">
        <f>G268*(1+L268/100)</f>
        <v>0</v>
      </c>
      <c r="N268" s="174">
        <v>0</v>
      </c>
      <c r="O268" s="174">
        <f>ROUND(E268*N268,2)</f>
        <v>0</v>
      </c>
      <c r="P268" s="174">
        <v>0</v>
      </c>
      <c r="Q268" s="174">
        <f>ROUND(E268*P268,2)</f>
        <v>0</v>
      </c>
      <c r="R268" s="176"/>
      <c r="S268" s="176" t="s">
        <v>137</v>
      </c>
      <c r="T268" s="177" t="s">
        <v>137</v>
      </c>
      <c r="U268" s="159">
        <v>0.49</v>
      </c>
      <c r="V268" s="159">
        <f>ROUND(E268*U268,2)</f>
        <v>0.46</v>
      </c>
      <c r="W268" s="159"/>
      <c r="X268" s="159" t="s">
        <v>264</v>
      </c>
      <c r="Y268" s="159" t="s">
        <v>139</v>
      </c>
      <c r="Z268" s="148"/>
      <c r="AA268" s="148"/>
      <c r="AB268" s="148"/>
      <c r="AC268" s="148"/>
      <c r="AD268" s="148"/>
      <c r="AE268" s="148"/>
      <c r="AF268" s="148"/>
      <c r="AG268" s="148" t="s">
        <v>265</v>
      </c>
      <c r="AH268" s="148"/>
      <c r="AI268" s="148"/>
      <c r="AJ268" s="148"/>
      <c r="AK268" s="148"/>
      <c r="AL268" s="148"/>
      <c r="AM268" s="148"/>
      <c r="AN268" s="148"/>
      <c r="AO268" s="148"/>
      <c r="AP268" s="148"/>
      <c r="AQ268" s="148"/>
      <c r="AR268" s="148"/>
      <c r="AS268" s="148"/>
      <c r="AT268" s="148"/>
      <c r="AU268" s="148"/>
      <c r="AV268" s="148"/>
      <c r="AW268" s="148"/>
      <c r="AX268" s="148"/>
      <c r="AY268" s="148"/>
      <c r="AZ268" s="148"/>
      <c r="BA268" s="148"/>
      <c r="BB268" s="148"/>
      <c r="BC268" s="148"/>
      <c r="BD268" s="148"/>
      <c r="BE268" s="148"/>
      <c r="BF268" s="148"/>
      <c r="BG268" s="148"/>
      <c r="BH268" s="148"/>
    </row>
    <row r="269" spans="1:60" outlineLevel="2" x14ac:dyDescent="0.2">
      <c r="A269" s="155"/>
      <c r="B269" s="156"/>
      <c r="C269" s="271" t="s">
        <v>275</v>
      </c>
      <c r="D269" s="272"/>
      <c r="E269" s="272"/>
      <c r="F269" s="272"/>
      <c r="G269" s="272"/>
      <c r="H269" s="159"/>
      <c r="I269" s="159"/>
      <c r="J269" s="159"/>
      <c r="K269" s="159"/>
      <c r="L269" s="159"/>
      <c r="M269" s="159"/>
      <c r="N269" s="158"/>
      <c r="O269" s="158"/>
      <c r="P269" s="158"/>
      <c r="Q269" s="158"/>
      <c r="R269" s="159"/>
      <c r="S269" s="159"/>
      <c r="T269" s="159"/>
      <c r="U269" s="159"/>
      <c r="V269" s="159"/>
      <c r="W269" s="159"/>
      <c r="X269" s="159"/>
      <c r="Y269" s="159"/>
      <c r="Z269" s="148"/>
      <c r="AA269" s="148"/>
      <c r="AB269" s="148"/>
      <c r="AC269" s="148"/>
      <c r="AD269" s="148"/>
      <c r="AE269" s="148"/>
      <c r="AF269" s="148"/>
      <c r="AG269" s="148" t="s">
        <v>205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1" x14ac:dyDescent="0.2">
      <c r="A270" s="178">
        <v>55</v>
      </c>
      <c r="B270" s="179" t="s">
        <v>276</v>
      </c>
      <c r="C270" s="189" t="s">
        <v>277</v>
      </c>
      <c r="D270" s="180" t="s">
        <v>160</v>
      </c>
      <c r="E270" s="181">
        <v>13.984819999999999</v>
      </c>
      <c r="F270" s="182"/>
      <c r="G270" s="183">
        <f>ROUND(E270*F270,2)</f>
        <v>0</v>
      </c>
      <c r="H270" s="182"/>
      <c r="I270" s="183">
        <f>ROUND(E270*H270,2)</f>
        <v>0</v>
      </c>
      <c r="J270" s="182"/>
      <c r="K270" s="183">
        <f>ROUND(E270*J270,2)</f>
        <v>0</v>
      </c>
      <c r="L270" s="183">
        <v>21</v>
      </c>
      <c r="M270" s="183">
        <f>G270*(1+L270/100)</f>
        <v>0</v>
      </c>
      <c r="N270" s="181">
        <v>0</v>
      </c>
      <c r="O270" s="181">
        <f>ROUND(E270*N270,2)</f>
        <v>0</v>
      </c>
      <c r="P270" s="181">
        <v>0</v>
      </c>
      <c r="Q270" s="181">
        <f>ROUND(E270*P270,2)</f>
        <v>0</v>
      </c>
      <c r="R270" s="183"/>
      <c r="S270" s="183" t="s">
        <v>137</v>
      </c>
      <c r="T270" s="184" t="s">
        <v>137</v>
      </c>
      <c r="U270" s="159">
        <v>0</v>
      </c>
      <c r="V270" s="159">
        <f>ROUND(E270*U270,2)</f>
        <v>0</v>
      </c>
      <c r="W270" s="159"/>
      <c r="X270" s="159" t="s">
        <v>264</v>
      </c>
      <c r="Y270" s="159" t="s">
        <v>139</v>
      </c>
      <c r="Z270" s="148"/>
      <c r="AA270" s="148"/>
      <c r="AB270" s="148"/>
      <c r="AC270" s="148"/>
      <c r="AD270" s="148"/>
      <c r="AE270" s="148"/>
      <c r="AF270" s="148"/>
      <c r="AG270" s="148" t="s">
        <v>265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ht="22.5" outlineLevel="1" x14ac:dyDescent="0.2">
      <c r="A271" s="178">
        <v>56</v>
      </c>
      <c r="B271" s="179" t="s">
        <v>278</v>
      </c>
      <c r="C271" s="189" t="s">
        <v>279</v>
      </c>
      <c r="D271" s="180" t="s">
        <v>160</v>
      </c>
      <c r="E271" s="181">
        <v>0.93232000000000004</v>
      </c>
      <c r="F271" s="182"/>
      <c r="G271" s="183">
        <f>ROUND(E271*F271,2)</f>
        <v>0</v>
      </c>
      <c r="H271" s="182"/>
      <c r="I271" s="183">
        <f>ROUND(E271*H271,2)</f>
        <v>0</v>
      </c>
      <c r="J271" s="182"/>
      <c r="K271" s="183">
        <f>ROUND(E271*J271,2)</f>
        <v>0</v>
      </c>
      <c r="L271" s="183">
        <v>21</v>
      </c>
      <c r="M271" s="183">
        <f>G271*(1+L271/100)</f>
        <v>0</v>
      </c>
      <c r="N271" s="181">
        <v>0</v>
      </c>
      <c r="O271" s="181">
        <f>ROUND(E271*N271,2)</f>
        <v>0</v>
      </c>
      <c r="P271" s="181">
        <v>0</v>
      </c>
      <c r="Q271" s="181">
        <f>ROUND(E271*P271,2)</f>
        <v>0</v>
      </c>
      <c r="R271" s="183"/>
      <c r="S271" s="183" t="s">
        <v>137</v>
      </c>
      <c r="T271" s="184" t="s">
        <v>137</v>
      </c>
      <c r="U271" s="159">
        <v>0</v>
      </c>
      <c r="V271" s="159">
        <f>ROUND(E271*U271,2)</f>
        <v>0</v>
      </c>
      <c r="W271" s="159"/>
      <c r="X271" s="159" t="s">
        <v>264</v>
      </c>
      <c r="Y271" s="159" t="s">
        <v>139</v>
      </c>
      <c r="Z271" s="148"/>
      <c r="AA271" s="148"/>
      <c r="AB271" s="148"/>
      <c r="AC271" s="148"/>
      <c r="AD271" s="148"/>
      <c r="AE271" s="148"/>
      <c r="AF271" s="148"/>
      <c r="AG271" s="148" t="s">
        <v>265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x14ac:dyDescent="0.2">
      <c r="A272" s="164" t="s">
        <v>131</v>
      </c>
      <c r="B272" s="165" t="s">
        <v>103</v>
      </c>
      <c r="C272" s="186" t="s">
        <v>30</v>
      </c>
      <c r="D272" s="166"/>
      <c r="E272" s="167"/>
      <c r="F272" s="168"/>
      <c r="G272" s="168">
        <f>SUMIF(AG273:AG278,"&lt;&gt;NOR",G273:G278)</f>
        <v>0</v>
      </c>
      <c r="H272" s="168"/>
      <c r="I272" s="168">
        <f>SUM(I273:I278)</f>
        <v>0</v>
      </c>
      <c r="J272" s="168"/>
      <c r="K272" s="168">
        <f>SUM(K273:K278)</f>
        <v>0</v>
      </c>
      <c r="L272" s="168"/>
      <c r="M272" s="168">
        <f>SUM(M273:M278)</f>
        <v>0</v>
      </c>
      <c r="N272" s="167"/>
      <c r="O272" s="167">
        <f>SUM(O273:O278)</f>
        <v>0</v>
      </c>
      <c r="P272" s="167"/>
      <c r="Q272" s="167">
        <f>SUM(Q273:Q278)</f>
        <v>0</v>
      </c>
      <c r="R272" s="168"/>
      <c r="S272" s="168"/>
      <c r="T272" s="169"/>
      <c r="U272" s="163"/>
      <c r="V272" s="163">
        <f>SUM(V273:V278)</f>
        <v>0</v>
      </c>
      <c r="W272" s="163"/>
      <c r="X272" s="163"/>
      <c r="Y272" s="163"/>
      <c r="AG272" t="s">
        <v>132</v>
      </c>
    </row>
    <row r="273" spans="1:60" outlineLevel="1" x14ac:dyDescent="0.2">
      <c r="A273" s="178">
        <v>57</v>
      </c>
      <c r="B273" s="179" t="s">
        <v>280</v>
      </c>
      <c r="C273" s="189" t="s">
        <v>281</v>
      </c>
      <c r="D273" s="180" t="s">
        <v>261</v>
      </c>
      <c r="E273" s="181">
        <v>22</v>
      </c>
      <c r="F273" s="182"/>
      <c r="G273" s="183">
        <f t="shared" ref="G273:G278" si="7">ROUND(E273*F273,2)</f>
        <v>0</v>
      </c>
      <c r="H273" s="182"/>
      <c r="I273" s="183">
        <f t="shared" ref="I273:I278" si="8">ROUND(E273*H273,2)</f>
        <v>0</v>
      </c>
      <c r="J273" s="182"/>
      <c r="K273" s="183">
        <f t="shared" ref="K273:K278" si="9">ROUND(E273*J273,2)</f>
        <v>0</v>
      </c>
      <c r="L273" s="183">
        <v>21</v>
      </c>
      <c r="M273" s="183">
        <f t="shared" ref="M273:M278" si="10">G273*(1+L273/100)</f>
        <v>0</v>
      </c>
      <c r="N273" s="181">
        <v>0</v>
      </c>
      <c r="O273" s="181">
        <f t="shared" ref="O273:O278" si="11">ROUND(E273*N273,2)</f>
        <v>0</v>
      </c>
      <c r="P273" s="181">
        <v>0</v>
      </c>
      <c r="Q273" s="181">
        <f t="shared" ref="Q273:Q278" si="12">ROUND(E273*P273,2)</f>
        <v>0</v>
      </c>
      <c r="R273" s="183"/>
      <c r="S273" s="183" t="s">
        <v>136</v>
      </c>
      <c r="T273" s="184" t="s">
        <v>137</v>
      </c>
      <c r="U273" s="159">
        <v>0</v>
      </c>
      <c r="V273" s="159">
        <f t="shared" ref="V273:V278" si="13">ROUND(E273*U273,2)</f>
        <v>0</v>
      </c>
      <c r="W273" s="159"/>
      <c r="X273" s="159" t="s">
        <v>282</v>
      </c>
      <c r="Y273" s="159" t="s">
        <v>139</v>
      </c>
      <c r="Z273" s="148"/>
      <c r="AA273" s="148"/>
      <c r="AB273" s="148"/>
      <c r="AC273" s="148"/>
      <c r="AD273" s="148"/>
      <c r="AE273" s="148"/>
      <c r="AF273" s="148"/>
      <c r="AG273" s="148" t="s">
        <v>283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outlineLevel="1" x14ac:dyDescent="0.2">
      <c r="A274" s="178">
        <v>58</v>
      </c>
      <c r="B274" s="179" t="s">
        <v>284</v>
      </c>
      <c r="C274" s="189" t="s">
        <v>285</v>
      </c>
      <c r="D274" s="180" t="s">
        <v>286</v>
      </c>
      <c r="E274" s="181">
        <v>1</v>
      </c>
      <c r="F274" s="182"/>
      <c r="G274" s="183">
        <f t="shared" si="7"/>
        <v>0</v>
      </c>
      <c r="H274" s="182"/>
      <c r="I274" s="183">
        <f t="shared" si="8"/>
        <v>0</v>
      </c>
      <c r="J274" s="182"/>
      <c r="K274" s="183">
        <f t="shared" si="9"/>
        <v>0</v>
      </c>
      <c r="L274" s="183">
        <v>21</v>
      </c>
      <c r="M274" s="183">
        <f t="shared" si="10"/>
        <v>0</v>
      </c>
      <c r="N274" s="181">
        <v>0</v>
      </c>
      <c r="O274" s="181">
        <f t="shared" si="11"/>
        <v>0</v>
      </c>
      <c r="P274" s="181">
        <v>0</v>
      </c>
      <c r="Q274" s="181">
        <f t="shared" si="12"/>
        <v>0</v>
      </c>
      <c r="R274" s="183"/>
      <c r="S274" s="183" t="s">
        <v>136</v>
      </c>
      <c r="T274" s="184" t="s">
        <v>201</v>
      </c>
      <c r="U274" s="159">
        <v>0</v>
      </c>
      <c r="V274" s="159">
        <f t="shared" si="13"/>
        <v>0</v>
      </c>
      <c r="W274" s="159"/>
      <c r="X274" s="159" t="s">
        <v>287</v>
      </c>
      <c r="Y274" s="159" t="s">
        <v>139</v>
      </c>
      <c r="Z274" s="148"/>
      <c r="AA274" s="148"/>
      <c r="AB274" s="148"/>
      <c r="AC274" s="148"/>
      <c r="AD274" s="148"/>
      <c r="AE274" s="148"/>
      <c r="AF274" s="148"/>
      <c r="AG274" s="148" t="s">
        <v>288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1" x14ac:dyDescent="0.2">
      <c r="A275" s="178">
        <v>59</v>
      </c>
      <c r="B275" s="179" t="s">
        <v>289</v>
      </c>
      <c r="C275" s="189" t="s">
        <v>290</v>
      </c>
      <c r="D275" s="180" t="s">
        <v>286</v>
      </c>
      <c r="E275" s="181">
        <v>1</v>
      </c>
      <c r="F275" s="182"/>
      <c r="G275" s="183">
        <f t="shared" si="7"/>
        <v>0</v>
      </c>
      <c r="H275" s="182"/>
      <c r="I275" s="183">
        <f t="shared" si="8"/>
        <v>0</v>
      </c>
      <c r="J275" s="182"/>
      <c r="K275" s="183">
        <f t="shared" si="9"/>
        <v>0</v>
      </c>
      <c r="L275" s="183">
        <v>21</v>
      </c>
      <c r="M275" s="183">
        <f t="shared" si="10"/>
        <v>0</v>
      </c>
      <c r="N275" s="181">
        <v>0</v>
      </c>
      <c r="O275" s="181">
        <f t="shared" si="11"/>
        <v>0</v>
      </c>
      <c r="P275" s="181">
        <v>0</v>
      </c>
      <c r="Q275" s="181">
        <f t="shared" si="12"/>
        <v>0</v>
      </c>
      <c r="R275" s="183"/>
      <c r="S275" s="183" t="s">
        <v>136</v>
      </c>
      <c r="T275" s="184" t="s">
        <v>201</v>
      </c>
      <c r="U275" s="159">
        <v>0</v>
      </c>
      <c r="V275" s="159">
        <f t="shared" si="13"/>
        <v>0</v>
      </c>
      <c r="W275" s="159"/>
      <c r="X275" s="159" t="s">
        <v>287</v>
      </c>
      <c r="Y275" s="159" t="s">
        <v>139</v>
      </c>
      <c r="Z275" s="148"/>
      <c r="AA275" s="148"/>
      <c r="AB275" s="148"/>
      <c r="AC275" s="148"/>
      <c r="AD275" s="148"/>
      <c r="AE275" s="148"/>
      <c r="AF275" s="148"/>
      <c r="AG275" s="148" t="s">
        <v>288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outlineLevel="1" x14ac:dyDescent="0.2">
      <c r="A276" s="178">
        <v>60</v>
      </c>
      <c r="B276" s="179" t="s">
        <v>291</v>
      </c>
      <c r="C276" s="189" t="s">
        <v>292</v>
      </c>
      <c r="D276" s="180" t="s">
        <v>286</v>
      </c>
      <c r="E276" s="181">
        <v>1</v>
      </c>
      <c r="F276" s="182"/>
      <c r="G276" s="183">
        <f t="shared" si="7"/>
        <v>0</v>
      </c>
      <c r="H276" s="182"/>
      <c r="I276" s="183">
        <f t="shared" si="8"/>
        <v>0</v>
      </c>
      <c r="J276" s="182"/>
      <c r="K276" s="183">
        <f t="shared" si="9"/>
        <v>0</v>
      </c>
      <c r="L276" s="183">
        <v>21</v>
      </c>
      <c r="M276" s="183">
        <f t="shared" si="10"/>
        <v>0</v>
      </c>
      <c r="N276" s="181">
        <v>0</v>
      </c>
      <c r="O276" s="181">
        <f t="shared" si="11"/>
        <v>0</v>
      </c>
      <c r="P276" s="181">
        <v>0</v>
      </c>
      <c r="Q276" s="181">
        <f t="shared" si="12"/>
        <v>0</v>
      </c>
      <c r="R276" s="183"/>
      <c r="S276" s="183" t="s">
        <v>136</v>
      </c>
      <c r="T276" s="184" t="s">
        <v>201</v>
      </c>
      <c r="U276" s="159">
        <v>0</v>
      </c>
      <c r="V276" s="159">
        <f t="shared" si="13"/>
        <v>0</v>
      </c>
      <c r="W276" s="159"/>
      <c r="X276" s="159" t="s">
        <v>287</v>
      </c>
      <c r="Y276" s="159" t="s">
        <v>139</v>
      </c>
      <c r="Z276" s="148"/>
      <c r="AA276" s="148"/>
      <c r="AB276" s="148"/>
      <c r="AC276" s="148"/>
      <c r="AD276" s="148"/>
      <c r="AE276" s="148"/>
      <c r="AF276" s="148"/>
      <c r="AG276" s="148" t="s">
        <v>288</v>
      </c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48"/>
      <c r="AT276" s="148"/>
      <c r="AU276" s="148"/>
      <c r="AV276" s="148"/>
      <c r="AW276" s="148"/>
      <c r="AX276" s="148"/>
      <c r="AY276" s="148"/>
      <c r="AZ276" s="148"/>
      <c r="BA276" s="148"/>
      <c r="BB276" s="148"/>
      <c r="BC276" s="148"/>
      <c r="BD276" s="148"/>
      <c r="BE276" s="148"/>
      <c r="BF276" s="148"/>
      <c r="BG276" s="148"/>
      <c r="BH276" s="148"/>
    </row>
    <row r="277" spans="1:60" outlineLevel="1" x14ac:dyDescent="0.2">
      <c r="A277" s="178">
        <v>61</v>
      </c>
      <c r="B277" s="179" t="s">
        <v>293</v>
      </c>
      <c r="C277" s="189" t="s">
        <v>294</v>
      </c>
      <c r="D277" s="180" t="s">
        <v>286</v>
      </c>
      <c r="E277" s="181">
        <v>1</v>
      </c>
      <c r="F277" s="182"/>
      <c r="G277" s="183">
        <f t="shared" si="7"/>
        <v>0</v>
      </c>
      <c r="H277" s="182"/>
      <c r="I277" s="183">
        <f t="shared" si="8"/>
        <v>0</v>
      </c>
      <c r="J277" s="182"/>
      <c r="K277" s="183">
        <f t="shared" si="9"/>
        <v>0</v>
      </c>
      <c r="L277" s="183">
        <v>21</v>
      </c>
      <c r="M277" s="183">
        <f t="shared" si="10"/>
        <v>0</v>
      </c>
      <c r="N277" s="181">
        <v>0</v>
      </c>
      <c r="O277" s="181">
        <f t="shared" si="11"/>
        <v>0</v>
      </c>
      <c r="P277" s="181">
        <v>0</v>
      </c>
      <c r="Q277" s="181">
        <f t="shared" si="12"/>
        <v>0</v>
      </c>
      <c r="R277" s="183"/>
      <c r="S277" s="183" t="s">
        <v>136</v>
      </c>
      <c r="T277" s="184" t="s">
        <v>201</v>
      </c>
      <c r="U277" s="159">
        <v>0</v>
      </c>
      <c r="V277" s="159">
        <f t="shared" si="13"/>
        <v>0</v>
      </c>
      <c r="W277" s="159"/>
      <c r="X277" s="159" t="s">
        <v>287</v>
      </c>
      <c r="Y277" s="159" t="s">
        <v>139</v>
      </c>
      <c r="Z277" s="148"/>
      <c r="AA277" s="148"/>
      <c r="AB277" s="148"/>
      <c r="AC277" s="148"/>
      <c r="AD277" s="148"/>
      <c r="AE277" s="148"/>
      <c r="AF277" s="148"/>
      <c r="AG277" s="148" t="s">
        <v>288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1" x14ac:dyDescent="0.2">
      <c r="A278" s="171">
        <v>62</v>
      </c>
      <c r="B278" s="172" t="s">
        <v>295</v>
      </c>
      <c r="C278" s="187" t="s">
        <v>296</v>
      </c>
      <c r="D278" s="173" t="s">
        <v>286</v>
      </c>
      <c r="E278" s="174">
        <v>1</v>
      </c>
      <c r="F278" s="175"/>
      <c r="G278" s="176">
        <f t="shared" si="7"/>
        <v>0</v>
      </c>
      <c r="H278" s="175"/>
      <c r="I278" s="176">
        <f t="shared" si="8"/>
        <v>0</v>
      </c>
      <c r="J278" s="175"/>
      <c r="K278" s="176">
        <f t="shared" si="9"/>
        <v>0</v>
      </c>
      <c r="L278" s="176">
        <v>21</v>
      </c>
      <c r="M278" s="176">
        <f t="shared" si="10"/>
        <v>0</v>
      </c>
      <c r="N278" s="174">
        <v>0</v>
      </c>
      <c r="O278" s="174">
        <f t="shared" si="11"/>
        <v>0</v>
      </c>
      <c r="P278" s="174">
        <v>0</v>
      </c>
      <c r="Q278" s="174">
        <f t="shared" si="12"/>
        <v>0</v>
      </c>
      <c r="R278" s="176"/>
      <c r="S278" s="176" t="s">
        <v>136</v>
      </c>
      <c r="T278" s="177" t="s">
        <v>201</v>
      </c>
      <c r="U278" s="159">
        <v>0</v>
      </c>
      <c r="V278" s="159">
        <f t="shared" si="13"/>
        <v>0</v>
      </c>
      <c r="W278" s="159"/>
      <c r="X278" s="159" t="s">
        <v>287</v>
      </c>
      <c r="Y278" s="159" t="s">
        <v>139</v>
      </c>
      <c r="Z278" s="148"/>
      <c r="AA278" s="148"/>
      <c r="AB278" s="148"/>
      <c r="AC278" s="148"/>
      <c r="AD278" s="148"/>
      <c r="AE278" s="148"/>
      <c r="AF278" s="148"/>
      <c r="AG278" s="148" t="s">
        <v>288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x14ac:dyDescent="0.2">
      <c r="A279" s="3"/>
      <c r="B279" s="4"/>
      <c r="C279" s="191"/>
      <c r="D279" s="6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AE279">
        <v>12</v>
      </c>
      <c r="AF279">
        <v>21</v>
      </c>
      <c r="AG279" t="s">
        <v>117</v>
      </c>
    </row>
    <row r="280" spans="1:60" x14ac:dyDescent="0.2">
      <c r="A280" s="151"/>
      <c r="B280" s="152" t="s">
        <v>31</v>
      </c>
      <c r="C280" s="192"/>
      <c r="D280" s="153"/>
      <c r="E280" s="154"/>
      <c r="F280" s="154"/>
      <c r="G280" s="170">
        <f>G8+G11+G32+G38+G44+G48+G50+G79+G109+G129+G252+G263+G272</f>
        <v>0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AE280">
        <f>SUMIF(L7:L278,AE279,G7:G278)</f>
        <v>0</v>
      </c>
      <c r="AF280">
        <f>SUMIF(L7:L278,AF279,G7:G278)</f>
        <v>0</v>
      </c>
      <c r="AG280" t="s">
        <v>297</v>
      </c>
    </row>
    <row r="281" spans="1:60" x14ac:dyDescent="0.2">
      <c r="A281" s="3"/>
      <c r="B281" s="4"/>
      <c r="C281" s="191"/>
      <c r="D281" s="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60" x14ac:dyDescent="0.2">
      <c r="A282" s="3"/>
      <c r="B282" s="4"/>
      <c r="C282" s="191"/>
      <c r="D282" s="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60" x14ac:dyDescent="0.2">
      <c r="A283" s="257" t="s">
        <v>298</v>
      </c>
      <c r="B283" s="257"/>
      <c r="C283" s="258"/>
      <c r="D283" s="6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60" x14ac:dyDescent="0.2">
      <c r="A284" s="259"/>
      <c r="B284" s="260"/>
      <c r="C284" s="261"/>
      <c r="D284" s="260"/>
      <c r="E284" s="260"/>
      <c r="F284" s="260"/>
      <c r="G284" s="262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AG284" t="s">
        <v>299</v>
      </c>
    </row>
    <row r="285" spans="1:60" x14ac:dyDescent="0.2">
      <c r="A285" s="263"/>
      <c r="B285" s="264"/>
      <c r="C285" s="265"/>
      <c r="D285" s="264"/>
      <c r="E285" s="264"/>
      <c r="F285" s="264"/>
      <c r="G285" s="266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60" x14ac:dyDescent="0.2">
      <c r="A286" s="263"/>
      <c r="B286" s="264"/>
      <c r="C286" s="265"/>
      <c r="D286" s="264"/>
      <c r="E286" s="264"/>
      <c r="F286" s="264"/>
      <c r="G286" s="266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60" x14ac:dyDescent="0.2">
      <c r="A287" s="263"/>
      <c r="B287" s="264"/>
      <c r="C287" s="265"/>
      <c r="D287" s="264"/>
      <c r="E287" s="264"/>
      <c r="F287" s="264"/>
      <c r="G287" s="266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60" x14ac:dyDescent="0.2">
      <c r="A288" s="267"/>
      <c r="B288" s="268"/>
      <c r="C288" s="269"/>
      <c r="D288" s="268"/>
      <c r="E288" s="268"/>
      <c r="F288" s="268"/>
      <c r="G288" s="270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33" x14ac:dyDescent="0.2">
      <c r="A289" s="3"/>
      <c r="B289" s="4"/>
      <c r="C289" s="191"/>
      <c r="D289" s="6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33" x14ac:dyDescent="0.2">
      <c r="C290" s="193"/>
      <c r="D290" s="10"/>
      <c r="AG290" t="s">
        <v>300</v>
      </c>
    </row>
    <row r="291" spans="1:33" x14ac:dyDescent="0.2">
      <c r="D291" s="10"/>
    </row>
    <row r="292" spans="1:33" x14ac:dyDescent="0.2">
      <c r="D292" s="10"/>
    </row>
    <row r="293" spans="1:33" x14ac:dyDescent="0.2">
      <c r="D293" s="10"/>
    </row>
    <row r="294" spans="1:33" x14ac:dyDescent="0.2">
      <c r="D294" s="10"/>
    </row>
    <row r="295" spans="1:33" x14ac:dyDescent="0.2">
      <c r="D295" s="10"/>
    </row>
    <row r="296" spans="1:33" x14ac:dyDescent="0.2">
      <c r="D296" s="10"/>
    </row>
    <row r="297" spans="1:33" x14ac:dyDescent="0.2">
      <c r="D297" s="10"/>
    </row>
    <row r="298" spans="1:33" x14ac:dyDescent="0.2">
      <c r="D298" s="10"/>
    </row>
    <row r="299" spans="1:33" x14ac:dyDescent="0.2">
      <c r="D299" s="10"/>
    </row>
    <row r="300" spans="1:33" x14ac:dyDescent="0.2">
      <c r="D300" s="10"/>
    </row>
    <row r="301" spans="1:33" x14ac:dyDescent="0.2">
      <c r="D301" s="10"/>
    </row>
    <row r="302" spans="1:33" x14ac:dyDescent="0.2">
      <c r="D302" s="10"/>
    </row>
    <row r="303" spans="1:33" x14ac:dyDescent="0.2">
      <c r="D303" s="10"/>
    </row>
    <row r="304" spans="1:33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A284:G288"/>
    <mergeCell ref="C10:G10"/>
    <mergeCell ref="C74:G74"/>
    <mergeCell ref="C120:G120"/>
    <mergeCell ref="C269:G269"/>
    <mergeCell ref="A1:G1"/>
    <mergeCell ref="C2:G2"/>
    <mergeCell ref="C3:G3"/>
    <mergeCell ref="C4:G4"/>
    <mergeCell ref="A283:C28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E8EB-7B4B-44F7-9A5C-FAD3FD1EF6E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51" t="s">
        <v>52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56</v>
      </c>
      <c r="C4" s="254" t="s">
        <v>57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SUMIF(AG9:AG20,"&lt;&gt;NOR",G9:G20)</f>
        <v>0</v>
      </c>
      <c r="H8" s="168"/>
      <c r="I8" s="168">
        <f>SUM(I9:I20)</f>
        <v>0</v>
      </c>
      <c r="J8" s="168"/>
      <c r="K8" s="168">
        <f>SUM(K9:K20)</f>
        <v>0</v>
      </c>
      <c r="L8" s="168"/>
      <c r="M8" s="168">
        <f>SUM(M9:M20)</f>
        <v>0</v>
      </c>
      <c r="N8" s="167"/>
      <c r="O8" s="167">
        <f>SUM(O9:O20)</f>
        <v>1.27</v>
      </c>
      <c r="P8" s="167"/>
      <c r="Q8" s="167">
        <f>SUM(Q9:Q20)</f>
        <v>0</v>
      </c>
      <c r="R8" s="168"/>
      <c r="S8" s="168"/>
      <c r="T8" s="169"/>
      <c r="U8" s="163"/>
      <c r="V8" s="163">
        <f>SUM(V9:V20)</f>
        <v>37.909999999999997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79.983999999999995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1.26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26.39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387</v>
      </c>
      <c r="D10" s="161"/>
      <c r="E10" s="162">
        <v>29.07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388</v>
      </c>
      <c r="D11" s="161"/>
      <c r="E11" s="162">
        <v>4.2300000000000004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389</v>
      </c>
      <c r="D12" s="161"/>
      <c r="E12" s="162">
        <v>37.53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390</v>
      </c>
      <c r="D13" s="161"/>
      <c r="E13" s="162">
        <v>18.3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391</v>
      </c>
      <c r="D14" s="161"/>
      <c r="E14" s="162">
        <v>-3.5459999999999998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392</v>
      </c>
      <c r="D15" s="161"/>
      <c r="E15" s="162">
        <v>-2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393</v>
      </c>
      <c r="D16" s="161"/>
      <c r="E16" s="162">
        <v>-3.6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1">
        <v>2</v>
      </c>
      <c r="B17" s="172" t="s">
        <v>394</v>
      </c>
      <c r="C17" s="187" t="s">
        <v>395</v>
      </c>
      <c r="D17" s="173" t="s">
        <v>135</v>
      </c>
      <c r="E17" s="174">
        <v>38.411999999999999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2.1000000000000001E-4</v>
      </c>
      <c r="O17" s="174">
        <f>ROUND(E17*N17,2)</f>
        <v>0.01</v>
      </c>
      <c r="P17" s="174">
        <v>0</v>
      </c>
      <c r="Q17" s="174">
        <f>ROUND(E17*P17,2)</f>
        <v>0</v>
      </c>
      <c r="R17" s="176"/>
      <c r="S17" s="176" t="s">
        <v>137</v>
      </c>
      <c r="T17" s="177" t="s">
        <v>137</v>
      </c>
      <c r="U17" s="159">
        <v>0.3</v>
      </c>
      <c r="V17" s="159">
        <f>ROUND(E17*U17,2)</f>
        <v>11.52</v>
      </c>
      <c r="W17" s="159"/>
      <c r="X17" s="159" t="s">
        <v>138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140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">
      <c r="A18" s="155"/>
      <c r="B18" s="156"/>
      <c r="C18" s="188" t="s">
        <v>396</v>
      </c>
      <c r="D18" s="161"/>
      <c r="E18" s="162">
        <v>14.07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387</v>
      </c>
      <c r="D19" s="161"/>
      <c r="E19" s="162">
        <v>29.07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397</v>
      </c>
      <c r="D20" s="161"/>
      <c r="E20" s="162">
        <v>-4.7279999999999998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x14ac:dyDescent="0.2">
      <c r="A21" s="164" t="s">
        <v>131</v>
      </c>
      <c r="B21" s="165" t="s">
        <v>78</v>
      </c>
      <c r="C21" s="186" t="s">
        <v>79</v>
      </c>
      <c r="D21" s="166"/>
      <c r="E21" s="167"/>
      <c r="F21" s="168"/>
      <c r="G21" s="168">
        <f>SUMIF(AG22:AG24,"&lt;&gt;NOR",G22:G24)</f>
        <v>0</v>
      </c>
      <c r="H21" s="168"/>
      <c r="I21" s="168">
        <f>SUM(I22:I24)</f>
        <v>0</v>
      </c>
      <c r="J21" s="168"/>
      <c r="K21" s="168">
        <f>SUM(K22:K24)</f>
        <v>0</v>
      </c>
      <c r="L21" s="168"/>
      <c r="M21" s="168">
        <f>SUM(M22:M24)</f>
        <v>0</v>
      </c>
      <c r="N21" s="167"/>
      <c r="O21" s="167">
        <f>SUM(O22:O24)</f>
        <v>0.06</v>
      </c>
      <c r="P21" s="167"/>
      <c r="Q21" s="167">
        <f>SUM(Q22:Q24)</f>
        <v>0</v>
      </c>
      <c r="R21" s="168"/>
      <c r="S21" s="168"/>
      <c r="T21" s="169"/>
      <c r="U21" s="163"/>
      <c r="V21" s="163">
        <f>SUM(V22:V24)</f>
        <v>9.17</v>
      </c>
      <c r="W21" s="163"/>
      <c r="X21" s="163"/>
      <c r="Y21" s="163"/>
      <c r="AG21" t="s">
        <v>132</v>
      </c>
    </row>
    <row r="22" spans="1:60" outlineLevel="1" x14ac:dyDescent="0.2">
      <c r="A22" s="171">
        <v>3</v>
      </c>
      <c r="B22" s="172" t="s">
        <v>149</v>
      </c>
      <c r="C22" s="187" t="s">
        <v>150</v>
      </c>
      <c r="D22" s="173" t="s">
        <v>135</v>
      </c>
      <c r="E22" s="174">
        <v>51.818399999999997</v>
      </c>
      <c r="F22" s="175"/>
      <c r="G22" s="176">
        <f>ROUND(E22*F22,2)</f>
        <v>0</v>
      </c>
      <c r="H22" s="175"/>
      <c r="I22" s="176">
        <f>ROUND(E22*H22,2)</f>
        <v>0</v>
      </c>
      <c r="J22" s="175"/>
      <c r="K22" s="176">
        <f>ROUND(E22*J22,2)</f>
        <v>0</v>
      </c>
      <c r="L22" s="176">
        <v>21</v>
      </c>
      <c r="M22" s="176">
        <f>G22*(1+L22/100)</f>
        <v>0</v>
      </c>
      <c r="N22" s="174">
        <v>1.2099999999999999E-3</v>
      </c>
      <c r="O22" s="174">
        <f>ROUND(E22*N22,2)</f>
        <v>0.06</v>
      </c>
      <c r="P22" s="174">
        <v>0</v>
      </c>
      <c r="Q22" s="174">
        <f>ROUND(E22*P22,2)</f>
        <v>0</v>
      </c>
      <c r="R22" s="176"/>
      <c r="S22" s="176" t="s">
        <v>137</v>
      </c>
      <c r="T22" s="177" t="s">
        <v>137</v>
      </c>
      <c r="U22" s="159">
        <v>0.17699999999999999</v>
      </c>
      <c r="V22" s="159">
        <f>ROUND(E22*U22,2)</f>
        <v>9.17</v>
      </c>
      <c r="W22" s="159"/>
      <c r="X22" s="159" t="s">
        <v>138</v>
      </c>
      <c r="Y22" s="159" t="s">
        <v>139</v>
      </c>
      <c r="Z22" s="148"/>
      <c r="AA22" s="148"/>
      <c r="AB22" s="148"/>
      <c r="AC22" s="148"/>
      <c r="AD22" s="148"/>
      <c r="AE22" s="148"/>
      <c r="AF22" s="148"/>
      <c r="AG22" s="148" t="s">
        <v>140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2">
      <c r="A23" s="155"/>
      <c r="B23" s="156"/>
      <c r="C23" s="188" t="s">
        <v>398</v>
      </c>
      <c r="D23" s="161"/>
      <c r="E23" s="162">
        <v>13.6629</v>
      </c>
      <c r="F23" s="159"/>
      <c r="G23" s="159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8"/>
      <c r="AA23" s="148"/>
      <c r="AB23" s="148"/>
      <c r="AC23" s="148"/>
      <c r="AD23" s="148"/>
      <c r="AE23" s="148"/>
      <c r="AF23" s="148"/>
      <c r="AG23" s="148" t="s">
        <v>142</v>
      </c>
      <c r="AH23" s="148">
        <v>0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3" x14ac:dyDescent="0.2">
      <c r="A24" s="155"/>
      <c r="B24" s="156"/>
      <c r="C24" s="188" t="s">
        <v>399</v>
      </c>
      <c r="D24" s="161"/>
      <c r="E24" s="162">
        <v>38.155500000000004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5.5" x14ac:dyDescent="0.2">
      <c r="A25" s="164" t="s">
        <v>131</v>
      </c>
      <c r="B25" s="165" t="s">
        <v>80</v>
      </c>
      <c r="C25" s="186" t="s">
        <v>81</v>
      </c>
      <c r="D25" s="166"/>
      <c r="E25" s="167"/>
      <c r="F25" s="168"/>
      <c r="G25" s="168">
        <f>SUMIF(AG26:AG28,"&lt;&gt;NOR",G26:G28)</f>
        <v>0</v>
      </c>
      <c r="H25" s="168"/>
      <c r="I25" s="168">
        <f>SUM(I26:I28)</f>
        <v>0</v>
      </c>
      <c r="J25" s="168"/>
      <c r="K25" s="168">
        <f>SUM(K26:K28)</f>
        <v>0</v>
      </c>
      <c r="L25" s="168"/>
      <c r="M25" s="168">
        <f>SUM(M26:M28)</f>
        <v>0</v>
      </c>
      <c r="N25" s="167"/>
      <c r="O25" s="167">
        <f>SUM(O26:O28)</f>
        <v>0</v>
      </c>
      <c r="P25" s="167"/>
      <c r="Q25" s="167">
        <f>SUM(Q26:Q28)</f>
        <v>0</v>
      </c>
      <c r="R25" s="168"/>
      <c r="S25" s="168"/>
      <c r="T25" s="169"/>
      <c r="U25" s="163"/>
      <c r="V25" s="163">
        <f>SUM(V26:V28)</f>
        <v>16.059999999999999</v>
      </c>
      <c r="W25" s="163"/>
      <c r="X25" s="163"/>
      <c r="Y25" s="163"/>
      <c r="AG25" t="s">
        <v>132</v>
      </c>
    </row>
    <row r="26" spans="1:60" outlineLevel="1" x14ac:dyDescent="0.2">
      <c r="A26" s="171">
        <v>4</v>
      </c>
      <c r="B26" s="172" t="s">
        <v>152</v>
      </c>
      <c r="C26" s="187" t="s">
        <v>153</v>
      </c>
      <c r="D26" s="173" t="s">
        <v>135</v>
      </c>
      <c r="E26" s="174">
        <v>51.818399999999997</v>
      </c>
      <c r="F26" s="175"/>
      <c r="G26" s="176">
        <f>ROUND(E26*F26,2)</f>
        <v>0</v>
      </c>
      <c r="H26" s="175"/>
      <c r="I26" s="176">
        <f>ROUND(E26*H26,2)</f>
        <v>0</v>
      </c>
      <c r="J26" s="175"/>
      <c r="K26" s="176">
        <f>ROUND(E26*J26,2)</f>
        <v>0</v>
      </c>
      <c r="L26" s="176">
        <v>21</v>
      </c>
      <c r="M26" s="176">
        <f>G26*(1+L26/100)</f>
        <v>0</v>
      </c>
      <c r="N26" s="174">
        <v>4.0000000000000003E-5</v>
      </c>
      <c r="O26" s="174">
        <f>ROUND(E26*N26,2)</f>
        <v>0</v>
      </c>
      <c r="P26" s="174">
        <v>0</v>
      </c>
      <c r="Q26" s="174">
        <f>ROUND(E26*P26,2)</f>
        <v>0</v>
      </c>
      <c r="R26" s="176"/>
      <c r="S26" s="176" t="s">
        <v>136</v>
      </c>
      <c r="T26" s="177" t="s">
        <v>137</v>
      </c>
      <c r="U26" s="159">
        <v>0.31</v>
      </c>
      <c r="V26" s="159">
        <f>ROUND(E26*U26,2)</f>
        <v>16.059999999999999</v>
      </c>
      <c r="W26" s="159"/>
      <c r="X26" s="159" t="s">
        <v>138</v>
      </c>
      <c r="Y26" s="159" t="s">
        <v>139</v>
      </c>
      <c r="Z26" s="148"/>
      <c r="AA26" s="148"/>
      <c r="AB26" s="148"/>
      <c r="AC26" s="148"/>
      <c r="AD26" s="148"/>
      <c r="AE26" s="148"/>
      <c r="AF26" s="148"/>
      <c r="AG26" s="148" t="s">
        <v>140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188" t="s">
        <v>398</v>
      </c>
      <c r="D27" s="161"/>
      <c r="E27" s="162">
        <v>13.6629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8"/>
      <c r="AA27" s="148"/>
      <c r="AB27" s="148"/>
      <c r="AC27" s="148"/>
      <c r="AD27" s="148"/>
      <c r="AE27" s="148"/>
      <c r="AF27" s="148"/>
      <c r="AG27" s="148" t="s">
        <v>142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3" x14ac:dyDescent="0.2">
      <c r="A28" s="155"/>
      <c r="B28" s="156"/>
      <c r="C28" s="188" t="s">
        <v>399</v>
      </c>
      <c r="D28" s="161"/>
      <c r="E28" s="162">
        <v>38.155500000000004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142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x14ac:dyDescent="0.2">
      <c r="A29" s="164" t="s">
        <v>131</v>
      </c>
      <c r="B29" s="165" t="s">
        <v>82</v>
      </c>
      <c r="C29" s="186" t="s">
        <v>83</v>
      </c>
      <c r="D29" s="166"/>
      <c r="E29" s="167"/>
      <c r="F29" s="168"/>
      <c r="G29" s="168">
        <f>SUMIF(AG30:AG30,"&lt;&gt;NOR",G30:G30)</f>
        <v>0</v>
      </c>
      <c r="H29" s="168"/>
      <c r="I29" s="168">
        <f>SUM(I30:I30)</f>
        <v>0</v>
      </c>
      <c r="J29" s="168"/>
      <c r="K29" s="168">
        <f>SUM(K30:K30)</f>
        <v>0</v>
      </c>
      <c r="L29" s="168"/>
      <c r="M29" s="168">
        <f>SUM(M30:M30)</f>
        <v>0</v>
      </c>
      <c r="N29" s="167"/>
      <c r="O29" s="167">
        <f>SUM(O30:O30)</f>
        <v>0</v>
      </c>
      <c r="P29" s="167"/>
      <c r="Q29" s="167">
        <f>SUM(Q30:Q30)</f>
        <v>0</v>
      </c>
      <c r="R29" s="168"/>
      <c r="S29" s="168"/>
      <c r="T29" s="169"/>
      <c r="U29" s="163"/>
      <c r="V29" s="163">
        <f>SUM(V30:V30)</f>
        <v>0.2</v>
      </c>
      <c r="W29" s="163"/>
      <c r="X29" s="163"/>
      <c r="Y29" s="163"/>
      <c r="AG29" t="s">
        <v>132</v>
      </c>
    </row>
    <row r="30" spans="1:60" ht="22.5" outlineLevel="1" x14ac:dyDescent="0.2">
      <c r="A30" s="178">
        <v>5</v>
      </c>
      <c r="B30" s="179" t="s">
        <v>329</v>
      </c>
      <c r="C30" s="189" t="s">
        <v>330</v>
      </c>
      <c r="D30" s="180" t="s">
        <v>200</v>
      </c>
      <c r="E30" s="181">
        <v>4</v>
      </c>
      <c r="F30" s="182"/>
      <c r="G30" s="183">
        <f>ROUND(E30*F30,2)</f>
        <v>0</v>
      </c>
      <c r="H30" s="182"/>
      <c r="I30" s="183">
        <f>ROUND(E30*H30,2)</f>
        <v>0</v>
      </c>
      <c r="J30" s="182"/>
      <c r="K30" s="183">
        <f>ROUND(E30*J30,2)</f>
        <v>0</v>
      </c>
      <c r="L30" s="183">
        <v>21</v>
      </c>
      <c r="M30" s="183">
        <f>G30*(1+L30/100)</f>
        <v>0</v>
      </c>
      <c r="N30" s="181">
        <v>0</v>
      </c>
      <c r="O30" s="181">
        <f>ROUND(E30*N30,2)</f>
        <v>0</v>
      </c>
      <c r="P30" s="181">
        <v>0</v>
      </c>
      <c r="Q30" s="181">
        <f>ROUND(E30*P30,2)</f>
        <v>0</v>
      </c>
      <c r="R30" s="183"/>
      <c r="S30" s="183" t="s">
        <v>137</v>
      </c>
      <c r="T30" s="184" t="s">
        <v>137</v>
      </c>
      <c r="U30" s="159">
        <v>0.05</v>
      </c>
      <c r="V30" s="159">
        <f>ROUND(E30*U30,2)</f>
        <v>0.2</v>
      </c>
      <c r="W30" s="159"/>
      <c r="X30" s="159" t="s">
        <v>138</v>
      </c>
      <c r="Y30" s="159" t="s">
        <v>139</v>
      </c>
      <c r="Z30" s="148"/>
      <c r="AA30" s="148"/>
      <c r="AB30" s="148"/>
      <c r="AC30" s="148"/>
      <c r="AD30" s="148"/>
      <c r="AE30" s="148"/>
      <c r="AF30" s="148"/>
      <c r="AG30" s="148" t="s">
        <v>140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x14ac:dyDescent="0.2">
      <c r="A31" s="164" t="s">
        <v>131</v>
      </c>
      <c r="B31" s="165" t="s">
        <v>84</v>
      </c>
      <c r="C31" s="186" t="s">
        <v>85</v>
      </c>
      <c r="D31" s="166"/>
      <c r="E31" s="167"/>
      <c r="F31" s="168"/>
      <c r="G31" s="168">
        <f>SUMIF(AG32:AG32,"&lt;&gt;NOR",G32:G32)</f>
        <v>0</v>
      </c>
      <c r="H31" s="168"/>
      <c r="I31" s="168">
        <f>SUM(I32:I32)</f>
        <v>0</v>
      </c>
      <c r="J31" s="168"/>
      <c r="K31" s="168">
        <f>SUM(K32:K32)</f>
        <v>0</v>
      </c>
      <c r="L31" s="168"/>
      <c r="M31" s="168">
        <f>SUM(M32:M32)</f>
        <v>0</v>
      </c>
      <c r="N31" s="167"/>
      <c r="O31" s="167">
        <f>SUM(O32:O32)</f>
        <v>0</v>
      </c>
      <c r="P31" s="167"/>
      <c r="Q31" s="167">
        <f>SUM(Q32:Q32)</f>
        <v>0</v>
      </c>
      <c r="R31" s="168"/>
      <c r="S31" s="168"/>
      <c r="T31" s="169"/>
      <c r="U31" s="163"/>
      <c r="V31" s="163">
        <f>SUM(V32:V32)</f>
        <v>2.8</v>
      </c>
      <c r="W31" s="163"/>
      <c r="X31" s="163"/>
      <c r="Y31" s="163"/>
      <c r="AG31" t="s">
        <v>132</v>
      </c>
    </row>
    <row r="32" spans="1:60" ht="22.5" outlineLevel="1" x14ac:dyDescent="0.2">
      <c r="A32" s="178">
        <v>6</v>
      </c>
      <c r="B32" s="179" t="s">
        <v>158</v>
      </c>
      <c r="C32" s="189" t="s">
        <v>159</v>
      </c>
      <c r="D32" s="180" t="s">
        <v>160</v>
      </c>
      <c r="E32" s="181">
        <v>1.33179</v>
      </c>
      <c r="F32" s="182"/>
      <c r="G32" s="183">
        <f>ROUND(E32*F32,2)</f>
        <v>0</v>
      </c>
      <c r="H32" s="182"/>
      <c r="I32" s="183">
        <f>ROUND(E32*H32,2)</f>
        <v>0</v>
      </c>
      <c r="J32" s="182"/>
      <c r="K32" s="183">
        <f>ROUND(E32*J32,2)</f>
        <v>0</v>
      </c>
      <c r="L32" s="183">
        <v>21</v>
      </c>
      <c r="M32" s="183">
        <f>G32*(1+L32/100)</f>
        <v>0</v>
      </c>
      <c r="N32" s="181">
        <v>0</v>
      </c>
      <c r="O32" s="181">
        <f>ROUND(E32*N32,2)</f>
        <v>0</v>
      </c>
      <c r="P32" s="181">
        <v>0</v>
      </c>
      <c r="Q32" s="181">
        <f>ROUND(E32*P32,2)</f>
        <v>0</v>
      </c>
      <c r="R32" s="183"/>
      <c r="S32" s="183" t="s">
        <v>137</v>
      </c>
      <c r="T32" s="184" t="s">
        <v>137</v>
      </c>
      <c r="U32" s="159">
        <v>2.1</v>
      </c>
      <c r="V32" s="159">
        <f>ROUND(E32*U32,2)</f>
        <v>2.8</v>
      </c>
      <c r="W32" s="159"/>
      <c r="X32" s="159" t="s">
        <v>161</v>
      </c>
      <c r="Y32" s="159" t="s">
        <v>139</v>
      </c>
      <c r="Z32" s="148"/>
      <c r="AA32" s="148"/>
      <c r="AB32" s="148"/>
      <c r="AC32" s="148"/>
      <c r="AD32" s="148"/>
      <c r="AE32" s="148"/>
      <c r="AF32" s="148"/>
      <c r="AG32" s="148" t="s">
        <v>162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64" t="s">
        <v>131</v>
      </c>
      <c r="B33" s="165" t="s">
        <v>86</v>
      </c>
      <c r="C33" s="186" t="s">
        <v>87</v>
      </c>
      <c r="D33" s="166"/>
      <c r="E33" s="167"/>
      <c r="F33" s="168"/>
      <c r="G33" s="168">
        <f>SUMIF(AG34:AG51,"&lt;&gt;NOR",G34:G51)</f>
        <v>0</v>
      </c>
      <c r="H33" s="168"/>
      <c r="I33" s="168">
        <f>SUM(I34:I51)</f>
        <v>0</v>
      </c>
      <c r="J33" s="168"/>
      <c r="K33" s="168">
        <f>SUM(K34:K51)</f>
        <v>0</v>
      </c>
      <c r="L33" s="168"/>
      <c r="M33" s="168">
        <f>SUM(M34:M51)</f>
        <v>0</v>
      </c>
      <c r="N33" s="167"/>
      <c r="O33" s="167">
        <f>SUM(O34:O51)</f>
        <v>0</v>
      </c>
      <c r="P33" s="167"/>
      <c r="Q33" s="167">
        <f>SUM(Q34:Q51)</f>
        <v>0.92999999999999994</v>
      </c>
      <c r="R33" s="168"/>
      <c r="S33" s="168"/>
      <c r="T33" s="169"/>
      <c r="U33" s="163"/>
      <c r="V33" s="163">
        <f>SUM(V34:V51)</f>
        <v>10.18</v>
      </c>
      <c r="W33" s="163"/>
      <c r="X33" s="163"/>
      <c r="Y33" s="163"/>
      <c r="AG33" t="s">
        <v>132</v>
      </c>
    </row>
    <row r="34" spans="1:60" outlineLevel="1" x14ac:dyDescent="0.2">
      <c r="A34" s="171">
        <v>7</v>
      </c>
      <c r="B34" s="172" t="s">
        <v>163</v>
      </c>
      <c r="C34" s="187" t="s">
        <v>164</v>
      </c>
      <c r="D34" s="173" t="s">
        <v>135</v>
      </c>
      <c r="E34" s="174">
        <v>28.556249999999999</v>
      </c>
      <c r="F34" s="175"/>
      <c r="G34" s="176">
        <f>ROUND(E34*F34,2)</f>
        <v>0</v>
      </c>
      <c r="H34" s="175"/>
      <c r="I34" s="176">
        <f>ROUND(E34*H34,2)</f>
        <v>0</v>
      </c>
      <c r="J34" s="175"/>
      <c r="K34" s="176">
        <f>ROUND(E34*J34,2)</f>
        <v>0</v>
      </c>
      <c r="L34" s="176">
        <v>21</v>
      </c>
      <c r="M34" s="176">
        <f>G34*(1+L34/100)</f>
        <v>0</v>
      </c>
      <c r="N34" s="174">
        <v>0</v>
      </c>
      <c r="O34" s="174">
        <f>ROUND(E34*N34,2)</f>
        <v>0</v>
      </c>
      <c r="P34" s="174">
        <v>2.4649999999999998E-2</v>
      </c>
      <c r="Q34" s="174">
        <f>ROUND(E34*P34,2)</f>
        <v>0.7</v>
      </c>
      <c r="R34" s="176"/>
      <c r="S34" s="176" t="s">
        <v>137</v>
      </c>
      <c r="T34" s="177" t="s">
        <v>137</v>
      </c>
      <c r="U34" s="159">
        <v>0.25</v>
      </c>
      <c r="V34" s="159">
        <f>ROUND(E34*U34,2)</f>
        <v>7.14</v>
      </c>
      <c r="W34" s="159"/>
      <c r="X34" s="159" t="s">
        <v>138</v>
      </c>
      <c r="Y34" s="159" t="s">
        <v>139</v>
      </c>
      <c r="Z34" s="148"/>
      <c r="AA34" s="148"/>
      <c r="AB34" s="148"/>
      <c r="AC34" s="148"/>
      <c r="AD34" s="148"/>
      <c r="AE34" s="148"/>
      <c r="AF34" s="148"/>
      <c r="AG34" s="148" t="s">
        <v>140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2">
      <c r="A35" s="155"/>
      <c r="B35" s="156"/>
      <c r="C35" s="188" t="s">
        <v>400</v>
      </c>
      <c r="D35" s="161"/>
      <c r="E35" s="162">
        <v>12.112500000000001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8"/>
      <c r="AA35" s="148"/>
      <c r="AB35" s="148"/>
      <c r="AC35" s="148"/>
      <c r="AD35" s="148"/>
      <c r="AE35" s="148"/>
      <c r="AF35" s="148"/>
      <c r="AG35" s="148" t="s">
        <v>142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3" x14ac:dyDescent="0.2">
      <c r="A36" s="155"/>
      <c r="B36" s="156"/>
      <c r="C36" s="188" t="s">
        <v>401</v>
      </c>
      <c r="D36" s="161"/>
      <c r="E36" s="162">
        <v>9.1125000000000007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142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3" x14ac:dyDescent="0.2">
      <c r="A37" s="155"/>
      <c r="B37" s="156"/>
      <c r="C37" s="188" t="s">
        <v>402</v>
      </c>
      <c r="D37" s="161"/>
      <c r="E37" s="162">
        <v>6.6937499999999996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">
      <c r="A38" s="155"/>
      <c r="B38" s="156"/>
      <c r="C38" s="188" t="s">
        <v>403</v>
      </c>
      <c r="D38" s="161"/>
      <c r="E38" s="162">
        <v>0.63749999999999996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1">
        <v>8</v>
      </c>
      <c r="B39" s="172" t="s">
        <v>169</v>
      </c>
      <c r="C39" s="187" t="s">
        <v>170</v>
      </c>
      <c r="D39" s="173" t="s">
        <v>135</v>
      </c>
      <c r="E39" s="174">
        <v>28.556249999999999</v>
      </c>
      <c r="F39" s="175"/>
      <c r="G39" s="176">
        <f>ROUND(E39*F39,2)</f>
        <v>0</v>
      </c>
      <c r="H39" s="175"/>
      <c r="I39" s="176">
        <f>ROUND(E39*H39,2)</f>
        <v>0</v>
      </c>
      <c r="J39" s="175"/>
      <c r="K39" s="176">
        <f>ROUND(E39*J39,2)</f>
        <v>0</v>
      </c>
      <c r="L39" s="176">
        <v>21</v>
      </c>
      <c r="M39" s="176">
        <f>G39*(1+L39/100)</f>
        <v>0</v>
      </c>
      <c r="N39" s="174">
        <v>0</v>
      </c>
      <c r="O39" s="174">
        <f>ROUND(E39*N39,2)</f>
        <v>0</v>
      </c>
      <c r="P39" s="174">
        <v>8.0000000000000002E-3</v>
      </c>
      <c r="Q39" s="174">
        <f>ROUND(E39*P39,2)</f>
        <v>0.23</v>
      </c>
      <c r="R39" s="176"/>
      <c r="S39" s="176" t="s">
        <v>137</v>
      </c>
      <c r="T39" s="177" t="s">
        <v>137</v>
      </c>
      <c r="U39" s="159">
        <v>7.0000000000000007E-2</v>
      </c>
      <c r="V39" s="159">
        <f>ROUND(E39*U39,2)</f>
        <v>2</v>
      </c>
      <c r="W39" s="159"/>
      <c r="X39" s="159" t="s">
        <v>138</v>
      </c>
      <c r="Y39" s="159" t="s">
        <v>139</v>
      </c>
      <c r="Z39" s="148"/>
      <c r="AA39" s="148"/>
      <c r="AB39" s="148"/>
      <c r="AC39" s="148"/>
      <c r="AD39" s="148"/>
      <c r="AE39" s="148"/>
      <c r="AF39" s="148"/>
      <c r="AG39" s="148" t="s">
        <v>140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88" t="s">
        <v>400</v>
      </c>
      <c r="D40" s="161"/>
      <c r="E40" s="162">
        <v>12.112500000000001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8"/>
      <c r="AA40" s="148"/>
      <c r="AB40" s="148"/>
      <c r="AC40" s="148"/>
      <c r="AD40" s="148"/>
      <c r="AE40" s="148"/>
      <c r="AF40" s="148"/>
      <c r="AG40" s="148" t="s">
        <v>142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3" x14ac:dyDescent="0.2">
      <c r="A41" s="155"/>
      <c r="B41" s="156"/>
      <c r="C41" s="188" t="s">
        <v>401</v>
      </c>
      <c r="D41" s="161"/>
      <c r="E41" s="162">
        <v>9.1125000000000007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8"/>
      <c r="AA41" s="148"/>
      <c r="AB41" s="148"/>
      <c r="AC41" s="148"/>
      <c r="AD41" s="148"/>
      <c r="AE41" s="148"/>
      <c r="AF41" s="148"/>
      <c r="AG41" s="148" t="s">
        <v>142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3" x14ac:dyDescent="0.2">
      <c r="A42" s="155"/>
      <c r="B42" s="156"/>
      <c r="C42" s="188" t="s">
        <v>402</v>
      </c>
      <c r="D42" s="161"/>
      <c r="E42" s="162">
        <v>6.6937499999999996</v>
      </c>
      <c r="F42" s="159"/>
      <c r="G42" s="159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142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3" x14ac:dyDescent="0.2">
      <c r="A43" s="155"/>
      <c r="B43" s="156"/>
      <c r="C43" s="188" t="s">
        <v>403</v>
      </c>
      <c r="D43" s="161"/>
      <c r="E43" s="162">
        <v>0.63749999999999996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142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8">
        <v>9</v>
      </c>
      <c r="B44" s="179" t="s">
        <v>339</v>
      </c>
      <c r="C44" s="189" t="s">
        <v>340</v>
      </c>
      <c r="D44" s="180" t="s">
        <v>200</v>
      </c>
      <c r="E44" s="181">
        <v>1</v>
      </c>
      <c r="F44" s="182"/>
      <c r="G44" s="183">
        <f>ROUND(E44*F44,2)</f>
        <v>0</v>
      </c>
      <c r="H44" s="182"/>
      <c r="I44" s="183">
        <f>ROUND(E44*H44,2)</f>
        <v>0</v>
      </c>
      <c r="J44" s="182"/>
      <c r="K44" s="183">
        <f>ROUND(E44*J44,2)</f>
        <v>0</v>
      </c>
      <c r="L44" s="183">
        <v>21</v>
      </c>
      <c r="M44" s="183">
        <f>G44*(1+L44/100)</f>
        <v>0</v>
      </c>
      <c r="N44" s="181">
        <v>1.4499999999999999E-3</v>
      </c>
      <c r="O44" s="181">
        <f>ROUND(E44*N44,2)</f>
        <v>0</v>
      </c>
      <c r="P44" s="181">
        <v>0</v>
      </c>
      <c r="Q44" s="181">
        <f>ROUND(E44*P44,2)</f>
        <v>0</v>
      </c>
      <c r="R44" s="183" t="s">
        <v>253</v>
      </c>
      <c r="S44" s="183" t="s">
        <v>137</v>
      </c>
      <c r="T44" s="184" t="s">
        <v>137</v>
      </c>
      <c r="U44" s="159">
        <v>0</v>
      </c>
      <c r="V44" s="159">
        <f>ROUND(E44*U44,2)</f>
        <v>0</v>
      </c>
      <c r="W44" s="159"/>
      <c r="X44" s="159" t="s">
        <v>245</v>
      </c>
      <c r="Y44" s="159" t="s">
        <v>139</v>
      </c>
      <c r="Z44" s="148"/>
      <c r="AA44" s="148"/>
      <c r="AB44" s="148"/>
      <c r="AC44" s="148"/>
      <c r="AD44" s="148"/>
      <c r="AE44" s="148"/>
      <c r="AF44" s="148"/>
      <c r="AG44" s="148" t="s">
        <v>246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 x14ac:dyDescent="0.2">
      <c r="A45" s="178">
        <v>10</v>
      </c>
      <c r="B45" s="179" t="s">
        <v>341</v>
      </c>
      <c r="C45" s="189" t="s">
        <v>342</v>
      </c>
      <c r="D45" s="180" t="s">
        <v>200</v>
      </c>
      <c r="E45" s="181">
        <v>1</v>
      </c>
      <c r="F45" s="182"/>
      <c r="G45" s="183">
        <f>ROUND(E45*F45,2)</f>
        <v>0</v>
      </c>
      <c r="H45" s="182"/>
      <c r="I45" s="183">
        <f>ROUND(E45*H45,2)</f>
        <v>0</v>
      </c>
      <c r="J45" s="182"/>
      <c r="K45" s="183">
        <f>ROUND(E45*J45,2)</f>
        <v>0</v>
      </c>
      <c r="L45" s="183">
        <v>21</v>
      </c>
      <c r="M45" s="183">
        <f>G45*(1+L45/100)</f>
        <v>0</v>
      </c>
      <c r="N45" s="181">
        <v>1.0000000000000001E-5</v>
      </c>
      <c r="O45" s="181">
        <f>ROUND(E45*N45,2)</f>
        <v>0</v>
      </c>
      <c r="P45" s="181">
        <v>0</v>
      </c>
      <c r="Q45" s="181">
        <f>ROUND(E45*P45,2)</f>
        <v>0</v>
      </c>
      <c r="R45" s="183"/>
      <c r="S45" s="183" t="s">
        <v>137</v>
      </c>
      <c r="T45" s="184" t="s">
        <v>137</v>
      </c>
      <c r="U45" s="159">
        <v>0.28000000000000003</v>
      </c>
      <c r="V45" s="159">
        <f>ROUND(E45*U45,2)</f>
        <v>0.28000000000000003</v>
      </c>
      <c r="W45" s="159"/>
      <c r="X45" s="159" t="s">
        <v>138</v>
      </c>
      <c r="Y45" s="159" t="s">
        <v>139</v>
      </c>
      <c r="Z45" s="148"/>
      <c r="AA45" s="148"/>
      <c r="AB45" s="148"/>
      <c r="AC45" s="148"/>
      <c r="AD45" s="148"/>
      <c r="AE45" s="148"/>
      <c r="AF45" s="148"/>
      <c r="AG45" s="148" t="s">
        <v>140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 x14ac:dyDescent="0.2">
      <c r="A46" s="171">
        <v>11</v>
      </c>
      <c r="B46" s="172" t="s">
        <v>343</v>
      </c>
      <c r="C46" s="187" t="s">
        <v>344</v>
      </c>
      <c r="D46" s="173" t="s">
        <v>303</v>
      </c>
      <c r="E46" s="174">
        <v>0.9</v>
      </c>
      <c r="F46" s="175"/>
      <c r="G46" s="176">
        <f>ROUND(E46*F46,2)</f>
        <v>0</v>
      </c>
      <c r="H46" s="175"/>
      <c r="I46" s="176">
        <f>ROUND(E46*H46,2)</f>
        <v>0</v>
      </c>
      <c r="J46" s="175"/>
      <c r="K46" s="176">
        <f>ROUND(E46*J46,2)</f>
        <v>0</v>
      </c>
      <c r="L46" s="176">
        <v>21</v>
      </c>
      <c r="M46" s="176">
        <f>G46*(1+L46/100)</f>
        <v>0</v>
      </c>
      <c r="N46" s="174">
        <v>3.2000000000000003E-4</v>
      </c>
      <c r="O46" s="174">
        <f>ROUND(E46*N46,2)</f>
        <v>0</v>
      </c>
      <c r="P46" s="174">
        <v>0</v>
      </c>
      <c r="Q46" s="174">
        <f>ROUND(E46*P46,2)</f>
        <v>0</v>
      </c>
      <c r="R46" s="176"/>
      <c r="S46" s="176" t="s">
        <v>137</v>
      </c>
      <c r="T46" s="177" t="s">
        <v>137</v>
      </c>
      <c r="U46" s="159">
        <v>0.3</v>
      </c>
      <c r="V46" s="159">
        <f>ROUND(E46*U46,2)</f>
        <v>0.27</v>
      </c>
      <c r="W46" s="159"/>
      <c r="X46" s="159" t="s">
        <v>138</v>
      </c>
      <c r="Y46" s="159" t="s">
        <v>139</v>
      </c>
      <c r="Z46" s="148"/>
      <c r="AA46" s="148"/>
      <c r="AB46" s="148"/>
      <c r="AC46" s="148"/>
      <c r="AD46" s="148"/>
      <c r="AE46" s="148"/>
      <c r="AF46" s="148"/>
      <c r="AG46" s="148" t="s">
        <v>140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271" t="s">
        <v>204</v>
      </c>
      <c r="D47" s="272"/>
      <c r="E47" s="272"/>
      <c r="F47" s="272"/>
      <c r="G47" s="272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205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2">
      <c r="A48" s="155"/>
      <c r="B48" s="156"/>
      <c r="C48" s="188" t="s">
        <v>345</v>
      </c>
      <c r="D48" s="161"/>
      <c r="E48" s="162">
        <v>0.9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8"/>
      <c r="AA48" s="148"/>
      <c r="AB48" s="148"/>
      <c r="AC48" s="148"/>
      <c r="AD48" s="148"/>
      <c r="AE48" s="148"/>
      <c r="AF48" s="148"/>
      <c r="AG48" s="148" t="s">
        <v>142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 x14ac:dyDescent="0.2">
      <c r="A49" s="171">
        <v>12</v>
      </c>
      <c r="B49" s="172" t="s">
        <v>346</v>
      </c>
      <c r="C49" s="187" t="s">
        <v>347</v>
      </c>
      <c r="D49" s="173" t="s">
        <v>156</v>
      </c>
      <c r="E49" s="174">
        <v>1.8</v>
      </c>
      <c r="F49" s="175"/>
      <c r="G49" s="176">
        <f>ROUND(E49*F49,2)</f>
        <v>0</v>
      </c>
      <c r="H49" s="175"/>
      <c r="I49" s="176">
        <f>ROUND(E49*H49,2)</f>
        <v>0</v>
      </c>
      <c r="J49" s="175"/>
      <c r="K49" s="176">
        <f>ROUND(E49*J49,2)</f>
        <v>0</v>
      </c>
      <c r="L49" s="176">
        <v>21</v>
      </c>
      <c r="M49" s="176">
        <f>G49*(1+L49/100)</f>
        <v>0</v>
      </c>
      <c r="N49" s="174">
        <v>1E-4</v>
      </c>
      <c r="O49" s="174">
        <f>ROUND(E49*N49,2)</f>
        <v>0</v>
      </c>
      <c r="P49" s="174">
        <v>0</v>
      </c>
      <c r="Q49" s="174">
        <f>ROUND(E49*P49,2)</f>
        <v>0</v>
      </c>
      <c r="R49" s="176"/>
      <c r="S49" s="176" t="s">
        <v>137</v>
      </c>
      <c r="T49" s="177" t="s">
        <v>137</v>
      </c>
      <c r="U49" s="159">
        <v>0.27323999999999998</v>
      </c>
      <c r="V49" s="159">
        <f>ROUND(E49*U49,2)</f>
        <v>0.49</v>
      </c>
      <c r="W49" s="159"/>
      <c r="X49" s="159" t="s">
        <v>138</v>
      </c>
      <c r="Y49" s="159" t="s">
        <v>139</v>
      </c>
      <c r="Z49" s="148"/>
      <c r="AA49" s="148"/>
      <c r="AB49" s="148"/>
      <c r="AC49" s="148"/>
      <c r="AD49" s="148"/>
      <c r="AE49" s="148"/>
      <c r="AF49" s="148"/>
      <c r="AG49" s="148" t="s">
        <v>140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2" x14ac:dyDescent="0.2">
      <c r="A50" s="155"/>
      <c r="B50" s="156"/>
      <c r="C50" s="188" t="s">
        <v>348</v>
      </c>
      <c r="D50" s="161"/>
      <c r="E50" s="162">
        <v>1.8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8"/>
      <c r="AA50" s="148"/>
      <c r="AB50" s="148"/>
      <c r="AC50" s="148"/>
      <c r="AD50" s="148"/>
      <c r="AE50" s="148"/>
      <c r="AF50" s="148"/>
      <c r="AG50" s="148" t="s">
        <v>142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 x14ac:dyDescent="0.2">
      <c r="A51" s="155">
        <v>13</v>
      </c>
      <c r="B51" s="156" t="s">
        <v>171</v>
      </c>
      <c r="C51" s="190" t="s">
        <v>172</v>
      </c>
      <c r="D51" s="157" t="s">
        <v>0</v>
      </c>
      <c r="E51" s="185"/>
      <c r="F51" s="160"/>
      <c r="G51" s="159">
        <f>ROUND(E51*F51,2)</f>
        <v>0</v>
      </c>
      <c r="H51" s="160"/>
      <c r="I51" s="159">
        <f>ROUND(E51*H51,2)</f>
        <v>0</v>
      </c>
      <c r="J51" s="160"/>
      <c r="K51" s="159">
        <f>ROUND(E51*J51,2)</f>
        <v>0</v>
      </c>
      <c r="L51" s="159">
        <v>21</v>
      </c>
      <c r="M51" s="159">
        <f>G51*(1+L51/100)</f>
        <v>0</v>
      </c>
      <c r="N51" s="158">
        <v>0</v>
      </c>
      <c r="O51" s="158">
        <f>ROUND(E51*N51,2)</f>
        <v>0</v>
      </c>
      <c r="P51" s="158">
        <v>0</v>
      </c>
      <c r="Q51" s="158">
        <f>ROUND(E51*P51,2)</f>
        <v>0</v>
      </c>
      <c r="R51" s="159"/>
      <c r="S51" s="159" t="s">
        <v>137</v>
      </c>
      <c r="T51" s="159" t="s">
        <v>137</v>
      </c>
      <c r="U51" s="159">
        <v>0</v>
      </c>
      <c r="V51" s="159">
        <f>ROUND(E51*U51,2)</f>
        <v>0</v>
      </c>
      <c r="W51" s="159"/>
      <c r="X51" s="159" t="s">
        <v>161</v>
      </c>
      <c r="Y51" s="159" t="s">
        <v>139</v>
      </c>
      <c r="Z51" s="148"/>
      <c r="AA51" s="148"/>
      <c r="AB51" s="148"/>
      <c r="AC51" s="148"/>
      <c r="AD51" s="148"/>
      <c r="AE51" s="148"/>
      <c r="AF51" s="148"/>
      <c r="AG51" s="148" t="s">
        <v>173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x14ac:dyDescent="0.2">
      <c r="A52" s="164" t="s">
        <v>131</v>
      </c>
      <c r="B52" s="165" t="s">
        <v>88</v>
      </c>
      <c r="C52" s="186" t="s">
        <v>89</v>
      </c>
      <c r="D52" s="166"/>
      <c r="E52" s="167"/>
      <c r="F52" s="168"/>
      <c r="G52" s="168">
        <f>SUMIF(AG53:AG73,"&lt;&gt;NOR",G53:G73)</f>
        <v>0</v>
      </c>
      <c r="H52" s="168"/>
      <c r="I52" s="168">
        <f>SUM(I53:I73)</f>
        <v>0</v>
      </c>
      <c r="J52" s="168"/>
      <c r="K52" s="168">
        <f>SUM(K53:K73)</f>
        <v>0</v>
      </c>
      <c r="L52" s="168"/>
      <c r="M52" s="168">
        <f>SUM(M53:M73)</f>
        <v>0</v>
      </c>
      <c r="N52" s="167"/>
      <c r="O52" s="167">
        <f>SUM(O53:O73)</f>
        <v>0.22</v>
      </c>
      <c r="P52" s="167"/>
      <c r="Q52" s="167">
        <f>SUM(Q53:Q73)</f>
        <v>0.36</v>
      </c>
      <c r="R52" s="168"/>
      <c r="S52" s="168"/>
      <c r="T52" s="169"/>
      <c r="U52" s="163"/>
      <c r="V52" s="163">
        <f>SUM(V53:V73)</f>
        <v>111.97</v>
      </c>
      <c r="W52" s="163"/>
      <c r="X52" s="163"/>
      <c r="Y52" s="163"/>
      <c r="AG52" t="s">
        <v>132</v>
      </c>
    </row>
    <row r="53" spans="1:60" outlineLevel="1" x14ac:dyDescent="0.2">
      <c r="A53" s="171">
        <v>14</v>
      </c>
      <c r="B53" s="172" t="s">
        <v>174</v>
      </c>
      <c r="C53" s="187" t="s">
        <v>175</v>
      </c>
      <c r="D53" s="173" t="s">
        <v>135</v>
      </c>
      <c r="E53" s="174">
        <v>51.818399999999997</v>
      </c>
      <c r="F53" s="175"/>
      <c r="G53" s="176">
        <f>ROUND(E53*F53,2)</f>
        <v>0</v>
      </c>
      <c r="H53" s="175"/>
      <c r="I53" s="176">
        <f>ROUND(E53*H53,2)</f>
        <v>0</v>
      </c>
      <c r="J53" s="175"/>
      <c r="K53" s="176">
        <f>ROUND(E53*J53,2)</f>
        <v>0</v>
      </c>
      <c r="L53" s="176">
        <v>21</v>
      </c>
      <c r="M53" s="176">
        <f>G53*(1+L53/100)</f>
        <v>0</v>
      </c>
      <c r="N53" s="174">
        <v>0</v>
      </c>
      <c r="O53" s="174">
        <f>ROUND(E53*N53,2)</f>
        <v>0</v>
      </c>
      <c r="P53" s="174">
        <v>5.0000000000000001E-3</v>
      </c>
      <c r="Q53" s="174">
        <f>ROUND(E53*P53,2)</f>
        <v>0.26</v>
      </c>
      <c r="R53" s="176"/>
      <c r="S53" s="176" t="s">
        <v>137</v>
      </c>
      <c r="T53" s="177" t="s">
        <v>137</v>
      </c>
      <c r="U53" s="159">
        <v>0.51</v>
      </c>
      <c r="V53" s="159">
        <f>ROUND(E53*U53,2)</f>
        <v>26.43</v>
      </c>
      <c r="W53" s="159"/>
      <c r="X53" s="159" t="s">
        <v>138</v>
      </c>
      <c r="Y53" s="159" t="s">
        <v>139</v>
      </c>
      <c r="Z53" s="148"/>
      <c r="AA53" s="148"/>
      <c r="AB53" s="148"/>
      <c r="AC53" s="148"/>
      <c r="AD53" s="148"/>
      <c r="AE53" s="148"/>
      <c r="AF53" s="148"/>
      <c r="AG53" s="148" t="s">
        <v>140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2" x14ac:dyDescent="0.2">
      <c r="A54" s="155"/>
      <c r="B54" s="156"/>
      <c r="C54" s="188" t="s">
        <v>398</v>
      </c>
      <c r="D54" s="161"/>
      <c r="E54" s="162">
        <v>13.6629</v>
      </c>
      <c r="F54" s="159"/>
      <c r="G54" s="159"/>
      <c r="H54" s="159"/>
      <c r="I54" s="159"/>
      <c r="J54" s="159"/>
      <c r="K54" s="159"/>
      <c r="L54" s="159"/>
      <c r="M54" s="159"/>
      <c r="N54" s="158"/>
      <c r="O54" s="158"/>
      <c r="P54" s="158"/>
      <c r="Q54" s="158"/>
      <c r="R54" s="159"/>
      <c r="S54" s="159"/>
      <c r="T54" s="159"/>
      <c r="U54" s="159"/>
      <c r="V54" s="159"/>
      <c r="W54" s="159"/>
      <c r="X54" s="159"/>
      <c r="Y54" s="159"/>
      <c r="Z54" s="148"/>
      <c r="AA54" s="148"/>
      <c r="AB54" s="148"/>
      <c r="AC54" s="148"/>
      <c r="AD54" s="148"/>
      <c r="AE54" s="148"/>
      <c r="AF54" s="148"/>
      <c r="AG54" s="148" t="s">
        <v>142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3" x14ac:dyDescent="0.2">
      <c r="A55" s="155"/>
      <c r="B55" s="156"/>
      <c r="C55" s="188" t="s">
        <v>399</v>
      </c>
      <c r="D55" s="161"/>
      <c r="E55" s="162">
        <v>38.155500000000004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8"/>
      <c r="AA55" s="148"/>
      <c r="AB55" s="148"/>
      <c r="AC55" s="148"/>
      <c r="AD55" s="148"/>
      <c r="AE55" s="148"/>
      <c r="AF55" s="148"/>
      <c r="AG55" s="148" t="s">
        <v>142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2">
      <c r="A56" s="171">
        <v>15</v>
      </c>
      <c r="B56" s="172" t="s">
        <v>176</v>
      </c>
      <c r="C56" s="187" t="s">
        <v>177</v>
      </c>
      <c r="D56" s="173" t="s">
        <v>135</v>
      </c>
      <c r="E56" s="174">
        <v>51.818399999999997</v>
      </c>
      <c r="F56" s="175"/>
      <c r="G56" s="176">
        <f>ROUND(E56*F56,2)</f>
        <v>0</v>
      </c>
      <c r="H56" s="175"/>
      <c r="I56" s="176">
        <f>ROUND(E56*H56,2)</f>
        <v>0</v>
      </c>
      <c r="J56" s="175"/>
      <c r="K56" s="176">
        <f>ROUND(E56*J56,2)</f>
        <v>0</v>
      </c>
      <c r="L56" s="176">
        <v>21</v>
      </c>
      <c r="M56" s="176">
        <f>G56*(1+L56/100)</f>
        <v>0</v>
      </c>
      <c r="N56" s="174">
        <v>0</v>
      </c>
      <c r="O56" s="174">
        <f>ROUND(E56*N56,2)</f>
        <v>0</v>
      </c>
      <c r="P56" s="174">
        <v>2E-3</v>
      </c>
      <c r="Q56" s="174">
        <f>ROUND(E56*P56,2)</f>
        <v>0.1</v>
      </c>
      <c r="R56" s="176"/>
      <c r="S56" s="176" t="s">
        <v>137</v>
      </c>
      <c r="T56" s="177" t="s">
        <v>137</v>
      </c>
      <c r="U56" s="159">
        <v>0.1</v>
      </c>
      <c r="V56" s="159">
        <f>ROUND(E56*U56,2)</f>
        <v>5.18</v>
      </c>
      <c r="W56" s="159"/>
      <c r="X56" s="159" t="s">
        <v>138</v>
      </c>
      <c r="Y56" s="159" t="s">
        <v>139</v>
      </c>
      <c r="Z56" s="148"/>
      <c r="AA56" s="148"/>
      <c r="AB56" s="148"/>
      <c r="AC56" s="148"/>
      <c r="AD56" s="148"/>
      <c r="AE56" s="148"/>
      <c r="AF56" s="148"/>
      <c r="AG56" s="148" t="s">
        <v>140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2" x14ac:dyDescent="0.2">
      <c r="A57" s="155"/>
      <c r="B57" s="156"/>
      <c r="C57" s="188" t="s">
        <v>398</v>
      </c>
      <c r="D57" s="161"/>
      <c r="E57" s="162">
        <v>13.6629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8"/>
      <c r="AA57" s="148"/>
      <c r="AB57" s="148"/>
      <c r="AC57" s="148"/>
      <c r="AD57" s="148"/>
      <c r="AE57" s="148"/>
      <c r="AF57" s="148"/>
      <c r="AG57" s="148" t="s">
        <v>142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3" x14ac:dyDescent="0.2">
      <c r="A58" s="155"/>
      <c r="B58" s="156"/>
      <c r="C58" s="188" t="s">
        <v>399</v>
      </c>
      <c r="D58" s="161"/>
      <c r="E58" s="162">
        <v>38.155500000000004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 x14ac:dyDescent="0.2">
      <c r="A59" s="171">
        <v>16</v>
      </c>
      <c r="B59" s="172" t="s">
        <v>178</v>
      </c>
      <c r="C59" s="187" t="s">
        <v>179</v>
      </c>
      <c r="D59" s="173" t="s">
        <v>135</v>
      </c>
      <c r="E59" s="174">
        <v>51.818399999999997</v>
      </c>
      <c r="F59" s="175"/>
      <c r="G59" s="176">
        <f>ROUND(E59*F59,2)</f>
        <v>0</v>
      </c>
      <c r="H59" s="175"/>
      <c r="I59" s="176">
        <f>ROUND(E59*H59,2)</f>
        <v>0</v>
      </c>
      <c r="J59" s="175"/>
      <c r="K59" s="176">
        <f>ROUND(E59*J59,2)</f>
        <v>0</v>
      </c>
      <c r="L59" s="176">
        <v>21</v>
      </c>
      <c r="M59" s="176">
        <f>G59*(1+L59/100)</f>
        <v>0</v>
      </c>
      <c r="N59" s="174">
        <v>0</v>
      </c>
      <c r="O59" s="174">
        <f>ROUND(E59*N59,2)</f>
        <v>0</v>
      </c>
      <c r="P59" s="174">
        <v>0</v>
      </c>
      <c r="Q59" s="174">
        <f>ROUND(E59*P59,2)</f>
        <v>0</v>
      </c>
      <c r="R59" s="176"/>
      <c r="S59" s="176" t="s">
        <v>136</v>
      </c>
      <c r="T59" s="177" t="s">
        <v>137</v>
      </c>
      <c r="U59" s="159">
        <v>0.52</v>
      </c>
      <c r="V59" s="159">
        <f>ROUND(E59*U59,2)</f>
        <v>26.95</v>
      </c>
      <c r="W59" s="159"/>
      <c r="X59" s="159" t="s">
        <v>138</v>
      </c>
      <c r="Y59" s="159" t="s">
        <v>139</v>
      </c>
      <c r="Z59" s="148"/>
      <c r="AA59" s="148"/>
      <c r="AB59" s="148"/>
      <c r="AC59" s="148"/>
      <c r="AD59" s="148"/>
      <c r="AE59" s="148"/>
      <c r="AF59" s="148"/>
      <c r="AG59" s="148" t="s">
        <v>140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">
      <c r="A60" s="155"/>
      <c r="B60" s="156"/>
      <c r="C60" s="188" t="s">
        <v>398</v>
      </c>
      <c r="D60" s="161"/>
      <c r="E60" s="162">
        <v>13.6629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">
      <c r="A61" s="155"/>
      <c r="B61" s="156"/>
      <c r="C61" s="188" t="s">
        <v>399</v>
      </c>
      <c r="D61" s="161"/>
      <c r="E61" s="162">
        <v>38.155500000000004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 x14ac:dyDescent="0.2">
      <c r="A62" s="171">
        <v>17</v>
      </c>
      <c r="B62" s="172" t="s">
        <v>180</v>
      </c>
      <c r="C62" s="187" t="s">
        <v>404</v>
      </c>
      <c r="D62" s="173" t="s">
        <v>135</v>
      </c>
      <c r="E62" s="174">
        <v>51.818399999999997</v>
      </c>
      <c r="F62" s="175"/>
      <c r="G62" s="176">
        <f>ROUND(E62*F62,2)</f>
        <v>0</v>
      </c>
      <c r="H62" s="175"/>
      <c r="I62" s="176">
        <f>ROUND(E62*H62,2)</f>
        <v>0</v>
      </c>
      <c r="J62" s="175"/>
      <c r="K62" s="176">
        <f>ROUND(E62*J62,2)</f>
        <v>0</v>
      </c>
      <c r="L62" s="176">
        <v>21</v>
      </c>
      <c r="M62" s="176">
        <f>G62*(1+L62/100)</f>
        <v>0</v>
      </c>
      <c r="N62" s="174">
        <v>4.1999999999999997E-3</v>
      </c>
      <c r="O62" s="174">
        <f>ROUND(E62*N62,2)</f>
        <v>0.22</v>
      </c>
      <c r="P62" s="174">
        <v>0</v>
      </c>
      <c r="Q62" s="174">
        <f>ROUND(E62*P62,2)</f>
        <v>0</v>
      </c>
      <c r="R62" s="176"/>
      <c r="S62" s="176" t="s">
        <v>136</v>
      </c>
      <c r="T62" s="177" t="s">
        <v>137</v>
      </c>
      <c r="U62" s="159">
        <v>0.49</v>
      </c>
      <c r="V62" s="159">
        <f>ROUND(E62*U62,2)</f>
        <v>25.39</v>
      </c>
      <c r="W62" s="159"/>
      <c r="X62" s="159" t="s">
        <v>138</v>
      </c>
      <c r="Y62" s="159" t="s">
        <v>139</v>
      </c>
      <c r="Z62" s="148"/>
      <c r="AA62" s="148"/>
      <c r="AB62" s="148"/>
      <c r="AC62" s="148"/>
      <c r="AD62" s="148"/>
      <c r="AE62" s="148"/>
      <c r="AF62" s="148"/>
      <c r="AG62" s="148" t="s">
        <v>140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8" t="s">
        <v>398</v>
      </c>
      <c r="D63" s="161"/>
      <c r="E63" s="162">
        <v>13.6629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142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">
      <c r="A64" s="155"/>
      <c r="B64" s="156"/>
      <c r="C64" s="188" t="s">
        <v>399</v>
      </c>
      <c r="D64" s="161"/>
      <c r="E64" s="162">
        <v>38.155500000000004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1">
        <v>18</v>
      </c>
      <c r="B65" s="172" t="s">
        <v>182</v>
      </c>
      <c r="C65" s="187" t="s">
        <v>183</v>
      </c>
      <c r="D65" s="173" t="s">
        <v>156</v>
      </c>
      <c r="E65" s="174">
        <v>45.5</v>
      </c>
      <c r="F65" s="175"/>
      <c r="G65" s="176">
        <f>ROUND(E65*F65,2)</f>
        <v>0</v>
      </c>
      <c r="H65" s="175"/>
      <c r="I65" s="176">
        <f>ROUND(E65*H65,2)</f>
        <v>0</v>
      </c>
      <c r="J65" s="175"/>
      <c r="K65" s="176">
        <f>ROUND(E65*J65,2)</f>
        <v>0</v>
      </c>
      <c r="L65" s="176">
        <v>21</v>
      </c>
      <c r="M65" s="176">
        <f>G65*(1+L65/100)</f>
        <v>0</v>
      </c>
      <c r="N65" s="174">
        <v>2.0000000000000002E-5</v>
      </c>
      <c r="O65" s="174">
        <f>ROUND(E65*N65,2)</f>
        <v>0</v>
      </c>
      <c r="P65" s="174">
        <v>0</v>
      </c>
      <c r="Q65" s="174">
        <f>ROUND(E65*P65,2)</f>
        <v>0</v>
      </c>
      <c r="R65" s="176"/>
      <c r="S65" s="176" t="s">
        <v>137</v>
      </c>
      <c r="T65" s="177" t="s">
        <v>137</v>
      </c>
      <c r="U65" s="159">
        <v>0.39</v>
      </c>
      <c r="V65" s="159">
        <f>ROUND(E65*U65,2)</f>
        <v>17.75</v>
      </c>
      <c r="W65" s="159"/>
      <c r="X65" s="159" t="s">
        <v>138</v>
      </c>
      <c r="Y65" s="159" t="s">
        <v>139</v>
      </c>
      <c r="Z65" s="148"/>
      <c r="AA65" s="148"/>
      <c r="AB65" s="148"/>
      <c r="AC65" s="148"/>
      <c r="AD65" s="148"/>
      <c r="AE65" s="148"/>
      <c r="AF65" s="148"/>
      <c r="AG65" s="148" t="s">
        <v>140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188" t="s">
        <v>405</v>
      </c>
      <c r="D66" s="161"/>
      <c r="E66" s="162">
        <v>20.79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142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">
      <c r="A67" s="155"/>
      <c r="B67" s="156"/>
      <c r="C67" s="188" t="s">
        <v>406</v>
      </c>
      <c r="D67" s="161"/>
      <c r="E67" s="162">
        <v>24.71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1">
        <v>19</v>
      </c>
      <c r="B68" s="172" t="s">
        <v>185</v>
      </c>
      <c r="C68" s="187" t="s">
        <v>186</v>
      </c>
      <c r="D68" s="173" t="s">
        <v>156</v>
      </c>
      <c r="E68" s="174">
        <v>45.5</v>
      </c>
      <c r="F68" s="175"/>
      <c r="G68" s="176">
        <f>ROUND(E68*F68,2)</f>
        <v>0</v>
      </c>
      <c r="H68" s="175"/>
      <c r="I68" s="176">
        <f>ROUND(E68*H68,2)</f>
        <v>0</v>
      </c>
      <c r="J68" s="175"/>
      <c r="K68" s="176">
        <f>ROUND(E68*J68,2)</f>
        <v>0</v>
      </c>
      <c r="L68" s="176">
        <v>21</v>
      </c>
      <c r="M68" s="176">
        <f>G68*(1+L68/100)</f>
        <v>0</v>
      </c>
      <c r="N68" s="174">
        <v>0</v>
      </c>
      <c r="O68" s="174">
        <f>ROUND(E68*N68,2)</f>
        <v>0</v>
      </c>
      <c r="P68" s="174">
        <v>0</v>
      </c>
      <c r="Q68" s="174">
        <f>ROUND(E68*P68,2)</f>
        <v>0</v>
      </c>
      <c r="R68" s="176"/>
      <c r="S68" s="176" t="s">
        <v>137</v>
      </c>
      <c r="T68" s="177" t="s">
        <v>137</v>
      </c>
      <c r="U68" s="159">
        <v>0.17</v>
      </c>
      <c r="V68" s="159">
        <f>ROUND(E68*U68,2)</f>
        <v>7.74</v>
      </c>
      <c r="W68" s="159"/>
      <c r="X68" s="159" t="s">
        <v>138</v>
      </c>
      <c r="Y68" s="159" t="s">
        <v>139</v>
      </c>
      <c r="Z68" s="148"/>
      <c r="AA68" s="148"/>
      <c r="AB68" s="148"/>
      <c r="AC68" s="148"/>
      <c r="AD68" s="148"/>
      <c r="AE68" s="148"/>
      <c r="AF68" s="148"/>
      <c r="AG68" s="148" t="s">
        <v>140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188" t="s">
        <v>405</v>
      </c>
      <c r="D69" s="161"/>
      <c r="E69" s="162">
        <v>20.79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406</v>
      </c>
      <c r="D70" s="161"/>
      <c r="E70" s="162">
        <v>24.71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71">
        <v>20</v>
      </c>
      <c r="B71" s="172" t="s">
        <v>187</v>
      </c>
      <c r="C71" s="187" t="s">
        <v>188</v>
      </c>
      <c r="D71" s="173" t="s">
        <v>135</v>
      </c>
      <c r="E71" s="174">
        <v>3.24</v>
      </c>
      <c r="F71" s="175"/>
      <c r="G71" s="176">
        <f>ROUND(E71*F71,2)</f>
        <v>0</v>
      </c>
      <c r="H71" s="175"/>
      <c r="I71" s="176">
        <f>ROUND(E71*H71,2)</f>
        <v>0</v>
      </c>
      <c r="J71" s="175"/>
      <c r="K71" s="176">
        <f>ROUND(E71*J71,2)</f>
        <v>0</v>
      </c>
      <c r="L71" s="176">
        <v>21</v>
      </c>
      <c r="M71" s="176">
        <f>G71*(1+L71/100)</f>
        <v>0</v>
      </c>
      <c r="N71" s="174">
        <v>0</v>
      </c>
      <c r="O71" s="174">
        <f>ROUND(E71*N71,2)</f>
        <v>0</v>
      </c>
      <c r="P71" s="174">
        <v>0</v>
      </c>
      <c r="Q71" s="174">
        <f>ROUND(E71*P71,2)</f>
        <v>0</v>
      </c>
      <c r="R71" s="176"/>
      <c r="S71" s="176" t="s">
        <v>137</v>
      </c>
      <c r="T71" s="177" t="s">
        <v>137</v>
      </c>
      <c r="U71" s="159">
        <v>0.78</v>
      </c>
      <c r="V71" s="159">
        <f>ROUND(E71*U71,2)</f>
        <v>2.5299999999999998</v>
      </c>
      <c r="W71" s="159"/>
      <c r="X71" s="159" t="s">
        <v>138</v>
      </c>
      <c r="Y71" s="159" t="s">
        <v>139</v>
      </c>
      <c r="Z71" s="148"/>
      <c r="AA71" s="148"/>
      <c r="AB71" s="148"/>
      <c r="AC71" s="148"/>
      <c r="AD71" s="148"/>
      <c r="AE71" s="148"/>
      <c r="AF71" s="148"/>
      <c r="AG71" s="148" t="s">
        <v>140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2" x14ac:dyDescent="0.2">
      <c r="A72" s="155"/>
      <c r="B72" s="156"/>
      <c r="C72" s="188" t="s">
        <v>407</v>
      </c>
      <c r="D72" s="161"/>
      <c r="E72" s="162">
        <v>3.24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8"/>
      <c r="AA72" s="148"/>
      <c r="AB72" s="148"/>
      <c r="AC72" s="148"/>
      <c r="AD72" s="148"/>
      <c r="AE72" s="148"/>
      <c r="AF72" s="148"/>
      <c r="AG72" s="148" t="s">
        <v>142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 x14ac:dyDescent="0.2">
      <c r="A73" s="155">
        <v>21</v>
      </c>
      <c r="B73" s="156" t="s">
        <v>190</v>
      </c>
      <c r="C73" s="190" t="s">
        <v>191</v>
      </c>
      <c r="D73" s="157" t="s">
        <v>0</v>
      </c>
      <c r="E73" s="185"/>
      <c r="F73" s="160"/>
      <c r="G73" s="159">
        <f>ROUND(E73*F73,2)</f>
        <v>0</v>
      </c>
      <c r="H73" s="160"/>
      <c r="I73" s="159">
        <f>ROUND(E73*H73,2)</f>
        <v>0</v>
      </c>
      <c r="J73" s="160"/>
      <c r="K73" s="159">
        <f>ROUND(E73*J73,2)</f>
        <v>0</v>
      </c>
      <c r="L73" s="159">
        <v>21</v>
      </c>
      <c r="M73" s="159">
        <f>G73*(1+L73/100)</f>
        <v>0</v>
      </c>
      <c r="N73" s="158">
        <v>0</v>
      </c>
      <c r="O73" s="158">
        <f>ROUND(E73*N73,2)</f>
        <v>0</v>
      </c>
      <c r="P73" s="158">
        <v>0</v>
      </c>
      <c r="Q73" s="158">
        <f>ROUND(E73*P73,2)</f>
        <v>0</v>
      </c>
      <c r="R73" s="159"/>
      <c r="S73" s="159" t="s">
        <v>137</v>
      </c>
      <c r="T73" s="159" t="s">
        <v>137</v>
      </c>
      <c r="U73" s="159">
        <v>0</v>
      </c>
      <c r="V73" s="159">
        <f>ROUND(E73*U73,2)</f>
        <v>0</v>
      </c>
      <c r="W73" s="159"/>
      <c r="X73" s="159" t="s">
        <v>161</v>
      </c>
      <c r="Y73" s="159" t="s">
        <v>139</v>
      </c>
      <c r="Z73" s="148"/>
      <c r="AA73" s="148"/>
      <c r="AB73" s="148"/>
      <c r="AC73" s="148"/>
      <c r="AD73" s="148"/>
      <c r="AE73" s="148"/>
      <c r="AF73" s="148"/>
      <c r="AG73" s="148" t="s">
        <v>173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x14ac:dyDescent="0.2">
      <c r="A74" s="164" t="s">
        <v>131</v>
      </c>
      <c r="B74" s="165" t="s">
        <v>90</v>
      </c>
      <c r="C74" s="186" t="s">
        <v>91</v>
      </c>
      <c r="D74" s="166"/>
      <c r="E74" s="167"/>
      <c r="F74" s="168"/>
      <c r="G74" s="168">
        <f>SUMIF(AG75:AG135,"&lt;&gt;NOR",G75:G135)</f>
        <v>0</v>
      </c>
      <c r="H74" s="168"/>
      <c r="I74" s="168">
        <f>SUM(I75:I135)</f>
        <v>0</v>
      </c>
      <c r="J74" s="168"/>
      <c r="K74" s="168">
        <f>SUM(K75:K135)</f>
        <v>0</v>
      </c>
      <c r="L74" s="168"/>
      <c r="M74" s="168">
        <f>SUM(M75:M135)</f>
        <v>0</v>
      </c>
      <c r="N74" s="167"/>
      <c r="O74" s="167">
        <f>SUM(O75:O135)</f>
        <v>0.64</v>
      </c>
      <c r="P74" s="167"/>
      <c r="Q74" s="167">
        <f>SUM(Q75:Q135)</f>
        <v>1.1200000000000001</v>
      </c>
      <c r="R74" s="168"/>
      <c r="S74" s="168"/>
      <c r="T74" s="169"/>
      <c r="U74" s="163"/>
      <c r="V74" s="163">
        <f>SUM(V75:V135)</f>
        <v>133.24</v>
      </c>
      <c r="W74" s="163"/>
      <c r="X74" s="163"/>
      <c r="Y74" s="163"/>
      <c r="AG74" t="s">
        <v>132</v>
      </c>
    </row>
    <row r="75" spans="1:60" ht="22.5" outlineLevel="1" x14ac:dyDescent="0.2">
      <c r="A75" s="171">
        <v>22</v>
      </c>
      <c r="B75" s="172" t="s">
        <v>408</v>
      </c>
      <c r="C75" s="187" t="s">
        <v>409</v>
      </c>
      <c r="D75" s="173" t="s">
        <v>156</v>
      </c>
      <c r="E75" s="174">
        <v>45.5</v>
      </c>
      <c r="F75" s="175"/>
      <c r="G75" s="176">
        <f>ROUND(E75*F75,2)</f>
        <v>0</v>
      </c>
      <c r="H75" s="175"/>
      <c r="I75" s="176">
        <f>ROUND(E75*H75,2)</f>
        <v>0</v>
      </c>
      <c r="J75" s="175"/>
      <c r="K75" s="176">
        <f>ROUND(E75*J75,2)</f>
        <v>0</v>
      </c>
      <c r="L75" s="176">
        <v>21</v>
      </c>
      <c r="M75" s="176">
        <f>G75*(1+L75/100)</f>
        <v>0</v>
      </c>
      <c r="N75" s="174">
        <v>0</v>
      </c>
      <c r="O75" s="174">
        <f>ROUND(E75*N75,2)</f>
        <v>0</v>
      </c>
      <c r="P75" s="174">
        <v>8.0000000000000007E-5</v>
      </c>
      <c r="Q75" s="174">
        <f>ROUND(E75*P75,2)</f>
        <v>0</v>
      </c>
      <c r="R75" s="176"/>
      <c r="S75" s="176" t="s">
        <v>137</v>
      </c>
      <c r="T75" s="177" t="s">
        <v>137</v>
      </c>
      <c r="U75" s="159">
        <v>3.5000000000000003E-2</v>
      </c>
      <c r="V75" s="159">
        <f>ROUND(E75*U75,2)</f>
        <v>1.59</v>
      </c>
      <c r="W75" s="159"/>
      <c r="X75" s="159" t="s">
        <v>138</v>
      </c>
      <c r="Y75" s="159" t="s">
        <v>139</v>
      </c>
      <c r="Z75" s="148"/>
      <c r="AA75" s="148"/>
      <c r="AB75" s="148"/>
      <c r="AC75" s="148"/>
      <c r="AD75" s="148"/>
      <c r="AE75" s="148"/>
      <c r="AF75" s="148"/>
      <c r="AG75" s="148" t="s">
        <v>140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2" x14ac:dyDescent="0.2">
      <c r="A76" s="155"/>
      <c r="B76" s="156"/>
      <c r="C76" s="188" t="s">
        <v>405</v>
      </c>
      <c r="D76" s="161"/>
      <c r="E76" s="162">
        <v>20.79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88" t="s">
        <v>406</v>
      </c>
      <c r="D77" s="161"/>
      <c r="E77" s="162">
        <v>24.71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 x14ac:dyDescent="0.2">
      <c r="A78" s="171">
        <v>23</v>
      </c>
      <c r="B78" s="172" t="s">
        <v>410</v>
      </c>
      <c r="C78" s="187" t="s">
        <v>411</v>
      </c>
      <c r="D78" s="173" t="s">
        <v>135</v>
      </c>
      <c r="E78" s="174">
        <v>51.818399999999997</v>
      </c>
      <c r="F78" s="175"/>
      <c r="G78" s="176">
        <f>ROUND(E78*F78,2)</f>
        <v>0</v>
      </c>
      <c r="H78" s="175"/>
      <c r="I78" s="176">
        <f>ROUND(E78*H78,2)</f>
        <v>0</v>
      </c>
      <c r="J78" s="175"/>
      <c r="K78" s="176">
        <f>ROUND(E78*J78,2)</f>
        <v>0</v>
      </c>
      <c r="L78" s="176">
        <v>21</v>
      </c>
      <c r="M78" s="176">
        <f>G78*(1+L78/100)</f>
        <v>0</v>
      </c>
      <c r="N78" s="174">
        <v>0</v>
      </c>
      <c r="O78" s="174">
        <f>ROUND(E78*N78,2)</f>
        <v>0</v>
      </c>
      <c r="P78" s="174">
        <v>3.5000000000000001E-3</v>
      </c>
      <c r="Q78" s="174">
        <f>ROUND(E78*P78,2)</f>
        <v>0.18</v>
      </c>
      <c r="R78" s="176"/>
      <c r="S78" s="176" t="s">
        <v>137</v>
      </c>
      <c r="T78" s="177" t="s">
        <v>137</v>
      </c>
      <c r="U78" s="159">
        <v>0.115</v>
      </c>
      <c r="V78" s="159">
        <f>ROUND(E78*U78,2)</f>
        <v>5.96</v>
      </c>
      <c r="W78" s="159"/>
      <c r="X78" s="159" t="s">
        <v>138</v>
      </c>
      <c r="Y78" s="159" t="s">
        <v>139</v>
      </c>
      <c r="Z78" s="148"/>
      <c r="AA78" s="148"/>
      <c r="AB78" s="148"/>
      <c r="AC78" s="148"/>
      <c r="AD78" s="148"/>
      <c r="AE78" s="148"/>
      <c r="AF78" s="148"/>
      <c r="AG78" s="148" t="s">
        <v>140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2" x14ac:dyDescent="0.2">
      <c r="A79" s="155"/>
      <c r="B79" s="156"/>
      <c r="C79" s="188" t="s">
        <v>398</v>
      </c>
      <c r="D79" s="161"/>
      <c r="E79" s="162">
        <v>13.6629</v>
      </c>
      <c r="F79" s="159"/>
      <c r="G79" s="159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8"/>
      <c r="AA79" s="148"/>
      <c r="AB79" s="148"/>
      <c r="AC79" s="148"/>
      <c r="AD79" s="148"/>
      <c r="AE79" s="148"/>
      <c r="AF79" s="148"/>
      <c r="AG79" s="148" t="s">
        <v>142</v>
      </c>
      <c r="AH79" s="148">
        <v>0</v>
      </c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3" x14ac:dyDescent="0.2">
      <c r="A80" s="155"/>
      <c r="B80" s="156"/>
      <c r="C80" s="188" t="s">
        <v>399</v>
      </c>
      <c r="D80" s="161"/>
      <c r="E80" s="162">
        <v>38.155500000000004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142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1" x14ac:dyDescent="0.2">
      <c r="A81" s="171">
        <v>24</v>
      </c>
      <c r="B81" s="172" t="s">
        <v>412</v>
      </c>
      <c r="C81" s="187" t="s">
        <v>413</v>
      </c>
      <c r="D81" s="173" t="s">
        <v>156</v>
      </c>
      <c r="E81" s="174">
        <v>50</v>
      </c>
      <c r="F81" s="175"/>
      <c r="G81" s="176">
        <f>ROUND(E81*F81,2)</f>
        <v>0</v>
      </c>
      <c r="H81" s="175"/>
      <c r="I81" s="176">
        <f>ROUND(E81*H81,2)</f>
        <v>0</v>
      </c>
      <c r="J81" s="175"/>
      <c r="K81" s="176">
        <f>ROUND(E81*J81,2)</f>
        <v>0</v>
      </c>
      <c r="L81" s="176">
        <v>21</v>
      </c>
      <c r="M81" s="176">
        <f>G81*(1+L81/100)</f>
        <v>0</v>
      </c>
      <c r="N81" s="174">
        <v>0</v>
      </c>
      <c r="O81" s="174">
        <f>ROUND(E81*N81,2)</f>
        <v>0</v>
      </c>
      <c r="P81" s="174">
        <v>5.0000000000000001E-4</v>
      </c>
      <c r="Q81" s="174">
        <f>ROUND(E81*P81,2)</f>
        <v>0.03</v>
      </c>
      <c r="R81" s="176"/>
      <c r="S81" s="176" t="s">
        <v>137</v>
      </c>
      <c r="T81" s="177" t="s">
        <v>137</v>
      </c>
      <c r="U81" s="159">
        <v>0.08</v>
      </c>
      <c r="V81" s="159">
        <f>ROUND(E81*U81,2)</f>
        <v>4</v>
      </c>
      <c r="W81" s="159"/>
      <c r="X81" s="159" t="s">
        <v>138</v>
      </c>
      <c r="Y81" s="159" t="s">
        <v>139</v>
      </c>
      <c r="Z81" s="148"/>
      <c r="AA81" s="148"/>
      <c r="AB81" s="148"/>
      <c r="AC81" s="148"/>
      <c r="AD81" s="148"/>
      <c r="AE81" s="148"/>
      <c r="AF81" s="148"/>
      <c r="AG81" s="148" t="s">
        <v>140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 x14ac:dyDescent="0.2">
      <c r="A82" s="155"/>
      <c r="B82" s="156"/>
      <c r="C82" s="188" t="s">
        <v>414</v>
      </c>
      <c r="D82" s="161"/>
      <c r="E82" s="162">
        <v>50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1" x14ac:dyDescent="0.2">
      <c r="A83" s="171">
        <v>25</v>
      </c>
      <c r="B83" s="172" t="s">
        <v>415</v>
      </c>
      <c r="C83" s="187" t="s">
        <v>416</v>
      </c>
      <c r="D83" s="173" t="s">
        <v>135</v>
      </c>
      <c r="E83" s="174">
        <v>63.668399999999998</v>
      </c>
      <c r="F83" s="175"/>
      <c r="G83" s="176">
        <f>ROUND(E83*F83,2)</f>
        <v>0</v>
      </c>
      <c r="H83" s="175"/>
      <c r="I83" s="176">
        <f>ROUND(E83*H83,2)</f>
        <v>0</v>
      </c>
      <c r="J83" s="175"/>
      <c r="K83" s="176">
        <f>ROUND(E83*J83,2)</f>
        <v>0</v>
      </c>
      <c r="L83" s="176">
        <v>21</v>
      </c>
      <c r="M83" s="176">
        <f>G83*(1+L83/100)</f>
        <v>0</v>
      </c>
      <c r="N83" s="174">
        <v>0</v>
      </c>
      <c r="O83" s="174">
        <f>ROUND(E83*N83,2)</f>
        <v>0</v>
      </c>
      <c r="P83" s="174">
        <v>1.75E-3</v>
      </c>
      <c r="Q83" s="174">
        <f>ROUND(E83*P83,2)</f>
        <v>0.11</v>
      </c>
      <c r="R83" s="176"/>
      <c r="S83" s="176" t="s">
        <v>137</v>
      </c>
      <c r="T83" s="177" t="s">
        <v>137</v>
      </c>
      <c r="U83" s="159">
        <v>0.16500000000000001</v>
      </c>
      <c r="V83" s="159">
        <f>ROUND(E83*U83,2)</f>
        <v>10.51</v>
      </c>
      <c r="W83" s="159"/>
      <c r="X83" s="159" t="s">
        <v>138</v>
      </c>
      <c r="Y83" s="159" t="s">
        <v>139</v>
      </c>
      <c r="Z83" s="148"/>
      <c r="AA83" s="148"/>
      <c r="AB83" s="148"/>
      <c r="AC83" s="148"/>
      <c r="AD83" s="148"/>
      <c r="AE83" s="148"/>
      <c r="AF83" s="148"/>
      <c r="AG83" s="148" t="s">
        <v>140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188" t="s">
        <v>398</v>
      </c>
      <c r="D84" s="161"/>
      <c r="E84" s="162">
        <v>13.6629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">
      <c r="A85" s="155"/>
      <c r="B85" s="156"/>
      <c r="C85" s="188" t="s">
        <v>399</v>
      </c>
      <c r="D85" s="161"/>
      <c r="E85" s="162">
        <v>38.155500000000004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">
      <c r="A86" s="155"/>
      <c r="B86" s="156"/>
      <c r="C86" s="188" t="s">
        <v>417</v>
      </c>
      <c r="D86" s="161"/>
      <c r="E86" s="162">
        <v>4.5999999999999996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3" x14ac:dyDescent="0.2">
      <c r="A87" s="155"/>
      <c r="B87" s="156"/>
      <c r="C87" s="188" t="s">
        <v>418</v>
      </c>
      <c r="D87" s="161"/>
      <c r="E87" s="162">
        <v>7.25</v>
      </c>
      <c r="F87" s="159"/>
      <c r="G87" s="159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142</v>
      </c>
      <c r="AH87" s="148">
        <v>0</v>
      </c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2">
      <c r="A88" s="171">
        <v>26</v>
      </c>
      <c r="B88" s="172" t="s">
        <v>419</v>
      </c>
      <c r="C88" s="187" t="s">
        <v>420</v>
      </c>
      <c r="D88" s="173" t="s">
        <v>135</v>
      </c>
      <c r="E88" s="174">
        <v>63.668399999999998</v>
      </c>
      <c r="F88" s="175"/>
      <c r="G88" s="176">
        <f>ROUND(E88*F88,2)</f>
        <v>0</v>
      </c>
      <c r="H88" s="175"/>
      <c r="I88" s="176">
        <f>ROUND(E88*H88,2)</f>
        <v>0</v>
      </c>
      <c r="J88" s="175"/>
      <c r="K88" s="176">
        <f>ROUND(E88*J88,2)</f>
        <v>0</v>
      </c>
      <c r="L88" s="176">
        <v>21</v>
      </c>
      <c r="M88" s="176">
        <f>G88*(1+L88/100)</f>
        <v>0</v>
      </c>
      <c r="N88" s="174">
        <v>0</v>
      </c>
      <c r="O88" s="174">
        <f>ROUND(E88*N88,2)</f>
        <v>0</v>
      </c>
      <c r="P88" s="174">
        <v>1.26E-2</v>
      </c>
      <c r="Q88" s="174">
        <f>ROUND(E88*P88,2)</f>
        <v>0.8</v>
      </c>
      <c r="R88" s="176"/>
      <c r="S88" s="176" t="s">
        <v>137</v>
      </c>
      <c r="T88" s="177" t="s">
        <v>137</v>
      </c>
      <c r="U88" s="159">
        <v>0.33</v>
      </c>
      <c r="V88" s="159">
        <f>ROUND(E88*U88,2)</f>
        <v>21.01</v>
      </c>
      <c r="W88" s="159"/>
      <c r="X88" s="159" t="s">
        <v>138</v>
      </c>
      <c r="Y88" s="159" t="s">
        <v>139</v>
      </c>
      <c r="Z88" s="148"/>
      <c r="AA88" s="148"/>
      <c r="AB88" s="148"/>
      <c r="AC88" s="148"/>
      <c r="AD88" s="148"/>
      <c r="AE88" s="148"/>
      <c r="AF88" s="148"/>
      <c r="AG88" s="148" t="s">
        <v>140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2">
      <c r="A89" s="155"/>
      <c r="B89" s="156"/>
      <c r="C89" s="188" t="s">
        <v>398</v>
      </c>
      <c r="D89" s="161"/>
      <c r="E89" s="162">
        <v>13.6629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399</v>
      </c>
      <c r="D90" s="161"/>
      <c r="E90" s="162">
        <v>38.155500000000004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3" x14ac:dyDescent="0.2">
      <c r="A91" s="155"/>
      <c r="B91" s="156"/>
      <c r="C91" s="188" t="s">
        <v>417</v>
      </c>
      <c r="D91" s="161"/>
      <c r="E91" s="162">
        <v>4.5999999999999996</v>
      </c>
      <c r="F91" s="159"/>
      <c r="G91" s="159"/>
      <c r="H91" s="159"/>
      <c r="I91" s="159"/>
      <c r="J91" s="159"/>
      <c r="K91" s="159"/>
      <c r="L91" s="159"/>
      <c r="M91" s="159"/>
      <c r="N91" s="158"/>
      <c r="O91" s="158"/>
      <c r="P91" s="158"/>
      <c r="Q91" s="158"/>
      <c r="R91" s="159"/>
      <c r="S91" s="159"/>
      <c r="T91" s="159"/>
      <c r="U91" s="159"/>
      <c r="V91" s="159"/>
      <c r="W91" s="159"/>
      <c r="X91" s="159"/>
      <c r="Y91" s="159"/>
      <c r="Z91" s="148"/>
      <c r="AA91" s="148"/>
      <c r="AB91" s="148"/>
      <c r="AC91" s="148"/>
      <c r="AD91" s="148"/>
      <c r="AE91" s="148"/>
      <c r="AF91" s="148"/>
      <c r="AG91" s="148" t="s">
        <v>142</v>
      </c>
      <c r="AH91" s="148">
        <v>0</v>
      </c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3" x14ac:dyDescent="0.2">
      <c r="A92" s="155"/>
      <c r="B92" s="156"/>
      <c r="C92" s="188" t="s">
        <v>418</v>
      </c>
      <c r="D92" s="161"/>
      <c r="E92" s="162">
        <v>7.25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ht="22.5" outlineLevel="1" x14ac:dyDescent="0.2">
      <c r="A93" s="171">
        <v>27</v>
      </c>
      <c r="B93" s="172" t="s">
        <v>421</v>
      </c>
      <c r="C93" s="187" t="s">
        <v>422</v>
      </c>
      <c r="D93" s="173" t="s">
        <v>135</v>
      </c>
      <c r="E93" s="174">
        <v>63.668399999999998</v>
      </c>
      <c r="F93" s="175"/>
      <c r="G93" s="176">
        <f>ROUND(E93*F93,2)</f>
        <v>0</v>
      </c>
      <c r="H93" s="175"/>
      <c r="I93" s="176">
        <f>ROUND(E93*H93,2)</f>
        <v>0</v>
      </c>
      <c r="J93" s="175"/>
      <c r="K93" s="176">
        <f>ROUND(E93*J93,2)</f>
        <v>0</v>
      </c>
      <c r="L93" s="176">
        <v>21</v>
      </c>
      <c r="M93" s="176">
        <f>G93*(1+L93/100)</f>
        <v>0</v>
      </c>
      <c r="N93" s="174">
        <v>0</v>
      </c>
      <c r="O93" s="174">
        <f>ROUND(E93*N93,2)</f>
        <v>0</v>
      </c>
      <c r="P93" s="174">
        <v>0</v>
      </c>
      <c r="Q93" s="174">
        <f>ROUND(E93*P93,2)</f>
        <v>0</v>
      </c>
      <c r="R93" s="176"/>
      <c r="S93" s="176" t="s">
        <v>136</v>
      </c>
      <c r="T93" s="177" t="s">
        <v>137</v>
      </c>
      <c r="U93" s="159">
        <v>0</v>
      </c>
      <c r="V93" s="159">
        <f>ROUND(E93*U93,2)</f>
        <v>0</v>
      </c>
      <c r="W93" s="159"/>
      <c r="X93" s="159" t="s">
        <v>138</v>
      </c>
      <c r="Y93" s="159" t="s">
        <v>139</v>
      </c>
      <c r="Z93" s="148"/>
      <c r="AA93" s="148"/>
      <c r="AB93" s="148"/>
      <c r="AC93" s="148"/>
      <c r="AD93" s="148"/>
      <c r="AE93" s="148"/>
      <c r="AF93" s="148"/>
      <c r="AG93" s="148" t="s">
        <v>140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2" x14ac:dyDescent="0.2">
      <c r="A94" s="155"/>
      <c r="B94" s="156"/>
      <c r="C94" s="188" t="s">
        <v>398</v>
      </c>
      <c r="D94" s="161"/>
      <c r="E94" s="162">
        <v>13.6629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3" x14ac:dyDescent="0.2">
      <c r="A95" s="155"/>
      <c r="B95" s="156"/>
      <c r="C95" s="188" t="s">
        <v>399</v>
      </c>
      <c r="D95" s="161"/>
      <c r="E95" s="162">
        <v>38.155500000000004</v>
      </c>
      <c r="F95" s="159"/>
      <c r="G95" s="159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142</v>
      </c>
      <c r="AH95" s="148">
        <v>0</v>
      </c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3" x14ac:dyDescent="0.2">
      <c r="A96" s="155"/>
      <c r="B96" s="156"/>
      <c r="C96" s="188" t="s">
        <v>417</v>
      </c>
      <c r="D96" s="161"/>
      <c r="E96" s="162">
        <v>4.5999999999999996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142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">
      <c r="A97" s="155"/>
      <c r="B97" s="156"/>
      <c r="C97" s="188" t="s">
        <v>418</v>
      </c>
      <c r="D97" s="161"/>
      <c r="E97" s="162">
        <v>7.25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2">
      <c r="A98" s="171">
        <v>28</v>
      </c>
      <c r="B98" s="172" t="s">
        <v>423</v>
      </c>
      <c r="C98" s="187" t="s">
        <v>424</v>
      </c>
      <c r="D98" s="173" t="s">
        <v>135</v>
      </c>
      <c r="E98" s="174">
        <v>63.668399999999998</v>
      </c>
      <c r="F98" s="175"/>
      <c r="G98" s="176">
        <f>ROUND(E98*F98,2)</f>
        <v>0</v>
      </c>
      <c r="H98" s="175"/>
      <c r="I98" s="176">
        <f>ROUND(E98*H98,2)</f>
        <v>0</v>
      </c>
      <c r="J98" s="175"/>
      <c r="K98" s="176">
        <f>ROUND(E98*J98,2)</f>
        <v>0</v>
      </c>
      <c r="L98" s="176">
        <v>21</v>
      </c>
      <c r="M98" s="176">
        <f>G98*(1+L98/100)</f>
        <v>0</v>
      </c>
      <c r="N98" s="174">
        <v>2.1000000000000001E-4</v>
      </c>
      <c r="O98" s="174">
        <f>ROUND(E98*N98,2)</f>
        <v>0.01</v>
      </c>
      <c r="P98" s="174">
        <v>0</v>
      </c>
      <c r="Q98" s="174">
        <f>ROUND(E98*P98,2)</f>
        <v>0</v>
      </c>
      <c r="R98" s="176"/>
      <c r="S98" s="176" t="s">
        <v>136</v>
      </c>
      <c r="T98" s="177" t="s">
        <v>137</v>
      </c>
      <c r="U98" s="159">
        <v>0.1</v>
      </c>
      <c r="V98" s="159">
        <f>ROUND(E98*U98,2)</f>
        <v>6.37</v>
      </c>
      <c r="W98" s="159"/>
      <c r="X98" s="159" t="s">
        <v>138</v>
      </c>
      <c r="Y98" s="159" t="s">
        <v>139</v>
      </c>
      <c r="Z98" s="148"/>
      <c r="AA98" s="148"/>
      <c r="AB98" s="148"/>
      <c r="AC98" s="148"/>
      <c r="AD98" s="148"/>
      <c r="AE98" s="148"/>
      <c r="AF98" s="148"/>
      <c r="AG98" s="148" t="s">
        <v>140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2" x14ac:dyDescent="0.2">
      <c r="A99" s="155"/>
      <c r="B99" s="156"/>
      <c r="C99" s="188" t="s">
        <v>398</v>
      </c>
      <c r="D99" s="161"/>
      <c r="E99" s="162">
        <v>13.6629</v>
      </c>
      <c r="F99" s="159"/>
      <c r="G99" s="159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142</v>
      </c>
      <c r="AH99" s="148">
        <v>0</v>
      </c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3" x14ac:dyDescent="0.2">
      <c r="A100" s="155"/>
      <c r="B100" s="156"/>
      <c r="C100" s="188" t="s">
        <v>399</v>
      </c>
      <c r="D100" s="161"/>
      <c r="E100" s="162">
        <v>38.155500000000004</v>
      </c>
      <c r="F100" s="159"/>
      <c r="G100" s="159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8"/>
      <c r="AA100" s="148"/>
      <c r="AB100" s="148"/>
      <c r="AC100" s="148"/>
      <c r="AD100" s="148"/>
      <c r="AE100" s="148"/>
      <c r="AF100" s="148"/>
      <c r="AG100" s="148" t="s">
        <v>142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3" x14ac:dyDescent="0.2">
      <c r="A101" s="155"/>
      <c r="B101" s="156"/>
      <c r="C101" s="188" t="s">
        <v>417</v>
      </c>
      <c r="D101" s="161"/>
      <c r="E101" s="162">
        <v>4.5999999999999996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8"/>
      <c r="AA101" s="148"/>
      <c r="AB101" s="148"/>
      <c r="AC101" s="148"/>
      <c r="AD101" s="148"/>
      <c r="AE101" s="148"/>
      <c r="AF101" s="148"/>
      <c r="AG101" s="148" t="s">
        <v>142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">
      <c r="A102" s="155"/>
      <c r="B102" s="156"/>
      <c r="C102" s="188" t="s">
        <v>418</v>
      </c>
      <c r="D102" s="161"/>
      <c r="E102" s="162">
        <v>7.25</v>
      </c>
      <c r="F102" s="159"/>
      <c r="G102" s="159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142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ht="22.5" outlineLevel="1" x14ac:dyDescent="0.2">
      <c r="A103" s="171">
        <v>29</v>
      </c>
      <c r="B103" s="172" t="s">
        <v>425</v>
      </c>
      <c r="C103" s="187" t="s">
        <v>426</v>
      </c>
      <c r="D103" s="173" t="s">
        <v>135</v>
      </c>
      <c r="E103" s="174">
        <v>63.668399999999998</v>
      </c>
      <c r="F103" s="175"/>
      <c r="G103" s="176">
        <f>ROUND(E103*F103,2)</f>
        <v>0</v>
      </c>
      <c r="H103" s="175"/>
      <c r="I103" s="176">
        <f>ROUND(E103*H103,2)</f>
        <v>0</v>
      </c>
      <c r="J103" s="175"/>
      <c r="K103" s="176">
        <f>ROUND(E103*J103,2)</f>
        <v>0</v>
      </c>
      <c r="L103" s="176">
        <v>21</v>
      </c>
      <c r="M103" s="176">
        <f>G103*(1+L103/100)</f>
        <v>0</v>
      </c>
      <c r="N103" s="174">
        <v>5.5700000000000003E-3</v>
      </c>
      <c r="O103" s="174">
        <f>ROUND(E103*N103,2)</f>
        <v>0.35</v>
      </c>
      <c r="P103" s="174">
        <v>0</v>
      </c>
      <c r="Q103" s="174">
        <f>ROUND(E103*P103,2)</f>
        <v>0</v>
      </c>
      <c r="R103" s="176"/>
      <c r="S103" s="176" t="s">
        <v>137</v>
      </c>
      <c r="T103" s="177" t="s">
        <v>137</v>
      </c>
      <c r="U103" s="159">
        <v>0.34</v>
      </c>
      <c r="V103" s="159">
        <f>ROUND(E103*U103,2)</f>
        <v>21.65</v>
      </c>
      <c r="W103" s="159"/>
      <c r="X103" s="159" t="s">
        <v>138</v>
      </c>
      <c r="Y103" s="159" t="s">
        <v>139</v>
      </c>
      <c r="Z103" s="148"/>
      <c r="AA103" s="148"/>
      <c r="AB103" s="148"/>
      <c r="AC103" s="148"/>
      <c r="AD103" s="148"/>
      <c r="AE103" s="148"/>
      <c r="AF103" s="148"/>
      <c r="AG103" s="148" t="s">
        <v>140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2" x14ac:dyDescent="0.2">
      <c r="A104" s="155"/>
      <c r="B104" s="156"/>
      <c r="C104" s="271" t="s">
        <v>427</v>
      </c>
      <c r="D104" s="272"/>
      <c r="E104" s="272"/>
      <c r="F104" s="272"/>
      <c r="G104" s="272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205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2" x14ac:dyDescent="0.2">
      <c r="A105" s="155"/>
      <c r="B105" s="156"/>
      <c r="C105" s="188" t="s">
        <v>398</v>
      </c>
      <c r="D105" s="161"/>
      <c r="E105" s="162">
        <v>13.6629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3" x14ac:dyDescent="0.2">
      <c r="A106" s="155"/>
      <c r="B106" s="156"/>
      <c r="C106" s="188" t="s">
        <v>399</v>
      </c>
      <c r="D106" s="161"/>
      <c r="E106" s="162">
        <v>38.155500000000004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142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88" t="s">
        <v>417</v>
      </c>
      <c r="D107" s="161"/>
      <c r="E107" s="162">
        <v>4.5999999999999996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8" t="s">
        <v>418</v>
      </c>
      <c r="D108" s="161"/>
      <c r="E108" s="162">
        <v>7.25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ht="22.5" outlineLevel="1" x14ac:dyDescent="0.2">
      <c r="A109" s="171">
        <v>30</v>
      </c>
      <c r="B109" s="172" t="s">
        <v>428</v>
      </c>
      <c r="C109" s="187" t="s">
        <v>429</v>
      </c>
      <c r="D109" s="173" t="s">
        <v>135</v>
      </c>
      <c r="E109" s="174">
        <v>63.668399999999998</v>
      </c>
      <c r="F109" s="175"/>
      <c r="G109" s="176">
        <f>ROUND(E109*F109,2)</f>
        <v>0</v>
      </c>
      <c r="H109" s="175"/>
      <c r="I109" s="176">
        <f>ROUND(E109*H109,2)</f>
        <v>0</v>
      </c>
      <c r="J109" s="175"/>
      <c r="K109" s="176">
        <f>ROUND(E109*J109,2)</f>
        <v>0</v>
      </c>
      <c r="L109" s="176">
        <v>21</v>
      </c>
      <c r="M109" s="176">
        <f>G109*(1+L109/100)</f>
        <v>0</v>
      </c>
      <c r="N109" s="174">
        <v>0</v>
      </c>
      <c r="O109" s="174">
        <f>ROUND(E109*N109,2)</f>
        <v>0</v>
      </c>
      <c r="P109" s="174">
        <v>0</v>
      </c>
      <c r="Q109" s="174">
        <f>ROUND(E109*P109,2)</f>
        <v>0</v>
      </c>
      <c r="R109" s="176"/>
      <c r="S109" s="176" t="s">
        <v>137</v>
      </c>
      <c r="T109" s="177" t="s">
        <v>137</v>
      </c>
      <c r="U109" s="159">
        <v>4.5999999999999999E-2</v>
      </c>
      <c r="V109" s="159">
        <f>ROUND(E109*U109,2)</f>
        <v>2.93</v>
      </c>
      <c r="W109" s="159"/>
      <c r="X109" s="159" t="s">
        <v>138</v>
      </c>
      <c r="Y109" s="159" t="s">
        <v>139</v>
      </c>
      <c r="Z109" s="148"/>
      <c r="AA109" s="148"/>
      <c r="AB109" s="148"/>
      <c r="AC109" s="148"/>
      <c r="AD109" s="148"/>
      <c r="AE109" s="148"/>
      <c r="AF109" s="148"/>
      <c r="AG109" s="148" t="s">
        <v>140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2" x14ac:dyDescent="0.2">
      <c r="A110" s="155"/>
      <c r="B110" s="156"/>
      <c r="C110" s="188" t="s">
        <v>398</v>
      </c>
      <c r="D110" s="161"/>
      <c r="E110" s="162">
        <v>13.6629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142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">
      <c r="A111" s="155"/>
      <c r="B111" s="156"/>
      <c r="C111" s="188" t="s">
        <v>399</v>
      </c>
      <c r="D111" s="161"/>
      <c r="E111" s="162">
        <v>38.155500000000004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8" t="s">
        <v>417</v>
      </c>
      <c r="D112" s="161"/>
      <c r="E112" s="162">
        <v>4.5999999999999996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3" x14ac:dyDescent="0.2">
      <c r="A113" s="155"/>
      <c r="B113" s="156"/>
      <c r="C113" s="188" t="s">
        <v>418</v>
      </c>
      <c r="D113" s="161"/>
      <c r="E113" s="162">
        <v>7.25</v>
      </c>
      <c r="F113" s="159"/>
      <c r="G113" s="159"/>
      <c r="H113" s="159"/>
      <c r="I113" s="159"/>
      <c r="J113" s="159"/>
      <c r="K113" s="159"/>
      <c r="L113" s="159"/>
      <c r="M113" s="159"/>
      <c r="N113" s="158"/>
      <c r="O113" s="158"/>
      <c r="P113" s="158"/>
      <c r="Q113" s="158"/>
      <c r="R113" s="159"/>
      <c r="S113" s="159"/>
      <c r="T113" s="159"/>
      <c r="U113" s="159"/>
      <c r="V113" s="159"/>
      <c r="W113" s="159"/>
      <c r="X113" s="159"/>
      <c r="Y113" s="159"/>
      <c r="Z113" s="148"/>
      <c r="AA113" s="148"/>
      <c r="AB113" s="148"/>
      <c r="AC113" s="148"/>
      <c r="AD113" s="148"/>
      <c r="AE113" s="148"/>
      <c r="AF113" s="148"/>
      <c r="AG113" s="148" t="s">
        <v>142</v>
      </c>
      <c r="AH113" s="148">
        <v>0</v>
      </c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2">
      <c r="A114" s="171">
        <v>31</v>
      </c>
      <c r="B114" s="172" t="s">
        <v>430</v>
      </c>
      <c r="C114" s="187" t="s">
        <v>431</v>
      </c>
      <c r="D114" s="173" t="s">
        <v>135</v>
      </c>
      <c r="E114" s="174">
        <v>73.21866</v>
      </c>
      <c r="F114" s="175"/>
      <c r="G114" s="176">
        <f>ROUND(E114*F114,2)</f>
        <v>0</v>
      </c>
      <c r="H114" s="175"/>
      <c r="I114" s="176">
        <f>ROUND(E114*H114,2)</f>
        <v>0</v>
      </c>
      <c r="J114" s="175"/>
      <c r="K114" s="176">
        <f>ROUND(E114*J114,2)</f>
        <v>0</v>
      </c>
      <c r="L114" s="176">
        <v>21</v>
      </c>
      <c r="M114" s="176">
        <f>G114*(1+L114/100)</f>
        <v>0</v>
      </c>
      <c r="N114" s="174">
        <v>3.0000000000000001E-3</v>
      </c>
      <c r="O114" s="174">
        <f>ROUND(E114*N114,2)</f>
        <v>0.22</v>
      </c>
      <c r="P114" s="174">
        <v>0</v>
      </c>
      <c r="Q114" s="174">
        <f>ROUND(E114*P114,2)</f>
        <v>0</v>
      </c>
      <c r="R114" s="176" t="s">
        <v>253</v>
      </c>
      <c r="S114" s="176" t="s">
        <v>137</v>
      </c>
      <c r="T114" s="177" t="s">
        <v>137</v>
      </c>
      <c r="U114" s="159">
        <v>0</v>
      </c>
      <c r="V114" s="159">
        <f>ROUND(E114*U114,2)</f>
        <v>0</v>
      </c>
      <c r="W114" s="159"/>
      <c r="X114" s="159" t="s">
        <v>245</v>
      </c>
      <c r="Y114" s="159" t="s">
        <v>139</v>
      </c>
      <c r="Z114" s="148"/>
      <c r="AA114" s="148"/>
      <c r="AB114" s="148"/>
      <c r="AC114" s="148"/>
      <c r="AD114" s="148"/>
      <c r="AE114" s="148"/>
      <c r="AF114" s="148"/>
      <c r="AG114" s="148" t="s">
        <v>246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2" x14ac:dyDescent="0.2">
      <c r="A115" s="155"/>
      <c r="B115" s="156"/>
      <c r="C115" s="188" t="s">
        <v>432</v>
      </c>
      <c r="D115" s="161"/>
      <c r="E115" s="162">
        <v>15.712339999999999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8"/>
      <c r="AA115" s="148"/>
      <c r="AB115" s="148"/>
      <c r="AC115" s="148"/>
      <c r="AD115" s="148"/>
      <c r="AE115" s="148"/>
      <c r="AF115" s="148"/>
      <c r="AG115" s="148" t="s">
        <v>142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">
      <c r="A116" s="155"/>
      <c r="B116" s="156"/>
      <c r="C116" s="188" t="s">
        <v>433</v>
      </c>
      <c r="D116" s="161"/>
      <c r="E116" s="162">
        <v>43.878830000000001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3" x14ac:dyDescent="0.2">
      <c r="A117" s="155"/>
      <c r="B117" s="156"/>
      <c r="C117" s="188" t="s">
        <v>434</v>
      </c>
      <c r="D117" s="161"/>
      <c r="E117" s="162">
        <v>5.29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8"/>
      <c r="AA117" s="148"/>
      <c r="AB117" s="148"/>
      <c r="AC117" s="148"/>
      <c r="AD117" s="148"/>
      <c r="AE117" s="148"/>
      <c r="AF117" s="148"/>
      <c r="AG117" s="148" t="s">
        <v>142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">
      <c r="A118" s="155"/>
      <c r="B118" s="156"/>
      <c r="C118" s="188" t="s">
        <v>435</v>
      </c>
      <c r="D118" s="161"/>
      <c r="E118" s="162">
        <v>8.3375000000000004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ht="22.5" outlineLevel="1" x14ac:dyDescent="0.2">
      <c r="A119" s="171">
        <v>32</v>
      </c>
      <c r="B119" s="172" t="s">
        <v>436</v>
      </c>
      <c r="C119" s="187" t="s">
        <v>437</v>
      </c>
      <c r="D119" s="173" t="s">
        <v>135</v>
      </c>
      <c r="E119" s="174">
        <v>51.818399999999997</v>
      </c>
      <c r="F119" s="175"/>
      <c r="G119" s="176">
        <f>ROUND(E119*F119,2)</f>
        <v>0</v>
      </c>
      <c r="H119" s="175"/>
      <c r="I119" s="176">
        <f>ROUND(E119*H119,2)</f>
        <v>0</v>
      </c>
      <c r="J119" s="175"/>
      <c r="K119" s="176">
        <f>ROUND(E119*J119,2)</f>
        <v>0</v>
      </c>
      <c r="L119" s="176">
        <v>21</v>
      </c>
      <c r="M119" s="176">
        <f>G119*(1+L119/100)</f>
        <v>0</v>
      </c>
      <c r="N119" s="174">
        <v>3.8999999999999999E-4</v>
      </c>
      <c r="O119" s="174">
        <f>ROUND(E119*N119,2)</f>
        <v>0.02</v>
      </c>
      <c r="P119" s="174">
        <v>0</v>
      </c>
      <c r="Q119" s="174">
        <f>ROUND(E119*P119,2)</f>
        <v>0</v>
      </c>
      <c r="R119" s="176"/>
      <c r="S119" s="176" t="s">
        <v>137</v>
      </c>
      <c r="T119" s="177" t="s">
        <v>137</v>
      </c>
      <c r="U119" s="159">
        <v>0.45</v>
      </c>
      <c r="V119" s="159">
        <f>ROUND(E119*U119,2)</f>
        <v>23.32</v>
      </c>
      <c r="W119" s="159"/>
      <c r="X119" s="159" t="s">
        <v>138</v>
      </c>
      <c r="Y119" s="159" t="s">
        <v>139</v>
      </c>
      <c r="Z119" s="148"/>
      <c r="AA119" s="148"/>
      <c r="AB119" s="148"/>
      <c r="AC119" s="148"/>
      <c r="AD119" s="148"/>
      <c r="AE119" s="148"/>
      <c r="AF119" s="148"/>
      <c r="AG119" s="148" t="s">
        <v>140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2" x14ac:dyDescent="0.2">
      <c r="A120" s="155"/>
      <c r="B120" s="156"/>
      <c r="C120" s="188" t="s">
        <v>398</v>
      </c>
      <c r="D120" s="161"/>
      <c r="E120" s="162">
        <v>13.6629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142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2">
      <c r="A121" s="155"/>
      <c r="B121" s="156"/>
      <c r="C121" s="188" t="s">
        <v>399</v>
      </c>
      <c r="D121" s="161"/>
      <c r="E121" s="162">
        <v>38.155500000000004</v>
      </c>
      <c r="F121" s="159"/>
      <c r="G121" s="159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142</v>
      </c>
      <c r="AH121" s="148">
        <v>0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1">
        <v>33</v>
      </c>
      <c r="B122" s="172" t="s">
        <v>438</v>
      </c>
      <c r="C122" s="187" t="s">
        <v>439</v>
      </c>
      <c r="D122" s="173" t="s">
        <v>156</v>
      </c>
      <c r="E122" s="174">
        <v>25</v>
      </c>
      <c r="F122" s="175"/>
      <c r="G122" s="176">
        <f>ROUND(E122*F122,2)</f>
        <v>0</v>
      </c>
      <c r="H122" s="175"/>
      <c r="I122" s="176">
        <f>ROUND(E122*H122,2)</f>
        <v>0</v>
      </c>
      <c r="J122" s="175"/>
      <c r="K122" s="176">
        <f>ROUND(E122*J122,2)</f>
        <v>0</v>
      </c>
      <c r="L122" s="176">
        <v>21</v>
      </c>
      <c r="M122" s="176">
        <f>G122*(1+L122/100)</f>
        <v>0</v>
      </c>
      <c r="N122" s="174">
        <v>9.0000000000000006E-5</v>
      </c>
      <c r="O122" s="174">
        <f>ROUND(E122*N122,2)</f>
        <v>0</v>
      </c>
      <c r="P122" s="174">
        <v>0</v>
      </c>
      <c r="Q122" s="174">
        <f>ROUND(E122*P122,2)</f>
        <v>0</v>
      </c>
      <c r="R122" s="176"/>
      <c r="S122" s="176" t="s">
        <v>137</v>
      </c>
      <c r="T122" s="177" t="s">
        <v>137</v>
      </c>
      <c r="U122" s="159">
        <v>0.59</v>
      </c>
      <c r="V122" s="159">
        <f>ROUND(E122*U122,2)</f>
        <v>14.75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188" t="s">
        <v>440</v>
      </c>
      <c r="D123" s="161"/>
      <c r="E123" s="162">
        <v>25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8"/>
      <c r="AA123" s="148"/>
      <c r="AB123" s="148"/>
      <c r="AC123" s="148"/>
      <c r="AD123" s="148"/>
      <c r="AE123" s="148"/>
      <c r="AF123" s="148"/>
      <c r="AG123" s="148" t="s">
        <v>142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">
      <c r="A124" s="171">
        <v>34</v>
      </c>
      <c r="B124" s="172" t="s">
        <v>441</v>
      </c>
      <c r="C124" s="187" t="s">
        <v>442</v>
      </c>
      <c r="D124" s="173" t="s">
        <v>156</v>
      </c>
      <c r="E124" s="174">
        <v>25</v>
      </c>
      <c r="F124" s="175"/>
      <c r="G124" s="176">
        <f>ROUND(E124*F124,2)</f>
        <v>0</v>
      </c>
      <c r="H124" s="175"/>
      <c r="I124" s="176">
        <f>ROUND(E124*H124,2)</f>
        <v>0</v>
      </c>
      <c r="J124" s="175"/>
      <c r="K124" s="176">
        <f>ROUND(E124*J124,2)</f>
        <v>0</v>
      </c>
      <c r="L124" s="176">
        <v>21</v>
      </c>
      <c r="M124" s="176">
        <f>G124*(1+L124/100)</f>
        <v>0</v>
      </c>
      <c r="N124" s="174">
        <v>5.0000000000000002E-5</v>
      </c>
      <c r="O124" s="174">
        <f>ROUND(E124*N124,2)</f>
        <v>0</v>
      </c>
      <c r="P124" s="174">
        <v>0</v>
      </c>
      <c r="Q124" s="174">
        <f>ROUND(E124*P124,2)</f>
        <v>0</v>
      </c>
      <c r="R124" s="176"/>
      <c r="S124" s="176" t="s">
        <v>137</v>
      </c>
      <c r="T124" s="177" t="s">
        <v>137</v>
      </c>
      <c r="U124" s="159">
        <v>0.44850000000000001</v>
      </c>
      <c r="V124" s="159">
        <f>ROUND(E124*U124,2)</f>
        <v>11.21</v>
      </c>
      <c r="W124" s="159"/>
      <c r="X124" s="159" t="s">
        <v>138</v>
      </c>
      <c r="Y124" s="159" t="s">
        <v>139</v>
      </c>
      <c r="Z124" s="148"/>
      <c r="AA124" s="148"/>
      <c r="AB124" s="148"/>
      <c r="AC124" s="148"/>
      <c r="AD124" s="148"/>
      <c r="AE124" s="148"/>
      <c r="AF124" s="148"/>
      <c r="AG124" s="148" t="s">
        <v>140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2" x14ac:dyDescent="0.2">
      <c r="A125" s="155"/>
      <c r="B125" s="156"/>
      <c r="C125" s="188" t="s">
        <v>440</v>
      </c>
      <c r="D125" s="161"/>
      <c r="E125" s="162">
        <v>25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142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1" x14ac:dyDescent="0.2">
      <c r="A126" s="171">
        <v>35</v>
      </c>
      <c r="B126" s="172" t="s">
        <v>443</v>
      </c>
      <c r="C126" s="187" t="s">
        <v>444</v>
      </c>
      <c r="D126" s="173" t="s">
        <v>156</v>
      </c>
      <c r="E126" s="174">
        <v>46.266500000000001</v>
      </c>
      <c r="F126" s="175"/>
      <c r="G126" s="176">
        <f>ROUND(E126*F126,2)</f>
        <v>0</v>
      </c>
      <c r="H126" s="175"/>
      <c r="I126" s="176">
        <f>ROUND(E126*H126,2)</f>
        <v>0</v>
      </c>
      <c r="J126" s="175"/>
      <c r="K126" s="176">
        <f>ROUND(E126*J126,2)</f>
        <v>0</v>
      </c>
      <c r="L126" s="176">
        <v>21</v>
      </c>
      <c r="M126" s="176">
        <f>G126*(1+L126/100)</f>
        <v>0</v>
      </c>
      <c r="N126" s="174">
        <v>5.0000000000000001E-4</v>
      </c>
      <c r="O126" s="174">
        <f>ROUND(E126*N126,2)</f>
        <v>0.02</v>
      </c>
      <c r="P126" s="174">
        <v>0</v>
      </c>
      <c r="Q126" s="174">
        <f>ROUND(E126*P126,2)</f>
        <v>0</v>
      </c>
      <c r="R126" s="176" t="s">
        <v>253</v>
      </c>
      <c r="S126" s="176" t="s">
        <v>137</v>
      </c>
      <c r="T126" s="177" t="s">
        <v>137</v>
      </c>
      <c r="U126" s="159">
        <v>0</v>
      </c>
      <c r="V126" s="159">
        <f>ROUND(E126*U126,2)</f>
        <v>0</v>
      </c>
      <c r="W126" s="159"/>
      <c r="X126" s="159" t="s">
        <v>245</v>
      </c>
      <c r="Y126" s="159" t="s">
        <v>139</v>
      </c>
      <c r="Z126" s="148"/>
      <c r="AA126" s="148"/>
      <c r="AB126" s="148"/>
      <c r="AC126" s="148"/>
      <c r="AD126" s="148"/>
      <c r="AE126" s="148"/>
      <c r="AF126" s="148"/>
      <c r="AG126" s="148" t="s">
        <v>246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2" x14ac:dyDescent="0.2">
      <c r="A127" s="155"/>
      <c r="B127" s="156"/>
      <c r="C127" s="188" t="s">
        <v>445</v>
      </c>
      <c r="D127" s="161"/>
      <c r="E127" s="162">
        <v>20.931000000000001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88" t="s">
        <v>446</v>
      </c>
      <c r="D128" s="161"/>
      <c r="E128" s="162">
        <v>25.3355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1" x14ac:dyDescent="0.2">
      <c r="A129" s="171">
        <v>36</v>
      </c>
      <c r="B129" s="172" t="s">
        <v>447</v>
      </c>
      <c r="C129" s="187" t="s">
        <v>448</v>
      </c>
      <c r="D129" s="173" t="s">
        <v>156</v>
      </c>
      <c r="E129" s="174">
        <v>45.5</v>
      </c>
      <c r="F129" s="175"/>
      <c r="G129" s="176">
        <f>ROUND(E129*F129,2)</f>
        <v>0</v>
      </c>
      <c r="H129" s="175"/>
      <c r="I129" s="176">
        <f>ROUND(E129*H129,2)</f>
        <v>0</v>
      </c>
      <c r="J129" s="175"/>
      <c r="K129" s="176">
        <f>ROUND(E129*J129,2)</f>
        <v>0</v>
      </c>
      <c r="L129" s="176">
        <v>21</v>
      </c>
      <c r="M129" s="176">
        <f>G129*(1+L129/100)</f>
        <v>0</v>
      </c>
      <c r="N129" s="174">
        <v>3.0000000000000001E-5</v>
      </c>
      <c r="O129" s="174">
        <f>ROUND(E129*N129,2)</f>
        <v>0</v>
      </c>
      <c r="P129" s="174">
        <v>0</v>
      </c>
      <c r="Q129" s="174">
        <f>ROUND(E129*P129,2)</f>
        <v>0</v>
      </c>
      <c r="R129" s="176"/>
      <c r="S129" s="176" t="s">
        <v>137</v>
      </c>
      <c r="T129" s="177" t="s">
        <v>137</v>
      </c>
      <c r="U129" s="159">
        <v>0.13719999999999999</v>
      </c>
      <c r="V129" s="159">
        <f>ROUND(E129*U129,2)</f>
        <v>6.24</v>
      </c>
      <c r="W129" s="159"/>
      <c r="X129" s="159" t="s">
        <v>138</v>
      </c>
      <c r="Y129" s="159" t="s">
        <v>139</v>
      </c>
      <c r="Z129" s="148"/>
      <c r="AA129" s="148"/>
      <c r="AB129" s="148"/>
      <c r="AC129" s="148"/>
      <c r="AD129" s="148"/>
      <c r="AE129" s="148"/>
      <c r="AF129" s="148"/>
      <c r="AG129" s="148" t="s">
        <v>140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2" x14ac:dyDescent="0.2">
      <c r="A130" s="155"/>
      <c r="B130" s="156"/>
      <c r="C130" s="188" t="s">
        <v>405</v>
      </c>
      <c r="D130" s="161"/>
      <c r="E130" s="162">
        <v>20.79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142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">
      <c r="A131" s="155"/>
      <c r="B131" s="156"/>
      <c r="C131" s="188" t="s">
        <v>406</v>
      </c>
      <c r="D131" s="161"/>
      <c r="E131" s="162">
        <v>24.71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142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ht="22.5" outlineLevel="1" x14ac:dyDescent="0.2">
      <c r="A132" s="171">
        <v>37</v>
      </c>
      <c r="B132" s="172" t="s">
        <v>449</v>
      </c>
      <c r="C132" s="187" t="s">
        <v>450</v>
      </c>
      <c r="D132" s="173" t="s">
        <v>156</v>
      </c>
      <c r="E132" s="174">
        <v>25</v>
      </c>
      <c r="F132" s="175"/>
      <c r="G132" s="176">
        <f>ROUND(E132*F132,2)</f>
        <v>0</v>
      </c>
      <c r="H132" s="175"/>
      <c r="I132" s="176">
        <f>ROUND(E132*H132,2)</f>
        <v>0</v>
      </c>
      <c r="J132" s="175"/>
      <c r="K132" s="176">
        <f>ROUND(E132*J132,2)</f>
        <v>0</v>
      </c>
      <c r="L132" s="176">
        <v>21</v>
      </c>
      <c r="M132" s="176">
        <f>G132*(1+L132/100)</f>
        <v>0</v>
      </c>
      <c r="N132" s="174">
        <v>7.3999999999999999E-4</v>
      </c>
      <c r="O132" s="174">
        <f>ROUND(E132*N132,2)</f>
        <v>0.02</v>
      </c>
      <c r="P132" s="174">
        <v>0</v>
      </c>
      <c r="Q132" s="174">
        <f>ROUND(E132*P132,2)</f>
        <v>0</v>
      </c>
      <c r="R132" s="176"/>
      <c r="S132" s="176" t="s">
        <v>137</v>
      </c>
      <c r="T132" s="177" t="s">
        <v>137</v>
      </c>
      <c r="U132" s="159">
        <v>0.13</v>
      </c>
      <c r="V132" s="159">
        <f>ROUND(E132*U132,2)</f>
        <v>3.25</v>
      </c>
      <c r="W132" s="159"/>
      <c r="X132" s="159" t="s">
        <v>138</v>
      </c>
      <c r="Y132" s="159" t="s">
        <v>139</v>
      </c>
      <c r="Z132" s="148"/>
      <c r="AA132" s="148"/>
      <c r="AB132" s="148"/>
      <c r="AC132" s="148"/>
      <c r="AD132" s="148"/>
      <c r="AE132" s="148"/>
      <c r="AF132" s="148"/>
      <c r="AG132" s="148" t="s">
        <v>140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2" x14ac:dyDescent="0.2">
      <c r="A133" s="155"/>
      <c r="B133" s="156"/>
      <c r="C133" s="188" t="s">
        <v>440</v>
      </c>
      <c r="D133" s="161"/>
      <c r="E133" s="162">
        <v>25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142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 x14ac:dyDescent="0.2">
      <c r="A134" s="171">
        <v>38</v>
      </c>
      <c r="B134" s="172" t="s">
        <v>451</v>
      </c>
      <c r="C134" s="187" t="s">
        <v>452</v>
      </c>
      <c r="D134" s="173" t="s">
        <v>156</v>
      </c>
      <c r="E134" s="174">
        <v>3</v>
      </c>
      <c r="F134" s="175"/>
      <c r="G134" s="176">
        <f>ROUND(E134*F134,2)</f>
        <v>0</v>
      </c>
      <c r="H134" s="175"/>
      <c r="I134" s="176">
        <f>ROUND(E134*H134,2)</f>
        <v>0</v>
      </c>
      <c r="J134" s="175"/>
      <c r="K134" s="176">
        <f>ROUND(E134*J134,2)</f>
        <v>0</v>
      </c>
      <c r="L134" s="176">
        <v>21</v>
      </c>
      <c r="M134" s="176">
        <f>G134*(1+L134/100)</f>
        <v>0</v>
      </c>
      <c r="N134" s="174">
        <v>2.5999999999999998E-4</v>
      </c>
      <c r="O134" s="174">
        <f>ROUND(E134*N134,2)</f>
        <v>0</v>
      </c>
      <c r="P134" s="174">
        <v>0</v>
      </c>
      <c r="Q134" s="174">
        <f>ROUND(E134*P134,2)</f>
        <v>0</v>
      </c>
      <c r="R134" s="176"/>
      <c r="S134" s="176" t="s">
        <v>137</v>
      </c>
      <c r="T134" s="177" t="s">
        <v>137</v>
      </c>
      <c r="U134" s="159">
        <v>0.15</v>
      </c>
      <c r="V134" s="159">
        <f>ROUND(E134*U134,2)</f>
        <v>0.45</v>
      </c>
      <c r="W134" s="159"/>
      <c r="X134" s="159" t="s">
        <v>138</v>
      </c>
      <c r="Y134" s="159" t="s">
        <v>139</v>
      </c>
      <c r="Z134" s="148"/>
      <c r="AA134" s="148"/>
      <c r="AB134" s="148"/>
      <c r="AC134" s="148"/>
      <c r="AD134" s="148"/>
      <c r="AE134" s="148"/>
      <c r="AF134" s="148"/>
      <c r="AG134" s="148" t="s">
        <v>140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 x14ac:dyDescent="0.2">
      <c r="A135" s="155">
        <v>39</v>
      </c>
      <c r="B135" s="156" t="s">
        <v>453</v>
      </c>
      <c r="C135" s="190" t="s">
        <v>454</v>
      </c>
      <c r="D135" s="157" t="s">
        <v>0</v>
      </c>
      <c r="E135" s="185"/>
      <c r="F135" s="160"/>
      <c r="G135" s="159">
        <f>ROUND(E135*F135,2)</f>
        <v>0</v>
      </c>
      <c r="H135" s="160"/>
      <c r="I135" s="159">
        <f>ROUND(E135*H135,2)</f>
        <v>0</v>
      </c>
      <c r="J135" s="160"/>
      <c r="K135" s="159">
        <f>ROUND(E135*J135,2)</f>
        <v>0</v>
      </c>
      <c r="L135" s="159">
        <v>21</v>
      </c>
      <c r="M135" s="159">
        <f>G135*(1+L135/100)</f>
        <v>0</v>
      </c>
      <c r="N135" s="158">
        <v>0</v>
      </c>
      <c r="O135" s="158">
        <f>ROUND(E135*N135,2)</f>
        <v>0</v>
      </c>
      <c r="P135" s="158">
        <v>0</v>
      </c>
      <c r="Q135" s="158">
        <f>ROUND(E135*P135,2)</f>
        <v>0</v>
      </c>
      <c r="R135" s="159"/>
      <c r="S135" s="159" t="s">
        <v>137</v>
      </c>
      <c r="T135" s="159" t="s">
        <v>137</v>
      </c>
      <c r="U135" s="159">
        <v>0</v>
      </c>
      <c r="V135" s="159">
        <f>ROUND(E135*U135,2)</f>
        <v>0</v>
      </c>
      <c r="W135" s="159"/>
      <c r="X135" s="159" t="s">
        <v>161</v>
      </c>
      <c r="Y135" s="159" t="s">
        <v>139</v>
      </c>
      <c r="Z135" s="148"/>
      <c r="AA135" s="148"/>
      <c r="AB135" s="148"/>
      <c r="AC135" s="148"/>
      <c r="AD135" s="148"/>
      <c r="AE135" s="148"/>
      <c r="AF135" s="148"/>
      <c r="AG135" s="148" t="s">
        <v>173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x14ac:dyDescent="0.2">
      <c r="A136" s="164" t="s">
        <v>131</v>
      </c>
      <c r="B136" s="165" t="s">
        <v>92</v>
      </c>
      <c r="C136" s="186" t="s">
        <v>93</v>
      </c>
      <c r="D136" s="166"/>
      <c r="E136" s="167"/>
      <c r="F136" s="168"/>
      <c r="G136" s="168">
        <f>SUMIF(AG137:AG156,"&lt;&gt;NOR",G137:G156)</f>
        <v>0</v>
      </c>
      <c r="H136" s="168"/>
      <c r="I136" s="168">
        <f>SUM(I137:I156)</f>
        <v>0</v>
      </c>
      <c r="J136" s="168"/>
      <c r="K136" s="168">
        <f>SUM(K137:K156)</f>
        <v>0</v>
      </c>
      <c r="L136" s="168"/>
      <c r="M136" s="168">
        <f>SUM(M137:M156)</f>
        <v>0</v>
      </c>
      <c r="N136" s="167"/>
      <c r="O136" s="167">
        <f>SUM(O137:O156)</f>
        <v>0</v>
      </c>
      <c r="P136" s="167"/>
      <c r="Q136" s="167">
        <f>SUM(Q137:Q156)</f>
        <v>0</v>
      </c>
      <c r="R136" s="168"/>
      <c r="S136" s="168"/>
      <c r="T136" s="169"/>
      <c r="U136" s="163"/>
      <c r="V136" s="163">
        <f>SUM(V137:V156)</f>
        <v>2.4500000000000002</v>
      </c>
      <c r="W136" s="163"/>
      <c r="X136" s="163"/>
      <c r="Y136" s="163"/>
      <c r="AG136" t="s">
        <v>132</v>
      </c>
    </row>
    <row r="137" spans="1:60" outlineLevel="1" x14ac:dyDescent="0.2">
      <c r="A137" s="171">
        <v>40</v>
      </c>
      <c r="B137" s="172" t="s">
        <v>192</v>
      </c>
      <c r="C137" s="187" t="s">
        <v>193</v>
      </c>
      <c r="D137" s="173" t="s">
        <v>135</v>
      </c>
      <c r="E137" s="174">
        <v>9.4600000000000009</v>
      </c>
      <c r="F137" s="175"/>
      <c r="G137" s="176">
        <f>ROUND(E137*F137,2)</f>
        <v>0</v>
      </c>
      <c r="H137" s="175"/>
      <c r="I137" s="176">
        <f>ROUND(E137*H137,2)</f>
        <v>0</v>
      </c>
      <c r="J137" s="175"/>
      <c r="K137" s="176">
        <f>ROUND(E137*J137,2)</f>
        <v>0</v>
      </c>
      <c r="L137" s="176">
        <v>21</v>
      </c>
      <c r="M137" s="176">
        <f>G137*(1+L137/100)</f>
        <v>0</v>
      </c>
      <c r="N137" s="174">
        <v>5.0000000000000002E-5</v>
      </c>
      <c r="O137" s="174">
        <f>ROUND(E137*N137,2)</f>
        <v>0</v>
      </c>
      <c r="P137" s="174">
        <v>0</v>
      </c>
      <c r="Q137" s="174">
        <f>ROUND(E137*P137,2)</f>
        <v>0</v>
      </c>
      <c r="R137" s="176"/>
      <c r="S137" s="176" t="s">
        <v>136</v>
      </c>
      <c r="T137" s="177" t="s">
        <v>137</v>
      </c>
      <c r="U137" s="159">
        <v>0</v>
      </c>
      <c r="V137" s="159">
        <f>ROUND(E137*U137,2)</f>
        <v>0</v>
      </c>
      <c r="W137" s="159"/>
      <c r="X137" s="159" t="s">
        <v>138</v>
      </c>
      <c r="Y137" s="159" t="s">
        <v>139</v>
      </c>
      <c r="Z137" s="148"/>
      <c r="AA137" s="148"/>
      <c r="AB137" s="148"/>
      <c r="AC137" s="148"/>
      <c r="AD137" s="148"/>
      <c r="AE137" s="148"/>
      <c r="AF137" s="148"/>
      <c r="AG137" s="148" t="s">
        <v>140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2" x14ac:dyDescent="0.2">
      <c r="A138" s="155"/>
      <c r="B138" s="156"/>
      <c r="C138" s="188" t="s">
        <v>455</v>
      </c>
      <c r="D138" s="161"/>
      <c r="E138" s="162">
        <v>1.25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142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88" t="s">
        <v>456</v>
      </c>
      <c r="D139" s="161"/>
      <c r="E139" s="162">
        <v>2.4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3" x14ac:dyDescent="0.2">
      <c r="A140" s="155"/>
      <c r="B140" s="156"/>
      <c r="C140" s="188" t="s">
        <v>457</v>
      </c>
      <c r="D140" s="161"/>
      <c r="E140" s="162">
        <v>5</v>
      </c>
      <c r="F140" s="159"/>
      <c r="G140" s="159"/>
      <c r="H140" s="159"/>
      <c r="I140" s="159"/>
      <c r="J140" s="159"/>
      <c r="K140" s="159"/>
      <c r="L140" s="159"/>
      <c r="M140" s="159"/>
      <c r="N140" s="158"/>
      <c r="O140" s="158"/>
      <c r="P140" s="158"/>
      <c r="Q140" s="158"/>
      <c r="R140" s="159"/>
      <c r="S140" s="159"/>
      <c r="T140" s="159"/>
      <c r="U140" s="159"/>
      <c r="V140" s="159"/>
      <c r="W140" s="159"/>
      <c r="X140" s="159"/>
      <c r="Y140" s="159"/>
      <c r="Z140" s="148"/>
      <c r="AA140" s="148"/>
      <c r="AB140" s="148"/>
      <c r="AC140" s="148"/>
      <c r="AD140" s="148"/>
      <c r="AE140" s="148"/>
      <c r="AF140" s="148"/>
      <c r="AG140" s="148" t="s">
        <v>142</v>
      </c>
      <c r="AH140" s="148">
        <v>0</v>
      </c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3" x14ac:dyDescent="0.2">
      <c r="A141" s="155"/>
      <c r="B141" s="156"/>
      <c r="C141" s="188" t="s">
        <v>458</v>
      </c>
      <c r="D141" s="161"/>
      <c r="E141" s="162">
        <v>0.81</v>
      </c>
      <c r="F141" s="159"/>
      <c r="G141" s="159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8"/>
      <c r="AA141" s="148"/>
      <c r="AB141" s="148"/>
      <c r="AC141" s="148"/>
      <c r="AD141" s="148"/>
      <c r="AE141" s="148"/>
      <c r="AF141" s="148"/>
      <c r="AG141" s="148" t="s">
        <v>142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71">
        <v>41</v>
      </c>
      <c r="B142" s="172" t="s">
        <v>196</v>
      </c>
      <c r="C142" s="187" t="s">
        <v>197</v>
      </c>
      <c r="D142" s="173" t="s">
        <v>135</v>
      </c>
      <c r="E142" s="174">
        <v>9.4600000000000009</v>
      </c>
      <c r="F142" s="175"/>
      <c r="G142" s="176">
        <f>ROUND(E142*F142,2)</f>
        <v>0</v>
      </c>
      <c r="H142" s="175"/>
      <c r="I142" s="176">
        <f>ROUND(E142*H142,2)</f>
        <v>0</v>
      </c>
      <c r="J142" s="175"/>
      <c r="K142" s="176">
        <f>ROUND(E142*J142,2)</f>
        <v>0</v>
      </c>
      <c r="L142" s="176">
        <v>21</v>
      </c>
      <c r="M142" s="176">
        <f>G142*(1+L142/100)</f>
        <v>0</v>
      </c>
      <c r="N142" s="174">
        <v>1.0000000000000001E-5</v>
      </c>
      <c r="O142" s="174">
        <f>ROUND(E142*N142,2)</f>
        <v>0</v>
      </c>
      <c r="P142" s="174">
        <v>0</v>
      </c>
      <c r="Q142" s="174">
        <f>ROUND(E142*P142,2)</f>
        <v>0</v>
      </c>
      <c r="R142" s="176"/>
      <c r="S142" s="176" t="s">
        <v>136</v>
      </c>
      <c r="T142" s="177" t="s">
        <v>137</v>
      </c>
      <c r="U142" s="159">
        <v>0</v>
      </c>
      <c r="V142" s="159">
        <f>ROUND(E142*U142,2)</f>
        <v>0</v>
      </c>
      <c r="W142" s="159"/>
      <c r="X142" s="159" t="s">
        <v>138</v>
      </c>
      <c r="Y142" s="159" t="s">
        <v>139</v>
      </c>
      <c r="Z142" s="148"/>
      <c r="AA142" s="148"/>
      <c r="AB142" s="148"/>
      <c r="AC142" s="148"/>
      <c r="AD142" s="148"/>
      <c r="AE142" s="148"/>
      <c r="AF142" s="148"/>
      <c r="AG142" s="148" t="s">
        <v>140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2" x14ac:dyDescent="0.2">
      <c r="A143" s="155"/>
      <c r="B143" s="156"/>
      <c r="C143" s="188" t="s">
        <v>455</v>
      </c>
      <c r="D143" s="161"/>
      <c r="E143" s="162">
        <v>1.25</v>
      </c>
      <c r="F143" s="159"/>
      <c r="G143" s="159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8"/>
      <c r="AA143" s="148"/>
      <c r="AB143" s="148"/>
      <c r="AC143" s="148"/>
      <c r="AD143" s="148"/>
      <c r="AE143" s="148"/>
      <c r="AF143" s="148"/>
      <c r="AG143" s="148" t="s">
        <v>142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">
      <c r="A144" s="155"/>
      <c r="B144" s="156"/>
      <c r="C144" s="188" t="s">
        <v>456</v>
      </c>
      <c r="D144" s="161"/>
      <c r="E144" s="162">
        <v>2.4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142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88" t="s">
        <v>457</v>
      </c>
      <c r="D145" s="161"/>
      <c r="E145" s="162">
        <v>5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458</v>
      </c>
      <c r="D146" s="161"/>
      <c r="E146" s="162">
        <v>0.81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2">
      <c r="A147" s="178">
        <v>42</v>
      </c>
      <c r="B147" s="179" t="s">
        <v>198</v>
      </c>
      <c r="C147" s="189" t="s">
        <v>199</v>
      </c>
      <c r="D147" s="180" t="s">
        <v>200</v>
      </c>
      <c r="E147" s="181">
        <v>1</v>
      </c>
      <c r="F147" s="182"/>
      <c r="G147" s="183">
        <f>ROUND(E147*F147,2)</f>
        <v>0</v>
      </c>
      <c r="H147" s="182"/>
      <c r="I147" s="183">
        <f>ROUND(E147*H147,2)</f>
        <v>0</v>
      </c>
      <c r="J147" s="182"/>
      <c r="K147" s="183">
        <f>ROUND(E147*J147,2)</f>
        <v>0</v>
      </c>
      <c r="L147" s="183">
        <v>21</v>
      </c>
      <c r="M147" s="183">
        <f>G147*(1+L147/100)</f>
        <v>0</v>
      </c>
      <c r="N147" s="181">
        <v>2.4000000000000001E-4</v>
      </c>
      <c r="O147" s="181">
        <f>ROUND(E147*N147,2)</f>
        <v>0</v>
      </c>
      <c r="P147" s="181">
        <v>0</v>
      </c>
      <c r="Q147" s="181">
        <f>ROUND(E147*P147,2)</f>
        <v>0</v>
      </c>
      <c r="R147" s="183"/>
      <c r="S147" s="183" t="s">
        <v>136</v>
      </c>
      <c r="T147" s="184" t="s">
        <v>201</v>
      </c>
      <c r="U147" s="159">
        <v>0</v>
      </c>
      <c r="V147" s="159">
        <f>ROUND(E147*U147,2)</f>
        <v>0</v>
      </c>
      <c r="W147" s="159"/>
      <c r="X147" s="159" t="s">
        <v>138</v>
      </c>
      <c r="Y147" s="159" t="s">
        <v>139</v>
      </c>
      <c r="Z147" s="148"/>
      <c r="AA147" s="148"/>
      <c r="AB147" s="148"/>
      <c r="AC147" s="148"/>
      <c r="AD147" s="148"/>
      <c r="AE147" s="148"/>
      <c r="AF147" s="148"/>
      <c r="AG147" s="148" t="s">
        <v>140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2">
      <c r="A148" s="171">
        <v>43</v>
      </c>
      <c r="B148" s="172" t="s">
        <v>202</v>
      </c>
      <c r="C148" s="187" t="s">
        <v>203</v>
      </c>
      <c r="D148" s="173" t="s">
        <v>135</v>
      </c>
      <c r="E148" s="174">
        <v>5.81</v>
      </c>
      <c r="F148" s="175"/>
      <c r="G148" s="176">
        <f>ROUND(E148*F148,2)</f>
        <v>0</v>
      </c>
      <c r="H148" s="175"/>
      <c r="I148" s="176">
        <f>ROUND(E148*H148,2)</f>
        <v>0</v>
      </c>
      <c r="J148" s="175"/>
      <c r="K148" s="176">
        <f>ROUND(E148*J148,2)</f>
        <v>0</v>
      </c>
      <c r="L148" s="176">
        <v>21</v>
      </c>
      <c r="M148" s="176">
        <f>G148*(1+L148/100)</f>
        <v>0</v>
      </c>
      <c r="N148" s="174">
        <v>3.2000000000000003E-4</v>
      </c>
      <c r="O148" s="174">
        <f>ROUND(E148*N148,2)</f>
        <v>0</v>
      </c>
      <c r="P148" s="174">
        <v>0</v>
      </c>
      <c r="Q148" s="174">
        <f>ROUND(E148*P148,2)</f>
        <v>0</v>
      </c>
      <c r="R148" s="176"/>
      <c r="S148" s="176" t="s">
        <v>137</v>
      </c>
      <c r="T148" s="177" t="s">
        <v>137</v>
      </c>
      <c r="U148" s="159">
        <v>0.28699999999999998</v>
      </c>
      <c r="V148" s="159">
        <f>ROUND(E148*U148,2)</f>
        <v>1.67</v>
      </c>
      <c r="W148" s="159"/>
      <c r="X148" s="159" t="s">
        <v>138</v>
      </c>
      <c r="Y148" s="159" t="s">
        <v>139</v>
      </c>
      <c r="Z148" s="148"/>
      <c r="AA148" s="148"/>
      <c r="AB148" s="148"/>
      <c r="AC148" s="148"/>
      <c r="AD148" s="148"/>
      <c r="AE148" s="148"/>
      <c r="AF148" s="148"/>
      <c r="AG148" s="148" t="s">
        <v>140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2" x14ac:dyDescent="0.2">
      <c r="A149" s="155"/>
      <c r="B149" s="156"/>
      <c r="C149" s="271" t="s">
        <v>204</v>
      </c>
      <c r="D149" s="272"/>
      <c r="E149" s="272"/>
      <c r="F149" s="272"/>
      <c r="G149" s="272"/>
      <c r="H149" s="159"/>
      <c r="I149" s="159"/>
      <c r="J149" s="159"/>
      <c r="K149" s="159"/>
      <c r="L149" s="159"/>
      <c r="M149" s="159"/>
      <c r="N149" s="158"/>
      <c r="O149" s="158"/>
      <c r="P149" s="158"/>
      <c r="Q149" s="158"/>
      <c r="R149" s="159"/>
      <c r="S149" s="159"/>
      <c r="T149" s="159"/>
      <c r="U149" s="159"/>
      <c r="V149" s="159"/>
      <c r="W149" s="159"/>
      <c r="X149" s="159"/>
      <c r="Y149" s="159"/>
      <c r="Z149" s="148"/>
      <c r="AA149" s="148"/>
      <c r="AB149" s="148"/>
      <c r="AC149" s="148"/>
      <c r="AD149" s="148"/>
      <c r="AE149" s="148"/>
      <c r="AF149" s="148"/>
      <c r="AG149" s="148" t="s">
        <v>205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188" t="s">
        <v>457</v>
      </c>
      <c r="D150" s="161"/>
      <c r="E150" s="162">
        <v>5</v>
      </c>
      <c r="F150" s="159"/>
      <c r="G150" s="159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142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3" x14ac:dyDescent="0.2">
      <c r="A151" s="155"/>
      <c r="B151" s="156"/>
      <c r="C151" s="188" t="s">
        <v>458</v>
      </c>
      <c r="D151" s="161"/>
      <c r="E151" s="162">
        <v>0.81</v>
      </c>
      <c r="F151" s="159"/>
      <c r="G151" s="159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8"/>
      <c r="AA151" s="148"/>
      <c r="AB151" s="148"/>
      <c r="AC151" s="148"/>
      <c r="AD151" s="148"/>
      <c r="AE151" s="148"/>
      <c r="AF151" s="148"/>
      <c r="AG151" s="148" t="s">
        <v>142</v>
      </c>
      <c r="AH151" s="148">
        <v>0</v>
      </c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 x14ac:dyDescent="0.2">
      <c r="A152" s="171">
        <v>44</v>
      </c>
      <c r="B152" s="172" t="s">
        <v>357</v>
      </c>
      <c r="C152" s="187" t="s">
        <v>358</v>
      </c>
      <c r="D152" s="173" t="s">
        <v>135</v>
      </c>
      <c r="E152" s="174">
        <v>2.4</v>
      </c>
      <c r="F152" s="175"/>
      <c r="G152" s="176">
        <f>ROUND(E152*F152,2)</f>
        <v>0</v>
      </c>
      <c r="H152" s="175"/>
      <c r="I152" s="176">
        <f>ROUND(E152*H152,2)</f>
        <v>0</v>
      </c>
      <c r="J152" s="175"/>
      <c r="K152" s="176">
        <f>ROUND(E152*J152,2)</f>
        <v>0</v>
      </c>
      <c r="L152" s="176">
        <v>21</v>
      </c>
      <c r="M152" s="176">
        <f>G152*(1+L152/100)</f>
        <v>0</v>
      </c>
      <c r="N152" s="174">
        <v>4.0999999999999999E-4</v>
      </c>
      <c r="O152" s="174">
        <f>ROUND(E152*N152,2)</f>
        <v>0</v>
      </c>
      <c r="P152" s="174">
        <v>0</v>
      </c>
      <c r="Q152" s="174">
        <f>ROUND(E152*P152,2)</f>
        <v>0</v>
      </c>
      <c r="R152" s="176"/>
      <c r="S152" s="176" t="s">
        <v>137</v>
      </c>
      <c r="T152" s="177" t="s">
        <v>137</v>
      </c>
      <c r="U152" s="159">
        <v>0.32600000000000001</v>
      </c>
      <c r="V152" s="159">
        <f>ROUND(E152*U152,2)</f>
        <v>0.78</v>
      </c>
      <c r="W152" s="159"/>
      <c r="X152" s="159" t="s">
        <v>138</v>
      </c>
      <c r="Y152" s="159" t="s">
        <v>139</v>
      </c>
      <c r="Z152" s="148"/>
      <c r="AA152" s="148"/>
      <c r="AB152" s="148"/>
      <c r="AC152" s="148"/>
      <c r="AD152" s="148"/>
      <c r="AE152" s="148"/>
      <c r="AF152" s="148"/>
      <c r="AG152" s="148" t="s">
        <v>140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2" x14ac:dyDescent="0.2">
      <c r="A153" s="155"/>
      <c r="B153" s="156"/>
      <c r="C153" s="188" t="s">
        <v>456</v>
      </c>
      <c r="D153" s="161"/>
      <c r="E153" s="162">
        <v>2.4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8"/>
      <c r="AA153" s="148"/>
      <c r="AB153" s="148"/>
      <c r="AC153" s="148"/>
      <c r="AD153" s="148"/>
      <c r="AE153" s="148"/>
      <c r="AF153" s="148"/>
      <c r="AG153" s="148" t="s">
        <v>142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2">
      <c r="A154" s="171">
        <v>45</v>
      </c>
      <c r="B154" s="172" t="s">
        <v>206</v>
      </c>
      <c r="C154" s="187" t="s">
        <v>207</v>
      </c>
      <c r="D154" s="173" t="s">
        <v>156</v>
      </c>
      <c r="E154" s="174">
        <v>8.44</v>
      </c>
      <c r="F154" s="175"/>
      <c r="G154" s="176">
        <f>ROUND(E154*F154,2)</f>
        <v>0</v>
      </c>
      <c r="H154" s="175"/>
      <c r="I154" s="176">
        <f>ROUND(E154*H154,2)</f>
        <v>0</v>
      </c>
      <c r="J154" s="175"/>
      <c r="K154" s="176">
        <f>ROUND(E154*J154,2)</f>
        <v>0</v>
      </c>
      <c r="L154" s="176">
        <v>21</v>
      </c>
      <c r="M154" s="176">
        <f>G154*(1+L154/100)</f>
        <v>0</v>
      </c>
      <c r="N154" s="174">
        <v>0</v>
      </c>
      <c r="O154" s="174">
        <f>ROUND(E154*N154,2)</f>
        <v>0</v>
      </c>
      <c r="P154" s="174">
        <v>0</v>
      </c>
      <c r="Q154" s="174">
        <f>ROUND(E154*P154,2)</f>
        <v>0</v>
      </c>
      <c r="R154" s="176"/>
      <c r="S154" s="176" t="s">
        <v>136</v>
      </c>
      <c r="T154" s="177" t="s">
        <v>137</v>
      </c>
      <c r="U154" s="159">
        <v>0</v>
      </c>
      <c r="V154" s="159">
        <f>ROUND(E154*U154,2)</f>
        <v>0</v>
      </c>
      <c r="W154" s="159"/>
      <c r="X154" s="159" t="s">
        <v>138</v>
      </c>
      <c r="Y154" s="159" t="s">
        <v>139</v>
      </c>
      <c r="Z154" s="148"/>
      <c r="AA154" s="148"/>
      <c r="AB154" s="148"/>
      <c r="AC154" s="148"/>
      <c r="AD154" s="148"/>
      <c r="AE154" s="148"/>
      <c r="AF154" s="148"/>
      <c r="AG154" s="148" t="s">
        <v>140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2" x14ac:dyDescent="0.2">
      <c r="A155" s="155"/>
      <c r="B155" s="156"/>
      <c r="C155" s="188" t="s">
        <v>359</v>
      </c>
      <c r="D155" s="161"/>
      <c r="E155" s="162">
        <v>4.84</v>
      </c>
      <c r="F155" s="159"/>
      <c r="G155" s="159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142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8" t="s">
        <v>459</v>
      </c>
      <c r="D156" s="161"/>
      <c r="E156" s="162">
        <v>3.6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x14ac:dyDescent="0.2">
      <c r="A157" s="164" t="s">
        <v>131</v>
      </c>
      <c r="B157" s="165" t="s">
        <v>94</v>
      </c>
      <c r="C157" s="186" t="s">
        <v>95</v>
      </c>
      <c r="D157" s="166"/>
      <c r="E157" s="167"/>
      <c r="F157" s="168"/>
      <c r="G157" s="168">
        <f>SUMIF(AG158:AG212,"&lt;&gt;NOR",G158:G212)</f>
        <v>0</v>
      </c>
      <c r="H157" s="168"/>
      <c r="I157" s="168">
        <f>SUM(I158:I212)</f>
        <v>0</v>
      </c>
      <c r="J157" s="168"/>
      <c r="K157" s="168">
        <f>SUM(K158:K212)</f>
        <v>0</v>
      </c>
      <c r="L157" s="168"/>
      <c r="M157" s="168">
        <f>SUM(M158:M212)</f>
        <v>0</v>
      </c>
      <c r="N157" s="167"/>
      <c r="O157" s="167">
        <f>SUM(O158:O212)</f>
        <v>0.12000000000000001</v>
      </c>
      <c r="P157" s="167"/>
      <c r="Q157" s="167">
        <f>SUM(Q158:Q212)</f>
        <v>0.12</v>
      </c>
      <c r="R157" s="168"/>
      <c r="S157" s="168"/>
      <c r="T157" s="169"/>
      <c r="U157" s="163"/>
      <c r="V157" s="163">
        <f>SUM(V158:V212)</f>
        <v>30.860000000000003</v>
      </c>
      <c r="W157" s="163"/>
      <c r="X157" s="163"/>
      <c r="Y157" s="163"/>
      <c r="AG157" t="s">
        <v>132</v>
      </c>
    </row>
    <row r="158" spans="1:60" ht="22.5" outlineLevel="1" x14ac:dyDescent="0.2">
      <c r="A158" s="171">
        <v>46</v>
      </c>
      <c r="B158" s="172" t="s">
        <v>213</v>
      </c>
      <c r="C158" s="187" t="s">
        <v>214</v>
      </c>
      <c r="D158" s="173" t="s">
        <v>135</v>
      </c>
      <c r="E158" s="174">
        <v>51.818399999999997</v>
      </c>
      <c r="F158" s="175"/>
      <c r="G158" s="176">
        <f>ROUND(E158*F158,2)</f>
        <v>0</v>
      </c>
      <c r="H158" s="175"/>
      <c r="I158" s="176">
        <f>ROUND(E158*H158,2)</f>
        <v>0</v>
      </c>
      <c r="J158" s="175"/>
      <c r="K158" s="176">
        <f>ROUND(E158*J158,2)</f>
        <v>0</v>
      </c>
      <c r="L158" s="176">
        <v>21</v>
      </c>
      <c r="M158" s="176">
        <f>G158*(1+L158/100)</f>
        <v>0</v>
      </c>
      <c r="N158" s="174">
        <v>3.5E-4</v>
      </c>
      <c r="O158" s="174">
        <f>ROUND(E158*N158,2)</f>
        <v>0.02</v>
      </c>
      <c r="P158" s="174">
        <v>0</v>
      </c>
      <c r="Q158" s="174">
        <f>ROUND(E158*P158,2)</f>
        <v>0</v>
      </c>
      <c r="R158" s="176"/>
      <c r="S158" s="176" t="s">
        <v>136</v>
      </c>
      <c r="T158" s="177" t="s">
        <v>137</v>
      </c>
      <c r="U158" s="159">
        <v>0</v>
      </c>
      <c r="V158" s="159">
        <f>ROUND(E158*U158,2)</f>
        <v>0</v>
      </c>
      <c r="W158" s="159"/>
      <c r="X158" s="159" t="s">
        <v>138</v>
      </c>
      <c r="Y158" s="159" t="s">
        <v>139</v>
      </c>
      <c r="Z158" s="148"/>
      <c r="AA158" s="148"/>
      <c r="AB158" s="148"/>
      <c r="AC158" s="148"/>
      <c r="AD158" s="148"/>
      <c r="AE158" s="148"/>
      <c r="AF158" s="148"/>
      <c r="AG158" s="148" t="s">
        <v>140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2" x14ac:dyDescent="0.2">
      <c r="A159" s="155"/>
      <c r="B159" s="156"/>
      <c r="C159" s="188" t="s">
        <v>398</v>
      </c>
      <c r="D159" s="161"/>
      <c r="E159" s="162">
        <v>13.6629</v>
      </c>
      <c r="F159" s="159"/>
      <c r="G159" s="159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8"/>
      <c r="AA159" s="148"/>
      <c r="AB159" s="148"/>
      <c r="AC159" s="148"/>
      <c r="AD159" s="148"/>
      <c r="AE159" s="148"/>
      <c r="AF159" s="148"/>
      <c r="AG159" s="148" t="s">
        <v>142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3" x14ac:dyDescent="0.2">
      <c r="A160" s="155"/>
      <c r="B160" s="156"/>
      <c r="C160" s="188" t="s">
        <v>399</v>
      </c>
      <c r="D160" s="161"/>
      <c r="E160" s="162">
        <v>38.155500000000004</v>
      </c>
      <c r="F160" s="159"/>
      <c r="G160" s="159"/>
      <c r="H160" s="159"/>
      <c r="I160" s="159"/>
      <c r="J160" s="159"/>
      <c r="K160" s="159"/>
      <c r="L160" s="159"/>
      <c r="M160" s="159"/>
      <c r="N160" s="158"/>
      <c r="O160" s="158"/>
      <c r="P160" s="158"/>
      <c r="Q160" s="158"/>
      <c r="R160" s="159"/>
      <c r="S160" s="159"/>
      <c r="T160" s="159"/>
      <c r="U160" s="159"/>
      <c r="V160" s="159"/>
      <c r="W160" s="159"/>
      <c r="X160" s="159"/>
      <c r="Y160" s="159"/>
      <c r="Z160" s="148"/>
      <c r="AA160" s="148"/>
      <c r="AB160" s="148"/>
      <c r="AC160" s="148"/>
      <c r="AD160" s="148"/>
      <c r="AE160" s="148"/>
      <c r="AF160" s="148"/>
      <c r="AG160" s="148" t="s">
        <v>142</v>
      </c>
      <c r="AH160" s="148">
        <v>0</v>
      </c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1" x14ac:dyDescent="0.2">
      <c r="A161" s="171">
        <v>47</v>
      </c>
      <c r="B161" s="172" t="s">
        <v>215</v>
      </c>
      <c r="C161" s="187" t="s">
        <v>216</v>
      </c>
      <c r="D161" s="173" t="s">
        <v>135</v>
      </c>
      <c r="E161" s="174">
        <v>14</v>
      </c>
      <c r="F161" s="175"/>
      <c r="G161" s="176">
        <f>ROUND(E161*F161,2)</f>
        <v>0</v>
      </c>
      <c r="H161" s="175"/>
      <c r="I161" s="176">
        <f>ROUND(E161*H161,2)</f>
        <v>0</v>
      </c>
      <c r="J161" s="175"/>
      <c r="K161" s="176">
        <f>ROUND(E161*J161,2)</f>
        <v>0</v>
      </c>
      <c r="L161" s="176">
        <v>21</v>
      </c>
      <c r="M161" s="176">
        <f>G161*(1+L161/100)</f>
        <v>0</v>
      </c>
      <c r="N161" s="174">
        <v>4.0000000000000003E-5</v>
      </c>
      <c r="O161" s="174">
        <f>ROUND(E161*N161,2)</f>
        <v>0</v>
      </c>
      <c r="P161" s="174">
        <v>0</v>
      </c>
      <c r="Q161" s="174">
        <f>ROUND(E161*P161,2)</f>
        <v>0</v>
      </c>
      <c r="R161" s="176"/>
      <c r="S161" s="176" t="s">
        <v>136</v>
      </c>
      <c r="T161" s="177" t="s">
        <v>137</v>
      </c>
      <c r="U161" s="159">
        <v>0</v>
      </c>
      <c r="V161" s="159">
        <f>ROUND(E161*U161,2)</f>
        <v>0</v>
      </c>
      <c r="W161" s="159"/>
      <c r="X161" s="159" t="s">
        <v>138</v>
      </c>
      <c r="Y161" s="159" t="s">
        <v>139</v>
      </c>
      <c r="Z161" s="148"/>
      <c r="AA161" s="148"/>
      <c r="AB161" s="148"/>
      <c r="AC161" s="148"/>
      <c r="AD161" s="148"/>
      <c r="AE161" s="148"/>
      <c r="AF161" s="148"/>
      <c r="AG161" s="148" t="s">
        <v>140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2" x14ac:dyDescent="0.2">
      <c r="A162" s="155"/>
      <c r="B162" s="156"/>
      <c r="C162" s="188" t="s">
        <v>460</v>
      </c>
      <c r="D162" s="161"/>
      <c r="E162" s="162">
        <v>4.8</v>
      </c>
      <c r="F162" s="159"/>
      <c r="G162" s="159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142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88" t="s">
        <v>461</v>
      </c>
      <c r="D163" s="161"/>
      <c r="E163" s="162">
        <v>3.6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462</v>
      </c>
      <c r="D164" s="161"/>
      <c r="E164" s="162">
        <v>2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463</v>
      </c>
      <c r="D165" s="161"/>
      <c r="E165" s="162">
        <v>3.6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2.5" outlineLevel="1" x14ac:dyDescent="0.2">
      <c r="A166" s="178">
        <v>48</v>
      </c>
      <c r="B166" s="179" t="s">
        <v>365</v>
      </c>
      <c r="C166" s="189" t="s">
        <v>366</v>
      </c>
      <c r="D166" s="180" t="s">
        <v>135</v>
      </c>
      <c r="E166" s="181">
        <v>30</v>
      </c>
      <c r="F166" s="182"/>
      <c r="G166" s="183">
        <f>ROUND(E166*F166,2)</f>
        <v>0</v>
      </c>
      <c r="H166" s="182"/>
      <c r="I166" s="183">
        <f>ROUND(E166*H166,2)</f>
        <v>0</v>
      </c>
      <c r="J166" s="182"/>
      <c r="K166" s="183">
        <f>ROUND(E166*J166,2)</f>
        <v>0</v>
      </c>
      <c r="L166" s="183">
        <v>21</v>
      </c>
      <c r="M166" s="183">
        <f>G166*(1+L166/100)</f>
        <v>0</v>
      </c>
      <c r="N166" s="181">
        <v>1.0000000000000001E-5</v>
      </c>
      <c r="O166" s="181">
        <f>ROUND(E166*N166,2)</f>
        <v>0</v>
      </c>
      <c r="P166" s="181">
        <v>0</v>
      </c>
      <c r="Q166" s="181">
        <f>ROUND(E166*P166,2)</f>
        <v>0</v>
      </c>
      <c r="R166" s="183"/>
      <c r="S166" s="183" t="s">
        <v>136</v>
      </c>
      <c r="T166" s="184" t="s">
        <v>137</v>
      </c>
      <c r="U166" s="159">
        <v>0</v>
      </c>
      <c r="V166" s="159">
        <f>ROUND(E166*U166,2)</f>
        <v>0</v>
      </c>
      <c r="W166" s="159"/>
      <c r="X166" s="159" t="s">
        <v>138</v>
      </c>
      <c r="Y166" s="159" t="s">
        <v>139</v>
      </c>
      <c r="Z166" s="148"/>
      <c r="AA166" s="148"/>
      <c r="AB166" s="148"/>
      <c r="AC166" s="148"/>
      <c r="AD166" s="148"/>
      <c r="AE166" s="148"/>
      <c r="AF166" s="148"/>
      <c r="AG166" s="148" t="s">
        <v>140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1" x14ac:dyDescent="0.2">
      <c r="A167" s="171">
        <v>49</v>
      </c>
      <c r="B167" s="172" t="s">
        <v>222</v>
      </c>
      <c r="C167" s="187" t="s">
        <v>223</v>
      </c>
      <c r="D167" s="173" t="s">
        <v>135</v>
      </c>
      <c r="E167" s="174">
        <v>132.27000000000001</v>
      </c>
      <c r="F167" s="175"/>
      <c r="G167" s="176">
        <f>ROUND(E167*F167,2)</f>
        <v>0</v>
      </c>
      <c r="H167" s="175"/>
      <c r="I167" s="176">
        <f>ROUND(E167*H167,2)</f>
        <v>0</v>
      </c>
      <c r="J167" s="175"/>
      <c r="K167" s="176">
        <f>ROUND(E167*J167,2)</f>
        <v>0</v>
      </c>
      <c r="L167" s="176">
        <v>21</v>
      </c>
      <c r="M167" s="176">
        <f>G167*(1+L167/100)</f>
        <v>0</v>
      </c>
      <c r="N167" s="174">
        <v>0</v>
      </c>
      <c r="O167" s="174">
        <f>ROUND(E167*N167,2)</f>
        <v>0</v>
      </c>
      <c r="P167" s="174">
        <v>8.9999999999999998E-4</v>
      </c>
      <c r="Q167" s="174">
        <f>ROUND(E167*P167,2)</f>
        <v>0.12</v>
      </c>
      <c r="R167" s="176"/>
      <c r="S167" s="176" t="s">
        <v>136</v>
      </c>
      <c r="T167" s="177" t="s">
        <v>137</v>
      </c>
      <c r="U167" s="159">
        <v>0</v>
      </c>
      <c r="V167" s="159">
        <f>ROUND(E167*U167,2)</f>
        <v>0</v>
      </c>
      <c r="W167" s="159"/>
      <c r="X167" s="159" t="s">
        <v>138</v>
      </c>
      <c r="Y167" s="159" t="s">
        <v>139</v>
      </c>
      <c r="Z167" s="148"/>
      <c r="AA167" s="148"/>
      <c r="AB167" s="148"/>
      <c r="AC167" s="148"/>
      <c r="AD167" s="148"/>
      <c r="AE167" s="148"/>
      <c r="AF167" s="148"/>
      <c r="AG167" s="148" t="s">
        <v>140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2" x14ac:dyDescent="0.2">
      <c r="A168" s="155"/>
      <c r="B168" s="156"/>
      <c r="C168" s="188" t="s">
        <v>464</v>
      </c>
      <c r="D168" s="161"/>
      <c r="E168" s="162">
        <v>58.14</v>
      </c>
      <c r="F168" s="159"/>
      <c r="G168" s="159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142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2">
      <c r="A169" s="155"/>
      <c r="B169" s="156"/>
      <c r="C169" s="188" t="s">
        <v>389</v>
      </c>
      <c r="D169" s="161"/>
      <c r="E169" s="162">
        <v>37.53</v>
      </c>
      <c r="F169" s="159"/>
      <c r="G169" s="159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8"/>
      <c r="AA169" s="148"/>
      <c r="AB169" s="148"/>
      <c r="AC169" s="148"/>
      <c r="AD169" s="148"/>
      <c r="AE169" s="148"/>
      <c r="AF169" s="148"/>
      <c r="AG169" s="148" t="s">
        <v>142</v>
      </c>
      <c r="AH169" s="148">
        <v>0</v>
      </c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3" x14ac:dyDescent="0.2">
      <c r="A170" s="155"/>
      <c r="B170" s="156"/>
      <c r="C170" s="188" t="s">
        <v>465</v>
      </c>
      <c r="D170" s="161"/>
      <c r="E170" s="162">
        <v>36.6</v>
      </c>
      <c r="F170" s="159"/>
      <c r="G170" s="159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8"/>
      <c r="AA170" s="148"/>
      <c r="AB170" s="148"/>
      <c r="AC170" s="148"/>
      <c r="AD170" s="148"/>
      <c r="AE170" s="148"/>
      <c r="AF170" s="148"/>
      <c r="AG170" s="148" t="s">
        <v>142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 x14ac:dyDescent="0.2">
      <c r="A171" s="171">
        <v>50</v>
      </c>
      <c r="B171" s="172" t="s">
        <v>224</v>
      </c>
      <c r="C171" s="187" t="s">
        <v>225</v>
      </c>
      <c r="D171" s="173" t="s">
        <v>135</v>
      </c>
      <c r="E171" s="174">
        <v>132.27000000000001</v>
      </c>
      <c r="F171" s="175"/>
      <c r="G171" s="176">
        <f>ROUND(E171*F171,2)</f>
        <v>0</v>
      </c>
      <c r="H171" s="175"/>
      <c r="I171" s="176">
        <f>ROUND(E171*H171,2)</f>
        <v>0</v>
      </c>
      <c r="J171" s="175"/>
      <c r="K171" s="176">
        <f>ROUND(E171*J171,2)</f>
        <v>0</v>
      </c>
      <c r="L171" s="176">
        <v>21</v>
      </c>
      <c r="M171" s="176">
        <f>G171*(1+L171/100)</f>
        <v>0</v>
      </c>
      <c r="N171" s="174">
        <v>0</v>
      </c>
      <c r="O171" s="174">
        <f>ROUND(E171*N171,2)</f>
        <v>0</v>
      </c>
      <c r="P171" s="174">
        <v>0</v>
      </c>
      <c r="Q171" s="174">
        <f>ROUND(E171*P171,2)</f>
        <v>0</v>
      </c>
      <c r="R171" s="176"/>
      <c r="S171" s="176" t="s">
        <v>136</v>
      </c>
      <c r="T171" s="177" t="s">
        <v>137</v>
      </c>
      <c r="U171" s="159">
        <v>0</v>
      </c>
      <c r="V171" s="159">
        <f>ROUND(E171*U171,2)</f>
        <v>0</v>
      </c>
      <c r="W171" s="159"/>
      <c r="X171" s="159" t="s">
        <v>138</v>
      </c>
      <c r="Y171" s="159" t="s">
        <v>139</v>
      </c>
      <c r="Z171" s="148"/>
      <c r="AA171" s="148"/>
      <c r="AB171" s="148"/>
      <c r="AC171" s="148"/>
      <c r="AD171" s="148"/>
      <c r="AE171" s="148"/>
      <c r="AF171" s="148"/>
      <c r="AG171" s="148" t="s">
        <v>140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2" x14ac:dyDescent="0.2">
      <c r="A172" s="155"/>
      <c r="B172" s="156"/>
      <c r="C172" s="188" t="s">
        <v>464</v>
      </c>
      <c r="D172" s="161"/>
      <c r="E172" s="162">
        <v>58.14</v>
      </c>
      <c r="F172" s="159"/>
      <c r="G172" s="159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142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88" t="s">
        <v>389</v>
      </c>
      <c r="D173" s="161"/>
      <c r="E173" s="162">
        <v>37.53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465</v>
      </c>
      <c r="D174" s="161"/>
      <c r="E174" s="162">
        <v>36.6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 x14ac:dyDescent="0.2">
      <c r="A175" s="171">
        <v>51</v>
      </c>
      <c r="B175" s="172" t="s">
        <v>226</v>
      </c>
      <c r="C175" s="187" t="s">
        <v>227</v>
      </c>
      <c r="D175" s="173" t="s">
        <v>156</v>
      </c>
      <c r="E175" s="174">
        <v>125.7</v>
      </c>
      <c r="F175" s="175"/>
      <c r="G175" s="176">
        <f>ROUND(E175*F175,2)</f>
        <v>0</v>
      </c>
      <c r="H175" s="175"/>
      <c r="I175" s="176">
        <f>ROUND(E175*H175,2)</f>
        <v>0</v>
      </c>
      <c r="J175" s="175"/>
      <c r="K175" s="176">
        <f>ROUND(E175*J175,2)</f>
        <v>0</v>
      </c>
      <c r="L175" s="176">
        <v>21</v>
      </c>
      <c r="M175" s="176">
        <f>G175*(1+L175/100)</f>
        <v>0</v>
      </c>
      <c r="N175" s="174">
        <v>1.0000000000000001E-5</v>
      </c>
      <c r="O175" s="174">
        <f>ROUND(E175*N175,2)</f>
        <v>0</v>
      </c>
      <c r="P175" s="174">
        <v>0</v>
      </c>
      <c r="Q175" s="174">
        <f>ROUND(E175*P175,2)</f>
        <v>0</v>
      </c>
      <c r="R175" s="176"/>
      <c r="S175" s="176" t="s">
        <v>136</v>
      </c>
      <c r="T175" s="177" t="s">
        <v>137</v>
      </c>
      <c r="U175" s="159">
        <v>0.05</v>
      </c>
      <c r="V175" s="159">
        <f>ROUND(E175*U175,2)</f>
        <v>6.29</v>
      </c>
      <c r="W175" s="159"/>
      <c r="X175" s="159" t="s">
        <v>138</v>
      </c>
      <c r="Y175" s="159" t="s">
        <v>139</v>
      </c>
      <c r="Z175" s="148"/>
      <c r="AA175" s="148"/>
      <c r="AB175" s="148"/>
      <c r="AC175" s="148"/>
      <c r="AD175" s="148"/>
      <c r="AE175" s="148"/>
      <c r="AF175" s="148"/>
      <c r="AG175" s="148" t="s">
        <v>140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2" x14ac:dyDescent="0.2">
      <c r="A176" s="155"/>
      <c r="B176" s="156"/>
      <c r="C176" s="188" t="s">
        <v>405</v>
      </c>
      <c r="D176" s="161"/>
      <c r="E176" s="162">
        <v>20.79</v>
      </c>
      <c r="F176" s="159"/>
      <c r="G176" s="159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8"/>
      <c r="AA176" s="148"/>
      <c r="AB176" s="148"/>
      <c r="AC176" s="148"/>
      <c r="AD176" s="148"/>
      <c r="AE176" s="148"/>
      <c r="AF176" s="148"/>
      <c r="AG176" s="148" t="s">
        <v>142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88" t="s">
        <v>406</v>
      </c>
      <c r="D177" s="161"/>
      <c r="E177" s="162">
        <v>24.71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3" x14ac:dyDescent="0.2">
      <c r="A178" s="155"/>
      <c r="B178" s="156"/>
      <c r="C178" s="188" t="s">
        <v>405</v>
      </c>
      <c r="D178" s="161"/>
      <c r="E178" s="162">
        <v>20.79</v>
      </c>
      <c r="F178" s="159"/>
      <c r="G178" s="159"/>
      <c r="H178" s="159"/>
      <c r="I178" s="159"/>
      <c r="J178" s="159"/>
      <c r="K178" s="159"/>
      <c r="L178" s="159"/>
      <c r="M178" s="159"/>
      <c r="N178" s="158"/>
      <c r="O178" s="158"/>
      <c r="P178" s="158"/>
      <c r="Q178" s="158"/>
      <c r="R178" s="159"/>
      <c r="S178" s="159"/>
      <c r="T178" s="159"/>
      <c r="U178" s="159"/>
      <c r="V178" s="159"/>
      <c r="W178" s="159"/>
      <c r="X178" s="159"/>
      <c r="Y178" s="159"/>
      <c r="Z178" s="148"/>
      <c r="AA178" s="148"/>
      <c r="AB178" s="148"/>
      <c r="AC178" s="148"/>
      <c r="AD178" s="148"/>
      <c r="AE178" s="148"/>
      <c r="AF178" s="148"/>
      <c r="AG178" s="148" t="s">
        <v>142</v>
      </c>
      <c r="AH178" s="148">
        <v>0</v>
      </c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3" x14ac:dyDescent="0.2">
      <c r="A179" s="155"/>
      <c r="B179" s="156"/>
      <c r="C179" s="188" t="s">
        <v>406</v>
      </c>
      <c r="D179" s="161"/>
      <c r="E179" s="162">
        <v>24.71</v>
      </c>
      <c r="F179" s="159"/>
      <c r="G179" s="159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8"/>
      <c r="AA179" s="148"/>
      <c r="AB179" s="148"/>
      <c r="AC179" s="148"/>
      <c r="AD179" s="148"/>
      <c r="AE179" s="148"/>
      <c r="AF179" s="148"/>
      <c r="AG179" s="148" t="s">
        <v>142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88" t="s">
        <v>466</v>
      </c>
      <c r="D180" s="161"/>
      <c r="E180" s="162">
        <v>9.68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467</v>
      </c>
      <c r="D181" s="161"/>
      <c r="E181" s="162">
        <v>14.22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468</v>
      </c>
      <c r="D182" s="161"/>
      <c r="E182" s="162">
        <v>5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469</v>
      </c>
      <c r="D183" s="161"/>
      <c r="E183" s="162">
        <v>5.8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ht="22.5" outlineLevel="1" x14ac:dyDescent="0.2">
      <c r="A184" s="171">
        <v>52</v>
      </c>
      <c r="B184" s="172" t="s">
        <v>229</v>
      </c>
      <c r="C184" s="187" t="s">
        <v>230</v>
      </c>
      <c r="D184" s="173" t="s">
        <v>156</v>
      </c>
      <c r="E184" s="174">
        <v>125.7</v>
      </c>
      <c r="F184" s="175"/>
      <c r="G184" s="176">
        <f>ROUND(E184*F184,2)</f>
        <v>0</v>
      </c>
      <c r="H184" s="175"/>
      <c r="I184" s="176">
        <f>ROUND(E184*H184,2)</f>
        <v>0</v>
      </c>
      <c r="J184" s="175"/>
      <c r="K184" s="176">
        <f>ROUND(E184*J184,2)</f>
        <v>0</v>
      </c>
      <c r="L184" s="176">
        <v>21</v>
      </c>
      <c r="M184" s="176">
        <f>G184*(1+L184/100)</f>
        <v>0</v>
      </c>
      <c r="N184" s="174">
        <v>0</v>
      </c>
      <c r="O184" s="174">
        <f>ROUND(E184*N184,2)</f>
        <v>0</v>
      </c>
      <c r="P184" s="174">
        <v>0</v>
      </c>
      <c r="Q184" s="174">
        <f>ROUND(E184*P184,2)</f>
        <v>0</v>
      </c>
      <c r="R184" s="176"/>
      <c r="S184" s="176" t="s">
        <v>136</v>
      </c>
      <c r="T184" s="177" t="s">
        <v>137</v>
      </c>
      <c r="U184" s="159">
        <v>0</v>
      </c>
      <c r="V184" s="159">
        <f>ROUND(E184*U184,2)</f>
        <v>0</v>
      </c>
      <c r="W184" s="159"/>
      <c r="X184" s="159" t="s">
        <v>138</v>
      </c>
      <c r="Y184" s="159" t="s">
        <v>139</v>
      </c>
      <c r="Z184" s="148"/>
      <c r="AA184" s="148"/>
      <c r="AB184" s="148"/>
      <c r="AC184" s="148"/>
      <c r="AD184" s="148"/>
      <c r="AE184" s="148"/>
      <c r="AF184" s="148"/>
      <c r="AG184" s="148" t="s">
        <v>140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2" x14ac:dyDescent="0.2">
      <c r="A185" s="155"/>
      <c r="B185" s="156"/>
      <c r="C185" s="188" t="s">
        <v>405</v>
      </c>
      <c r="D185" s="161"/>
      <c r="E185" s="162">
        <v>20.79</v>
      </c>
      <c r="F185" s="159"/>
      <c r="G185" s="159"/>
      <c r="H185" s="159"/>
      <c r="I185" s="159"/>
      <c r="J185" s="159"/>
      <c r="K185" s="159"/>
      <c r="L185" s="159"/>
      <c r="M185" s="159"/>
      <c r="N185" s="158"/>
      <c r="O185" s="158"/>
      <c r="P185" s="158"/>
      <c r="Q185" s="158"/>
      <c r="R185" s="159"/>
      <c r="S185" s="159"/>
      <c r="T185" s="159"/>
      <c r="U185" s="159"/>
      <c r="V185" s="159"/>
      <c r="W185" s="159"/>
      <c r="X185" s="159"/>
      <c r="Y185" s="159"/>
      <c r="Z185" s="148"/>
      <c r="AA185" s="148"/>
      <c r="AB185" s="148"/>
      <c r="AC185" s="148"/>
      <c r="AD185" s="148"/>
      <c r="AE185" s="148"/>
      <c r="AF185" s="148"/>
      <c r="AG185" s="148" t="s">
        <v>142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3" x14ac:dyDescent="0.2">
      <c r="A186" s="155"/>
      <c r="B186" s="156"/>
      <c r="C186" s="188" t="s">
        <v>406</v>
      </c>
      <c r="D186" s="161"/>
      <c r="E186" s="162">
        <v>24.71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142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88" t="s">
        <v>405</v>
      </c>
      <c r="D187" s="161"/>
      <c r="E187" s="162">
        <v>20.79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outlineLevel="3" x14ac:dyDescent="0.2">
      <c r="A188" s="155"/>
      <c r="B188" s="156"/>
      <c r="C188" s="188" t="s">
        <v>406</v>
      </c>
      <c r="D188" s="161"/>
      <c r="E188" s="162">
        <v>24.71</v>
      </c>
      <c r="F188" s="159"/>
      <c r="G188" s="159"/>
      <c r="H188" s="159"/>
      <c r="I188" s="159"/>
      <c r="J188" s="159"/>
      <c r="K188" s="159"/>
      <c r="L188" s="159"/>
      <c r="M188" s="159"/>
      <c r="N188" s="158"/>
      <c r="O188" s="158"/>
      <c r="P188" s="158"/>
      <c r="Q188" s="158"/>
      <c r="R188" s="159"/>
      <c r="S188" s="159"/>
      <c r="T188" s="159"/>
      <c r="U188" s="159"/>
      <c r="V188" s="159"/>
      <c r="W188" s="159"/>
      <c r="X188" s="159"/>
      <c r="Y188" s="159"/>
      <c r="Z188" s="148"/>
      <c r="AA188" s="148"/>
      <c r="AB188" s="148"/>
      <c r="AC188" s="148"/>
      <c r="AD188" s="148"/>
      <c r="AE188" s="148"/>
      <c r="AF188" s="148"/>
      <c r="AG188" s="148" t="s">
        <v>142</v>
      </c>
      <c r="AH188" s="148">
        <v>0</v>
      </c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3" x14ac:dyDescent="0.2">
      <c r="A189" s="155"/>
      <c r="B189" s="156"/>
      <c r="C189" s="188" t="s">
        <v>466</v>
      </c>
      <c r="D189" s="161"/>
      <c r="E189" s="162">
        <v>9.68</v>
      </c>
      <c r="F189" s="159"/>
      <c r="G189" s="159"/>
      <c r="H189" s="159"/>
      <c r="I189" s="159"/>
      <c r="J189" s="159"/>
      <c r="K189" s="159"/>
      <c r="L189" s="159"/>
      <c r="M189" s="159"/>
      <c r="N189" s="158"/>
      <c r="O189" s="158"/>
      <c r="P189" s="158"/>
      <c r="Q189" s="158"/>
      <c r="R189" s="159"/>
      <c r="S189" s="159"/>
      <c r="T189" s="159"/>
      <c r="U189" s="159"/>
      <c r="V189" s="159"/>
      <c r="W189" s="159"/>
      <c r="X189" s="159"/>
      <c r="Y189" s="159"/>
      <c r="Z189" s="148"/>
      <c r="AA189" s="148"/>
      <c r="AB189" s="148"/>
      <c r="AC189" s="148"/>
      <c r="AD189" s="148"/>
      <c r="AE189" s="148"/>
      <c r="AF189" s="148"/>
      <c r="AG189" s="148" t="s">
        <v>142</v>
      </c>
      <c r="AH189" s="148">
        <v>0</v>
      </c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3" x14ac:dyDescent="0.2">
      <c r="A190" s="155"/>
      <c r="B190" s="156"/>
      <c r="C190" s="188" t="s">
        <v>467</v>
      </c>
      <c r="D190" s="161"/>
      <c r="E190" s="162">
        <v>14.22</v>
      </c>
      <c r="F190" s="159"/>
      <c r="G190" s="159"/>
      <c r="H190" s="159"/>
      <c r="I190" s="159"/>
      <c r="J190" s="159"/>
      <c r="K190" s="159"/>
      <c r="L190" s="159"/>
      <c r="M190" s="159"/>
      <c r="N190" s="158"/>
      <c r="O190" s="158"/>
      <c r="P190" s="158"/>
      <c r="Q190" s="158"/>
      <c r="R190" s="159"/>
      <c r="S190" s="159"/>
      <c r="T190" s="159"/>
      <c r="U190" s="159"/>
      <c r="V190" s="159"/>
      <c r="W190" s="159"/>
      <c r="X190" s="159"/>
      <c r="Y190" s="159"/>
      <c r="Z190" s="148"/>
      <c r="AA190" s="148"/>
      <c r="AB190" s="148"/>
      <c r="AC190" s="148"/>
      <c r="AD190" s="148"/>
      <c r="AE190" s="148"/>
      <c r="AF190" s="148"/>
      <c r="AG190" s="148" t="s">
        <v>142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3" x14ac:dyDescent="0.2">
      <c r="A191" s="155"/>
      <c r="B191" s="156"/>
      <c r="C191" s="188" t="s">
        <v>468</v>
      </c>
      <c r="D191" s="161"/>
      <c r="E191" s="162">
        <v>5</v>
      </c>
      <c r="F191" s="159"/>
      <c r="G191" s="159"/>
      <c r="H191" s="159"/>
      <c r="I191" s="159"/>
      <c r="J191" s="159"/>
      <c r="K191" s="159"/>
      <c r="L191" s="159"/>
      <c r="M191" s="159"/>
      <c r="N191" s="158"/>
      <c r="O191" s="158"/>
      <c r="P191" s="158"/>
      <c r="Q191" s="158"/>
      <c r="R191" s="159"/>
      <c r="S191" s="159"/>
      <c r="T191" s="159"/>
      <c r="U191" s="159"/>
      <c r="V191" s="159"/>
      <c r="W191" s="159"/>
      <c r="X191" s="159"/>
      <c r="Y191" s="159"/>
      <c r="Z191" s="148"/>
      <c r="AA191" s="148"/>
      <c r="AB191" s="148"/>
      <c r="AC191" s="148"/>
      <c r="AD191" s="148"/>
      <c r="AE191" s="148"/>
      <c r="AF191" s="148"/>
      <c r="AG191" s="148" t="s">
        <v>142</v>
      </c>
      <c r="AH191" s="148">
        <v>0</v>
      </c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3" x14ac:dyDescent="0.2">
      <c r="A192" s="155"/>
      <c r="B192" s="156"/>
      <c r="C192" s="188" t="s">
        <v>469</v>
      </c>
      <c r="D192" s="161"/>
      <c r="E192" s="162">
        <v>5.8</v>
      </c>
      <c r="F192" s="159"/>
      <c r="G192" s="159"/>
      <c r="H192" s="159"/>
      <c r="I192" s="159"/>
      <c r="J192" s="159"/>
      <c r="K192" s="159"/>
      <c r="L192" s="159"/>
      <c r="M192" s="159"/>
      <c r="N192" s="158"/>
      <c r="O192" s="158"/>
      <c r="P192" s="158"/>
      <c r="Q192" s="158"/>
      <c r="R192" s="159"/>
      <c r="S192" s="159"/>
      <c r="T192" s="159"/>
      <c r="U192" s="159"/>
      <c r="V192" s="159"/>
      <c r="W192" s="159"/>
      <c r="X192" s="159"/>
      <c r="Y192" s="159"/>
      <c r="Z192" s="148"/>
      <c r="AA192" s="148"/>
      <c r="AB192" s="148"/>
      <c r="AC192" s="148"/>
      <c r="AD192" s="148"/>
      <c r="AE192" s="148"/>
      <c r="AF192" s="148"/>
      <c r="AG192" s="148" t="s">
        <v>142</v>
      </c>
      <c r="AH192" s="148">
        <v>0</v>
      </c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 x14ac:dyDescent="0.2">
      <c r="A193" s="171">
        <v>53</v>
      </c>
      <c r="B193" s="172" t="s">
        <v>231</v>
      </c>
      <c r="C193" s="187" t="s">
        <v>232</v>
      </c>
      <c r="D193" s="173" t="s">
        <v>135</v>
      </c>
      <c r="E193" s="174">
        <v>132.27000000000001</v>
      </c>
      <c r="F193" s="175"/>
      <c r="G193" s="176">
        <f>ROUND(E193*F193,2)</f>
        <v>0</v>
      </c>
      <c r="H193" s="175"/>
      <c r="I193" s="176">
        <f>ROUND(E193*H193,2)</f>
        <v>0</v>
      </c>
      <c r="J193" s="175"/>
      <c r="K193" s="176">
        <f>ROUND(E193*J193,2)</f>
        <v>0</v>
      </c>
      <c r="L193" s="176">
        <v>21</v>
      </c>
      <c r="M193" s="176">
        <f>G193*(1+L193/100)</f>
        <v>0</v>
      </c>
      <c r="N193" s="174">
        <v>1.4999999999999999E-4</v>
      </c>
      <c r="O193" s="174">
        <f>ROUND(E193*N193,2)</f>
        <v>0.02</v>
      </c>
      <c r="P193" s="174">
        <v>0</v>
      </c>
      <c r="Q193" s="174">
        <f>ROUND(E193*P193,2)</f>
        <v>0</v>
      </c>
      <c r="R193" s="176"/>
      <c r="S193" s="176" t="s">
        <v>137</v>
      </c>
      <c r="T193" s="177" t="s">
        <v>137</v>
      </c>
      <c r="U193" s="159">
        <v>3.2480000000000002E-2</v>
      </c>
      <c r="V193" s="159">
        <f>ROUND(E193*U193,2)</f>
        <v>4.3</v>
      </c>
      <c r="W193" s="159"/>
      <c r="X193" s="159" t="s">
        <v>138</v>
      </c>
      <c r="Y193" s="159" t="s">
        <v>139</v>
      </c>
      <c r="Z193" s="148"/>
      <c r="AA193" s="148"/>
      <c r="AB193" s="148"/>
      <c r="AC193" s="148"/>
      <c r="AD193" s="148"/>
      <c r="AE193" s="148"/>
      <c r="AF193" s="148"/>
      <c r="AG193" s="148" t="s">
        <v>140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2" x14ac:dyDescent="0.2">
      <c r="A194" s="155"/>
      <c r="B194" s="156"/>
      <c r="C194" s="188" t="s">
        <v>464</v>
      </c>
      <c r="D194" s="161"/>
      <c r="E194" s="162">
        <v>58.14</v>
      </c>
      <c r="F194" s="159"/>
      <c r="G194" s="159"/>
      <c r="H194" s="159"/>
      <c r="I194" s="159"/>
      <c r="J194" s="159"/>
      <c r="K194" s="159"/>
      <c r="L194" s="159"/>
      <c r="M194" s="159"/>
      <c r="N194" s="158"/>
      <c r="O194" s="158"/>
      <c r="P194" s="158"/>
      <c r="Q194" s="158"/>
      <c r="R194" s="159"/>
      <c r="S194" s="159"/>
      <c r="T194" s="159"/>
      <c r="U194" s="159"/>
      <c r="V194" s="159"/>
      <c r="W194" s="159"/>
      <c r="X194" s="159"/>
      <c r="Y194" s="159"/>
      <c r="Z194" s="148"/>
      <c r="AA194" s="148"/>
      <c r="AB194" s="148"/>
      <c r="AC194" s="148"/>
      <c r="AD194" s="148"/>
      <c r="AE194" s="148"/>
      <c r="AF194" s="148"/>
      <c r="AG194" s="148" t="s">
        <v>142</v>
      </c>
      <c r="AH194" s="148">
        <v>0</v>
      </c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3" x14ac:dyDescent="0.2">
      <c r="A195" s="155"/>
      <c r="B195" s="156"/>
      <c r="C195" s="188" t="s">
        <v>389</v>
      </c>
      <c r="D195" s="161"/>
      <c r="E195" s="162">
        <v>37.53</v>
      </c>
      <c r="F195" s="159"/>
      <c r="G195" s="159"/>
      <c r="H195" s="159"/>
      <c r="I195" s="159"/>
      <c r="J195" s="159"/>
      <c r="K195" s="159"/>
      <c r="L195" s="159"/>
      <c r="M195" s="159"/>
      <c r="N195" s="158"/>
      <c r="O195" s="158"/>
      <c r="P195" s="158"/>
      <c r="Q195" s="158"/>
      <c r="R195" s="159"/>
      <c r="S195" s="159"/>
      <c r="T195" s="159"/>
      <c r="U195" s="159"/>
      <c r="V195" s="159"/>
      <c r="W195" s="159"/>
      <c r="X195" s="159"/>
      <c r="Y195" s="159"/>
      <c r="Z195" s="148"/>
      <c r="AA195" s="148"/>
      <c r="AB195" s="148"/>
      <c r="AC195" s="148"/>
      <c r="AD195" s="148"/>
      <c r="AE195" s="148"/>
      <c r="AF195" s="148"/>
      <c r="AG195" s="148" t="s">
        <v>142</v>
      </c>
      <c r="AH195" s="148">
        <v>0</v>
      </c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3" x14ac:dyDescent="0.2">
      <c r="A196" s="155"/>
      <c r="B196" s="156"/>
      <c r="C196" s="188" t="s">
        <v>465</v>
      </c>
      <c r="D196" s="161"/>
      <c r="E196" s="162">
        <v>36.6</v>
      </c>
      <c r="F196" s="159"/>
      <c r="G196" s="159"/>
      <c r="H196" s="159"/>
      <c r="I196" s="159"/>
      <c r="J196" s="159"/>
      <c r="K196" s="159"/>
      <c r="L196" s="159"/>
      <c r="M196" s="159"/>
      <c r="N196" s="158"/>
      <c r="O196" s="158"/>
      <c r="P196" s="158"/>
      <c r="Q196" s="158"/>
      <c r="R196" s="159"/>
      <c r="S196" s="159"/>
      <c r="T196" s="159"/>
      <c r="U196" s="159"/>
      <c r="V196" s="159"/>
      <c r="W196" s="159"/>
      <c r="X196" s="159"/>
      <c r="Y196" s="159"/>
      <c r="Z196" s="148"/>
      <c r="AA196" s="148"/>
      <c r="AB196" s="148"/>
      <c r="AC196" s="148"/>
      <c r="AD196" s="148"/>
      <c r="AE196" s="148"/>
      <c r="AF196" s="148"/>
      <c r="AG196" s="148" t="s">
        <v>142</v>
      </c>
      <c r="AH196" s="148">
        <v>0</v>
      </c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 x14ac:dyDescent="0.2">
      <c r="A197" s="171">
        <v>54</v>
      </c>
      <c r="B197" s="172" t="s">
        <v>233</v>
      </c>
      <c r="C197" s="187" t="s">
        <v>234</v>
      </c>
      <c r="D197" s="173" t="s">
        <v>135</v>
      </c>
      <c r="E197" s="174">
        <v>132.27000000000001</v>
      </c>
      <c r="F197" s="175"/>
      <c r="G197" s="176">
        <f>ROUND(E197*F197,2)</f>
        <v>0</v>
      </c>
      <c r="H197" s="175"/>
      <c r="I197" s="176">
        <f>ROUND(E197*H197,2)</f>
        <v>0</v>
      </c>
      <c r="J197" s="175"/>
      <c r="K197" s="176">
        <f>ROUND(E197*J197,2)</f>
        <v>0</v>
      </c>
      <c r="L197" s="176">
        <v>21</v>
      </c>
      <c r="M197" s="176">
        <f>G197*(1+L197/100)</f>
        <v>0</v>
      </c>
      <c r="N197" s="174">
        <v>2.3000000000000001E-4</v>
      </c>
      <c r="O197" s="174">
        <f>ROUND(E197*N197,2)</f>
        <v>0.03</v>
      </c>
      <c r="P197" s="174">
        <v>0</v>
      </c>
      <c r="Q197" s="174">
        <f>ROUND(E197*P197,2)</f>
        <v>0</v>
      </c>
      <c r="R197" s="176"/>
      <c r="S197" s="176" t="s">
        <v>137</v>
      </c>
      <c r="T197" s="177" t="s">
        <v>137</v>
      </c>
      <c r="U197" s="159">
        <v>7.0000000000000007E-2</v>
      </c>
      <c r="V197" s="159">
        <f>ROUND(E197*U197,2)</f>
        <v>9.26</v>
      </c>
      <c r="W197" s="159"/>
      <c r="X197" s="159" t="s">
        <v>374</v>
      </c>
      <c r="Y197" s="159" t="s">
        <v>139</v>
      </c>
      <c r="Z197" s="148"/>
      <c r="AA197" s="148"/>
      <c r="AB197" s="148"/>
      <c r="AC197" s="148"/>
      <c r="AD197" s="148"/>
      <c r="AE197" s="148"/>
      <c r="AF197" s="148"/>
      <c r="AG197" s="148" t="s">
        <v>375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2" x14ac:dyDescent="0.2">
      <c r="A198" s="155"/>
      <c r="B198" s="156"/>
      <c r="C198" s="188" t="s">
        <v>464</v>
      </c>
      <c r="D198" s="161"/>
      <c r="E198" s="162">
        <v>58.14</v>
      </c>
      <c r="F198" s="159"/>
      <c r="G198" s="159"/>
      <c r="H198" s="159"/>
      <c r="I198" s="159"/>
      <c r="J198" s="159"/>
      <c r="K198" s="159"/>
      <c r="L198" s="159"/>
      <c r="M198" s="159"/>
      <c r="N198" s="158"/>
      <c r="O198" s="158"/>
      <c r="P198" s="158"/>
      <c r="Q198" s="158"/>
      <c r="R198" s="159"/>
      <c r="S198" s="159"/>
      <c r="T198" s="159"/>
      <c r="U198" s="159"/>
      <c r="V198" s="159"/>
      <c r="W198" s="159"/>
      <c r="X198" s="159"/>
      <c r="Y198" s="159"/>
      <c r="Z198" s="148"/>
      <c r="AA198" s="148"/>
      <c r="AB198" s="148"/>
      <c r="AC198" s="148"/>
      <c r="AD198" s="148"/>
      <c r="AE198" s="148"/>
      <c r="AF198" s="148"/>
      <c r="AG198" s="148" t="s">
        <v>142</v>
      </c>
      <c r="AH198" s="148">
        <v>0</v>
      </c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3" x14ac:dyDescent="0.2">
      <c r="A199" s="155"/>
      <c r="B199" s="156"/>
      <c r="C199" s="188" t="s">
        <v>389</v>
      </c>
      <c r="D199" s="161"/>
      <c r="E199" s="162">
        <v>37.53</v>
      </c>
      <c r="F199" s="159"/>
      <c r="G199" s="159"/>
      <c r="H199" s="159"/>
      <c r="I199" s="159"/>
      <c r="J199" s="159"/>
      <c r="K199" s="159"/>
      <c r="L199" s="159"/>
      <c r="M199" s="159"/>
      <c r="N199" s="158"/>
      <c r="O199" s="158"/>
      <c r="P199" s="158"/>
      <c r="Q199" s="158"/>
      <c r="R199" s="159"/>
      <c r="S199" s="159"/>
      <c r="T199" s="159"/>
      <c r="U199" s="159"/>
      <c r="V199" s="159"/>
      <c r="W199" s="159"/>
      <c r="X199" s="159"/>
      <c r="Y199" s="159"/>
      <c r="Z199" s="148"/>
      <c r="AA199" s="148"/>
      <c r="AB199" s="148"/>
      <c r="AC199" s="148"/>
      <c r="AD199" s="148"/>
      <c r="AE199" s="148"/>
      <c r="AF199" s="148"/>
      <c r="AG199" s="148" t="s">
        <v>142</v>
      </c>
      <c r="AH199" s="148">
        <v>0</v>
      </c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3" x14ac:dyDescent="0.2">
      <c r="A200" s="155"/>
      <c r="B200" s="156"/>
      <c r="C200" s="188" t="s">
        <v>465</v>
      </c>
      <c r="D200" s="161"/>
      <c r="E200" s="162">
        <v>36.6</v>
      </c>
      <c r="F200" s="159"/>
      <c r="G200" s="159"/>
      <c r="H200" s="159"/>
      <c r="I200" s="159"/>
      <c r="J200" s="159"/>
      <c r="K200" s="159"/>
      <c r="L200" s="159"/>
      <c r="M200" s="159"/>
      <c r="N200" s="158"/>
      <c r="O200" s="158"/>
      <c r="P200" s="158"/>
      <c r="Q200" s="158"/>
      <c r="R200" s="159"/>
      <c r="S200" s="159"/>
      <c r="T200" s="159"/>
      <c r="U200" s="159"/>
      <c r="V200" s="159"/>
      <c r="W200" s="159"/>
      <c r="X200" s="159"/>
      <c r="Y200" s="159"/>
      <c r="Z200" s="148"/>
      <c r="AA200" s="148"/>
      <c r="AB200" s="148"/>
      <c r="AC200" s="148"/>
      <c r="AD200" s="148"/>
      <c r="AE200" s="148"/>
      <c r="AF200" s="148"/>
      <c r="AG200" s="148" t="s">
        <v>142</v>
      </c>
      <c r="AH200" s="148">
        <v>0</v>
      </c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">
      <c r="A201" s="171">
        <v>55</v>
      </c>
      <c r="B201" s="172" t="s">
        <v>235</v>
      </c>
      <c r="C201" s="187" t="s">
        <v>236</v>
      </c>
      <c r="D201" s="173" t="s">
        <v>135</v>
      </c>
      <c r="E201" s="174">
        <v>104.85599999999999</v>
      </c>
      <c r="F201" s="175"/>
      <c r="G201" s="176">
        <f>ROUND(E201*F201,2)</f>
        <v>0</v>
      </c>
      <c r="H201" s="175"/>
      <c r="I201" s="176">
        <f>ROUND(E201*H201,2)</f>
        <v>0</v>
      </c>
      <c r="J201" s="175"/>
      <c r="K201" s="176">
        <f>ROUND(E201*J201,2)</f>
        <v>0</v>
      </c>
      <c r="L201" s="176">
        <v>21</v>
      </c>
      <c r="M201" s="176">
        <f>G201*(1+L201/100)</f>
        <v>0</v>
      </c>
      <c r="N201" s="174">
        <v>4.6000000000000001E-4</v>
      </c>
      <c r="O201" s="174">
        <f>ROUND(E201*N201,2)</f>
        <v>0.05</v>
      </c>
      <c r="P201" s="174">
        <v>0</v>
      </c>
      <c r="Q201" s="174">
        <f>ROUND(E201*P201,2)</f>
        <v>0</v>
      </c>
      <c r="R201" s="176"/>
      <c r="S201" s="176" t="s">
        <v>137</v>
      </c>
      <c r="T201" s="177" t="s">
        <v>137</v>
      </c>
      <c r="U201" s="159">
        <v>0.1</v>
      </c>
      <c r="V201" s="159">
        <f>ROUND(E201*U201,2)</f>
        <v>10.49</v>
      </c>
      <c r="W201" s="159"/>
      <c r="X201" s="159" t="s">
        <v>374</v>
      </c>
      <c r="Y201" s="159" t="s">
        <v>139</v>
      </c>
      <c r="Z201" s="148"/>
      <c r="AA201" s="148"/>
      <c r="AB201" s="148"/>
      <c r="AC201" s="148"/>
      <c r="AD201" s="148"/>
      <c r="AE201" s="148"/>
      <c r="AF201" s="148"/>
      <c r="AG201" s="148" t="s">
        <v>375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2" x14ac:dyDescent="0.2">
      <c r="A202" s="155"/>
      <c r="B202" s="156"/>
      <c r="C202" s="188" t="s">
        <v>464</v>
      </c>
      <c r="D202" s="161"/>
      <c r="E202" s="162">
        <v>58.14</v>
      </c>
      <c r="F202" s="159"/>
      <c r="G202" s="159"/>
      <c r="H202" s="159"/>
      <c r="I202" s="159"/>
      <c r="J202" s="159"/>
      <c r="K202" s="159"/>
      <c r="L202" s="159"/>
      <c r="M202" s="159"/>
      <c r="N202" s="158"/>
      <c r="O202" s="158"/>
      <c r="P202" s="158"/>
      <c r="Q202" s="158"/>
      <c r="R202" s="159"/>
      <c r="S202" s="159"/>
      <c r="T202" s="159"/>
      <c r="U202" s="159"/>
      <c r="V202" s="159"/>
      <c r="W202" s="159"/>
      <c r="X202" s="159"/>
      <c r="Y202" s="159"/>
      <c r="Z202" s="148"/>
      <c r="AA202" s="148"/>
      <c r="AB202" s="148"/>
      <c r="AC202" s="148"/>
      <c r="AD202" s="148"/>
      <c r="AE202" s="148"/>
      <c r="AF202" s="148"/>
      <c r="AG202" s="148" t="s">
        <v>142</v>
      </c>
      <c r="AH202" s="148">
        <v>0</v>
      </c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3" x14ac:dyDescent="0.2">
      <c r="A203" s="155"/>
      <c r="B203" s="156"/>
      <c r="C203" s="188" t="s">
        <v>389</v>
      </c>
      <c r="D203" s="161"/>
      <c r="E203" s="162">
        <v>37.53</v>
      </c>
      <c r="F203" s="159"/>
      <c r="G203" s="159"/>
      <c r="H203" s="159"/>
      <c r="I203" s="159"/>
      <c r="J203" s="159"/>
      <c r="K203" s="159"/>
      <c r="L203" s="159"/>
      <c r="M203" s="159"/>
      <c r="N203" s="158"/>
      <c r="O203" s="158"/>
      <c r="P203" s="158"/>
      <c r="Q203" s="158"/>
      <c r="R203" s="159"/>
      <c r="S203" s="159"/>
      <c r="T203" s="159"/>
      <c r="U203" s="159"/>
      <c r="V203" s="159"/>
      <c r="W203" s="159"/>
      <c r="X203" s="159"/>
      <c r="Y203" s="159"/>
      <c r="Z203" s="148"/>
      <c r="AA203" s="148"/>
      <c r="AB203" s="148"/>
      <c r="AC203" s="148"/>
      <c r="AD203" s="148"/>
      <c r="AE203" s="148"/>
      <c r="AF203" s="148"/>
      <c r="AG203" s="148" t="s">
        <v>142</v>
      </c>
      <c r="AH203" s="148">
        <v>0</v>
      </c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3" x14ac:dyDescent="0.2">
      <c r="A204" s="155"/>
      <c r="B204" s="156"/>
      <c r="C204" s="188" t="s">
        <v>465</v>
      </c>
      <c r="D204" s="161"/>
      <c r="E204" s="162">
        <v>36.6</v>
      </c>
      <c r="F204" s="159"/>
      <c r="G204" s="159"/>
      <c r="H204" s="159"/>
      <c r="I204" s="159"/>
      <c r="J204" s="159"/>
      <c r="K204" s="159"/>
      <c r="L204" s="159"/>
      <c r="M204" s="159"/>
      <c r="N204" s="158"/>
      <c r="O204" s="158"/>
      <c r="P204" s="158"/>
      <c r="Q204" s="158"/>
      <c r="R204" s="159"/>
      <c r="S204" s="159"/>
      <c r="T204" s="159"/>
      <c r="U204" s="159"/>
      <c r="V204" s="159"/>
      <c r="W204" s="159"/>
      <c r="X204" s="159"/>
      <c r="Y204" s="159"/>
      <c r="Z204" s="148"/>
      <c r="AA204" s="148"/>
      <c r="AB204" s="148"/>
      <c r="AC204" s="148"/>
      <c r="AD204" s="148"/>
      <c r="AE204" s="148"/>
      <c r="AF204" s="148"/>
      <c r="AG204" s="148" t="s">
        <v>142</v>
      </c>
      <c r="AH204" s="148">
        <v>0</v>
      </c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outlineLevel="3" x14ac:dyDescent="0.2">
      <c r="A205" s="155"/>
      <c r="B205" s="156"/>
      <c r="C205" s="188" t="s">
        <v>470</v>
      </c>
      <c r="D205" s="161"/>
      <c r="E205" s="162">
        <v>-11.628</v>
      </c>
      <c r="F205" s="159"/>
      <c r="G205" s="159"/>
      <c r="H205" s="159"/>
      <c r="I205" s="159"/>
      <c r="J205" s="159"/>
      <c r="K205" s="159"/>
      <c r="L205" s="159"/>
      <c r="M205" s="159"/>
      <c r="N205" s="158"/>
      <c r="O205" s="158"/>
      <c r="P205" s="158"/>
      <c r="Q205" s="158"/>
      <c r="R205" s="159"/>
      <c r="S205" s="159"/>
      <c r="T205" s="159"/>
      <c r="U205" s="159"/>
      <c r="V205" s="159"/>
      <c r="W205" s="159"/>
      <c r="X205" s="159"/>
      <c r="Y205" s="159"/>
      <c r="Z205" s="148"/>
      <c r="AA205" s="148"/>
      <c r="AB205" s="148"/>
      <c r="AC205" s="148"/>
      <c r="AD205" s="148"/>
      <c r="AE205" s="148"/>
      <c r="AF205" s="148"/>
      <c r="AG205" s="148" t="s">
        <v>142</v>
      </c>
      <c r="AH205" s="148">
        <v>0</v>
      </c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outlineLevel="3" x14ac:dyDescent="0.2">
      <c r="A206" s="155"/>
      <c r="B206" s="156"/>
      <c r="C206" s="188" t="s">
        <v>471</v>
      </c>
      <c r="D206" s="161"/>
      <c r="E206" s="162">
        <v>-8.7479999999999993</v>
      </c>
      <c r="F206" s="159"/>
      <c r="G206" s="159"/>
      <c r="H206" s="159"/>
      <c r="I206" s="159"/>
      <c r="J206" s="159"/>
      <c r="K206" s="159"/>
      <c r="L206" s="159"/>
      <c r="M206" s="159"/>
      <c r="N206" s="158"/>
      <c r="O206" s="158"/>
      <c r="P206" s="158"/>
      <c r="Q206" s="158"/>
      <c r="R206" s="159"/>
      <c r="S206" s="159"/>
      <c r="T206" s="159"/>
      <c r="U206" s="159"/>
      <c r="V206" s="159"/>
      <c r="W206" s="159"/>
      <c r="X206" s="159"/>
      <c r="Y206" s="159"/>
      <c r="Z206" s="148"/>
      <c r="AA206" s="148"/>
      <c r="AB206" s="148"/>
      <c r="AC206" s="148"/>
      <c r="AD206" s="148"/>
      <c r="AE206" s="148"/>
      <c r="AF206" s="148"/>
      <c r="AG206" s="148" t="s">
        <v>142</v>
      </c>
      <c r="AH206" s="148">
        <v>0</v>
      </c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3" x14ac:dyDescent="0.2">
      <c r="A207" s="155"/>
      <c r="B207" s="156"/>
      <c r="C207" s="188" t="s">
        <v>472</v>
      </c>
      <c r="D207" s="161"/>
      <c r="E207" s="162">
        <v>-6.4260000000000002</v>
      </c>
      <c r="F207" s="159"/>
      <c r="G207" s="159"/>
      <c r="H207" s="159"/>
      <c r="I207" s="159"/>
      <c r="J207" s="159"/>
      <c r="K207" s="159"/>
      <c r="L207" s="159"/>
      <c r="M207" s="159"/>
      <c r="N207" s="158"/>
      <c r="O207" s="158"/>
      <c r="P207" s="158"/>
      <c r="Q207" s="158"/>
      <c r="R207" s="159"/>
      <c r="S207" s="159"/>
      <c r="T207" s="159"/>
      <c r="U207" s="159"/>
      <c r="V207" s="159"/>
      <c r="W207" s="159"/>
      <c r="X207" s="159"/>
      <c r="Y207" s="159"/>
      <c r="Z207" s="148"/>
      <c r="AA207" s="148"/>
      <c r="AB207" s="148"/>
      <c r="AC207" s="148"/>
      <c r="AD207" s="148"/>
      <c r="AE207" s="148"/>
      <c r="AF207" s="148"/>
      <c r="AG207" s="148" t="s">
        <v>142</v>
      </c>
      <c r="AH207" s="148">
        <v>0</v>
      </c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3" x14ac:dyDescent="0.2">
      <c r="A208" s="155"/>
      <c r="B208" s="156"/>
      <c r="C208" s="188" t="s">
        <v>473</v>
      </c>
      <c r="D208" s="161"/>
      <c r="E208" s="162">
        <v>-0.61199999999999999</v>
      </c>
      <c r="F208" s="159"/>
      <c r="G208" s="159"/>
      <c r="H208" s="159"/>
      <c r="I208" s="159"/>
      <c r="J208" s="159"/>
      <c r="K208" s="159"/>
      <c r="L208" s="159"/>
      <c r="M208" s="159"/>
      <c r="N208" s="158"/>
      <c r="O208" s="158"/>
      <c r="P208" s="158"/>
      <c r="Q208" s="158"/>
      <c r="R208" s="159"/>
      <c r="S208" s="159"/>
      <c r="T208" s="159"/>
      <c r="U208" s="159"/>
      <c r="V208" s="159"/>
      <c r="W208" s="159"/>
      <c r="X208" s="159"/>
      <c r="Y208" s="159"/>
      <c r="Z208" s="148"/>
      <c r="AA208" s="148"/>
      <c r="AB208" s="148"/>
      <c r="AC208" s="148"/>
      <c r="AD208" s="148"/>
      <c r="AE208" s="148"/>
      <c r="AF208" s="148"/>
      <c r="AG208" s="148" t="s">
        <v>142</v>
      </c>
      <c r="AH208" s="148">
        <v>0</v>
      </c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1" x14ac:dyDescent="0.2">
      <c r="A209" s="171">
        <v>56</v>
      </c>
      <c r="B209" s="172" t="s">
        <v>474</v>
      </c>
      <c r="C209" s="187" t="s">
        <v>475</v>
      </c>
      <c r="D209" s="173" t="s">
        <v>135</v>
      </c>
      <c r="E209" s="174">
        <v>2.7810000000000001</v>
      </c>
      <c r="F209" s="175"/>
      <c r="G209" s="176">
        <f>ROUND(E209*F209,2)</f>
        <v>0</v>
      </c>
      <c r="H209" s="175"/>
      <c r="I209" s="176">
        <f>ROUND(E209*H209,2)</f>
        <v>0</v>
      </c>
      <c r="J209" s="175"/>
      <c r="K209" s="176">
        <f>ROUND(E209*J209,2)</f>
        <v>0</v>
      </c>
      <c r="L209" s="176">
        <v>21</v>
      </c>
      <c r="M209" s="176">
        <f>G209*(1+L209/100)</f>
        <v>0</v>
      </c>
      <c r="N209" s="174">
        <v>3.8999999999999999E-4</v>
      </c>
      <c r="O209" s="174">
        <f>ROUND(E209*N209,2)</f>
        <v>0</v>
      </c>
      <c r="P209" s="174">
        <v>0</v>
      </c>
      <c r="Q209" s="174">
        <f>ROUND(E209*P209,2)</f>
        <v>0</v>
      </c>
      <c r="R209" s="176"/>
      <c r="S209" s="176" t="s">
        <v>137</v>
      </c>
      <c r="T209" s="177" t="s">
        <v>137</v>
      </c>
      <c r="U209" s="159">
        <v>0.10902000000000001</v>
      </c>
      <c r="V209" s="159">
        <f>ROUND(E209*U209,2)</f>
        <v>0.3</v>
      </c>
      <c r="W209" s="159"/>
      <c r="X209" s="159" t="s">
        <v>138</v>
      </c>
      <c r="Y209" s="159" t="s">
        <v>139</v>
      </c>
      <c r="Z209" s="148"/>
      <c r="AA209" s="148"/>
      <c r="AB209" s="148"/>
      <c r="AC209" s="148"/>
      <c r="AD209" s="148"/>
      <c r="AE209" s="148"/>
      <c r="AF209" s="148"/>
      <c r="AG209" s="148" t="s">
        <v>140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2" x14ac:dyDescent="0.2">
      <c r="A210" s="155"/>
      <c r="B210" s="156"/>
      <c r="C210" s="188" t="s">
        <v>476</v>
      </c>
      <c r="D210" s="161"/>
      <c r="E210" s="162">
        <v>2.7810000000000001</v>
      </c>
      <c r="F210" s="159"/>
      <c r="G210" s="159"/>
      <c r="H210" s="159"/>
      <c r="I210" s="159"/>
      <c r="J210" s="159"/>
      <c r="K210" s="159"/>
      <c r="L210" s="159"/>
      <c r="M210" s="159"/>
      <c r="N210" s="158"/>
      <c r="O210" s="158"/>
      <c r="P210" s="158"/>
      <c r="Q210" s="158"/>
      <c r="R210" s="159"/>
      <c r="S210" s="159"/>
      <c r="T210" s="159"/>
      <c r="U210" s="159"/>
      <c r="V210" s="159"/>
      <c r="W210" s="159"/>
      <c r="X210" s="159"/>
      <c r="Y210" s="159"/>
      <c r="Z210" s="148"/>
      <c r="AA210" s="148"/>
      <c r="AB210" s="148"/>
      <c r="AC210" s="148"/>
      <c r="AD210" s="148"/>
      <c r="AE210" s="148"/>
      <c r="AF210" s="148"/>
      <c r="AG210" s="148" t="s">
        <v>142</v>
      </c>
      <c r="AH210" s="148">
        <v>0</v>
      </c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 x14ac:dyDescent="0.2">
      <c r="A211" s="171">
        <v>57</v>
      </c>
      <c r="B211" s="172" t="s">
        <v>477</v>
      </c>
      <c r="C211" s="187" t="s">
        <v>478</v>
      </c>
      <c r="D211" s="173" t="s">
        <v>156</v>
      </c>
      <c r="E211" s="174">
        <v>6.18</v>
      </c>
      <c r="F211" s="175"/>
      <c r="G211" s="176">
        <f>ROUND(E211*F211,2)</f>
        <v>0</v>
      </c>
      <c r="H211" s="175"/>
      <c r="I211" s="176">
        <f>ROUND(E211*H211,2)</f>
        <v>0</v>
      </c>
      <c r="J211" s="175"/>
      <c r="K211" s="176">
        <f>ROUND(E211*J211,2)</f>
        <v>0</v>
      </c>
      <c r="L211" s="176">
        <v>21</v>
      </c>
      <c r="M211" s="176">
        <f>G211*(1+L211/100)</f>
        <v>0</v>
      </c>
      <c r="N211" s="174">
        <v>0</v>
      </c>
      <c r="O211" s="174">
        <f>ROUND(E211*N211,2)</f>
        <v>0</v>
      </c>
      <c r="P211" s="174">
        <v>0</v>
      </c>
      <c r="Q211" s="174">
        <f>ROUND(E211*P211,2)</f>
        <v>0</v>
      </c>
      <c r="R211" s="176"/>
      <c r="S211" s="176" t="s">
        <v>137</v>
      </c>
      <c r="T211" s="177" t="s">
        <v>137</v>
      </c>
      <c r="U211" s="159">
        <v>3.6249999999999998E-2</v>
      </c>
      <c r="V211" s="159">
        <f>ROUND(E211*U211,2)</f>
        <v>0.22</v>
      </c>
      <c r="W211" s="159"/>
      <c r="X211" s="159" t="s">
        <v>138</v>
      </c>
      <c r="Y211" s="159" t="s">
        <v>139</v>
      </c>
      <c r="Z211" s="148"/>
      <c r="AA211" s="148"/>
      <c r="AB211" s="148"/>
      <c r="AC211" s="148"/>
      <c r="AD211" s="148"/>
      <c r="AE211" s="148"/>
      <c r="AF211" s="148"/>
      <c r="AG211" s="148" t="s">
        <v>140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2" x14ac:dyDescent="0.2">
      <c r="A212" s="155"/>
      <c r="B212" s="156"/>
      <c r="C212" s="188" t="s">
        <v>479</v>
      </c>
      <c r="D212" s="161"/>
      <c r="E212" s="162">
        <v>6.18</v>
      </c>
      <c r="F212" s="159"/>
      <c r="G212" s="159"/>
      <c r="H212" s="159"/>
      <c r="I212" s="159"/>
      <c r="J212" s="159"/>
      <c r="K212" s="159"/>
      <c r="L212" s="159"/>
      <c r="M212" s="159"/>
      <c r="N212" s="158"/>
      <c r="O212" s="158"/>
      <c r="P212" s="158"/>
      <c r="Q212" s="158"/>
      <c r="R212" s="159"/>
      <c r="S212" s="159"/>
      <c r="T212" s="159"/>
      <c r="U212" s="159"/>
      <c r="V212" s="159"/>
      <c r="W212" s="159"/>
      <c r="X212" s="159"/>
      <c r="Y212" s="159"/>
      <c r="Z212" s="148"/>
      <c r="AA212" s="148"/>
      <c r="AB212" s="148"/>
      <c r="AC212" s="148"/>
      <c r="AD212" s="148"/>
      <c r="AE212" s="148"/>
      <c r="AF212" s="148"/>
      <c r="AG212" s="148" t="s">
        <v>142</v>
      </c>
      <c r="AH212" s="148">
        <v>0</v>
      </c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x14ac:dyDescent="0.2">
      <c r="A213" s="164" t="s">
        <v>131</v>
      </c>
      <c r="B213" s="165" t="s">
        <v>98</v>
      </c>
      <c r="C213" s="186" t="s">
        <v>99</v>
      </c>
      <c r="D213" s="166"/>
      <c r="E213" s="167"/>
      <c r="F213" s="168"/>
      <c r="G213" s="168">
        <f>SUMIF(AG214:AG221,"&lt;&gt;NOR",G214:G221)</f>
        <v>0</v>
      </c>
      <c r="H213" s="168"/>
      <c r="I213" s="168">
        <f>SUM(I214:I221)</f>
        <v>0</v>
      </c>
      <c r="J213" s="168"/>
      <c r="K213" s="168">
        <f>SUM(K214:K221)</f>
        <v>0</v>
      </c>
      <c r="L213" s="168"/>
      <c r="M213" s="168">
        <f>SUM(M214:M221)</f>
        <v>0</v>
      </c>
      <c r="N213" s="167"/>
      <c r="O213" s="167">
        <f>SUM(O214:O221)</f>
        <v>0.01</v>
      </c>
      <c r="P213" s="167"/>
      <c r="Q213" s="167">
        <f>SUM(Q214:Q221)</f>
        <v>0</v>
      </c>
      <c r="R213" s="168"/>
      <c r="S213" s="168"/>
      <c r="T213" s="169"/>
      <c r="U213" s="163"/>
      <c r="V213" s="163">
        <f>SUM(V214:V221)</f>
        <v>32.99</v>
      </c>
      <c r="W213" s="163"/>
      <c r="X213" s="163"/>
      <c r="Y213" s="163"/>
      <c r="AG213" t="s">
        <v>132</v>
      </c>
    </row>
    <row r="214" spans="1:60" outlineLevel="1" x14ac:dyDescent="0.2">
      <c r="A214" s="178">
        <v>58</v>
      </c>
      <c r="B214" s="179" t="s">
        <v>241</v>
      </c>
      <c r="C214" s="189" t="s">
        <v>242</v>
      </c>
      <c r="D214" s="180" t="s">
        <v>200</v>
      </c>
      <c r="E214" s="181">
        <v>9</v>
      </c>
      <c r="F214" s="182"/>
      <c r="G214" s="183">
        <f t="shared" ref="G214:G221" si="0">ROUND(E214*F214,2)</f>
        <v>0</v>
      </c>
      <c r="H214" s="182"/>
      <c r="I214" s="183">
        <f t="shared" ref="I214:I221" si="1">ROUND(E214*H214,2)</f>
        <v>0</v>
      </c>
      <c r="J214" s="182"/>
      <c r="K214" s="183">
        <f t="shared" ref="K214:K221" si="2">ROUND(E214*J214,2)</f>
        <v>0</v>
      </c>
      <c r="L214" s="183">
        <v>21</v>
      </c>
      <c r="M214" s="183">
        <f t="shared" ref="M214:M221" si="3">G214*(1+L214/100)</f>
        <v>0</v>
      </c>
      <c r="N214" s="181">
        <v>0</v>
      </c>
      <c r="O214" s="181">
        <f t="shared" ref="O214:O221" si="4">ROUND(E214*N214,2)</f>
        <v>0</v>
      </c>
      <c r="P214" s="181">
        <v>0</v>
      </c>
      <c r="Q214" s="181">
        <f t="shared" ref="Q214:Q221" si="5">ROUND(E214*P214,2)</f>
        <v>0</v>
      </c>
      <c r="R214" s="183"/>
      <c r="S214" s="183" t="s">
        <v>137</v>
      </c>
      <c r="T214" s="184" t="s">
        <v>137</v>
      </c>
      <c r="U214" s="159">
        <v>0.27</v>
      </c>
      <c r="V214" s="159">
        <f t="shared" ref="V214:V221" si="6">ROUND(E214*U214,2)</f>
        <v>2.4300000000000002</v>
      </c>
      <c r="W214" s="159"/>
      <c r="X214" s="159" t="s">
        <v>138</v>
      </c>
      <c r="Y214" s="159" t="s">
        <v>139</v>
      </c>
      <c r="Z214" s="148"/>
      <c r="AA214" s="148"/>
      <c r="AB214" s="148"/>
      <c r="AC214" s="148"/>
      <c r="AD214" s="148"/>
      <c r="AE214" s="148"/>
      <c r="AF214" s="148"/>
      <c r="AG214" s="148" t="s">
        <v>140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 x14ac:dyDescent="0.2">
      <c r="A215" s="178">
        <v>59</v>
      </c>
      <c r="B215" s="179" t="s">
        <v>243</v>
      </c>
      <c r="C215" s="189" t="s">
        <v>244</v>
      </c>
      <c r="D215" s="180" t="s">
        <v>200</v>
      </c>
      <c r="E215" s="181">
        <v>9</v>
      </c>
      <c r="F215" s="182"/>
      <c r="G215" s="183">
        <f t="shared" si="0"/>
        <v>0</v>
      </c>
      <c r="H215" s="182"/>
      <c r="I215" s="183">
        <f t="shared" si="1"/>
        <v>0</v>
      </c>
      <c r="J215" s="182"/>
      <c r="K215" s="183">
        <f t="shared" si="2"/>
        <v>0</v>
      </c>
      <c r="L215" s="183">
        <v>21</v>
      </c>
      <c r="M215" s="183">
        <f t="shared" si="3"/>
        <v>0</v>
      </c>
      <c r="N215" s="181">
        <v>1.2999999999999999E-3</v>
      </c>
      <c r="O215" s="181">
        <f t="shared" si="4"/>
        <v>0.01</v>
      </c>
      <c r="P215" s="181">
        <v>0</v>
      </c>
      <c r="Q215" s="181">
        <f t="shared" si="5"/>
        <v>0</v>
      </c>
      <c r="R215" s="183"/>
      <c r="S215" s="183" t="s">
        <v>136</v>
      </c>
      <c r="T215" s="184" t="s">
        <v>137</v>
      </c>
      <c r="U215" s="159">
        <v>0</v>
      </c>
      <c r="V215" s="159">
        <f t="shared" si="6"/>
        <v>0</v>
      </c>
      <c r="W215" s="159"/>
      <c r="X215" s="159" t="s">
        <v>245</v>
      </c>
      <c r="Y215" s="159" t="s">
        <v>139</v>
      </c>
      <c r="Z215" s="148"/>
      <c r="AA215" s="148"/>
      <c r="AB215" s="148"/>
      <c r="AC215" s="148"/>
      <c r="AD215" s="148"/>
      <c r="AE215" s="148"/>
      <c r="AF215" s="148"/>
      <c r="AG215" s="148" t="s">
        <v>246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 x14ac:dyDescent="0.2">
      <c r="A216" s="178">
        <v>60</v>
      </c>
      <c r="B216" s="179" t="s">
        <v>247</v>
      </c>
      <c r="C216" s="189" t="s">
        <v>248</v>
      </c>
      <c r="D216" s="180" t="s">
        <v>200</v>
      </c>
      <c r="E216" s="181">
        <v>9</v>
      </c>
      <c r="F216" s="182"/>
      <c r="G216" s="183">
        <f t="shared" si="0"/>
        <v>0</v>
      </c>
      <c r="H216" s="182"/>
      <c r="I216" s="183">
        <f t="shared" si="1"/>
        <v>0</v>
      </c>
      <c r="J216" s="182"/>
      <c r="K216" s="183">
        <f t="shared" si="2"/>
        <v>0</v>
      </c>
      <c r="L216" s="183">
        <v>21</v>
      </c>
      <c r="M216" s="183">
        <f t="shared" si="3"/>
        <v>0</v>
      </c>
      <c r="N216" s="181">
        <v>0</v>
      </c>
      <c r="O216" s="181">
        <f t="shared" si="4"/>
        <v>0</v>
      </c>
      <c r="P216" s="181">
        <v>0</v>
      </c>
      <c r="Q216" s="181">
        <f t="shared" si="5"/>
        <v>0</v>
      </c>
      <c r="R216" s="183"/>
      <c r="S216" s="183" t="s">
        <v>137</v>
      </c>
      <c r="T216" s="184" t="s">
        <v>137</v>
      </c>
      <c r="U216" s="159">
        <v>0.42</v>
      </c>
      <c r="V216" s="159">
        <f t="shared" si="6"/>
        <v>3.78</v>
      </c>
      <c r="W216" s="159"/>
      <c r="X216" s="159" t="s">
        <v>138</v>
      </c>
      <c r="Y216" s="159" t="s">
        <v>139</v>
      </c>
      <c r="Z216" s="148"/>
      <c r="AA216" s="148"/>
      <c r="AB216" s="148"/>
      <c r="AC216" s="148"/>
      <c r="AD216" s="148"/>
      <c r="AE216" s="148"/>
      <c r="AF216" s="148"/>
      <c r="AG216" s="148" t="s">
        <v>140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1" x14ac:dyDescent="0.2">
      <c r="A217" s="178">
        <v>61</v>
      </c>
      <c r="B217" s="179" t="s">
        <v>249</v>
      </c>
      <c r="C217" s="189" t="s">
        <v>250</v>
      </c>
      <c r="D217" s="180" t="s">
        <v>200</v>
      </c>
      <c r="E217" s="181">
        <v>2</v>
      </c>
      <c r="F217" s="182"/>
      <c r="G217" s="183">
        <f t="shared" si="0"/>
        <v>0</v>
      </c>
      <c r="H217" s="182"/>
      <c r="I217" s="183">
        <f t="shared" si="1"/>
        <v>0</v>
      </c>
      <c r="J217" s="182"/>
      <c r="K217" s="183">
        <f t="shared" si="2"/>
        <v>0</v>
      </c>
      <c r="L217" s="183">
        <v>21</v>
      </c>
      <c r="M217" s="183">
        <f t="shared" si="3"/>
        <v>0</v>
      </c>
      <c r="N217" s="181">
        <v>0</v>
      </c>
      <c r="O217" s="181">
        <f t="shared" si="4"/>
        <v>0</v>
      </c>
      <c r="P217" s="181">
        <v>0</v>
      </c>
      <c r="Q217" s="181">
        <f t="shared" si="5"/>
        <v>0</v>
      </c>
      <c r="R217" s="183"/>
      <c r="S217" s="183" t="s">
        <v>137</v>
      </c>
      <c r="T217" s="184" t="s">
        <v>137</v>
      </c>
      <c r="U217" s="159">
        <v>0.23</v>
      </c>
      <c r="V217" s="159">
        <f t="shared" si="6"/>
        <v>0.46</v>
      </c>
      <c r="W217" s="159"/>
      <c r="X217" s="159" t="s">
        <v>138</v>
      </c>
      <c r="Y217" s="159" t="s">
        <v>139</v>
      </c>
      <c r="Z217" s="148"/>
      <c r="AA217" s="148"/>
      <c r="AB217" s="148"/>
      <c r="AC217" s="148"/>
      <c r="AD217" s="148"/>
      <c r="AE217" s="148"/>
      <c r="AF217" s="148"/>
      <c r="AG217" s="148" t="s">
        <v>140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 x14ac:dyDescent="0.2">
      <c r="A218" s="178">
        <v>62</v>
      </c>
      <c r="B218" s="179" t="s">
        <v>251</v>
      </c>
      <c r="C218" s="189" t="s">
        <v>252</v>
      </c>
      <c r="D218" s="180" t="s">
        <v>200</v>
      </c>
      <c r="E218" s="181">
        <v>2</v>
      </c>
      <c r="F218" s="182"/>
      <c r="G218" s="183">
        <f t="shared" si="0"/>
        <v>0</v>
      </c>
      <c r="H218" s="182"/>
      <c r="I218" s="183">
        <f t="shared" si="1"/>
        <v>0</v>
      </c>
      <c r="J218" s="182"/>
      <c r="K218" s="183">
        <f t="shared" si="2"/>
        <v>0</v>
      </c>
      <c r="L218" s="183">
        <v>21</v>
      </c>
      <c r="M218" s="183">
        <f t="shared" si="3"/>
        <v>0</v>
      </c>
      <c r="N218" s="181">
        <v>1.4E-3</v>
      </c>
      <c r="O218" s="181">
        <f t="shared" si="4"/>
        <v>0</v>
      </c>
      <c r="P218" s="181">
        <v>0</v>
      </c>
      <c r="Q218" s="181">
        <f t="shared" si="5"/>
        <v>0</v>
      </c>
      <c r="R218" s="183" t="s">
        <v>253</v>
      </c>
      <c r="S218" s="183" t="s">
        <v>137</v>
      </c>
      <c r="T218" s="184" t="s">
        <v>137</v>
      </c>
      <c r="U218" s="159">
        <v>0</v>
      </c>
      <c r="V218" s="159">
        <f t="shared" si="6"/>
        <v>0</v>
      </c>
      <c r="W218" s="159"/>
      <c r="X218" s="159" t="s">
        <v>245</v>
      </c>
      <c r="Y218" s="159" t="s">
        <v>139</v>
      </c>
      <c r="Z218" s="148"/>
      <c r="AA218" s="148"/>
      <c r="AB218" s="148"/>
      <c r="AC218" s="148"/>
      <c r="AD218" s="148"/>
      <c r="AE218" s="148"/>
      <c r="AF218" s="148"/>
      <c r="AG218" s="148" t="s">
        <v>246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1" x14ac:dyDescent="0.2">
      <c r="A219" s="178">
        <v>63</v>
      </c>
      <c r="B219" s="179" t="s">
        <v>254</v>
      </c>
      <c r="C219" s="189" t="s">
        <v>255</v>
      </c>
      <c r="D219" s="180" t="s">
        <v>200</v>
      </c>
      <c r="E219" s="181">
        <v>2</v>
      </c>
      <c r="F219" s="182"/>
      <c r="G219" s="183">
        <f t="shared" si="0"/>
        <v>0</v>
      </c>
      <c r="H219" s="182"/>
      <c r="I219" s="183">
        <f t="shared" si="1"/>
        <v>0</v>
      </c>
      <c r="J219" s="182"/>
      <c r="K219" s="183">
        <f t="shared" si="2"/>
        <v>0</v>
      </c>
      <c r="L219" s="183">
        <v>21</v>
      </c>
      <c r="M219" s="183">
        <f t="shared" si="3"/>
        <v>0</v>
      </c>
      <c r="N219" s="181">
        <v>0</v>
      </c>
      <c r="O219" s="181">
        <f t="shared" si="4"/>
        <v>0</v>
      </c>
      <c r="P219" s="181">
        <v>0</v>
      </c>
      <c r="Q219" s="181">
        <f t="shared" si="5"/>
        <v>0</v>
      </c>
      <c r="R219" s="183"/>
      <c r="S219" s="183" t="s">
        <v>137</v>
      </c>
      <c r="T219" s="184" t="s">
        <v>137</v>
      </c>
      <c r="U219" s="159">
        <v>0.66</v>
      </c>
      <c r="V219" s="159">
        <f t="shared" si="6"/>
        <v>1.32</v>
      </c>
      <c r="W219" s="159"/>
      <c r="X219" s="159" t="s">
        <v>138</v>
      </c>
      <c r="Y219" s="159" t="s">
        <v>139</v>
      </c>
      <c r="Z219" s="148"/>
      <c r="AA219" s="148"/>
      <c r="AB219" s="148"/>
      <c r="AC219" s="148"/>
      <c r="AD219" s="148"/>
      <c r="AE219" s="148"/>
      <c r="AF219" s="148"/>
      <c r="AG219" s="148" t="s">
        <v>140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1" x14ac:dyDescent="0.2">
      <c r="A220" s="178">
        <v>64</v>
      </c>
      <c r="B220" s="179" t="s">
        <v>256</v>
      </c>
      <c r="C220" s="189" t="s">
        <v>257</v>
      </c>
      <c r="D220" s="180" t="s">
        <v>258</v>
      </c>
      <c r="E220" s="181">
        <v>1</v>
      </c>
      <c r="F220" s="182"/>
      <c r="G220" s="183">
        <f t="shared" si="0"/>
        <v>0</v>
      </c>
      <c r="H220" s="182"/>
      <c r="I220" s="183">
        <f t="shared" si="1"/>
        <v>0</v>
      </c>
      <c r="J220" s="182"/>
      <c r="K220" s="183">
        <f t="shared" si="2"/>
        <v>0</v>
      </c>
      <c r="L220" s="183">
        <v>21</v>
      </c>
      <c r="M220" s="183">
        <f t="shared" si="3"/>
        <v>0</v>
      </c>
      <c r="N220" s="181">
        <v>0</v>
      </c>
      <c r="O220" s="181">
        <f t="shared" si="4"/>
        <v>0</v>
      </c>
      <c r="P220" s="181">
        <v>0</v>
      </c>
      <c r="Q220" s="181">
        <f t="shared" si="5"/>
        <v>0</v>
      </c>
      <c r="R220" s="183"/>
      <c r="S220" s="183" t="s">
        <v>136</v>
      </c>
      <c r="T220" s="184" t="s">
        <v>201</v>
      </c>
      <c r="U220" s="159">
        <v>0</v>
      </c>
      <c r="V220" s="159">
        <f t="shared" si="6"/>
        <v>0</v>
      </c>
      <c r="W220" s="159"/>
      <c r="X220" s="159" t="s">
        <v>138</v>
      </c>
      <c r="Y220" s="159" t="s">
        <v>139</v>
      </c>
      <c r="Z220" s="148"/>
      <c r="AA220" s="148"/>
      <c r="AB220" s="148"/>
      <c r="AC220" s="148"/>
      <c r="AD220" s="148"/>
      <c r="AE220" s="148"/>
      <c r="AF220" s="148"/>
      <c r="AG220" s="148" t="s">
        <v>140</v>
      </c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1" x14ac:dyDescent="0.2">
      <c r="A221" s="178">
        <v>65</v>
      </c>
      <c r="B221" s="179" t="s">
        <v>259</v>
      </c>
      <c r="C221" s="189" t="s">
        <v>260</v>
      </c>
      <c r="D221" s="180" t="s">
        <v>261</v>
      </c>
      <c r="E221" s="181">
        <v>25</v>
      </c>
      <c r="F221" s="182"/>
      <c r="G221" s="183">
        <f t="shared" si="0"/>
        <v>0</v>
      </c>
      <c r="H221" s="182"/>
      <c r="I221" s="183">
        <f t="shared" si="1"/>
        <v>0</v>
      </c>
      <c r="J221" s="182"/>
      <c r="K221" s="183">
        <f t="shared" si="2"/>
        <v>0</v>
      </c>
      <c r="L221" s="183">
        <v>21</v>
      </c>
      <c r="M221" s="183">
        <f t="shared" si="3"/>
        <v>0</v>
      </c>
      <c r="N221" s="181">
        <v>0</v>
      </c>
      <c r="O221" s="181">
        <f t="shared" si="4"/>
        <v>0</v>
      </c>
      <c r="P221" s="181">
        <v>0</v>
      </c>
      <c r="Q221" s="181">
        <f t="shared" si="5"/>
        <v>0</v>
      </c>
      <c r="R221" s="183"/>
      <c r="S221" s="183" t="s">
        <v>137</v>
      </c>
      <c r="T221" s="184" t="s">
        <v>137</v>
      </c>
      <c r="U221" s="159">
        <v>1</v>
      </c>
      <c r="V221" s="159">
        <f t="shared" si="6"/>
        <v>25</v>
      </c>
      <c r="W221" s="159"/>
      <c r="X221" s="159" t="s">
        <v>138</v>
      </c>
      <c r="Y221" s="159" t="s">
        <v>139</v>
      </c>
      <c r="Z221" s="148"/>
      <c r="AA221" s="148"/>
      <c r="AB221" s="148"/>
      <c r="AC221" s="148"/>
      <c r="AD221" s="148"/>
      <c r="AE221" s="148"/>
      <c r="AF221" s="148"/>
      <c r="AG221" s="148" t="s">
        <v>140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x14ac:dyDescent="0.2">
      <c r="A222" s="164" t="s">
        <v>131</v>
      </c>
      <c r="B222" s="165" t="s">
        <v>100</v>
      </c>
      <c r="C222" s="186" t="s">
        <v>101</v>
      </c>
      <c r="D222" s="166"/>
      <c r="E222" s="167"/>
      <c r="F222" s="168"/>
      <c r="G222" s="168">
        <f>SUMIF(AG223:AG232,"&lt;&gt;NOR",G223:G232)</f>
        <v>0</v>
      </c>
      <c r="H222" s="168"/>
      <c r="I222" s="168">
        <f>SUM(I223:I232)</f>
        <v>0</v>
      </c>
      <c r="J222" s="168"/>
      <c r="K222" s="168">
        <f>SUM(K223:K232)</f>
        <v>0</v>
      </c>
      <c r="L222" s="168"/>
      <c r="M222" s="168">
        <f>SUM(M223:M232)</f>
        <v>0</v>
      </c>
      <c r="N222" s="167"/>
      <c r="O222" s="167">
        <f>SUM(O223:O232)</f>
        <v>0</v>
      </c>
      <c r="P222" s="167"/>
      <c r="Q222" s="167">
        <f>SUM(Q223:Q232)</f>
        <v>0</v>
      </c>
      <c r="R222" s="168"/>
      <c r="S222" s="168"/>
      <c r="T222" s="169"/>
      <c r="U222" s="163"/>
      <c r="V222" s="163">
        <f>SUM(V223:V232)</f>
        <v>7.49</v>
      </c>
      <c r="W222" s="163"/>
      <c r="X222" s="163"/>
      <c r="Y222" s="163"/>
      <c r="AG222" t="s">
        <v>132</v>
      </c>
    </row>
    <row r="223" spans="1:60" outlineLevel="1" x14ac:dyDescent="0.2">
      <c r="A223" s="178">
        <v>66</v>
      </c>
      <c r="B223" s="179" t="s">
        <v>262</v>
      </c>
      <c r="C223" s="189" t="s">
        <v>263</v>
      </c>
      <c r="D223" s="180" t="s">
        <v>160</v>
      </c>
      <c r="E223" s="181">
        <v>2.5377800000000001</v>
      </c>
      <c r="F223" s="182"/>
      <c r="G223" s="183">
        <f>ROUND(E223*F223,2)</f>
        <v>0</v>
      </c>
      <c r="H223" s="182"/>
      <c r="I223" s="183">
        <f>ROUND(E223*H223,2)</f>
        <v>0</v>
      </c>
      <c r="J223" s="182"/>
      <c r="K223" s="183">
        <f>ROUND(E223*J223,2)</f>
        <v>0</v>
      </c>
      <c r="L223" s="183">
        <v>21</v>
      </c>
      <c r="M223" s="183">
        <f>G223*(1+L223/100)</f>
        <v>0</v>
      </c>
      <c r="N223" s="181">
        <v>0</v>
      </c>
      <c r="O223" s="181">
        <f>ROUND(E223*N223,2)</f>
        <v>0</v>
      </c>
      <c r="P223" s="181">
        <v>0</v>
      </c>
      <c r="Q223" s="181">
        <f>ROUND(E223*P223,2)</f>
        <v>0</v>
      </c>
      <c r="R223" s="183"/>
      <c r="S223" s="183" t="s">
        <v>137</v>
      </c>
      <c r="T223" s="184" t="s">
        <v>137</v>
      </c>
      <c r="U223" s="159">
        <v>0.94199999999999995</v>
      </c>
      <c r="V223" s="159">
        <f>ROUND(E223*U223,2)</f>
        <v>2.39</v>
      </c>
      <c r="W223" s="159"/>
      <c r="X223" s="159" t="s">
        <v>264</v>
      </c>
      <c r="Y223" s="159" t="s">
        <v>139</v>
      </c>
      <c r="Z223" s="148"/>
      <c r="AA223" s="148"/>
      <c r="AB223" s="148"/>
      <c r="AC223" s="148"/>
      <c r="AD223" s="148"/>
      <c r="AE223" s="148"/>
      <c r="AF223" s="148"/>
      <c r="AG223" s="148" t="s">
        <v>265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 x14ac:dyDescent="0.2">
      <c r="A224" s="178">
        <v>67</v>
      </c>
      <c r="B224" s="179" t="s">
        <v>266</v>
      </c>
      <c r="C224" s="189" t="s">
        <v>267</v>
      </c>
      <c r="D224" s="180" t="s">
        <v>160</v>
      </c>
      <c r="E224" s="181">
        <v>2.5377800000000001</v>
      </c>
      <c r="F224" s="182"/>
      <c r="G224" s="183">
        <f>ROUND(E224*F224,2)</f>
        <v>0</v>
      </c>
      <c r="H224" s="182"/>
      <c r="I224" s="183">
        <f>ROUND(E224*H224,2)</f>
        <v>0</v>
      </c>
      <c r="J224" s="182"/>
      <c r="K224" s="183">
        <f>ROUND(E224*J224,2)</f>
        <v>0</v>
      </c>
      <c r="L224" s="183">
        <v>21</v>
      </c>
      <c r="M224" s="183">
        <f>G224*(1+L224/100)</f>
        <v>0</v>
      </c>
      <c r="N224" s="181">
        <v>0</v>
      </c>
      <c r="O224" s="181">
        <f>ROUND(E224*N224,2)</f>
        <v>0</v>
      </c>
      <c r="P224" s="181">
        <v>0</v>
      </c>
      <c r="Q224" s="181">
        <f>ROUND(E224*P224,2)</f>
        <v>0</v>
      </c>
      <c r="R224" s="183"/>
      <c r="S224" s="183" t="s">
        <v>137</v>
      </c>
      <c r="T224" s="184" t="s">
        <v>137</v>
      </c>
      <c r="U224" s="159">
        <v>0.105</v>
      </c>
      <c r="V224" s="159">
        <f>ROUND(E224*U224,2)</f>
        <v>0.27</v>
      </c>
      <c r="W224" s="159"/>
      <c r="X224" s="159" t="s">
        <v>264</v>
      </c>
      <c r="Y224" s="159" t="s">
        <v>139</v>
      </c>
      <c r="Z224" s="148"/>
      <c r="AA224" s="148"/>
      <c r="AB224" s="148"/>
      <c r="AC224" s="148"/>
      <c r="AD224" s="148"/>
      <c r="AE224" s="148"/>
      <c r="AF224" s="148"/>
      <c r="AG224" s="148" t="s">
        <v>265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 x14ac:dyDescent="0.2">
      <c r="A225" s="178">
        <v>68</v>
      </c>
      <c r="B225" s="179" t="s">
        <v>268</v>
      </c>
      <c r="C225" s="189" t="s">
        <v>269</v>
      </c>
      <c r="D225" s="180" t="s">
        <v>160</v>
      </c>
      <c r="E225" s="181">
        <v>2.5377800000000001</v>
      </c>
      <c r="F225" s="182"/>
      <c r="G225" s="183">
        <f>ROUND(E225*F225,2)</f>
        <v>0</v>
      </c>
      <c r="H225" s="182"/>
      <c r="I225" s="183">
        <f>ROUND(E225*H225,2)</f>
        <v>0</v>
      </c>
      <c r="J225" s="182"/>
      <c r="K225" s="183">
        <f>ROUND(E225*J225,2)</f>
        <v>0</v>
      </c>
      <c r="L225" s="183">
        <v>21</v>
      </c>
      <c r="M225" s="183">
        <f>G225*(1+L225/100)</f>
        <v>0</v>
      </c>
      <c r="N225" s="181">
        <v>0</v>
      </c>
      <c r="O225" s="181">
        <f>ROUND(E225*N225,2)</f>
        <v>0</v>
      </c>
      <c r="P225" s="181">
        <v>0</v>
      </c>
      <c r="Q225" s="181">
        <f>ROUND(E225*P225,2)</f>
        <v>0</v>
      </c>
      <c r="R225" s="183"/>
      <c r="S225" s="183" t="s">
        <v>137</v>
      </c>
      <c r="T225" s="184" t="s">
        <v>137</v>
      </c>
      <c r="U225" s="159">
        <v>0.45800000000000002</v>
      </c>
      <c r="V225" s="159">
        <f>ROUND(E225*U225,2)</f>
        <v>1.1599999999999999</v>
      </c>
      <c r="W225" s="159"/>
      <c r="X225" s="159" t="s">
        <v>264</v>
      </c>
      <c r="Y225" s="159" t="s">
        <v>139</v>
      </c>
      <c r="Z225" s="148"/>
      <c r="AA225" s="148"/>
      <c r="AB225" s="148"/>
      <c r="AC225" s="148"/>
      <c r="AD225" s="148"/>
      <c r="AE225" s="148"/>
      <c r="AF225" s="148"/>
      <c r="AG225" s="148" t="s">
        <v>265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 x14ac:dyDescent="0.2">
      <c r="A226" s="178">
        <v>69</v>
      </c>
      <c r="B226" s="179" t="s">
        <v>270</v>
      </c>
      <c r="C226" s="189" t="s">
        <v>271</v>
      </c>
      <c r="D226" s="180" t="s">
        <v>160</v>
      </c>
      <c r="E226" s="181">
        <v>2.5377800000000001</v>
      </c>
      <c r="F226" s="182"/>
      <c r="G226" s="183">
        <f>ROUND(E226*F226,2)</f>
        <v>0</v>
      </c>
      <c r="H226" s="182"/>
      <c r="I226" s="183">
        <f>ROUND(E226*H226,2)</f>
        <v>0</v>
      </c>
      <c r="J226" s="182"/>
      <c r="K226" s="183">
        <f>ROUND(E226*J226,2)</f>
        <v>0</v>
      </c>
      <c r="L226" s="183">
        <v>21</v>
      </c>
      <c r="M226" s="183">
        <f>G226*(1+L226/100)</f>
        <v>0</v>
      </c>
      <c r="N226" s="181">
        <v>0</v>
      </c>
      <c r="O226" s="181">
        <f>ROUND(E226*N226,2)</f>
        <v>0</v>
      </c>
      <c r="P226" s="181">
        <v>0</v>
      </c>
      <c r="Q226" s="181">
        <f>ROUND(E226*P226,2)</f>
        <v>0</v>
      </c>
      <c r="R226" s="183"/>
      <c r="S226" s="183" t="s">
        <v>137</v>
      </c>
      <c r="T226" s="184" t="s">
        <v>137</v>
      </c>
      <c r="U226" s="159">
        <v>0.95599999999999996</v>
      </c>
      <c r="V226" s="159">
        <f>ROUND(E226*U226,2)</f>
        <v>2.4300000000000002</v>
      </c>
      <c r="W226" s="159"/>
      <c r="X226" s="159" t="s">
        <v>264</v>
      </c>
      <c r="Y226" s="159" t="s">
        <v>139</v>
      </c>
      <c r="Z226" s="148"/>
      <c r="AA226" s="148"/>
      <c r="AB226" s="148"/>
      <c r="AC226" s="148"/>
      <c r="AD226" s="148"/>
      <c r="AE226" s="148"/>
      <c r="AF226" s="148"/>
      <c r="AG226" s="148" t="s">
        <v>272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1" x14ac:dyDescent="0.2">
      <c r="A227" s="171">
        <v>70</v>
      </c>
      <c r="B227" s="172" t="s">
        <v>273</v>
      </c>
      <c r="C227" s="187" t="s">
        <v>274</v>
      </c>
      <c r="D227" s="173" t="s">
        <v>160</v>
      </c>
      <c r="E227" s="174">
        <v>2.5377800000000001</v>
      </c>
      <c r="F227" s="175"/>
      <c r="G227" s="176">
        <f>ROUND(E227*F227,2)</f>
        <v>0</v>
      </c>
      <c r="H227" s="175"/>
      <c r="I227" s="176">
        <f>ROUND(E227*H227,2)</f>
        <v>0</v>
      </c>
      <c r="J227" s="175"/>
      <c r="K227" s="176">
        <f>ROUND(E227*J227,2)</f>
        <v>0</v>
      </c>
      <c r="L227" s="176">
        <v>21</v>
      </c>
      <c r="M227" s="176">
        <f>G227*(1+L227/100)</f>
        <v>0</v>
      </c>
      <c r="N227" s="174">
        <v>0</v>
      </c>
      <c r="O227" s="174">
        <f>ROUND(E227*N227,2)</f>
        <v>0</v>
      </c>
      <c r="P227" s="174">
        <v>0</v>
      </c>
      <c r="Q227" s="174">
        <f>ROUND(E227*P227,2)</f>
        <v>0</v>
      </c>
      <c r="R227" s="176"/>
      <c r="S227" s="176" t="s">
        <v>137</v>
      </c>
      <c r="T227" s="177" t="s">
        <v>137</v>
      </c>
      <c r="U227" s="159">
        <v>0.49</v>
      </c>
      <c r="V227" s="159">
        <f>ROUND(E227*U227,2)</f>
        <v>1.24</v>
      </c>
      <c r="W227" s="159"/>
      <c r="X227" s="159" t="s">
        <v>264</v>
      </c>
      <c r="Y227" s="159" t="s">
        <v>139</v>
      </c>
      <c r="Z227" s="148"/>
      <c r="AA227" s="148"/>
      <c r="AB227" s="148"/>
      <c r="AC227" s="148"/>
      <c r="AD227" s="148"/>
      <c r="AE227" s="148"/>
      <c r="AF227" s="148"/>
      <c r="AG227" s="148" t="s">
        <v>265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outlineLevel="2" x14ac:dyDescent="0.2">
      <c r="A228" s="155"/>
      <c r="B228" s="156"/>
      <c r="C228" s="271" t="s">
        <v>275</v>
      </c>
      <c r="D228" s="272"/>
      <c r="E228" s="272"/>
      <c r="F228" s="272"/>
      <c r="G228" s="272"/>
      <c r="H228" s="159"/>
      <c r="I228" s="159"/>
      <c r="J228" s="159"/>
      <c r="K228" s="159"/>
      <c r="L228" s="159"/>
      <c r="M228" s="159"/>
      <c r="N228" s="158"/>
      <c r="O228" s="158"/>
      <c r="P228" s="158"/>
      <c r="Q228" s="158"/>
      <c r="R228" s="159"/>
      <c r="S228" s="159"/>
      <c r="T228" s="159"/>
      <c r="U228" s="159"/>
      <c r="V228" s="159"/>
      <c r="W228" s="159"/>
      <c r="X228" s="159"/>
      <c r="Y228" s="159"/>
      <c r="Z228" s="148"/>
      <c r="AA228" s="148"/>
      <c r="AB228" s="148"/>
      <c r="AC228" s="148"/>
      <c r="AD228" s="148"/>
      <c r="AE228" s="148"/>
      <c r="AF228" s="148"/>
      <c r="AG228" s="148" t="s">
        <v>205</v>
      </c>
      <c r="AH228" s="148"/>
      <c r="AI228" s="148"/>
      <c r="AJ228" s="148"/>
      <c r="AK228" s="148"/>
      <c r="AL228" s="148"/>
      <c r="AM228" s="148"/>
      <c r="AN228" s="148"/>
      <c r="AO228" s="148"/>
      <c r="AP228" s="148"/>
      <c r="AQ228" s="148"/>
      <c r="AR228" s="148"/>
      <c r="AS228" s="148"/>
      <c r="AT228" s="148"/>
      <c r="AU228" s="148"/>
      <c r="AV228" s="148"/>
      <c r="AW228" s="148"/>
      <c r="AX228" s="148"/>
      <c r="AY228" s="148"/>
      <c r="AZ228" s="148"/>
      <c r="BA228" s="148"/>
      <c r="BB228" s="148"/>
      <c r="BC228" s="148"/>
      <c r="BD228" s="148"/>
      <c r="BE228" s="148"/>
      <c r="BF228" s="148"/>
      <c r="BG228" s="148"/>
      <c r="BH228" s="148"/>
    </row>
    <row r="229" spans="1:60" outlineLevel="1" x14ac:dyDescent="0.2">
      <c r="A229" s="178">
        <v>71</v>
      </c>
      <c r="B229" s="179" t="s">
        <v>276</v>
      </c>
      <c r="C229" s="189" t="s">
        <v>277</v>
      </c>
      <c r="D229" s="180" t="s">
        <v>160</v>
      </c>
      <c r="E229" s="181">
        <v>38.066690000000001</v>
      </c>
      <c r="F229" s="182"/>
      <c r="G229" s="183">
        <f>ROUND(E229*F229,2)</f>
        <v>0</v>
      </c>
      <c r="H229" s="182"/>
      <c r="I229" s="183">
        <f>ROUND(E229*H229,2)</f>
        <v>0</v>
      </c>
      <c r="J229" s="182"/>
      <c r="K229" s="183">
        <f>ROUND(E229*J229,2)</f>
        <v>0</v>
      </c>
      <c r="L229" s="183">
        <v>21</v>
      </c>
      <c r="M229" s="183">
        <f>G229*(1+L229/100)</f>
        <v>0</v>
      </c>
      <c r="N229" s="181">
        <v>0</v>
      </c>
      <c r="O229" s="181">
        <f>ROUND(E229*N229,2)</f>
        <v>0</v>
      </c>
      <c r="P229" s="181">
        <v>0</v>
      </c>
      <c r="Q229" s="181">
        <f>ROUND(E229*P229,2)</f>
        <v>0</v>
      </c>
      <c r="R229" s="183"/>
      <c r="S229" s="183" t="s">
        <v>137</v>
      </c>
      <c r="T229" s="184" t="s">
        <v>137</v>
      </c>
      <c r="U229" s="159">
        <v>0</v>
      </c>
      <c r="V229" s="159">
        <f>ROUND(E229*U229,2)</f>
        <v>0</v>
      </c>
      <c r="W229" s="159"/>
      <c r="X229" s="159" t="s">
        <v>264</v>
      </c>
      <c r="Y229" s="159" t="s">
        <v>139</v>
      </c>
      <c r="Z229" s="148"/>
      <c r="AA229" s="148"/>
      <c r="AB229" s="148"/>
      <c r="AC229" s="148"/>
      <c r="AD229" s="148"/>
      <c r="AE229" s="148"/>
      <c r="AF229" s="148"/>
      <c r="AG229" s="148" t="s">
        <v>265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ht="22.5" outlineLevel="1" x14ac:dyDescent="0.2">
      <c r="A230" s="178">
        <v>72</v>
      </c>
      <c r="B230" s="179" t="s">
        <v>278</v>
      </c>
      <c r="C230" s="189" t="s">
        <v>279</v>
      </c>
      <c r="D230" s="180" t="s">
        <v>160</v>
      </c>
      <c r="E230" s="181">
        <v>2.5377800000000001</v>
      </c>
      <c r="F230" s="182"/>
      <c r="G230" s="183">
        <f>ROUND(E230*F230,2)</f>
        <v>0</v>
      </c>
      <c r="H230" s="182"/>
      <c r="I230" s="183">
        <f>ROUND(E230*H230,2)</f>
        <v>0</v>
      </c>
      <c r="J230" s="182"/>
      <c r="K230" s="183">
        <f>ROUND(E230*J230,2)</f>
        <v>0</v>
      </c>
      <c r="L230" s="183">
        <v>21</v>
      </c>
      <c r="M230" s="183">
        <f>G230*(1+L230/100)</f>
        <v>0</v>
      </c>
      <c r="N230" s="181">
        <v>0</v>
      </c>
      <c r="O230" s="181">
        <f>ROUND(E230*N230,2)</f>
        <v>0</v>
      </c>
      <c r="P230" s="181">
        <v>0</v>
      </c>
      <c r="Q230" s="181">
        <f>ROUND(E230*P230,2)</f>
        <v>0</v>
      </c>
      <c r="R230" s="183"/>
      <c r="S230" s="183" t="s">
        <v>137</v>
      </c>
      <c r="T230" s="184" t="s">
        <v>137</v>
      </c>
      <c r="U230" s="159">
        <v>0</v>
      </c>
      <c r="V230" s="159">
        <f>ROUND(E230*U230,2)</f>
        <v>0</v>
      </c>
      <c r="W230" s="159"/>
      <c r="X230" s="159" t="s">
        <v>264</v>
      </c>
      <c r="Y230" s="159" t="s">
        <v>139</v>
      </c>
      <c r="Z230" s="148"/>
      <c r="AA230" s="148"/>
      <c r="AB230" s="148"/>
      <c r="AC230" s="148"/>
      <c r="AD230" s="148"/>
      <c r="AE230" s="148"/>
      <c r="AF230" s="148"/>
      <c r="AG230" s="148" t="s">
        <v>265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ht="22.5" outlineLevel="1" x14ac:dyDescent="0.2">
      <c r="A231" s="171">
        <v>73</v>
      </c>
      <c r="B231" s="172" t="s">
        <v>480</v>
      </c>
      <c r="C231" s="187" t="s">
        <v>481</v>
      </c>
      <c r="D231" s="173" t="s">
        <v>160</v>
      </c>
      <c r="E231" s="174">
        <v>1.1240000000000001</v>
      </c>
      <c r="F231" s="175"/>
      <c r="G231" s="176">
        <f>ROUND(E231*F231,2)</f>
        <v>0</v>
      </c>
      <c r="H231" s="175"/>
      <c r="I231" s="176">
        <f>ROUND(E231*H231,2)</f>
        <v>0</v>
      </c>
      <c r="J231" s="175"/>
      <c r="K231" s="176">
        <f>ROUND(E231*J231,2)</f>
        <v>0</v>
      </c>
      <c r="L231" s="176">
        <v>21</v>
      </c>
      <c r="M231" s="176">
        <f>G231*(1+L231/100)</f>
        <v>0</v>
      </c>
      <c r="N231" s="174">
        <v>0</v>
      </c>
      <c r="O231" s="174">
        <f>ROUND(E231*N231,2)</f>
        <v>0</v>
      </c>
      <c r="P231" s="174">
        <v>0</v>
      </c>
      <c r="Q231" s="174">
        <f>ROUND(E231*P231,2)</f>
        <v>0</v>
      </c>
      <c r="R231" s="176"/>
      <c r="S231" s="176" t="s">
        <v>137</v>
      </c>
      <c r="T231" s="177" t="s">
        <v>137</v>
      </c>
      <c r="U231" s="159">
        <v>0</v>
      </c>
      <c r="V231" s="159">
        <f>ROUND(E231*U231,2)</f>
        <v>0</v>
      </c>
      <c r="W231" s="159"/>
      <c r="X231" s="159" t="s">
        <v>138</v>
      </c>
      <c r="Y231" s="159" t="s">
        <v>139</v>
      </c>
      <c r="Z231" s="148"/>
      <c r="AA231" s="148"/>
      <c r="AB231" s="148"/>
      <c r="AC231" s="148"/>
      <c r="AD231" s="148"/>
      <c r="AE231" s="148"/>
      <c r="AF231" s="148"/>
      <c r="AG231" s="148" t="s">
        <v>482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2" x14ac:dyDescent="0.2">
      <c r="A232" s="155"/>
      <c r="B232" s="156"/>
      <c r="C232" s="271" t="s">
        <v>483</v>
      </c>
      <c r="D232" s="272"/>
      <c r="E232" s="272"/>
      <c r="F232" s="272"/>
      <c r="G232" s="272"/>
      <c r="H232" s="159"/>
      <c r="I232" s="159"/>
      <c r="J232" s="159"/>
      <c r="K232" s="159"/>
      <c r="L232" s="159"/>
      <c r="M232" s="159"/>
      <c r="N232" s="158"/>
      <c r="O232" s="158"/>
      <c r="P232" s="158"/>
      <c r="Q232" s="158"/>
      <c r="R232" s="159"/>
      <c r="S232" s="159"/>
      <c r="T232" s="159"/>
      <c r="U232" s="159"/>
      <c r="V232" s="159"/>
      <c r="W232" s="159"/>
      <c r="X232" s="159"/>
      <c r="Y232" s="159"/>
      <c r="Z232" s="148"/>
      <c r="AA232" s="148"/>
      <c r="AB232" s="148"/>
      <c r="AC232" s="148"/>
      <c r="AD232" s="148"/>
      <c r="AE232" s="148"/>
      <c r="AF232" s="148"/>
      <c r="AG232" s="148" t="s">
        <v>205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x14ac:dyDescent="0.2">
      <c r="A233" s="164" t="s">
        <v>131</v>
      </c>
      <c r="B233" s="165" t="s">
        <v>103</v>
      </c>
      <c r="C233" s="186" t="s">
        <v>30</v>
      </c>
      <c r="D233" s="166"/>
      <c r="E233" s="167"/>
      <c r="F233" s="168"/>
      <c r="G233" s="168">
        <f>SUMIF(AG234:AG239,"&lt;&gt;NOR",G234:G239)</f>
        <v>0</v>
      </c>
      <c r="H233" s="168"/>
      <c r="I233" s="168">
        <f>SUM(I234:I239)</f>
        <v>0</v>
      </c>
      <c r="J233" s="168"/>
      <c r="K233" s="168">
        <f>SUM(K234:K239)</f>
        <v>0</v>
      </c>
      <c r="L233" s="168"/>
      <c r="M233" s="168">
        <f>SUM(M234:M239)</f>
        <v>0</v>
      </c>
      <c r="N233" s="167"/>
      <c r="O233" s="167">
        <f>SUM(O234:O239)</f>
        <v>0</v>
      </c>
      <c r="P233" s="167"/>
      <c r="Q233" s="167">
        <f>SUM(Q234:Q239)</f>
        <v>0</v>
      </c>
      <c r="R233" s="168"/>
      <c r="S233" s="168"/>
      <c r="T233" s="169"/>
      <c r="U233" s="163"/>
      <c r="V233" s="163">
        <f>SUM(V234:V239)</f>
        <v>0</v>
      </c>
      <c r="W233" s="163"/>
      <c r="X233" s="163"/>
      <c r="Y233" s="163"/>
      <c r="AG233" t="s">
        <v>132</v>
      </c>
    </row>
    <row r="234" spans="1:60" outlineLevel="1" x14ac:dyDescent="0.2">
      <c r="A234" s="178">
        <v>74</v>
      </c>
      <c r="B234" s="179" t="s">
        <v>280</v>
      </c>
      <c r="C234" s="189" t="s">
        <v>281</v>
      </c>
      <c r="D234" s="180" t="s">
        <v>261</v>
      </c>
      <c r="E234" s="181">
        <v>25</v>
      </c>
      <c r="F234" s="182"/>
      <c r="G234" s="183">
        <f t="shared" ref="G234:G239" si="7">ROUND(E234*F234,2)</f>
        <v>0</v>
      </c>
      <c r="H234" s="182"/>
      <c r="I234" s="183">
        <f t="shared" ref="I234:I239" si="8">ROUND(E234*H234,2)</f>
        <v>0</v>
      </c>
      <c r="J234" s="182"/>
      <c r="K234" s="183">
        <f t="shared" ref="K234:K239" si="9">ROUND(E234*J234,2)</f>
        <v>0</v>
      </c>
      <c r="L234" s="183">
        <v>21</v>
      </c>
      <c r="M234" s="183">
        <f t="shared" ref="M234:M239" si="10">G234*(1+L234/100)</f>
        <v>0</v>
      </c>
      <c r="N234" s="181">
        <v>0</v>
      </c>
      <c r="O234" s="181">
        <f t="shared" ref="O234:O239" si="11">ROUND(E234*N234,2)</f>
        <v>0</v>
      </c>
      <c r="P234" s="181">
        <v>0</v>
      </c>
      <c r="Q234" s="181">
        <f t="shared" ref="Q234:Q239" si="12">ROUND(E234*P234,2)</f>
        <v>0</v>
      </c>
      <c r="R234" s="183"/>
      <c r="S234" s="183" t="s">
        <v>136</v>
      </c>
      <c r="T234" s="184" t="s">
        <v>137</v>
      </c>
      <c r="U234" s="159">
        <v>0</v>
      </c>
      <c r="V234" s="159">
        <f t="shared" ref="V234:V239" si="13">ROUND(E234*U234,2)</f>
        <v>0</v>
      </c>
      <c r="W234" s="159"/>
      <c r="X234" s="159" t="s">
        <v>282</v>
      </c>
      <c r="Y234" s="159" t="s">
        <v>139</v>
      </c>
      <c r="Z234" s="148"/>
      <c r="AA234" s="148"/>
      <c r="AB234" s="148"/>
      <c r="AC234" s="148"/>
      <c r="AD234" s="148"/>
      <c r="AE234" s="148"/>
      <c r="AF234" s="148"/>
      <c r="AG234" s="148" t="s">
        <v>283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 x14ac:dyDescent="0.2">
      <c r="A235" s="178">
        <v>75</v>
      </c>
      <c r="B235" s="179" t="s">
        <v>284</v>
      </c>
      <c r="C235" s="189" t="s">
        <v>285</v>
      </c>
      <c r="D235" s="180" t="s">
        <v>286</v>
      </c>
      <c r="E235" s="181">
        <v>1</v>
      </c>
      <c r="F235" s="182"/>
      <c r="G235" s="183">
        <f t="shared" si="7"/>
        <v>0</v>
      </c>
      <c r="H235" s="182"/>
      <c r="I235" s="183">
        <f t="shared" si="8"/>
        <v>0</v>
      </c>
      <c r="J235" s="182"/>
      <c r="K235" s="183">
        <f t="shared" si="9"/>
        <v>0</v>
      </c>
      <c r="L235" s="183">
        <v>21</v>
      </c>
      <c r="M235" s="183">
        <f t="shared" si="10"/>
        <v>0</v>
      </c>
      <c r="N235" s="181">
        <v>0</v>
      </c>
      <c r="O235" s="181">
        <f t="shared" si="11"/>
        <v>0</v>
      </c>
      <c r="P235" s="181">
        <v>0</v>
      </c>
      <c r="Q235" s="181">
        <f t="shared" si="12"/>
        <v>0</v>
      </c>
      <c r="R235" s="183"/>
      <c r="S235" s="183" t="s">
        <v>136</v>
      </c>
      <c r="T235" s="184" t="s">
        <v>201</v>
      </c>
      <c r="U235" s="159">
        <v>0</v>
      </c>
      <c r="V235" s="159">
        <f t="shared" si="13"/>
        <v>0</v>
      </c>
      <c r="W235" s="159"/>
      <c r="X235" s="159" t="s">
        <v>287</v>
      </c>
      <c r="Y235" s="159" t="s">
        <v>139</v>
      </c>
      <c r="Z235" s="148"/>
      <c r="AA235" s="148"/>
      <c r="AB235" s="148"/>
      <c r="AC235" s="148"/>
      <c r="AD235" s="148"/>
      <c r="AE235" s="148"/>
      <c r="AF235" s="148"/>
      <c r="AG235" s="148" t="s">
        <v>288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 x14ac:dyDescent="0.2">
      <c r="A236" s="178">
        <v>76</v>
      </c>
      <c r="B236" s="179" t="s">
        <v>289</v>
      </c>
      <c r="C236" s="189" t="s">
        <v>290</v>
      </c>
      <c r="D236" s="180" t="s">
        <v>286</v>
      </c>
      <c r="E236" s="181">
        <v>1</v>
      </c>
      <c r="F236" s="182"/>
      <c r="G236" s="183">
        <f t="shared" si="7"/>
        <v>0</v>
      </c>
      <c r="H236" s="182"/>
      <c r="I236" s="183">
        <f t="shared" si="8"/>
        <v>0</v>
      </c>
      <c r="J236" s="182"/>
      <c r="K236" s="183">
        <f t="shared" si="9"/>
        <v>0</v>
      </c>
      <c r="L236" s="183">
        <v>21</v>
      </c>
      <c r="M236" s="183">
        <f t="shared" si="10"/>
        <v>0</v>
      </c>
      <c r="N236" s="181">
        <v>0</v>
      </c>
      <c r="O236" s="181">
        <f t="shared" si="11"/>
        <v>0</v>
      </c>
      <c r="P236" s="181">
        <v>0</v>
      </c>
      <c r="Q236" s="181">
        <f t="shared" si="12"/>
        <v>0</v>
      </c>
      <c r="R236" s="183"/>
      <c r="S236" s="183" t="s">
        <v>136</v>
      </c>
      <c r="T236" s="184" t="s">
        <v>201</v>
      </c>
      <c r="U236" s="159">
        <v>0</v>
      </c>
      <c r="V236" s="159">
        <f t="shared" si="13"/>
        <v>0</v>
      </c>
      <c r="W236" s="159"/>
      <c r="X236" s="159" t="s">
        <v>287</v>
      </c>
      <c r="Y236" s="159" t="s">
        <v>139</v>
      </c>
      <c r="Z236" s="148"/>
      <c r="AA236" s="148"/>
      <c r="AB236" s="148"/>
      <c r="AC236" s="148"/>
      <c r="AD236" s="148"/>
      <c r="AE236" s="148"/>
      <c r="AF236" s="148"/>
      <c r="AG236" s="148" t="s">
        <v>288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1" x14ac:dyDescent="0.2">
      <c r="A237" s="178">
        <v>77</v>
      </c>
      <c r="B237" s="179" t="s">
        <v>291</v>
      </c>
      <c r="C237" s="189" t="s">
        <v>292</v>
      </c>
      <c r="D237" s="180" t="s">
        <v>286</v>
      </c>
      <c r="E237" s="181">
        <v>1</v>
      </c>
      <c r="F237" s="182"/>
      <c r="G237" s="183">
        <f t="shared" si="7"/>
        <v>0</v>
      </c>
      <c r="H237" s="182"/>
      <c r="I237" s="183">
        <f t="shared" si="8"/>
        <v>0</v>
      </c>
      <c r="J237" s="182"/>
      <c r="K237" s="183">
        <f t="shared" si="9"/>
        <v>0</v>
      </c>
      <c r="L237" s="183">
        <v>21</v>
      </c>
      <c r="M237" s="183">
        <f t="shared" si="10"/>
        <v>0</v>
      </c>
      <c r="N237" s="181">
        <v>0</v>
      </c>
      <c r="O237" s="181">
        <f t="shared" si="11"/>
        <v>0</v>
      </c>
      <c r="P237" s="181">
        <v>0</v>
      </c>
      <c r="Q237" s="181">
        <f t="shared" si="12"/>
        <v>0</v>
      </c>
      <c r="R237" s="183"/>
      <c r="S237" s="183" t="s">
        <v>136</v>
      </c>
      <c r="T237" s="184" t="s">
        <v>201</v>
      </c>
      <c r="U237" s="159">
        <v>0</v>
      </c>
      <c r="V237" s="159">
        <f t="shared" si="13"/>
        <v>0</v>
      </c>
      <c r="W237" s="159"/>
      <c r="X237" s="159" t="s">
        <v>287</v>
      </c>
      <c r="Y237" s="159" t="s">
        <v>139</v>
      </c>
      <c r="Z237" s="148"/>
      <c r="AA237" s="148"/>
      <c r="AB237" s="148"/>
      <c r="AC237" s="148"/>
      <c r="AD237" s="148"/>
      <c r="AE237" s="148"/>
      <c r="AF237" s="148"/>
      <c r="AG237" s="148" t="s">
        <v>288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1" x14ac:dyDescent="0.2">
      <c r="A238" s="178">
        <v>78</v>
      </c>
      <c r="B238" s="179" t="s">
        <v>293</v>
      </c>
      <c r="C238" s="189" t="s">
        <v>294</v>
      </c>
      <c r="D238" s="180" t="s">
        <v>286</v>
      </c>
      <c r="E238" s="181">
        <v>1</v>
      </c>
      <c r="F238" s="182"/>
      <c r="G238" s="183">
        <f t="shared" si="7"/>
        <v>0</v>
      </c>
      <c r="H238" s="182"/>
      <c r="I238" s="183">
        <f t="shared" si="8"/>
        <v>0</v>
      </c>
      <c r="J238" s="182"/>
      <c r="K238" s="183">
        <f t="shared" si="9"/>
        <v>0</v>
      </c>
      <c r="L238" s="183">
        <v>21</v>
      </c>
      <c r="M238" s="183">
        <f t="shared" si="10"/>
        <v>0</v>
      </c>
      <c r="N238" s="181">
        <v>0</v>
      </c>
      <c r="O238" s="181">
        <f t="shared" si="11"/>
        <v>0</v>
      </c>
      <c r="P238" s="181">
        <v>0</v>
      </c>
      <c r="Q238" s="181">
        <f t="shared" si="12"/>
        <v>0</v>
      </c>
      <c r="R238" s="183"/>
      <c r="S238" s="183" t="s">
        <v>136</v>
      </c>
      <c r="T238" s="184" t="s">
        <v>201</v>
      </c>
      <c r="U238" s="159">
        <v>0</v>
      </c>
      <c r="V238" s="159">
        <f t="shared" si="13"/>
        <v>0</v>
      </c>
      <c r="W238" s="159"/>
      <c r="X238" s="159" t="s">
        <v>287</v>
      </c>
      <c r="Y238" s="159" t="s">
        <v>139</v>
      </c>
      <c r="Z238" s="148"/>
      <c r="AA238" s="148"/>
      <c r="AB238" s="148"/>
      <c r="AC238" s="148"/>
      <c r="AD238" s="148"/>
      <c r="AE238" s="148"/>
      <c r="AF238" s="148"/>
      <c r="AG238" s="148" t="s">
        <v>288</v>
      </c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 x14ac:dyDescent="0.2">
      <c r="A239" s="171">
        <v>79</v>
      </c>
      <c r="B239" s="172" t="s">
        <v>295</v>
      </c>
      <c r="C239" s="187" t="s">
        <v>296</v>
      </c>
      <c r="D239" s="173" t="s">
        <v>286</v>
      </c>
      <c r="E239" s="174">
        <v>1</v>
      </c>
      <c r="F239" s="175"/>
      <c r="G239" s="176">
        <f t="shared" si="7"/>
        <v>0</v>
      </c>
      <c r="H239" s="175"/>
      <c r="I239" s="176">
        <f t="shared" si="8"/>
        <v>0</v>
      </c>
      <c r="J239" s="175"/>
      <c r="K239" s="176">
        <f t="shared" si="9"/>
        <v>0</v>
      </c>
      <c r="L239" s="176">
        <v>21</v>
      </c>
      <c r="M239" s="176">
        <f t="shared" si="10"/>
        <v>0</v>
      </c>
      <c r="N239" s="174">
        <v>0</v>
      </c>
      <c r="O239" s="174">
        <f t="shared" si="11"/>
        <v>0</v>
      </c>
      <c r="P239" s="174">
        <v>0</v>
      </c>
      <c r="Q239" s="174">
        <f t="shared" si="12"/>
        <v>0</v>
      </c>
      <c r="R239" s="176"/>
      <c r="S239" s="176" t="s">
        <v>136</v>
      </c>
      <c r="T239" s="177" t="s">
        <v>201</v>
      </c>
      <c r="U239" s="159">
        <v>0</v>
      </c>
      <c r="V239" s="159">
        <f t="shared" si="13"/>
        <v>0</v>
      </c>
      <c r="W239" s="159"/>
      <c r="X239" s="159" t="s">
        <v>287</v>
      </c>
      <c r="Y239" s="159" t="s">
        <v>139</v>
      </c>
      <c r="Z239" s="148"/>
      <c r="AA239" s="148"/>
      <c r="AB239" s="148"/>
      <c r="AC239" s="148"/>
      <c r="AD239" s="148"/>
      <c r="AE239" s="148"/>
      <c r="AF239" s="148"/>
      <c r="AG239" s="148" t="s">
        <v>288</v>
      </c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x14ac:dyDescent="0.2">
      <c r="A240" s="3"/>
      <c r="B240" s="4"/>
      <c r="C240" s="191"/>
      <c r="D240" s="6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AE240">
        <v>12</v>
      </c>
      <c r="AF240">
        <v>21</v>
      </c>
      <c r="AG240" t="s">
        <v>117</v>
      </c>
    </row>
    <row r="241" spans="1:33" x14ac:dyDescent="0.2">
      <c r="A241" s="151"/>
      <c r="B241" s="152" t="s">
        <v>31</v>
      </c>
      <c r="C241" s="192"/>
      <c r="D241" s="153"/>
      <c r="E241" s="154"/>
      <c r="F241" s="154"/>
      <c r="G241" s="170">
        <f>G8+G21+G25+G29+G31+G33+G52+G74+G136+G157+G213+G222+G233</f>
        <v>0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AE241">
        <f>SUMIF(L7:L239,AE240,G7:G239)</f>
        <v>0</v>
      </c>
      <c r="AF241">
        <f>SUMIF(L7:L239,AF240,G7:G239)</f>
        <v>0</v>
      </c>
      <c r="AG241" t="s">
        <v>297</v>
      </c>
    </row>
    <row r="242" spans="1:33" x14ac:dyDescent="0.2">
      <c r="A242" s="3"/>
      <c r="B242" s="4"/>
      <c r="C242" s="191"/>
      <c r="D242" s="6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33" x14ac:dyDescent="0.2">
      <c r="A243" s="3"/>
      <c r="B243" s="4"/>
      <c r="C243" s="191"/>
      <c r="D243" s="6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33" x14ac:dyDescent="0.2">
      <c r="A244" s="257" t="s">
        <v>298</v>
      </c>
      <c r="B244" s="257"/>
      <c r="C244" s="258"/>
      <c r="D244" s="6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33" x14ac:dyDescent="0.2">
      <c r="A245" s="259"/>
      <c r="B245" s="260"/>
      <c r="C245" s="261"/>
      <c r="D245" s="260"/>
      <c r="E245" s="260"/>
      <c r="F245" s="260"/>
      <c r="G245" s="262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AG245" t="s">
        <v>299</v>
      </c>
    </row>
    <row r="246" spans="1:33" x14ac:dyDescent="0.2">
      <c r="A246" s="263"/>
      <c r="B246" s="264"/>
      <c r="C246" s="265"/>
      <c r="D246" s="264"/>
      <c r="E246" s="264"/>
      <c r="F246" s="264"/>
      <c r="G246" s="266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33" x14ac:dyDescent="0.2">
      <c r="A247" s="263"/>
      <c r="B247" s="264"/>
      <c r="C247" s="265"/>
      <c r="D247" s="264"/>
      <c r="E247" s="264"/>
      <c r="F247" s="264"/>
      <c r="G247" s="266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33" x14ac:dyDescent="0.2">
      <c r="A248" s="263"/>
      <c r="B248" s="264"/>
      <c r="C248" s="265"/>
      <c r="D248" s="264"/>
      <c r="E248" s="264"/>
      <c r="F248" s="264"/>
      <c r="G248" s="266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33" x14ac:dyDescent="0.2">
      <c r="A249" s="267"/>
      <c r="B249" s="268"/>
      <c r="C249" s="269"/>
      <c r="D249" s="268"/>
      <c r="E249" s="268"/>
      <c r="F249" s="268"/>
      <c r="G249" s="270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33" x14ac:dyDescent="0.2">
      <c r="A250" s="3"/>
      <c r="B250" s="4"/>
      <c r="C250" s="191"/>
      <c r="D250" s="6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33" x14ac:dyDescent="0.2">
      <c r="C251" s="193"/>
      <c r="D251" s="10"/>
      <c r="AG251" t="s">
        <v>300</v>
      </c>
    </row>
    <row r="252" spans="1:33" x14ac:dyDescent="0.2">
      <c r="D252" s="10"/>
    </row>
    <row r="253" spans="1:33" x14ac:dyDescent="0.2">
      <c r="D253" s="10"/>
    </row>
    <row r="254" spans="1:33" x14ac:dyDescent="0.2">
      <c r="D254" s="10"/>
    </row>
    <row r="255" spans="1:33" x14ac:dyDescent="0.2">
      <c r="D255" s="10"/>
    </row>
    <row r="256" spans="1:33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1">
    <mergeCell ref="A244:C244"/>
    <mergeCell ref="A245:G249"/>
    <mergeCell ref="C47:G47"/>
    <mergeCell ref="C104:G104"/>
    <mergeCell ref="C149:G149"/>
    <mergeCell ref="C228:G228"/>
    <mergeCell ref="C232:G232"/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90EF-B325-4EBE-A5BE-5C294966C5FC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51" t="s">
        <v>52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58</v>
      </c>
      <c r="C4" s="254" t="s">
        <v>59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SUMIF(AG9:AG15,"&lt;&gt;NOR",G9:G15)</f>
        <v>0</v>
      </c>
      <c r="H8" s="168"/>
      <c r="I8" s="168">
        <f>SUM(I9:I15)</f>
        <v>0</v>
      </c>
      <c r="J8" s="168"/>
      <c r="K8" s="168">
        <f>SUM(K9:K15)</f>
        <v>0</v>
      </c>
      <c r="L8" s="168"/>
      <c r="M8" s="168">
        <f>SUM(M9:M15)</f>
        <v>0</v>
      </c>
      <c r="N8" s="167"/>
      <c r="O8" s="167">
        <f>SUM(O9:O15)</f>
        <v>0.09</v>
      </c>
      <c r="P8" s="167"/>
      <c r="Q8" s="167">
        <f>SUM(Q9:Q15)</f>
        <v>0</v>
      </c>
      <c r="R8" s="168"/>
      <c r="S8" s="168"/>
      <c r="T8" s="169"/>
      <c r="U8" s="163"/>
      <c r="V8" s="163">
        <f>SUM(V9:V15)</f>
        <v>11.51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5.0599999999999996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0.08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1.67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484</v>
      </c>
      <c r="D10" s="161"/>
      <c r="E10" s="162">
        <v>6.9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485</v>
      </c>
      <c r="D11" s="161"/>
      <c r="E11" s="162">
        <v>-1.84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71">
        <v>2</v>
      </c>
      <c r="B12" s="172" t="s">
        <v>394</v>
      </c>
      <c r="C12" s="187" t="s">
        <v>395</v>
      </c>
      <c r="D12" s="173" t="s">
        <v>135</v>
      </c>
      <c r="E12" s="174">
        <v>32.804000000000002</v>
      </c>
      <c r="F12" s="175"/>
      <c r="G12" s="176">
        <f>ROUND(E12*F12,2)</f>
        <v>0</v>
      </c>
      <c r="H12" s="175"/>
      <c r="I12" s="176">
        <f>ROUND(E12*H12,2)</f>
        <v>0</v>
      </c>
      <c r="J12" s="175"/>
      <c r="K12" s="176">
        <f>ROUND(E12*J12,2)</f>
        <v>0</v>
      </c>
      <c r="L12" s="176">
        <v>21</v>
      </c>
      <c r="M12" s="176">
        <f>G12*(1+L12/100)</f>
        <v>0</v>
      </c>
      <c r="N12" s="174">
        <v>2.1000000000000001E-4</v>
      </c>
      <c r="O12" s="174">
        <f>ROUND(E12*N12,2)</f>
        <v>0.01</v>
      </c>
      <c r="P12" s="174">
        <v>0</v>
      </c>
      <c r="Q12" s="174">
        <f>ROUND(E12*P12,2)</f>
        <v>0</v>
      </c>
      <c r="R12" s="176"/>
      <c r="S12" s="176" t="s">
        <v>137</v>
      </c>
      <c r="T12" s="177" t="s">
        <v>137</v>
      </c>
      <c r="U12" s="159">
        <v>0.3</v>
      </c>
      <c r="V12" s="159">
        <f>ROUND(E12*U12,2)</f>
        <v>9.84</v>
      </c>
      <c r="W12" s="159"/>
      <c r="X12" s="159" t="s">
        <v>374</v>
      </c>
      <c r="Y12" s="159" t="s">
        <v>139</v>
      </c>
      <c r="Z12" s="148"/>
      <c r="AA12" s="148"/>
      <c r="AB12" s="148"/>
      <c r="AC12" s="148"/>
      <c r="AD12" s="148"/>
      <c r="AE12" s="148"/>
      <c r="AF12" s="148"/>
      <c r="AG12" s="148" t="s">
        <v>375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2" x14ac:dyDescent="0.2">
      <c r="A13" s="155"/>
      <c r="B13" s="156"/>
      <c r="C13" s="188" t="s">
        <v>486</v>
      </c>
      <c r="D13" s="161"/>
      <c r="E13" s="162">
        <v>6.9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487</v>
      </c>
      <c r="D14" s="161"/>
      <c r="E14" s="162">
        <v>27.48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488</v>
      </c>
      <c r="D15" s="161"/>
      <c r="E15" s="162">
        <v>-1.5760000000000001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x14ac:dyDescent="0.2">
      <c r="A16" s="164" t="s">
        <v>131</v>
      </c>
      <c r="B16" s="165" t="s">
        <v>78</v>
      </c>
      <c r="C16" s="186" t="s">
        <v>79</v>
      </c>
      <c r="D16" s="166"/>
      <c r="E16" s="167"/>
      <c r="F16" s="168"/>
      <c r="G16" s="168">
        <f>SUMIF(AG17:AG18,"&lt;&gt;NOR",G17:G18)</f>
        <v>0</v>
      </c>
      <c r="H16" s="168"/>
      <c r="I16" s="168">
        <f>SUM(I17:I18)</f>
        <v>0</v>
      </c>
      <c r="J16" s="168"/>
      <c r="K16" s="168">
        <f>SUM(K17:K18)</f>
        <v>0</v>
      </c>
      <c r="L16" s="168"/>
      <c r="M16" s="168">
        <f>SUM(M17:M18)</f>
        <v>0</v>
      </c>
      <c r="N16" s="167"/>
      <c r="O16" s="167">
        <f>SUM(O17:O18)</f>
        <v>0.01</v>
      </c>
      <c r="P16" s="167"/>
      <c r="Q16" s="167">
        <f>SUM(Q17:Q18)</f>
        <v>0</v>
      </c>
      <c r="R16" s="168"/>
      <c r="S16" s="168"/>
      <c r="T16" s="169"/>
      <c r="U16" s="163"/>
      <c r="V16" s="163">
        <f>SUM(V17:V18)</f>
        <v>1.86</v>
      </c>
      <c r="W16" s="163"/>
      <c r="X16" s="163"/>
      <c r="Y16" s="163"/>
      <c r="AG16" t="s">
        <v>132</v>
      </c>
    </row>
    <row r="17" spans="1:60" outlineLevel="1" x14ac:dyDescent="0.2">
      <c r="A17" s="171">
        <v>3</v>
      </c>
      <c r="B17" s="172" t="s">
        <v>149</v>
      </c>
      <c r="C17" s="187" t="s">
        <v>150</v>
      </c>
      <c r="D17" s="173" t="s">
        <v>135</v>
      </c>
      <c r="E17" s="174">
        <v>10.534000000000001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1.2099999999999999E-3</v>
      </c>
      <c r="O17" s="174">
        <f>ROUND(E17*N17,2)</f>
        <v>0.01</v>
      </c>
      <c r="P17" s="174">
        <v>0</v>
      </c>
      <c r="Q17" s="174">
        <f>ROUND(E17*P17,2)</f>
        <v>0</v>
      </c>
      <c r="R17" s="176"/>
      <c r="S17" s="176" t="s">
        <v>137</v>
      </c>
      <c r="T17" s="177" t="s">
        <v>137</v>
      </c>
      <c r="U17" s="159">
        <v>0.17699999999999999</v>
      </c>
      <c r="V17" s="159">
        <f>ROUND(E17*U17,2)</f>
        <v>1.86</v>
      </c>
      <c r="W17" s="159"/>
      <c r="X17" s="159" t="s">
        <v>138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140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">
      <c r="A18" s="155"/>
      <c r="B18" s="156"/>
      <c r="C18" s="188" t="s">
        <v>489</v>
      </c>
      <c r="D18" s="161"/>
      <c r="E18" s="162">
        <v>10.534000000000001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25.5" x14ac:dyDescent="0.2">
      <c r="A19" s="164" t="s">
        <v>131</v>
      </c>
      <c r="B19" s="165" t="s">
        <v>80</v>
      </c>
      <c r="C19" s="186" t="s">
        <v>81</v>
      </c>
      <c r="D19" s="166"/>
      <c r="E19" s="167"/>
      <c r="F19" s="168"/>
      <c r="G19" s="168">
        <f>SUMIF(AG20:AG21,"&lt;&gt;NOR",G20:G21)</f>
        <v>0</v>
      </c>
      <c r="H19" s="168"/>
      <c r="I19" s="168">
        <f>SUM(I20:I21)</f>
        <v>0</v>
      </c>
      <c r="J19" s="168"/>
      <c r="K19" s="168">
        <f>SUM(K20:K21)</f>
        <v>0</v>
      </c>
      <c r="L19" s="168"/>
      <c r="M19" s="168">
        <f>SUM(M20:M21)</f>
        <v>0</v>
      </c>
      <c r="N19" s="167"/>
      <c r="O19" s="167">
        <f>SUM(O20:O21)</f>
        <v>0</v>
      </c>
      <c r="P19" s="167"/>
      <c r="Q19" s="167">
        <f>SUM(Q20:Q21)</f>
        <v>0</v>
      </c>
      <c r="R19" s="168"/>
      <c r="S19" s="168"/>
      <c r="T19" s="169"/>
      <c r="U19" s="163"/>
      <c r="V19" s="163">
        <f>SUM(V20:V21)</f>
        <v>3.27</v>
      </c>
      <c r="W19" s="163"/>
      <c r="X19" s="163"/>
      <c r="Y19" s="163"/>
      <c r="AG19" t="s">
        <v>132</v>
      </c>
    </row>
    <row r="20" spans="1:60" outlineLevel="1" x14ac:dyDescent="0.2">
      <c r="A20" s="171">
        <v>4</v>
      </c>
      <c r="B20" s="172" t="s">
        <v>152</v>
      </c>
      <c r="C20" s="187" t="s">
        <v>153</v>
      </c>
      <c r="D20" s="173" t="s">
        <v>135</v>
      </c>
      <c r="E20" s="174">
        <v>10.534000000000001</v>
      </c>
      <c r="F20" s="175"/>
      <c r="G20" s="176">
        <f>ROUND(E20*F20,2)</f>
        <v>0</v>
      </c>
      <c r="H20" s="175"/>
      <c r="I20" s="176">
        <f>ROUND(E20*H20,2)</f>
        <v>0</v>
      </c>
      <c r="J20" s="175"/>
      <c r="K20" s="176">
        <f>ROUND(E20*J20,2)</f>
        <v>0</v>
      </c>
      <c r="L20" s="176">
        <v>21</v>
      </c>
      <c r="M20" s="176">
        <f>G20*(1+L20/100)</f>
        <v>0</v>
      </c>
      <c r="N20" s="174">
        <v>4.0000000000000003E-5</v>
      </c>
      <c r="O20" s="174">
        <f>ROUND(E20*N20,2)</f>
        <v>0</v>
      </c>
      <c r="P20" s="174">
        <v>0</v>
      </c>
      <c r="Q20" s="174">
        <f>ROUND(E20*P20,2)</f>
        <v>0</v>
      </c>
      <c r="R20" s="176"/>
      <c r="S20" s="176" t="s">
        <v>136</v>
      </c>
      <c r="T20" s="177" t="s">
        <v>137</v>
      </c>
      <c r="U20" s="159">
        <v>0.31</v>
      </c>
      <c r="V20" s="159">
        <f>ROUND(E20*U20,2)</f>
        <v>3.27</v>
      </c>
      <c r="W20" s="159"/>
      <c r="X20" s="159" t="s">
        <v>138</v>
      </c>
      <c r="Y20" s="159" t="s">
        <v>139</v>
      </c>
      <c r="Z20" s="148"/>
      <c r="AA20" s="148"/>
      <c r="AB20" s="148"/>
      <c r="AC20" s="148"/>
      <c r="AD20" s="148"/>
      <c r="AE20" s="148"/>
      <c r="AF20" s="148"/>
      <c r="AG20" s="148" t="s">
        <v>140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2" x14ac:dyDescent="0.2">
      <c r="A21" s="155"/>
      <c r="B21" s="156"/>
      <c r="C21" s="188" t="s">
        <v>489</v>
      </c>
      <c r="D21" s="161"/>
      <c r="E21" s="162">
        <v>10.534000000000001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8"/>
      <c r="AA21" s="148"/>
      <c r="AB21" s="148"/>
      <c r="AC21" s="148"/>
      <c r="AD21" s="148"/>
      <c r="AE21" s="148"/>
      <c r="AF21" s="148"/>
      <c r="AG21" s="148" t="s">
        <v>142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4" t="s">
        <v>131</v>
      </c>
      <c r="B22" s="165" t="s">
        <v>84</v>
      </c>
      <c r="C22" s="186" t="s">
        <v>85</v>
      </c>
      <c r="D22" s="166"/>
      <c r="E22" s="167"/>
      <c r="F22" s="168"/>
      <c r="G22" s="168">
        <f>SUMIF(AG23:AG23,"&lt;&gt;NOR",G23:G23)</f>
        <v>0</v>
      </c>
      <c r="H22" s="168"/>
      <c r="I22" s="168">
        <f>SUM(I23:I23)</f>
        <v>0</v>
      </c>
      <c r="J22" s="168"/>
      <c r="K22" s="168">
        <f>SUM(K23:K23)</f>
        <v>0</v>
      </c>
      <c r="L22" s="168"/>
      <c r="M22" s="168">
        <f>SUM(M23:M23)</f>
        <v>0</v>
      </c>
      <c r="N22" s="167"/>
      <c r="O22" s="167">
        <f>SUM(O23:O23)</f>
        <v>0</v>
      </c>
      <c r="P22" s="167"/>
      <c r="Q22" s="167">
        <f>SUM(Q23:Q23)</f>
        <v>0</v>
      </c>
      <c r="R22" s="168"/>
      <c r="S22" s="168"/>
      <c r="T22" s="169"/>
      <c r="U22" s="163"/>
      <c r="V22" s="163">
        <f>SUM(V23:V23)</f>
        <v>0.21</v>
      </c>
      <c r="W22" s="163"/>
      <c r="X22" s="163"/>
      <c r="Y22" s="163"/>
      <c r="AG22" t="s">
        <v>132</v>
      </c>
    </row>
    <row r="23" spans="1:60" ht="22.5" outlineLevel="1" x14ac:dyDescent="0.2">
      <c r="A23" s="178">
        <v>5</v>
      </c>
      <c r="B23" s="179" t="s">
        <v>158</v>
      </c>
      <c r="C23" s="189" t="s">
        <v>159</v>
      </c>
      <c r="D23" s="180" t="s">
        <v>160</v>
      </c>
      <c r="E23" s="181">
        <v>9.9699999999999997E-2</v>
      </c>
      <c r="F23" s="182"/>
      <c r="G23" s="183">
        <f>ROUND(E23*F23,2)</f>
        <v>0</v>
      </c>
      <c r="H23" s="182"/>
      <c r="I23" s="183">
        <f>ROUND(E23*H23,2)</f>
        <v>0</v>
      </c>
      <c r="J23" s="182"/>
      <c r="K23" s="183">
        <f>ROUND(E23*J23,2)</f>
        <v>0</v>
      </c>
      <c r="L23" s="183">
        <v>21</v>
      </c>
      <c r="M23" s="183">
        <f>G23*(1+L23/100)</f>
        <v>0</v>
      </c>
      <c r="N23" s="181">
        <v>0</v>
      </c>
      <c r="O23" s="181">
        <f>ROUND(E23*N23,2)</f>
        <v>0</v>
      </c>
      <c r="P23" s="181">
        <v>0</v>
      </c>
      <c r="Q23" s="181">
        <f>ROUND(E23*P23,2)</f>
        <v>0</v>
      </c>
      <c r="R23" s="183"/>
      <c r="S23" s="183" t="s">
        <v>137</v>
      </c>
      <c r="T23" s="184" t="s">
        <v>137</v>
      </c>
      <c r="U23" s="159">
        <v>2.1</v>
      </c>
      <c r="V23" s="159">
        <f>ROUND(E23*U23,2)</f>
        <v>0.21</v>
      </c>
      <c r="W23" s="159"/>
      <c r="X23" s="159" t="s">
        <v>161</v>
      </c>
      <c r="Y23" s="159" t="s">
        <v>139</v>
      </c>
      <c r="Z23" s="148"/>
      <c r="AA23" s="148"/>
      <c r="AB23" s="148"/>
      <c r="AC23" s="148"/>
      <c r="AD23" s="148"/>
      <c r="AE23" s="148"/>
      <c r="AF23" s="148"/>
      <c r="AG23" s="148" t="s">
        <v>162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x14ac:dyDescent="0.2">
      <c r="A24" s="164" t="s">
        <v>131</v>
      </c>
      <c r="B24" s="165" t="s">
        <v>88</v>
      </c>
      <c r="C24" s="186" t="s">
        <v>89</v>
      </c>
      <c r="D24" s="166"/>
      <c r="E24" s="167"/>
      <c r="F24" s="168"/>
      <c r="G24" s="168">
        <f>SUMIF(AG25:AG41,"&lt;&gt;NOR",G25:G41)</f>
        <v>0</v>
      </c>
      <c r="H24" s="168"/>
      <c r="I24" s="168">
        <f>SUM(I25:I41)</f>
        <v>0</v>
      </c>
      <c r="J24" s="168"/>
      <c r="K24" s="168">
        <f>SUM(K25:K41)</f>
        <v>0</v>
      </c>
      <c r="L24" s="168"/>
      <c r="M24" s="168">
        <f>SUM(M25:M41)</f>
        <v>0</v>
      </c>
      <c r="N24" s="167"/>
      <c r="O24" s="167">
        <f>SUM(O25:O41)</f>
        <v>0.04</v>
      </c>
      <c r="P24" s="167"/>
      <c r="Q24" s="167">
        <f>SUM(Q25:Q41)</f>
        <v>7.0000000000000007E-2</v>
      </c>
      <c r="R24" s="168"/>
      <c r="S24" s="168"/>
      <c r="T24" s="169"/>
      <c r="U24" s="163"/>
      <c r="V24" s="163">
        <f>SUM(V25:V41)</f>
        <v>25.330000000000002</v>
      </c>
      <c r="W24" s="163"/>
      <c r="X24" s="163"/>
      <c r="Y24" s="163"/>
      <c r="AG24" t="s">
        <v>132</v>
      </c>
    </row>
    <row r="25" spans="1:60" outlineLevel="1" x14ac:dyDescent="0.2">
      <c r="A25" s="171">
        <v>6</v>
      </c>
      <c r="B25" s="172" t="s">
        <v>174</v>
      </c>
      <c r="C25" s="187" t="s">
        <v>175</v>
      </c>
      <c r="D25" s="173" t="s">
        <v>135</v>
      </c>
      <c r="E25" s="174">
        <v>10.534000000000001</v>
      </c>
      <c r="F25" s="175"/>
      <c r="G25" s="176">
        <f>ROUND(E25*F25,2)</f>
        <v>0</v>
      </c>
      <c r="H25" s="175"/>
      <c r="I25" s="176">
        <f>ROUND(E25*H25,2)</f>
        <v>0</v>
      </c>
      <c r="J25" s="175"/>
      <c r="K25" s="176">
        <f>ROUND(E25*J25,2)</f>
        <v>0</v>
      </c>
      <c r="L25" s="176">
        <v>21</v>
      </c>
      <c r="M25" s="176">
        <f>G25*(1+L25/100)</f>
        <v>0</v>
      </c>
      <c r="N25" s="174">
        <v>0</v>
      </c>
      <c r="O25" s="174">
        <f>ROUND(E25*N25,2)</f>
        <v>0</v>
      </c>
      <c r="P25" s="174">
        <v>5.0000000000000001E-3</v>
      </c>
      <c r="Q25" s="174">
        <f>ROUND(E25*P25,2)</f>
        <v>0.05</v>
      </c>
      <c r="R25" s="176"/>
      <c r="S25" s="176" t="s">
        <v>137</v>
      </c>
      <c r="T25" s="177" t="s">
        <v>137</v>
      </c>
      <c r="U25" s="159">
        <v>0.51</v>
      </c>
      <c r="V25" s="159">
        <f>ROUND(E25*U25,2)</f>
        <v>5.37</v>
      </c>
      <c r="W25" s="159"/>
      <c r="X25" s="159" t="s">
        <v>138</v>
      </c>
      <c r="Y25" s="159" t="s">
        <v>139</v>
      </c>
      <c r="Z25" s="148"/>
      <c r="AA25" s="148"/>
      <c r="AB25" s="148"/>
      <c r="AC25" s="148"/>
      <c r="AD25" s="148"/>
      <c r="AE25" s="148"/>
      <c r="AF25" s="148"/>
      <c r="AG25" s="148" t="s">
        <v>140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2" x14ac:dyDescent="0.2">
      <c r="A26" s="155"/>
      <c r="B26" s="156"/>
      <c r="C26" s="188" t="s">
        <v>489</v>
      </c>
      <c r="D26" s="161"/>
      <c r="E26" s="162">
        <v>10.534000000000001</v>
      </c>
      <c r="F26" s="159"/>
      <c r="G26" s="159"/>
      <c r="H26" s="159"/>
      <c r="I26" s="159"/>
      <c r="J26" s="159"/>
      <c r="K26" s="159"/>
      <c r="L26" s="159"/>
      <c r="M26" s="159"/>
      <c r="N26" s="158"/>
      <c r="O26" s="158"/>
      <c r="P26" s="158"/>
      <c r="Q26" s="158"/>
      <c r="R26" s="159"/>
      <c r="S26" s="159"/>
      <c r="T26" s="159"/>
      <c r="U26" s="159"/>
      <c r="V26" s="159"/>
      <c r="W26" s="159"/>
      <c r="X26" s="159"/>
      <c r="Y26" s="159"/>
      <c r="Z26" s="148"/>
      <c r="AA26" s="148"/>
      <c r="AB26" s="148"/>
      <c r="AC26" s="148"/>
      <c r="AD26" s="148"/>
      <c r="AE26" s="148"/>
      <c r="AF26" s="148"/>
      <c r="AG26" s="148" t="s">
        <v>142</v>
      </c>
      <c r="AH26" s="148">
        <v>0</v>
      </c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71">
        <v>7</v>
      </c>
      <c r="B27" s="172" t="s">
        <v>176</v>
      </c>
      <c r="C27" s="187" t="s">
        <v>177</v>
      </c>
      <c r="D27" s="173" t="s">
        <v>135</v>
      </c>
      <c r="E27" s="174">
        <v>10.534000000000001</v>
      </c>
      <c r="F27" s="175"/>
      <c r="G27" s="176">
        <f>ROUND(E27*F27,2)</f>
        <v>0</v>
      </c>
      <c r="H27" s="175"/>
      <c r="I27" s="176">
        <f>ROUND(E27*H27,2)</f>
        <v>0</v>
      </c>
      <c r="J27" s="175"/>
      <c r="K27" s="176">
        <f>ROUND(E27*J27,2)</f>
        <v>0</v>
      </c>
      <c r="L27" s="176">
        <v>21</v>
      </c>
      <c r="M27" s="176">
        <f>G27*(1+L27/100)</f>
        <v>0</v>
      </c>
      <c r="N27" s="174">
        <v>0</v>
      </c>
      <c r="O27" s="174">
        <f>ROUND(E27*N27,2)</f>
        <v>0</v>
      </c>
      <c r="P27" s="174">
        <v>2E-3</v>
      </c>
      <c r="Q27" s="174">
        <f>ROUND(E27*P27,2)</f>
        <v>0.02</v>
      </c>
      <c r="R27" s="176"/>
      <c r="S27" s="176" t="s">
        <v>137</v>
      </c>
      <c r="T27" s="177" t="s">
        <v>137</v>
      </c>
      <c r="U27" s="159">
        <v>0.1</v>
      </c>
      <c r="V27" s="159">
        <f>ROUND(E27*U27,2)</f>
        <v>1.05</v>
      </c>
      <c r="W27" s="159"/>
      <c r="X27" s="159" t="s">
        <v>138</v>
      </c>
      <c r="Y27" s="159" t="s">
        <v>139</v>
      </c>
      <c r="Z27" s="148"/>
      <c r="AA27" s="148"/>
      <c r="AB27" s="148"/>
      <c r="AC27" s="148"/>
      <c r="AD27" s="148"/>
      <c r="AE27" s="148"/>
      <c r="AF27" s="148"/>
      <c r="AG27" s="148" t="s">
        <v>140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 x14ac:dyDescent="0.2">
      <c r="A28" s="155"/>
      <c r="B28" s="156"/>
      <c r="C28" s="188" t="s">
        <v>489</v>
      </c>
      <c r="D28" s="161"/>
      <c r="E28" s="162">
        <v>10.534000000000001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142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22.5" outlineLevel="1" x14ac:dyDescent="0.2">
      <c r="A29" s="171">
        <v>8</v>
      </c>
      <c r="B29" s="172" t="s">
        <v>178</v>
      </c>
      <c r="C29" s="187" t="s">
        <v>179</v>
      </c>
      <c r="D29" s="173" t="s">
        <v>135</v>
      </c>
      <c r="E29" s="174">
        <v>10.534000000000001</v>
      </c>
      <c r="F29" s="175"/>
      <c r="G29" s="176">
        <f>ROUND(E29*F29,2)</f>
        <v>0</v>
      </c>
      <c r="H29" s="175"/>
      <c r="I29" s="176">
        <f>ROUND(E29*H29,2)</f>
        <v>0</v>
      </c>
      <c r="J29" s="175"/>
      <c r="K29" s="176">
        <f>ROUND(E29*J29,2)</f>
        <v>0</v>
      </c>
      <c r="L29" s="176">
        <v>21</v>
      </c>
      <c r="M29" s="176">
        <f>G29*(1+L29/100)</f>
        <v>0</v>
      </c>
      <c r="N29" s="174">
        <v>0</v>
      </c>
      <c r="O29" s="174">
        <f>ROUND(E29*N29,2)</f>
        <v>0</v>
      </c>
      <c r="P29" s="174">
        <v>0</v>
      </c>
      <c r="Q29" s="174">
        <f>ROUND(E29*P29,2)</f>
        <v>0</v>
      </c>
      <c r="R29" s="176"/>
      <c r="S29" s="176" t="s">
        <v>136</v>
      </c>
      <c r="T29" s="177" t="s">
        <v>137</v>
      </c>
      <c r="U29" s="159">
        <v>0.52</v>
      </c>
      <c r="V29" s="159">
        <f>ROUND(E29*U29,2)</f>
        <v>5.48</v>
      </c>
      <c r="W29" s="159"/>
      <c r="X29" s="159" t="s">
        <v>138</v>
      </c>
      <c r="Y29" s="159" t="s">
        <v>139</v>
      </c>
      <c r="Z29" s="148"/>
      <c r="AA29" s="148"/>
      <c r="AB29" s="148"/>
      <c r="AC29" s="148"/>
      <c r="AD29" s="148"/>
      <c r="AE29" s="148"/>
      <c r="AF29" s="148"/>
      <c r="AG29" s="148" t="s">
        <v>140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2">
      <c r="A30" s="155"/>
      <c r="B30" s="156"/>
      <c r="C30" s="188" t="s">
        <v>489</v>
      </c>
      <c r="D30" s="161"/>
      <c r="E30" s="162">
        <v>10.534000000000001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8"/>
      <c r="AA30" s="148"/>
      <c r="AB30" s="148"/>
      <c r="AC30" s="148"/>
      <c r="AD30" s="148"/>
      <c r="AE30" s="148"/>
      <c r="AF30" s="148"/>
      <c r="AG30" s="148" t="s">
        <v>142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1">
        <v>9</v>
      </c>
      <c r="B31" s="172" t="s">
        <v>180</v>
      </c>
      <c r="C31" s="187" t="s">
        <v>490</v>
      </c>
      <c r="D31" s="173" t="s">
        <v>135</v>
      </c>
      <c r="E31" s="174">
        <v>10.534000000000001</v>
      </c>
      <c r="F31" s="175"/>
      <c r="G31" s="176">
        <f>ROUND(E31*F31,2)</f>
        <v>0</v>
      </c>
      <c r="H31" s="175"/>
      <c r="I31" s="176">
        <f>ROUND(E31*H31,2)</f>
        <v>0</v>
      </c>
      <c r="J31" s="175"/>
      <c r="K31" s="176">
        <f>ROUND(E31*J31,2)</f>
        <v>0</v>
      </c>
      <c r="L31" s="176">
        <v>21</v>
      </c>
      <c r="M31" s="176">
        <f>G31*(1+L31/100)</f>
        <v>0</v>
      </c>
      <c r="N31" s="174">
        <v>4.1999999999999997E-3</v>
      </c>
      <c r="O31" s="174">
        <f>ROUND(E31*N31,2)</f>
        <v>0.04</v>
      </c>
      <c r="P31" s="174">
        <v>0</v>
      </c>
      <c r="Q31" s="174">
        <f>ROUND(E31*P31,2)</f>
        <v>0</v>
      </c>
      <c r="R31" s="176"/>
      <c r="S31" s="176" t="s">
        <v>136</v>
      </c>
      <c r="T31" s="177" t="s">
        <v>137</v>
      </c>
      <c r="U31" s="159">
        <v>0.49</v>
      </c>
      <c r="V31" s="159">
        <f>ROUND(E31*U31,2)</f>
        <v>5.16</v>
      </c>
      <c r="W31" s="159"/>
      <c r="X31" s="159" t="s">
        <v>138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140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188" t="s">
        <v>489</v>
      </c>
      <c r="D32" s="161"/>
      <c r="E32" s="162">
        <v>10.534000000000001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142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71">
        <v>10</v>
      </c>
      <c r="B33" s="172" t="s">
        <v>182</v>
      </c>
      <c r="C33" s="187" t="s">
        <v>183</v>
      </c>
      <c r="D33" s="173" t="s">
        <v>156</v>
      </c>
      <c r="E33" s="174">
        <v>13.76</v>
      </c>
      <c r="F33" s="175"/>
      <c r="G33" s="176">
        <f>ROUND(E33*F33,2)</f>
        <v>0</v>
      </c>
      <c r="H33" s="175"/>
      <c r="I33" s="176">
        <f>ROUND(E33*H33,2)</f>
        <v>0</v>
      </c>
      <c r="J33" s="175"/>
      <c r="K33" s="176">
        <f>ROUND(E33*J33,2)</f>
        <v>0</v>
      </c>
      <c r="L33" s="176">
        <v>21</v>
      </c>
      <c r="M33" s="176">
        <f>G33*(1+L33/100)</f>
        <v>0</v>
      </c>
      <c r="N33" s="174">
        <v>2.0000000000000002E-5</v>
      </c>
      <c r="O33" s="174">
        <f>ROUND(E33*N33,2)</f>
        <v>0</v>
      </c>
      <c r="P33" s="174">
        <v>0</v>
      </c>
      <c r="Q33" s="174">
        <f>ROUND(E33*P33,2)</f>
        <v>0</v>
      </c>
      <c r="R33" s="176"/>
      <c r="S33" s="176" t="s">
        <v>137</v>
      </c>
      <c r="T33" s="177" t="s">
        <v>137</v>
      </c>
      <c r="U33" s="159">
        <v>0.39</v>
      </c>
      <c r="V33" s="159">
        <f>ROUND(E33*U33,2)</f>
        <v>5.37</v>
      </c>
      <c r="W33" s="159"/>
      <c r="X33" s="159" t="s">
        <v>138</v>
      </c>
      <c r="Y33" s="159" t="s">
        <v>139</v>
      </c>
      <c r="Z33" s="148"/>
      <c r="AA33" s="148"/>
      <c r="AB33" s="148"/>
      <c r="AC33" s="148"/>
      <c r="AD33" s="148"/>
      <c r="AE33" s="148"/>
      <c r="AF33" s="148"/>
      <c r="AG33" s="148" t="s">
        <v>140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2" x14ac:dyDescent="0.2">
      <c r="A34" s="155"/>
      <c r="B34" s="156"/>
      <c r="C34" s="188" t="s">
        <v>491</v>
      </c>
      <c r="D34" s="161"/>
      <c r="E34" s="162">
        <v>4.5999999999999996</v>
      </c>
      <c r="F34" s="159"/>
      <c r="G34" s="159"/>
      <c r="H34" s="159"/>
      <c r="I34" s="159"/>
      <c r="J34" s="159"/>
      <c r="K34" s="159"/>
      <c r="L34" s="159"/>
      <c r="M34" s="159"/>
      <c r="N34" s="158"/>
      <c r="O34" s="158"/>
      <c r="P34" s="158"/>
      <c r="Q34" s="158"/>
      <c r="R34" s="159"/>
      <c r="S34" s="159"/>
      <c r="T34" s="159"/>
      <c r="U34" s="159"/>
      <c r="V34" s="159"/>
      <c r="W34" s="159"/>
      <c r="X34" s="159"/>
      <c r="Y34" s="159"/>
      <c r="Z34" s="148"/>
      <c r="AA34" s="148"/>
      <c r="AB34" s="148"/>
      <c r="AC34" s="148"/>
      <c r="AD34" s="148"/>
      <c r="AE34" s="148"/>
      <c r="AF34" s="148"/>
      <c r="AG34" s="148" t="s">
        <v>142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3" x14ac:dyDescent="0.2">
      <c r="A35" s="155"/>
      <c r="B35" s="156"/>
      <c r="C35" s="188" t="s">
        <v>492</v>
      </c>
      <c r="D35" s="161"/>
      <c r="E35" s="162">
        <v>9.16</v>
      </c>
      <c r="F35" s="159"/>
      <c r="G35" s="159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8"/>
      <c r="AA35" s="148"/>
      <c r="AB35" s="148"/>
      <c r="AC35" s="148"/>
      <c r="AD35" s="148"/>
      <c r="AE35" s="148"/>
      <c r="AF35" s="148"/>
      <c r="AG35" s="148" t="s">
        <v>142</v>
      </c>
      <c r="AH35" s="148">
        <v>0</v>
      </c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 x14ac:dyDescent="0.2">
      <c r="A36" s="171">
        <v>11</v>
      </c>
      <c r="B36" s="172" t="s">
        <v>185</v>
      </c>
      <c r="C36" s="187" t="s">
        <v>186</v>
      </c>
      <c r="D36" s="173" t="s">
        <v>156</v>
      </c>
      <c r="E36" s="174">
        <v>13.76</v>
      </c>
      <c r="F36" s="175"/>
      <c r="G36" s="176">
        <f>ROUND(E36*F36,2)</f>
        <v>0</v>
      </c>
      <c r="H36" s="175"/>
      <c r="I36" s="176">
        <f>ROUND(E36*H36,2)</f>
        <v>0</v>
      </c>
      <c r="J36" s="175"/>
      <c r="K36" s="176">
        <f>ROUND(E36*J36,2)</f>
        <v>0</v>
      </c>
      <c r="L36" s="176">
        <v>21</v>
      </c>
      <c r="M36" s="176">
        <f>G36*(1+L36/100)</f>
        <v>0</v>
      </c>
      <c r="N36" s="174">
        <v>0</v>
      </c>
      <c r="O36" s="174">
        <f>ROUND(E36*N36,2)</f>
        <v>0</v>
      </c>
      <c r="P36" s="174">
        <v>0</v>
      </c>
      <c r="Q36" s="174">
        <f>ROUND(E36*P36,2)</f>
        <v>0</v>
      </c>
      <c r="R36" s="176"/>
      <c r="S36" s="176" t="s">
        <v>137</v>
      </c>
      <c r="T36" s="177" t="s">
        <v>137</v>
      </c>
      <c r="U36" s="159">
        <v>0.17</v>
      </c>
      <c r="V36" s="159">
        <f>ROUND(E36*U36,2)</f>
        <v>2.34</v>
      </c>
      <c r="W36" s="159"/>
      <c r="X36" s="159" t="s">
        <v>138</v>
      </c>
      <c r="Y36" s="159" t="s">
        <v>139</v>
      </c>
      <c r="Z36" s="148"/>
      <c r="AA36" s="148"/>
      <c r="AB36" s="148"/>
      <c r="AC36" s="148"/>
      <c r="AD36" s="148"/>
      <c r="AE36" s="148"/>
      <c r="AF36" s="148"/>
      <c r="AG36" s="148" t="s">
        <v>140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188" t="s">
        <v>491</v>
      </c>
      <c r="D37" s="161"/>
      <c r="E37" s="162">
        <v>4.5999999999999996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3" x14ac:dyDescent="0.2">
      <c r="A38" s="155"/>
      <c r="B38" s="156"/>
      <c r="C38" s="188" t="s">
        <v>492</v>
      </c>
      <c r="D38" s="161"/>
      <c r="E38" s="162">
        <v>9.16</v>
      </c>
      <c r="F38" s="159"/>
      <c r="G38" s="159"/>
      <c r="H38" s="159"/>
      <c r="I38" s="159"/>
      <c r="J38" s="159"/>
      <c r="K38" s="159"/>
      <c r="L38" s="159"/>
      <c r="M38" s="159"/>
      <c r="N38" s="158"/>
      <c r="O38" s="158"/>
      <c r="P38" s="158"/>
      <c r="Q38" s="158"/>
      <c r="R38" s="159"/>
      <c r="S38" s="159"/>
      <c r="T38" s="159"/>
      <c r="U38" s="159"/>
      <c r="V38" s="159"/>
      <c r="W38" s="159"/>
      <c r="X38" s="159"/>
      <c r="Y38" s="159"/>
      <c r="Z38" s="148"/>
      <c r="AA38" s="148"/>
      <c r="AB38" s="148"/>
      <c r="AC38" s="148"/>
      <c r="AD38" s="148"/>
      <c r="AE38" s="148"/>
      <c r="AF38" s="148"/>
      <c r="AG38" s="148" t="s">
        <v>142</v>
      </c>
      <c r="AH38" s="148">
        <v>0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 x14ac:dyDescent="0.2">
      <c r="A39" s="171">
        <v>12</v>
      </c>
      <c r="B39" s="172" t="s">
        <v>187</v>
      </c>
      <c r="C39" s="187" t="s">
        <v>188</v>
      </c>
      <c r="D39" s="173" t="s">
        <v>135</v>
      </c>
      <c r="E39" s="174">
        <v>0.72</v>
      </c>
      <c r="F39" s="175"/>
      <c r="G39" s="176">
        <f>ROUND(E39*F39,2)</f>
        <v>0</v>
      </c>
      <c r="H39" s="175"/>
      <c r="I39" s="176">
        <f>ROUND(E39*H39,2)</f>
        <v>0</v>
      </c>
      <c r="J39" s="175"/>
      <c r="K39" s="176">
        <f>ROUND(E39*J39,2)</f>
        <v>0</v>
      </c>
      <c r="L39" s="176">
        <v>21</v>
      </c>
      <c r="M39" s="176">
        <f>G39*(1+L39/100)</f>
        <v>0</v>
      </c>
      <c r="N39" s="174">
        <v>0</v>
      </c>
      <c r="O39" s="174">
        <f>ROUND(E39*N39,2)</f>
        <v>0</v>
      </c>
      <c r="P39" s="174">
        <v>0</v>
      </c>
      <c r="Q39" s="174">
        <f>ROUND(E39*P39,2)</f>
        <v>0</v>
      </c>
      <c r="R39" s="176"/>
      <c r="S39" s="176" t="s">
        <v>137</v>
      </c>
      <c r="T39" s="177" t="s">
        <v>137</v>
      </c>
      <c r="U39" s="159">
        <v>0.78</v>
      </c>
      <c r="V39" s="159">
        <f>ROUND(E39*U39,2)</f>
        <v>0.56000000000000005</v>
      </c>
      <c r="W39" s="159"/>
      <c r="X39" s="159" t="s">
        <v>138</v>
      </c>
      <c r="Y39" s="159" t="s">
        <v>139</v>
      </c>
      <c r="Z39" s="148"/>
      <c r="AA39" s="148"/>
      <c r="AB39" s="148"/>
      <c r="AC39" s="148"/>
      <c r="AD39" s="148"/>
      <c r="AE39" s="148"/>
      <c r="AF39" s="148"/>
      <c r="AG39" s="148" t="s">
        <v>140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2">
      <c r="A40" s="155"/>
      <c r="B40" s="156"/>
      <c r="C40" s="188" t="s">
        <v>493</v>
      </c>
      <c r="D40" s="161"/>
      <c r="E40" s="162">
        <v>0.72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8"/>
      <c r="AA40" s="148"/>
      <c r="AB40" s="148"/>
      <c r="AC40" s="148"/>
      <c r="AD40" s="148"/>
      <c r="AE40" s="148"/>
      <c r="AF40" s="148"/>
      <c r="AG40" s="148" t="s">
        <v>142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2">
      <c r="A41" s="155">
        <v>13</v>
      </c>
      <c r="B41" s="156" t="s">
        <v>190</v>
      </c>
      <c r="C41" s="190" t="s">
        <v>191</v>
      </c>
      <c r="D41" s="157" t="s">
        <v>0</v>
      </c>
      <c r="E41" s="185"/>
      <c r="F41" s="160"/>
      <c r="G41" s="159">
        <f>ROUND(E41*F41,2)</f>
        <v>0</v>
      </c>
      <c r="H41" s="160"/>
      <c r="I41" s="159">
        <f>ROUND(E41*H41,2)</f>
        <v>0</v>
      </c>
      <c r="J41" s="160"/>
      <c r="K41" s="159">
        <f>ROUND(E41*J41,2)</f>
        <v>0</v>
      </c>
      <c r="L41" s="159">
        <v>21</v>
      </c>
      <c r="M41" s="159">
        <f>G41*(1+L41/100)</f>
        <v>0</v>
      </c>
      <c r="N41" s="158">
        <v>0</v>
      </c>
      <c r="O41" s="158">
        <f>ROUND(E41*N41,2)</f>
        <v>0</v>
      </c>
      <c r="P41" s="158">
        <v>0</v>
      </c>
      <c r="Q41" s="158">
        <f>ROUND(E41*P41,2)</f>
        <v>0</v>
      </c>
      <c r="R41" s="159"/>
      <c r="S41" s="159" t="s">
        <v>137</v>
      </c>
      <c r="T41" s="159" t="s">
        <v>137</v>
      </c>
      <c r="U41" s="159">
        <v>0</v>
      </c>
      <c r="V41" s="159">
        <f>ROUND(E41*U41,2)</f>
        <v>0</v>
      </c>
      <c r="W41" s="159"/>
      <c r="X41" s="159" t="s">
        <v>161</v>
      </c>
      <c r="Y41" s="159" t="s">
        <v>139</v>
      </c>
      <c r="Z41" s="148"/>
      <c r="AA41" s="148"/>
      <c r="AB41" s="148"/>
      <c r="AC41" s="148"/>
      <c r="AD41" s="148"/>
      <c r="AE41" s="148"/>
      <c r="AF41" s="148"/>
      <c r="AG41" s="148" t="s">
        <v>173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x14ac:dyDescent="0.2">
      <c r="A42" s="164" t="s">
        <v>131</v>
      </c>
      <c r="B42" s="165" t="s">
        <v>90</v>
      </c>
      <c r="C42" s="186" t="s">
        <v>91</v>
      </c>
      <c r="D42" s="166"/>
      <c r="E42" s="167"/>
      <c r="F42" s="168"/>
      <c r="G42" s="168">
        <f>SUMIF(AG43:AG71,"&lt;&gt;NOR",G43:G71)</f>
        <v>0</v>
      </c>
      <c r="H42" s="168"/>
      <c r="I42" s="168">
        <f>SUM(I43:I71)</f>
        <v>0</v>
      </c>
      <c r="J42" s="168"/>
      <c r="K42" s="168">
        <f>SUM(K43:K71)</f>
        <v>0</v>
      </c>
      <c r="L42" s="168"/>
      <c r="M42" s="168">
        <f>SUM(M43:M71)</f>
        <v>0</v>
      </c>
      <c r="N42" s="167"/>
      <c r="O42" s="167">
        <f>SUM(O43:O71)</f>
        <v>0.11</v>
      </c>
      <c r="P42" s="167"/>
      <c r="Q42" s="167">
        <f>SUM(Q43:Q71)</f>
        <v>0.19</v>
      </c>
      <c r="R42" s="168"/>
      <c r="S42" s="168"/>
      <c r="T42" s="169"/>
      <c r="U42" s="163"/>
      <c r="V42" s="163">
        <f>SUM(V43:V71)</f>
        <v>18.7</v>
      </c>
      <c r="W42" s="163"/>
      <c r="X42" s="163"/>
      <c r="Y42" s="163"/>
      <c r="AG42" t="s">
        <v>132</v>
      </c>
    </row>
    <row r="43" spans="1:60" ht="22.5" outlineLevel="1" x14ac:dyDescent="0.2">
      <c r="A43" s="171">
        <v>14</v>
      </c>
      <c r="B43" s="172" t="s">
        <v>408</v>
      </c>
      <c r="C43" s="187" t="s">
        <v>409</v>
      </c>
      <c r="D43" s="173" t="s">
        <v>156</v>
      </c>
      <c r="E43" s="174">
        <v>13.76</v>
      </c>
      <c r="F43" s="175"/>
      <c r="G43" s="176">
        <f>ROUND(E43*F43,2)</f>
        <v>0</v>
      </c>
      <c r="H43" s="175"/>
      <c r="I43" s="176">
        <f>ROUND(E43*H43,2)</f>
        <v>0</v>
      </c>
      <c r="J43" s="175"/>
      <c r="K43" s="176">
        <f>ROUND(E43*J43,2)</f>
        <v>0</v>
      </c>
      <c r="L43" s="176">
        <v>21</v>
      </c>
      <c r="M43" s="176">
        <f>G43*(1+L43/100)</f>
        <v>0</v>
      </c>
      <c r="N43" s="174">
        <v>0</v>
      </c>
      <c r="O43" s="174">
        <f>ROUND(E43*N43,2)</f>
        <v>0</v>
      </c>
      <c r="P43" s="174">
        <v>8.0000000000000007E-5</v>
      </c>
      <c r="Q43" s="174">
        <f>ROUND(E43*P43,2)</f>
        <v>0</v>
      </c>
      <c r="R43" s="176"/>
      <c r="S43" s="176" t="s">
        <v>137</v>
      </c>
      <c r="T43" s="177" t="s">
        <v>137</v>
      </c>
      <c r="U43" s="159">
        <v>3.5000000000000003E-2</v>
      </c>
      <c r="V43" s="159">
        <f>ROUND(E43*U43,2)</f>
        <v>0.48</v>
      </c>
      <c r="W43" s="159"/>
      <c r="X43" s="159" t="s">
        <v>138</v>
      </c>
      <c r="Y43" s="159" t="s">
        <v>139</v>
      </c>
      <c r="Z43" s="148"/>
      <c r="AA43" s="148"/>
      <c r="AB43" s="148"/>
      <c r="AC43" s="148"/>
      <c r="AD43" s="148"/>
      <c r="AE43" s="148"/>
      <c r="AF43" s="148"/>
      <c r="AG43" s="148" t="s">
        <v>140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2" x14ac:dyDescent="0.2">
      <c r="A44" s="155"/>
      <c r="B44" s="156"/>
      <c r="C44" s="188" t="s">
        <v>491</v>
      </c>
      <c r="D44" s="161"/>
      <c r="E44" s="162">
        <v>4.5999999999999996</v>
      </c>
      <c r="F44" s="159"/>
      <c r="G44" s="159"/>
      <c r="H44" s="159"/>
      <c r="I44" s="159"/>
      <c r="J44" s="159"/>
      <c r="K44" s="159"/>
      <c r="L44" s="159"/>
      <c r="M44" s="159"/>
      <c r="N44" s="158"/>
      <c r="O44" s="158"/>
      <c r="P44" s="158"/>
      <c r="Q44" s="158"/>
      <c r="R44" s="159"/>
      <c r="S44" s="159"/>
      <c r="T44" s="159"/>
      <c r="U44" s="159"/>
      <c r="V44" s="159"/>
      <c r="W44" s="159"/>
      <c r="X44" s="159"/>
      <c r="Y44" s="159"/>
      <c r="Z44" s="148"/>
      <c r="AA44" s="148"/>
      <c r="AB44" s="148"/>
      <c r="AC44" s="148"/>
      <c r="AD44" s="148"/>
      <c r="AE44" s="148"/>
      <c r="AF44" s="148"/>
      <c r="AG44" s="148" t="s">
        <v>142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3" x14ac:dyDescent="0.2">
      <c r="A45" s="155"/>
      <c r="B45" s="156"/>
      <c r="C45" s="188" t="s">
        <v>492</v>
      </c>
      <c r="D45" s="161"/>
      <c r="E45" s="162">
        <v>9.16</v>
      </c>
      <c r="F45" s="159"/>
      <c r="G45" s="159"/>
      <c r="H45" s="159"/>
      <c r="I45" s="159"/>
      <c r="J45" s="159"/>
      <c r="K45" s="159"/>
      <c r="L45" s="159"/>
      <c r="M45" s="159"/>
      <c r="N45" s="158"/>
      <c r="O45" s="158"/>
      <c r="P45" s="158"/>
      <c r="Q45" s="158"/>
      <c r="R45" s="159"/>
      <c r="S45" s="159"/>
      <c r="T45" s="159"/>
      <c r="U45" s="159"/>
      <c r="V45" s="159"/>
      <c r="W45" s="159"/>
      <c r="X45" s="159"/>
      <c r="Y45" s="159"/>
      <c r="Z45" s="148"/>
      <c r="AA45" s="148"/>
      <c r="AB45" s="148"/>
      <c r="AC45" s="148"/>
      <c r="AD45" s="148"/>
      <c r="AE45" s="148"/>
      <c r="AF45" s="148"/>
      <c r="AG45" s="148" t="s">
        <v>142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ht="22.5" outlineLevel="1" x14ac:dyDescent="0.2">
      <c r="A46" s="171">
        <v>15</v>
      </c>
      <c r="B46" s="172" t="s">
        <v>410</v>
      </c>
      <c r="C46" s="187" t="s">
        <v>411</v>
      </c>
      <c r="D46" s="173" t="s">
        <v>135</v>
      </c>
      <c r="E46" s="174">
        <v>10.534000000000001</v>
      </c>
      <c r="F46" s="175"/>
      <c r="G46" s="176">
        <f>ROUND(E46*F46,2)</f>
        <v>0</v>
      </c>
      <c r="H46" s="175"/>
      <c r="I46" s="176">
        <f>ROUND(E46*H46,2)</f>
        <v>0</v>
      </c>
      <c r="J46" s="175"/>
      <c r="K46" s="176">
        <f>ROUND(E46*J46,2)</f>
        <v>0</v>
      </c>
      <c r="L46" s="176">
        <v>21</v>
      </c>
      <c r="M46" s="176">
        <f>G46*(1+L46/100)</f>
        <v>0</v>
      </c>
      <c r="N46" s="174">
        <v>0</v>
      </c>
      <c r="O46" s="174">
        <f>ROUND(E46*N46,2)</f>
        <v>0</v>
      </c>
      <c r="P46" s="174">
        <v>3.5000000000000001E-3</v>
      </c>
      <c r="Q46" s="174">
        <f>ROUND(E46*P46,2)</f>
        <v>0.04</v>
      </c>
      <c r="R46" s="176"/>
      <c r="S46" s="176" t="s">
        <v>137</v>
      </c>
      <c r="T46" s="177" t="s">
        <v>137</v>
      </c>
      <c r="U46" s="159">
        <v>0.115</v>
      </c>
      <c r="V46" s="159">
        <f>ROUND(E46*U46,2)</f>
        <v>1.21</v>
      </c>
      <c r="W46" s="159"/>
      <c r="X46" s="159" t="s">
        <v>138</v>
      </c>
      <c r="Y46" s="159" t="s">
        <v>139</v>
      </c>
      <c r="Z46" s="148"/>
      <c r="AA46" s="148"/>
      <c r="AB46" s="148"/>
      <c r="AC46" s="148"/>
      <c r="AD46" s="148"/>
      <c r="AE46" s="148"/>
      <c r="AF46" s="148"/>
      <c r="AG46" s="148" t="s">
        <v>140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2">
      <c r="A47" s="155"/>
      <c r="B47" s="156"/>
      <c r="C47" s="188" t="s">
        <v>489</v>
      </c>
      <c r="D47" s="161"/>
      <c r="E47" s="162">
        <v>10.534000000000001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142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1">
        <v>16</v>
      </c>
      <c r="B48" s="172" t="s">
        <v>415</v>
      </c>
      <c r="C48" s="187" t="s">
        <v>416</v>
      </c>
      <c r="D48" s="173" t="s">
        <v>135</v>
      </c>
      <c r="E48" s="174">
        <v>10.534000000000001</v>
      </c>
      <c r="F48" s="175"/>
      <c r="G48" s="176">
        <f>ROUND(E48*F48,2)</f>
        <v>0</v>
      </c>
      <c r="H48" s="175"/>
      <c r="I48" s="176">
        <f>ROUND(E48*H48,2)</f>
        <v>0</v>
      </c>
      <c r="J48" s="175"/>
      <c r="K48" s="176">
        <f>ROUND(E48*J48,2)</f>
        <v>0</v>
      </c>
      <c r="L48" s="176">
        <v>21</v>
      </c>
      <c r="M48" s="176">
        <f>G48*(1+L48/100)</f>
        <v>0</v>
      </c>
      <c r="N48" s="174">
        <v>0</v>
      </c>
      <c r="O48" s="174">
        <f>ROUND(E48*N48,2)</f>
        <v>0</v>
      </c>
      <c r="P48" s="174">
        <v>1.75E-3</v>
      </c>
      <c r="Q48" s="174">
        <f>ROUND(E48*P48,2)</f>
        <v>0.02</v>
      </c>
      <c r="R48" s="176"/>
      <c r="S48" s="176" t="s">
        <v>137</v>
      </c>
      <c r="T48" s="177" t="s">
        <v>137</v>
      </c>
      <c r="U48" s="159">
        <v>0.16500000000000001</v>
      </c>
      <c r="V48" s="159">
        <f>ROUND(E48*U48,2)</f>
        <v>1.74</v>
      </c>
      <c r="W48" s="159"/>
      <c r="X48" s="159" t="s">
        <v>138</v>
      </c>
      <c r="Y48" s="159" t="s">
        <v>139</v>
      </c>
      <c r="Z48" s="148"/>
      <c r="AA48" s="148"/>
      <c r="AB48" s="148"/>
      <c r="AC48" s="148"/>
      <c r="AD48" s="148"/>
      <c r="AE48" s="148"/>
      <c r="AF48" s="148"/>
      <c r="AG48" s="148" t="s">
        <v>140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">
      <c r="A49" s="155"/>
      <c r="B49" s="156"/>
      <c r="C49" s="188" t="s">
        <v>489</v>
      </c>
      <c r="D49" s="161"/>
      <c r="E49" s="162">
        <v>10.534000000000001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8"/>
      <c r="AA49" s="148"/>
      <c r="AB49" s="148"/>
      <c r="AC49" s="148"/>
      <c r="AD49" s="148"/>
      <c r="AE49" s="148"/>
      <c r="AF49" s="148"/>
      <c r="AG49" s="148" t="s">
        <v>142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2">
      <c r="A50" s="171">
        <v>17</v>
      </c>
      <c r="B50" s="172" t="s">
        <v>419</v>
      </c>
      <c r="C50" s="187" t="s">
        <v>420</v>
      </c>
      <c r="D50" s="173" t="s">
        <v>135</v>
      </c>
      <c r="E50" s="174">
        <v>10.534000000000001</v>
      </c>
      <c r="F50" s="175"/>
      <c r="G50" s="176">
        <f>ROUND(E50*F50,2)</f>
        <v>0</v>
      </c>
      <c r="H50" s="175"/>
      <c r="I50" s="176">
        <f>ROUND(E50*H50,2)</f>
        <v>0</v>
      </c>
      <c r="J50" s="175"/>
      <c r="K50" s="176">
        <f>ROUND(E50*J50,2)</f>
        <v>0</v>
      </c>
      <c r="L50" s="176">
        <v>21</v>
      </c>
      <c r="M50" s="176">
        <f>G50*(1+L50/100)</f>
        <v>0</v>
      </c>
      <c r="N50" s="174">
        <v>0</v>
      </c>
      <c r="O50" s="174">
        <f>ROUND(E50*N50,2)</f>
        <v>0</v>
      </c>
      <c r="P50" s="174">
        <v>1.26E-2</v>
      </c>
      <c r="Q50" s="174">
        <f>ROUND(E50*P50,2)</f>
        <v>0.13</v>
      </c>
      <c r="R50" s="176"/>
      <c r="S50" s="176" t="s">
        <v>137</v>
      </c>
      <c r="T50" s="177" t="s">
        <v>137</v>
      </c>
      <c r="U50" s="159">
        <v>0.33</v>
      </c>
      <c r="V50" s="159">
        <f>ROUND(E50*U50,2)</f>
        <v>3.48</v>
      </c>
      <c r="W50" s="159"/>
      <c r="X50" s="159" t="s">
        <v>138</v>
      </c>
      <c r="Y50" s="159" t="s">
        <v>139</v>
      </c>
      <c r="Z50" s="148"/>
      <c r="AA50" s="148"/>
      <c r="AB50" s="148"/>
      <c r="AC50" s="148"/>
      <c r="AD50" s="148"/>
      <c r="AE50" s="148"/>
      <c r="AF50" s="148"/>
      <c r="AG50" s="148" t="s">
        <v>140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2">
      <c r="A51" s="155"/>
      <c r="B51" s="156"/>
      <c r="C51" s="188" t="s">
        <v>489</v>
      </c>
      <c r="D51" s="161"/>
      <c r="E51" s="162">
        <v>10.534000000000001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142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ht="22.5" outlineLevel="1" x14ac:dyDescent="0.2">
      <c r="A52" s="171">
        <v>18</v>
      </c>
      <c r="B52" s="172" t="s">
        <v>421</v>
      </c>
      <c r="C52" s="187" t="s">
        <v>422</v>
      </c>
      <c r="D52" s="173" t="s">
        <v>135</v>
      </c>
      <c r="E52" s="174">
        <v>10.534000000000001</v>
      </c>
      <c r="F52" s="175"/>
      <c r="G52" s="176">
        <f>ROUND(E52*F52,2)</f>
        <v>0</v>
      </c>
      <c r="H52" s="175"/>
      <c r="I52" s="176">
        <f>ROUND(E52*H52,2)</f>
        <v>0</v>
      </c>
      <c r="J52" s="175"/>
      <c r="K52" s="176">
        <f>ROUND(E52*J52,2)</f>
        <v>0</v>
      </c>
      <c r="L52" s="176">
        <v>21</v>
      </c>
      <c r="M52" s="176">
        <f>G52*(1+L52/100)</f>
        <v>0</v>
      </c>
      <c r="N52" s="174">
        <v>0</v>
      </c>
      <c r="O52" s="174">
        <f>ROUND(E52*N52,2)</f>
        <v>0</v>
      </c>
      <c r="P52" s="174">
        <v>0</v>
      </c>
      <c r="Q52" s="174">
        <f>ROUND(E52*P52,2)</f>
        <v>0</v>
      </c>
      <c r="R52" s="176"/>
      <c r="S52" s="176" t="s">
        <v>136</v>
      </c>
      <c r="T52" s="177" t="s">
        <v>137</v>
      </c>
      <c r="U52" s="159">
        <v>0</v>
      </c>
      <c r="V52" s="159">
        <f>ROUND(E52*U52,2)</f>
        <v>0</v>
      </c>
      <c r="W52" s="159"/>
      <c r="X52" s="159" t="s">
        <v>138</v>
      </c>
      <c r="Y52" s="159" t="s">
        <v>139</v>
      </c>
      <c r="Z52" s="148"/>
      <c r="AA52" s="148"/>
      <c r="AB52" s="148"/>
      <c r="AC52" s="148"/>
      <c r="AD52" s="148"/>
      <c r="AE52" s="148"/>
      <c r="AF52" s="148"/>
      <c r="AG52" s="148" t="s">
        <v>140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88" t="s">
        <v>489</v>
      </c>
      <c r="D53" s="161"/>
      <c r="E53" s="162">
        <v>10.534000000000001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8"/>
      <c r="AA53" s="148"/>
      <c r="AB53" s="148"/>
      <c r="AC53" s="148"/>
      <c r="AD53" s="148"/>
      <c r="AE53" s="148"/>
      <c r="AF53" s="148"/>
      <c r="AG53" s="148" t="s">
        <v>142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71">
        <v>19</v>
      </c>
      <c r="B54" s="172" t="s">
        <v>423</v>
      </c>
      <c r="C54" s="187" t="s">
        <v>494</v>
      </c>
      <c r="D54" s="173" t="s">
        <v>135</v>
      </c>
      <c r="E54" s="174">
        <v>10.534000000000001</v>
      </c>
      <c r="F54" s="175"/>
      <c r="G54" s="176">
        <f>ROUND(E54*F54,2)</f>
        <v>0</v>
      </c>
      <c r="H54" s="175"/>
      <c r="I54" s="176">
        <f>ROUND(E54*H54,2)</f>
        <v>0</v>
      </c>
      <c r="J54" s="175"/>
      <c r="K54" s="176">
        <f>ROUND(E54*J54,2)</f>
        <v>0</v>
      </c>
      <c r="L54" s="176">
        <v>21</v>
      </c>
      <c r="M54" s="176">
        <f>G54*(1+L54/100)</f>
        <v>0</v>
      </c>
      <c r="N54" s="174">
        <v>2.1000000000000001E-4</v>
      </c>
      <c r="O54" s="174">
        <f>ROUND(E54*N54,2)</f>
        <v>0</v>
      </c>
      <c r="P54" s="174">
        <v>0</v>
      </c>
      <c r="Q54" s="174">
        <f>ROUND(E54*P54,2)</f>
        <v>0</v>
      </c>
      <c r="R54" s="176"/>
      <c r="S54" s="176" t="s">
        <v>136</v>
      </c>
      <c r="T54" s="177" t="s">
        <v>137</v>
      </c>
      <c r="U54" s="159">
        <v>0.1</v>
      </c>
      <c r="V54" s="159">
        <f>ROUND(E54*U54,2)</f>
        <v>1.05</v>
      </c>
      <c r="W54" s="159"/>
      <c r="X54" s="159" t="s">
        <v>138</v>
      </c>
      <c r="Y54" s="159" t="s">
        <v>139</v>
      </c>
      <c r="Z54" s="148"/>
      <c r="AA54" s="148"/>
      <c r="AB54" s="148"/>
      <c r="AC54" s="148"/>
      <c r="AD54" s="148"/>
      <c r="AE54" s="148"/>
      <c r="AF54" s="148"/>
      <c r="AG54" s="148" t="s">
        <v>140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2">
      <c r="A55" s="155"/>
      <c r="B55" s="156"/>
      <c r="C55" s="188" t="s">
        <v>489</v>
      </c>
      <c r="D55" s="161"/>
      <c r="E55" s="162">
        <v>10.534000000000001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8"/>
      <c r="AA55" s="148"/>
      <c r="AB55" s="148"/>
      <c r="AC55" s="148"/>
      <c r="AD55" s="148"/>
      <c r="AE55" s="148"/>
      <c r="AF55" s="148"/>
      <c r="AG55" s="148" t="s">
        <v>142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22.5" outlineLevel="1" x14ac:dyDescent="0.2">
      <c r="A56" s="171">
        <v>20</v>
      </c>
      <c r="B56" s="172" t="s">
        <v>425</v>
      </c>
      <c r="C56" s="187" t="s">
        <v>426</v>
      </c>
      <c r="D56" s="173" t="s">
        <v>135</v>
      </c>
      <c r="E56" s="174">
        <v>10.534000000000001</v>
      </c>
      <c r="F56" s="175"/>
      <c r="G56" s="176">
        <f>ROUND(E56*F56,2)</f>
        <v>0</v>
      </c>
      <c r="H56" s="175"/>
      <c r="I56" s="176">
        <f>ROUND(E56*H56,2)</f>
        <v>0</v>
      </c>
      <c r="J56" s="175"/>
      <c r="K56" s="176">
        <f>ROUND(E56*J56,2)</f>
        <v>0</v>
      </c>
      <c r="L56" s="176">
        <v>21</v>
      </c>
      <c r="M56" s="176">
        <f>G56*(1+L56/100)</f>
        <v>0</v>
      </c>
      <c r="N56" s="174">
        <v>5.5700000000000003E-3</v>
      </c>
      <c r="O56" s="174">
        <f>ROUND(E56*N56,2)</f>
        <v>0.06</v>
      </c>
      <c r="P56" s="174">
        <v>0</v>
      </c>
      <c r="Q56" s="174">
        <f>ROUND(E56*P56,2)</f>
        <v>0</v>
      </c>
      <c r="R56" s="176"/>
      <c r="S56" s="176" t="s">
        <v>137</v>
      </c>
      <c r="T56" s="177" t="s">
        <v>137</v>
      </c>
      <c r="U56" s="159">
        <v>0.34</v>
      </c>
      <c r="V56" s="159">
        <f>ROUND(E56*U56,2)</f>
        <v>3.58</v>
      </c>
      <c r="W56" s="159"/>
      <c r="X56" s="159" t="s">
        <v>374</v>
      </c>
      <c r="Y56" s="159" t="s">
        <v>139</v>
      </c>
      <c r="Z56" s="148"/>
      <c r="AA56" s="148"/>
      <c r="AB56" s="148"/>
      <c r="AC56" s="148"/>
      <c r="AD56" s="148"/>
      <c r="AE56" s="148"/>
      <c r="AF56" s="148"/>
      <c r="AG56" s="148" t="s">
        <v>375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2" x14ac:dyDescent="0.2">
      <c r="A57" s="155"/>
      <c r="B57" s="156"/>
      <c r="C57" s="271" t="s">
        <v>427</v>
      </c>
      <c r="D57" s="272"/>
      <c r="E57" s="272"/>
      <c r="F57" s="272"/>
      <c r="G57" s="272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8"/>
      <c r="AA57" s="148"/>
      <c r="AB57" s="148"/>
      <c r="AC57" s="148"/>
      <c r="AD57" s="148"/>
      <c r="AE57" s="148"/>
      <c r="AF57" s="148"/>
      <c r="AG57" s="148" t="s">
        <v>205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2">
      <c r="A58" s="155"/>
      <c r="B58" s="156"/>
      <c r="C58" s="188" t="s">
        <v>489</v>
      </c>
      <c r="D58" s="161"/>
      <c r="E58" s="162">
        <v>10.534000000000001</v>
      </c>
      <c r="F58" s="159"/>
      <c r="G58" s="159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142</v>
      </c>
      <c r="AH58" s="148">
        <v>0</v>
      </c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22.5" outlineLevel="1" x14ac:dyDescent="0.2">
      <c r="A59" s="171">
        <v>21</v>
      </c>
      <c r="B59" s="172" t="s">
        <v>428</v>
      </c>
      <c r="C59" s="187" t="s">
        <v>429</v>
      </c>
      <c r="D59" s="173" t="s">
        <v>135</v>
      </c>
      <c r="E59" s="174">
        <v>10.534000000000001</v>
      </c>
      <c r="F59" s="175"/>
      <c r="G59" s="176">
        <f>ROUND(E59*F59,2)</f>
        <v>0</v>
      </c>
      <c r="H59" s="175"/>
      <c r="I59" s="176">
        <f>ROUND(E59*H59,2)</f>
        <v>0</v>
      </c>
      <c r="J59" s="175"/>
      <c r="K59" s="176">
        <f>ROUND(E59*J59,2)</f>
        <v>0</v>
      </c>
      <c r="L59" s="176">
        <v>21</v>
      </c>
      <c r="M59" s="176">
        <f>G59*(1+L59/100)</f>
        <v>0</v>
      </c>
      <c r="N59" s="174">
        <v>0</v>
      </c>
      <c r="O59" s="174">
        <f>ROUND(E59*N59,2)</f>
        <v>0</v>
      </c>
      <c r="P59" s="174">
        <v>0</v>
      </c>
      <c r="Q59" s="174">
        <f>ROUND(E59*P59,2)</f>
        <v>0</v>
      </c>
      <c r="R59" s="176"/>
      <c r="S59" s="176" t="s">
        <v>137</v>
      </c>
      <c r="T59" s="177" t="s">
        <v>137</v>
      </c>
      <c r="U59" s="159">
        <v>0.05</v>
      </c>
      <c r="V59" s="159">
        <f>ROUND(E59*U59,2)</f>
        <v>0.53</v>
      </c>
      <c r="W59" s="159"/>
      <c r="X59" s="159" t="s">
        <v>374</v>
      </c>
      <c r="Y59" s="159" t="s">
        <v>139</v>
      </c>
      <c r="Z59" s="148"/>
      <c r="AA59" s="148"/>
      <c r="AB59" s="148"/>
      <c r="AC59" s="148"/>
      <c r="AD59" s="148"/>
      <c r="AE59" s="148"/>
      <c r="AF59" s="148"/>
      <c r="AG59" s="148" t="s">
        <v>375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2">
      <c r="A60" s="155"/>
      <c r="B60" s="156"/>
      <c r="C60" s="188" t="s">
        <v>489</v>
      </c>
      <c r="D60" s="161"/>
      <c r="E60" s="162">
        <v>10.534000000000001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2">
      <c r="A61" s="171">
        <v>22</v>
      </c>
      <c r="B61" s="172" t="s">
        <v>430</v>
      </c>
      <c r="C61" s="187" t="s">
        <v>431</v>
      </c>
      <c r="D61" s="173" t="s">
        <v>135</v>
      </c>
      <c r="E61" s="174">
        <v>12.114100000000001</v>
      </c>
      <c r="F61" s="175"/>
      <c r="G61" s="176">
        <f>ROUND(E61*F61,2)</f>
        <v>0</v>
      </c>
      <c r="H61" s="175"/>
      <c r="I61" s="176">
        <f>ROUND(E61*H61,2)</f>
        <v>0</v>
      </c>
      <c r="J61" s="175"/>
      <c r="K61" s="176">
        <f>ROUND(E61*J61,2)</f>
        <v>0</v>
      </c>
      <c r="L61" s="176">
        <v>21</v>
      </c>
      <c r="M61" s="176">
        <f>G61*(1+L61/100)</f>
        <v>0</v>
      </c>
      <c r="N61" s="174">
        <v>3.0000000000000001E-3</v>
      </c>
      <c r="O61" s="174">
        <f>ROUND(E61*N61,2)</f>
        <v>0.04</v>
      </c>
      <c r="P61" s="174">
        <v>0</v>
      </c>
      <c r="Q61" s="174">
        <f>ROUND(E61*P61,2)</f>
        <v>0</v>
      </c>
      <c r="R61" s="176" t="s">
        <v>253</v>
      </c>
      <c r="S61" s="176" t="s">
        <v>137</v>
      </c>
      <c r="T61" s="177" t="s">
        <v>137</v>
      </c>
      <c r="U61" s="159">
        <v>0</v>
      </c>
      <c r="V61" s="159">
        <f>ROUND(E61*U61,2)</f>
        <v>0</v>
      </c>
      <c r="W61" s="159"/>
      <c r="X61" s="159" t="s">
        <v>245</v>
      </c>
      <c r="Y61" s="159" t="s">
        <v>139</v>
      </c>
      <c r="Z61" s="148"/>
      <c r="AA61" s="148"/>
      <c r="AB61" s="148"/>
      <c r="AC61" s="148"/>
      <c r="AD61" s="148"/>
      <c r="AE61" s="148"/>
      <c r="AF61" s="148"/>
      <c r="AG61" s="148" t="s">
        <v>246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2" x14ac:dyDescent="0.2">
      <c r="A62" s="155"/>
      <c r="B62" s="156"/>
      <c r="C62" s="188" t="s">
        <v>495</v>
      </c>
      <c r="D62" s="161"/>
      <c r="E62" s="162">
        <v>12.114100000000001</v>
      </c>
      <c r="F62" s="159"/>
      <c r="G62" s="159"/>
      <c r="H62" s="159"/>
      <c r="I62" s="159"/>
      <c r="J62" s="159"/>
      <c r="K62" s="159"/>
      <c r="L62" s="159"/>
      <c r="M62" s="159"/>
      <c r="N62" s="158"/>
      <c r="O62" s="158"/>
      <c r="P62" s="158"/>
      <c r="Q62" s="158"/>
      <c r="R62" s="159"/>
      <c r="S62" s="159"/>
      <c r="T62" s="159"/>
      <c r="U62" s="159"/>
      <c r="V62" s="159"/>
      <c r="W62" s="159"/>
      <c r="X62" s="159"/>
      <c r="Y62" s="159"/>
      <c r="Z62" s="148"/>
      <c r="AA62" s="148"/>
      <c r="AB62" s="148"/>
      <c r="AC62" s="148"/>
      <c r="AD62" s="148"/>
      <c r="AE62" s="148"/>
      <c r="AF62" s="148"/>
      <c r="AG62" s="148" t="s">
        <v>142</v>
      </c>
      <c r="AH62" s="148">
        <v>0</v>
      </c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ht="22.5" outlineLevel="1" x14ac:dyDescent="0.2">
      <c r="A63" s="171">
        <v>23</v>
      </c>
      <c r="B63" s="172" t="s">
        <v>436</v>
      </c>
      <c r="C63" s="187" t="s">
        <v>496</v>
      </c>
      <c r="D63" s="173" t="s">
        <v>135</v>
      </c>
      <c r="E63" s="174">
        <v>10.534000000000001</v>
      </c>
      <c r="F63" s="175"/>
      <c r="G63" s="176">
        <f>ROUND(E63*F63,2)</f>
        <v>0</v>
      </c>
      <c r="H63" s="175"/>
      <c r="I63" s="176">
        <f>ROUND(E63*H63,2)</f>
        <v>0</v>
      </c>
      <c r="J63" s="175"/>
      <c r="K63" s="176">
        <f>ROUND(E63*J63,2)</f>
        <v>0</v>
      </c>
      <c r="L63" s="176">
        <v>21</v>
      </c>
      <c r="M63" s="176">
        <f>G63*(1+L63/100)</f>
        <v>0</v>
      </c>
      <c r="N63" s="174">
        <v>3.8999999999999999E-4</v>
      </c>
      <c r="O63" s="174">
        <f>ROUND(E63*N63,2)</f>
        <v>0</v>
      </c>
      <c r="P63" s="174">
        <v>0</v>
      </c>
      <c r="Q63" s="174">
        <f>ROUND(E63*P63,2)</f>
        <v>0</v>
      </c>
      <c r="R63" s="176"/>
      <c r="S63" s="176" t="s">
        <v>137</v>
      </c>
      <c r="T63" s="177" t="s">
        <v>137</v>
      </c>
      <c r="U63" s="159">
        <v>0.45</v>
      </c>
      <c r="V63" s="159">
        <f>ROUND(E63*U63,2)</f>
        <v>4.74</v>
      </c>
      <c r="W63" s="159"/>
      <c r="X63" s="159" t="s">
        <v>138</v>
      </c>
      <c r="Y63" s="159" t="s">
        <v>139</v>
      </c>
      <c r="Z63" s="148"/>
      <c r="AA63" s="148"/>
      <c r="AB63" s="148"/>
      <c r="AC63" s="148"/>
      <c r="AD63" s="148"/>
      <c r="AE63" s="148"/>
      <c r="AF63" s="148"/>
      <c r="AG63" s="148" t="s">
        <v>140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2" x14ac:dyDescent="0.2">
      <c r="A64" s="155"/>
      <c r="B64" s="156"/>
      <c r="C64" s="188" t="s">
        <v>489</v>
      </c>
      <c r="D64" s="161"/>
      <c r="E64" s="162">
        <v>10.534000000000001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 x14ac:dyDescent="0.2">
      <c r="A65" s="171">
        <v>24</v>
      </c>
      <c r="B65" s="172" t="s">
        <v>443</v>
      </c>
      <c r="C65" s="187" t="s">
        <v>444</v>
      </c>
      <c r="D65" s="173" t="s">
        <v>156</v>
      </c>
      <c r="E65" s="174">
        <v>15.135999999999999</v>
      </c>
      <c r="F65" s="175"/>
      <c r="G65" s="176">
        <f>ROUND(E65*F65,2)</f>
        <v>0</v>
      </c>
      <c r="H65" s="175"/>
      <c r="I65" s="176">
        <f>ROUND(E65*H65,2)</f>
        <v>0</v>
      </c>
      <c r="J65" s="175"/>
      <c r="K65" s="176">
        <f>ROUND(E65*J65,2)</f>
        <v>0</v>
      </c>
      <c r="L65" s="176">
        <v>21</v>
      </c>
      <c r="M65" s="176">
        <f>G65*(1+L65/100)</f>
        <v>0</v>
      </c>
      <c r="N65" s="174">
        <v>5.0000000000000001E-4</v>
      </c>
      <c r="O65" s="174">
        <f>ROUND(E65*N65,2)</f>
        <v>0.01</v>
      </c>
      <c r="P65" s="174">
        <v>0</v>
      </c>
      <c r="Q65" s="174">
        <f>ROUND(E65*P65,2)</f>
        <v>0</v>
      </c>
      <c r="R65" s="176" t="s">
        <v>253</v>
      </c>
      <c r="S65" s="176" t="s">
        <v>137</v>
      </c>
      <c r="T65" s="177" t="s">
        <v>137</v>
      </c>
      <c r="U65" s="159">
        <v>0</v>
      </c>
      <c r="V65" s="159">
        <f>ROUND(E65*U65,2)</f>
        <v>0</v>
      </c>
      <c r="W65" s="159"/>
      <c r="X65" s="159" t="s">
        <v>245</v>
      </c>
      <c r="Y65" s="159" t="s">
        <v>139</v>
      </c>
      <c r="Z65" s="148"/>
      <c r="AA65" s="148"/>
      <c r="AB65" s="148"/>
      <c r="AC65" s="148"/>
      <c r="AD65" s="148"/>
      <c r="AE65" s="148"/>
      <c r="AF65" s="148"/>
      <c r="AG65" s="148" t="s">
        <v>246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2" x14ac:dyDescent="0.2">
      <c r="A66" s="155"/>
      <c r="B66" s="156"/>
      <c r="C66" s="188" t="s">
        <v>497</v>
      </c>
      <c r="D66" s="161"/>
      <c r="E66" s="162">
        <v>5.0599999999999996</v>
      </c>
      <c r="F66" s="159"/>
      <c r="G66" s="159"/>
      <c r="H66" s="159"/>
      <c r="I66" s="159"/>
      <c r="J66" s="159"/>
      <c r="K66" s="159"/>
      <c r="L66" s="159"/>
      <c r="M66" s="159"/>
      <c r="N66" s="158"/>
      <c r="O66" s="158"/>
      <c r="P66" s="158"/>
      <c r="Q66" s="158"/>
      <c r="R66" s="159"/>
      <c r="S66" s="159"/>
      <c r="T66" s="159"/>
      <c r="U66" s="159"/>
      <c r="V66" s="159"/>
      <c r="W66" s="159"/>
      <c r="X66" s="159"/>
      <c r="Y66" s="159"/>
      <c r="Z66" s="148"/>
      <c r="AA66" s="148"/>
      <c r="AB66" s="148"/>
      <c r="AC66" s="148"/>
      <c r="AD66" s="148"/>
      <c r="AE66" s="148"/>
      <c r="AF66" s="148"/>
      <c r="AG66" s="148" t="s">
        <v>142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3" x14ac:dyDescent="0.2">
      <c r="A67" s="155"/>
      <c r="B67" s="156"/>
      <c r="C67" s="188" t="s">
        <v>498</v>
      </c>
      <c r="D67" s="161"/>
      <c r="E67" s="162">
        <v>10.076000000000001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 x14ac:dyDescent="0.2">
      <c r="A68" s="171">
        <v>25</v>
      </c>
      <c r="B68" s="172" t="s">
        <v>447</v>
      </c>
      <c r="C68" s="187" t="s">
        <v>448</v>
      </c>
      <c r="D68" s="173" t="s">
        <v>156</v>
      </c>
      <c r="E68" s="174">
        <v>13.76</v>
      </c>
      <c r="F68" s="175"/>
      <c r="G68" s="176">
        <f>ROUND(E68*F68,2)</f>
        <v>0</v>
      </c>
      <c r="H68" s="175"/>
      <c r="I68" s="176">
        <f>ROUND(E68*H68,2)</f>
        <v>0</v>
      </c>
      <c r="J68" s="175"/>
      <c r="K68" s="176">
        <f>ROUND(E68*J68,2)</f>
        <v>0</v>
      </c>
      <c r="L68" s="176">
        <v>21</v>
      </c>
      <c r="M68" s="176">
        <f>G68*(1+L68/100)</f>
        <v>0</v>
      </c>
      <c r="N68" s="174">
        <v>3.0000000000000001E-5</v>
      </c>
      <c r="O68" s="174">
        <f>ROUND(E68*N68,2)</f>
        <v>0</v>
      </c>
      <c r="P68" s="174">
        <v>0</v>
      </c>
      <c r="Q68" s="174">
        <f>ROUND(E68*P68,2)</f>
        <v>0</v>
      </c>
      <c r="R68" s="176"/>
      <c r="S68" s="176" t="s">
        <v>137</v>
      </c>
      <c r="T68" s="177" t="s">
        <v>137</v>
      </c>
      <c r="U68" s="159">
        <v>0.13719999999999999</v>
      </c>
      <c r="V68" s="159">
        <f>ROUND(E68*U68,2)</f>
        <v>1.89</v>
      </c>
      <c r="W68" s="159"/>
      <c r="X68" s="159" t="s">
        <v>138</v>
      </c>
      <c r="Y68" s="159" t="s">
        <v>139</v>
      </c>
      <c r="Z68" s="148"/>
      <c r="AA68" s="148"/>
      <c r="AB68" s="148"/>
      <c r="AC68" s="148"/>
      <c r="AD68" s="148"/>
      <c r="AE68" s="148"/>
      <c r="AF68" s="148"/>
      <c r="AG68" s="148" t="s">
        <v>140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2" x14ac:dyDescent="0.2">
      <c r="A69" s="155"/>
      <c r="B69" s="156"/>
      <c r="C69" s="188" t="s">
        <v>491</v>
      </c>
      <c r="D69" s="161"/>
      <c r="E69" s="162">
        <v>4.5999999999999996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3" x14ac:dyDescent="0.2">
      <c r="A70" s="155"/>
      <c r="B70" s="156"/>
      <c r="C70" s="188" t="s">
        <v>492</v>
      </c>
      <c r="D70" s="161"/>
      <c r="E70" s="162">
        <v>9.16</v>
      </c>
      <c r="F70" s="159"/>
      <c r="G70" s="159"/>
      <c r="H70" s="159"/>
      <c r="I70" s="159"/>
      <c r="J70" s="159"/>
      <c r="K70" s="159"/>
      <c r="L70" s="159"/>
      <c r="M70" s="159"/>
      <c r="N70" s="158"/>
      <c r="O70" s="158"/>
      <c r="P70" s="158"/>
      <c r="Q70" s="158"/>
      <c r="R70" s="159"/>
      <c r="S70" s="159"/>
      <c r="T70" s="159"/>
      <c r="U70" s="159"/>
      <c r="V70" s="159"/>
      <c r="W70" s="159"/>
      <c r="X70" s="159"/>
      <c r="Y70" s="159"/>
      <c r="Z70" s="148"/>
      <c r="AA70" s="148"/>
      <c r="AB70" s="148"/>
      <c r="AC70" s="148"/>
      <c r="AD70" s="148"/>
      <c r="AE70" s="148"/>
      <c r="AF70" s="148"/>
      <c r="AG70" s="148" t="s">
        <v>142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 x14ac:dyDescent="0.2">
      <c r="A71" s="155">
        <v>26</v>
      </c>
      <c r="B71" s="156" t="s">
        <v>453</v>
      </c>
      <c r="C71" s="190" t="s">
        <v>454</v>
      </c>
      <c r="D71" s="157" t="s">
        <v>0</v>
      </c>
      <c r="E71" s="185"/>
      <c r="F71" s="160"/>
      <c r="G71" s="159">
        <f>ROUND(E71*F71,2)</f>
        <v>0</v>
      </c>
      <c r="H71" s="160"/>
      <c r="I71" s="159">
        <f>ROUND(E71*H71,2)</f>
        <v>0</v>
      </c>
      <c r="J71" s="160"/>
      <c r="K71" s="159">
        <f>ROUND(E71*J71,2)</f>
        <v>0</v>
      </c>
      <c r="L71" s="159">
        <v>21</v>
      </c>
      <c r="M71" s="159">
        <f>G71*(1+L71/100)</f>
        <v>0</v>
      </c>
      <c r="N71" s="158">
        <v>0</v>
      </c>
      <c r="O71" s="158">
        <f>ROUND(E71*N71,2)</f>
        <v>0</v>
      </c>
      <c r="P71" s="158">
        <v>0</v>
      </c>
      <c r="Q71" s="158">
        <f>ROUND(E71*P71,2)</f>
        <v>0</v>
      </c>
      <c r="R71" s="159"/>
      <c r="S71" s="159" t="s">
        <v>137</v>
      </c>
      <c r="T71" s="159" t="s">
        <v>137</v>
      </c>
      <c r="U71" s="159">
        <v>0</v>
      </c>
      <c r="V71" s="159">
        <f>ROUND(E71*U71,2)</f>
        <v>0</v>
      </c>
      <c r="W71" s="159"/>
      <c r="X71" s="159" t="s">
        <v>161</v>
      </c>
      <c r="Y71" s="159" t="s">
        <v>139</v>
      </c>
      <c r="Z71" s="148"/>
      <c r="AA71" s="148"/>
      <c r="AB71" s="148"/>
      <c r="AC71" s="148"/>
      <c r="AD71" s="148"/>
      <c r="AE71" s="148"/>
      <c r="AF71" s="148"/>
      <c r="AG71" s="148" t="s">
        <v>173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x14ac:dyDescent="0.2">
      <c r="A72" s="164" t="s">
        <v>131</v>
      </c>
      <c r="B72" s="165" t="s">
        <v>92</v>
      </c>
      <c r="C72" s="186" t="s">
        <v>93</v>
      </c>
      <c r="D72" s="166"/>
      <c r="E72" s="167"/>
      <c r="F72" s="168"/>
      <c r="G72" s="168">
        <f>SUMIF(AG73:AG83,"&lt;&gt;NOR",G73:G83)</f>
        <v>0</v>
      </c>
      <c r="H72" s="168"/>
      <c r="I72" s="168">
        <f>SUM(I73:I83)</f>
        <v>0</v>
      </c>
      <c r="J72" s="168"/>
      <c r="K72" s="168">
        <f>SUM(K73:K83)</f>
        <v>0</v>
      </c>
      <c r="L72" s="168"/>
      <c r="M72" s="168">
        <f>SUM(M73:M83)</f>
        <v>0</v>
      </c>
      <c r="N72" s="167"/>
      <c r="O72" s="167">
        <f>SUM(O73:O83)</f>
        <v>0</v>
      </c>
      <c r="P72" s="167"/>
      <c r="Q72" s="167">
        <f>SUM(Q73:Q83)</f>
        <v>0</v>
      </c>
      <c r="R72" s="168"/>
      <c r="S72" s="168"/>
      <c r="T72" s="169"/>
      <c r="U72" s="163"/>
      <c r="V72" s="163">
        <f>SUM(V73:V83)</f>
        <v>0.47</v>
      </c>
      <c r="W72" s="163"/>
      <c r="X72" s="163"/>
      <c r="Y72" s="163"/>
      <c r="AG72" t="s">
        <v>132</v>
      </c>
    </row>
    <row r="73" spans="1:60" outlineLevel="1" x14ac:dyDescent="0.2">
      <c r="A73" s="171">
        <v>27</v>
      </c>
      <c r="B73" s="172" t="s">
        <v>192</v>
      </c>
      <c r="C73" s="187" t="s">
        <v>193</v>
      </c>
      <c r="D73" s="173" t="s">
        <v>135</v>
      </c>
      <c r="E73" s="174">
        <v>2.69</v>
      </c>
      <c r="F73" s="175"/>
      <c r="G73" s="176">
        <f>ROUND(E73*F73,2)</f>
        <v>0</v>
      </c>
      <c r="H73" s="175"/>
      <c r="I73" s="176">
        <f>ROUND(E73*H73,2)</f>
        <v>0</v>
      </c>
      <c r="J73" s="175"/>
      <c r="K73" s="176">
        <f>ROUND(E73*J73,2)</f>
        <v>0</v>
      </c>
      <c r="L73" s="176">
        <v>21</v>
      </c>
      <c r="M73" s="176">
        <f>G73*(1+L73/100)</f>
        <v>0</v>
      </c>
      <c r="N73" s="174">
        <v>5.0000000000000002E-5</v>
      </c>
      <c r="O73" s="174">
        <f>ROUND(E73*N73,2)</f>
        <v>0</v>
      </c>
      <c r="P73" s="174">
        <v>0</v>
      </c>
      <c r="Q73" s="174">
        <f>ROUND(E73*P73,2)</f>
        <v>0</v>
      </c>
      <c r="R73" s="176"/>
      <c r="S73" s="176" t="s">
        <v>136</v>
      </c>
      <c r="T73" s="177" t="s">
        <v>137</v>
      </c>
      <c r="U73" s="159">
        <v>0</v>
      </c>
      <c r="V73" s="159">
        <f>ROUND(E73*U73,2)</f>
        <v>0</v>
      </c>
      <c r="W73" s="159"/>
      <c r="X73" s="159" t="s">
        <v>138</v>
      </c>
      <c r="Y73" s="159" t="s">
        <v>139</v>
      </c>
      <c r="Z73" s="148"/>
      <c r="AA73" s="148"/>
      <c r="AB73" s="148"/>
      <c r="AC73" s="148"/>
      <c r="AD73" s="148"/>
      <c r="AE73" s="148"/>
      <c r="AF73" s="148"/>
      <c r="AG73" s="148" t="s">
        <v>140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2" x14ac:dyDescent="0.2">
      <c r="A74" s="155"/>
      <c r="B74" s="156"/>
      <c r="C74" s="188" t="s">
        <v>455</v>
      </c>
      <c r="D74" s="161"/>
      <c r="E74" s="162">
        <v>1.25</v>
      </c>
      <c r="F74" s="159"/>
      <c r="G74" s="159"/>
      <c r="H74" s="159"/>
      <c r="I74" s="159"/>
      <c r="J74" s="159"/>
      <c r="K74" s="159"/>
      <c r="L74" s="159"/>
      <c r="M74" s="159"/>
      <c r="N74" s="158"/>
      <c r="O74" s="158"/>
      <c r="P74" s="158"/>
      <c r="Q74" s="158"/>
      <c r="R74" s="159"/>
      <c r="S74" s="159"/>
      <c r="T74" s="159"/>
      <c r="U74" s="159"/>
      <c r="V74" s="159"/>
      <c r="W74" s="159"/>
      <c r="X74" s="159"/>
      <c r="Y74" s="159"/>
      <c r="Z74" s="148"/>
      <c r="AA74" s="148"/>
      <c r="AB74" s="148"/>
      <c r="AC74" s="148"/>
      <c r="AD74" s="148"/>
      <c r="AE74" s="148"/>
      <c r="AF74" s="148"/>
      <c r="AG74" s="148" t="s">
        <v>142</v>
      </c>
      <c r="AH74" s="148">
        <v>0</v>
      </c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3" x14ac:dyDescent="0.2">
      <c r="A75" s="155"/>
      <c r="B75" s="156"/>
      <c r="C75" s="188" t="s">
        <v>499</v>
      </c>
      <c r="D75" s="161"/>
      <c r="E75" s="162">
        <v>1.44</v>
      </c>
      <c r="F75" s="159"/>
      <c r="G75" s="159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142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2">
      <c r="A76" s="171">
        <v>28</v>
      </c>
      <c r="B76" s="172" t="s">
        <v>196</v>
      </c>
      <c r="C76" s="187" t="s">
        <v>197</v>
      </c>
      <c r="D76" s="173" t="s">
        <v>135</v>
      </c>
      <c r="E76" s="174">
        <v>2.69</v>
      </c>
      <c r="F76" s="175"/>
      <c r="G76" s="176">
        <f>ROUND(E76*F76,2)</f>
        <v>0</v>
      </c>
      <c r="H76" s="175"/>
      <c r="I76" s="176">
        <f>ROUND(E76*H76,2)</f>
        <v>0</v>
      </c>
      <c r="J76" s="175"/>
      <c r="K76" s="176">
        <f>ROUND(E76*J76,2)</f>
        <v>0</v>
      </c>
      <c r="L76" s="176">
        <v>21</v>
      </c>
      <c r="M76" s="176">
        <f>G76*(1+L76/100)</f>
        <v>0</v>
      </c>
      <c r="N76" s="174">
        <v>1.0000000000000001E-5</v>
      </c>
      <c r="O76" s="174">
        <f>ROUND(E76*N76,2)</f>
        <v>0</v>
      </c>
      <c r="P76" s="174">
        <v>0</v>
      </c>
      <c r="Q76" s="174">
        <f>ROUND(E76*P76,2)</f>
        <v>0</v>
      </c>
      <c r="R76" s="176"/>
      <c r="S76" s="176" t="s">
        <v>136</v>
      </c>
      <c r="T76" s="177" t="s">
        <v>137</v>
      </c>
      <c r="U76" s="159">
        <v>0</v>
      </c>
      <c r="V76" s="159">
        <f>ROUND(E76*U76,2)</f>
        <v>0</v>
      </c>
      <c r="W76" s="159"/>
      <c r="X76" s="159" t="s">
        <v>138</v>
      </c>
      <c r="Y76" s="159" t="s">
        <v>139</v>
      </c>
      <c r="Z76" s="148"/>
      <c r="AA76" s="148"/>
      <c r="AB76" s="148"/>
      <c r="AC76" s="148"/>
      <c r="AD76" s="148"/>
      <c r="AE76" s="148"/>
      <c r="AF76" s="148"/>
      <c r="AG76" s="148" t="s">
        <v>140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2" x14ac:dyDescent="0.2">
      <c r="A77" s="155"/>
      <c r="B77" s="156"/>
      <c r="C77" s="188" t="s">
        <v>455</v>
      </c>
      <c r="D77" s="161"/>
      <c r="E77" s="162">
        <v>1.25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3" x14ac:dyDescent="0.2">
      <c r="A78" s="155"/>
      <c r="B78" s="156"/>
      <c r="C78" s="188" t="s">
        <v>499</v>
      </c>
      <c r="D78" s="161"/>
      <c r="E78" s="162">
        <v>1.44</v>
      </c>
      <c r="F78" s="159"/>
      <c r="G78" s="159"/>
      <c r="H78" s="159"/>
      <c r="I78" s="159"/>
      <c r="J78" s="159"/>
      <c r="K78" s="159"/>
      <c r="L78" s="159"/>
      <c r="M78" s="159"/>
      <c r="N78" s="158"/>
      <c r="O78" s="158"/>
      <c r="P78" s="158"/>
      <c r="Q78" s="158"/>
      <c r="R78" s="159"/>
      <c r="S78" s="159"/>
      <c r="T78" s="159"/>
      <c r="U78" s="159"/>
      <c r="V78" s="159"/>
      <c r="W78" s="159"/>
      <c r="X78" s="159"/>
      <c r="Y78" s="159"/>
      <c r="Z78" s="148"/>
      <c r="AA78" s="148"/>
      <c r="AB78" s="148"/>
      <c r="AC78" s="148"/>
      <c r="AD78" s="148"/>
      <c r="AE78" s="148"/>
      <c r="AF78" s="148"/>
      <c r="AG78" s="148" t="s">
        <v>142</v>
      </c>
      <c r="AH78" s="148">
        <v>0</v>
      </c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2">
      <c r="A79" s="178">
        <v>29</v>
      </c>
      <c r="B79" s="179" t="s">
        <v>198</v>
      </c>
      <c r="C79" s="189" t="s">
        <v>199</v>
      </c>
      <c r="D79" s="180" t="s">
        <v>200</v>
      </c>
      <c r="E79" s="181">
        <v>1</v>
      </c>
      <c r="F79" s="182"/>
      <c r="G79" s="183">
        <f>ROUND(E79*F79,2)</f>
        <v>0</v>
      </c>
      <c r="H79" s="182"/>
      <c r="I79" s="183">
        <f>ROUND(E79*H79,2)</f>
        <v>0</v>
      </c>
      <c r="J79" s="182"/>
      <c r="K79" s="183">
        <f>ROUND(E79*J79,2)</f>
        <v>0</v>
      </c>
      <c r="L79" s="183">
        <v>21</v>
      </c>
      <c r="M79" s="183">
        <f>G79*(1+L79/100)</f>
        <v>0</v>
      </c>
      <c r="N79" s="181">
        <v>2.4000000000000001E-4</v>
      </c>
      <c r="O79" s="181">
        <f>ROUND(E79*N79,2)</f>
        <v>0</v>
      </c>
      <c r="P79" s="181">
        <v>0</v>
      </c>
      <c r="Q79" s="181">
        <f>ROUND(E79*P79,2)</f>
        <v>0</v>
      </c>
      <c r="R79" s="183"/>
      <c r="S79" s="183" t="s">
        <v>136</v>
      </c>
      <c r="T79" s="184" t="s">
        <v>201</v>
      </c>
      <c r="U79" s="159">
        <v>0</v>
      </c>
      <c r="V79" s="159">
        <f>ROUND(E79*U79,2)</f>
        <v>0</v>
      </c>
      <c r="W79" s="159"/>
      <c r="X79" s="159" t="s">
        <v>138</v>
      </c>
      <c r="Y79" s="159" t="s">
        <v>139</v>
      </c>
      <c r="Z79" s="148"/>
      <c r="AA79" s="148"/>
      <c r="AB79" s="148"/>
      <c r="AC79" s="148"/>
      <c r="AD79" s="148"/>
      <c r="AE79" s="148"/>
      <c r="AF79" s="148"/>
      <c r="AG79" s="148" t="s">
        <v>140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1" x14ac:dyDescent="0.2">
      <c r="A80" s="171">
        <v>30</v>
      </c>
      <c r="B80" s="172" t="s">
        <v>357</v>
      </c>
      <c r="C80" s="187" t="s">
        <v>358</v>
      </c>
      <c r="D80" s="173" t="s">
        <v>135</v>
      </c>
      <c r="E80" s="174">
        <v>1.44</v>
      </c>
      <c r="F80" s="175"/>
      <c r="G80" s="176">
        <f>ROUND(E80*F80,2)</f>
        <v>0</v>
      </c>
      <c r="H80" s="175"/>
      <c r="I80" s="176">
        <f>ROUND(E80*H80,2)</f>
        <v>0</v>
      </c>
      <c r="J80" s="175"/>
      <c r="K80" s="176">
        <f>ROUND(E80*J80,2)</f>
        <v>0</v>
      </c>
      <c r="L80" s="176">
        <v>21</v>
      </c>
      <c r="M80" s="176">
        <f>G80*(1+L80/100)</f>
        <v>0</v>
      </c>
      <c r="N80" s="174">
        <v>4.0999999999999999E-4</v>
      </c>
      <c r="O80" s="174">
        <f>ROUND(E80*N80,2)</f>
        <v>0</v>
      </c>
      <c r="P80" s="174">
        <v>0</v>
      </c>
      <c r="Q80" s="174">
        <f>ROUND(E80*P80,2)</f>
        <v>0</v>
      </c>
      <c r="R80" s="176"/>
      <c r="S80" s="176" t="s">
        <v>137</v>
      </c>
      <c r="T80" s="177" t="s">
        <v>137</v>
      </c>
      <c r="U80" s="159">
        <v>0.32600000000000001</v>
      </c>
      <c r="V80" s="159">
        <f>ROUND(E80*U80,2)</f>
        <v>0.47</v>
      </c>
      <c r="W80" s="159"/>
      <c r="X80" s="159" t="s">
        <v>138</v>
      </c>
      <c r="Y80" s="159" t="s">
        <v>139</v>
      </c>
      <c r="Z80" s="148"/>
      <c r="AA80" s="148"/>
      <c r="AB80" s="148"/>
      <c r="AC80" s="148"/>
      <c r="AD80" s="148"/>
      <c r="AE80" s="148"/>
      <c r="AF80" s="148"/>
      <c r="AG80" s="148" t="s">
        <v>140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2" x14ac:dyDescent="0.2">
      <c r="A81" s="155"/>
      <c r="B81" s="156"/>
      <c r="C81" s="188" t="s">
        <v>499</v>
      </c>
      <c r="D81" s="161"/>
      <c r="E81" s="162">
        <v>1.44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1" x14ac:dyDescent="0.2">
      <c r="A82" s="171">
        <v>31</v>
      </c>
      <c r="B82" s="172" t="s">
        <v>206</v>
      </c>
      <c r="C82" s="187" t="s">
        <v>207</v>
      </c>
      <c r="D82" s="173" t="s">
        <v>156</v>
      </c>
      <c r="E82" s="174">
        <v>4.74</v>
      </c>
      <c r="F82" s="175"/>
      <c r="G82" s="176">
        <f>ROUND(E82*F82,2)</f>
        <v>0</v>
      </c>
      <c r="H82" s="175"/>
      <c r="I82" s="176">
        <f>ROUND(E82*H82,2)</f>
        <v>0</v>
      </c>
      <c r="J82" s="175"/>
      <c r="K82" s="176">
        <f>ROUND(E82*J82,2)</f>
        <v>0</v>
      </c>
      <c r="L82" s="176">
        <v>21</v>
      </c>
      <c r="M82" s="176">
        <f>G82*(1+L82/100)</f>
        <v>0</v>
      </c>
      <c r="N82" s="174">
        <v>0</v>
      </c>
      <c r="O82" s="174">
        <f>ROUND(E82*N82,2)</f>
        <v>0</v>
      </c>
      <c r="P82" s="174">
        <v>0</v>
      </c>
      <c r="Q82" s="174">
        <f>ROUND(E82*P82,2)</f>
        <v>0</v>
      </c>
      <c r="R82" s="176"/>
      <c r="S82" s="176" t="s">
        <v>136</v>
      </c>
      <c r="T82" s="177" t="s">
        <v>137</v>
      </c>
      <c r="U82" s="159">
        <v>0</v>
      </c>
      <c r="V82" s="159">
        <f>ROUND(E82*U82,2)</f>
        <v>0</v>
      </c>
      <c r="W82" s="159"/>
      <c r="X82" s="159" t="s">
        <v>138</v>
      </c>
      <c r="Y82" s="159" t="s">
        <v>139</v>
      </c>
      <c r="Z82" s="148"/>
      <c r="AA82" s="148"/>
      <c r="AB82" s="148"/>
      <c r="AC82" s="148"/>
      <c r="AD82" s="148"/>
      <c r="AE82" s="148"/>
      <c r="AF82" s="148"/>
      <c r="AG82" s="148" t="s">
        <v>140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2" x14ac:dyDescent="0.2">
      <c r="A83" s="155"/>
      <c r="B83" s="156"/>
      <c r="C83" s="188" t="s">
        <v>211</v>
      </c>
      <c r="D83" s="161"/>
      <c r="E83" s="162">
        <v>4.74</v>
      </c>
      <c r="F83" s="159"/>
      <c r="G83" s="159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142</v>
      </c>
      <c r="AH83" s="148">
        <v>0</v>
      </c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x14ac:dyDescent="0.2">
      <c r="A84" s="164" t="s">
        <v>131</v>
      </c>
      <c r="B84" s="165" t="s">
        <v>94</v>
      </c>
      <c r="C84" s="186" t="s">
        <v>95</v>
      </c>
      <c r="D84" s="166"/>
      <c r="E84" s="167"/>
      <c r="F84" s="168"/>
      <c r="G84" s="168">
        <f>SUMIF(AG85:AG126,"&lt;&gt;NOR",G85:G126)</f>
        <v>0</v>
      </c>
      <c r="H84" s="168"/>
      <c r="I84" s="168">
        <f>SUM(I85:I126)</f>
        <v>0</v>
      </c>
      <c r="J84" s="168"/>
      <c r="K84" s="168">
        <f>SUM(K85:K126)</f>
        <v>0</v>
      </c>
      <c r="L84" s="168"/>
      <c r="M84" s="168">
        <f>SUM(M85:M126)</f>
        <v>0</v>
      </c>
      <c r="N84" s="167"/>
      <c r="O84" s="167">
        <f>SUM(O85:O126)</f>
        <v>0.04</v>
      </c>
      <c r="P84" s="167"/>
      <c r="Q84" s="167">
        <f>SUM(Q85:Q126)</f>
        <v>0.04</v>
      </c>
      <c r="R84" s="168"/>
      <c r="S84" s="168"/>
      <c r="T84" s="169"/>
      <c r="U84" s="163"/>
      <c r="V84" s="163">
        <f>SUM(V85:V126)</f>
        <v>12.240000000000002</v>
      </c>
      <c r="W84" s="163"/>
      <c r="X84" s="163"/>
      <c r="Y84" s="163"/>
      <c r="AG84" t="s">
        <v>132</v>
      </c>
    </row>
    <row r="85" spans="1:60" ht="22.5" outlineLevel="1" x14ac:dyDescent="0.2">
      <c r="A85" s="171">
        <v>32</v>
      </c>
      <c r="B85" s="172" t="s">
        <v>213</v>
      </c>
      <c r="C85" s="187" t="s">
        <v>214</v>
      </c>
      <c r="D85" s="173" t="s">
        <v>135</v>
      </c>
      <c r="E85" s="174">
        <v>10.534000000000001</v>
      </c>
      <c r="F85" s="175"/>
      <c r="G85" s="176">
        <f>ROUND(E85*F85,2)</f>
        <v>0</v>
      </c>
      <c r="H85" s="175"/>
      <c r="I85" s="176">
        <f>ROUND(E85*H85,2)</f>
        <v>0</v>
      </c>
      <c r="J85" s="175"/>
      <c r="K85" s="176">
        <f>ROUND(E85*J85,2)</f>
        <v>0</v>
      </c>
      <c r="L85" s="176">
        <v>21</v>
      </c>
      <c r="M85" s="176">
        <f>G85*(1+L85/100)</f>
        <v>0</v>
      </c>
      <c r="N85" s="174">
        <v>3.5E-4</v>
      </c>
      <c r="O85" s="174">
        <f>ROUND(E85*N85,2)</f>
        <v>0</v>
      </c>
      <c r="P85" s="174">
        <v>0</v>
      </c>
      <c r="Q85" s="174">
        <f>ROUND(E85*P85,2)</f>
        <v>0</v>
      </c>
      <c r="R85" s="176"/>
      <c r="S85" s="176" t="s">
        <v>136</v>
      </c>
      <c r="T85" s="177" t="s">
        <v>137</v>
      </c>
      <c r="U85" s="159">
        <v>0</v>
      </c>
      <c r="V85" s="159">
        <f>ROUND(E85*U85,2)</f>
        <v>0</v>
      </c>
      <c r="W85" s="159"/>
      <c r="X85" s="159" t="s">
        <v>138</v>
      </c>
      <c r="Y85" s="159" t="s">
        <v>139</v>
      </c>
      <c r="Z85" s="148"/>
      <c r="AA85" s="148"/>
      <c r="AB85" s="148"/>
      <c r="AC85" s="148"/>
      <c r="AD85" s="148"/>
      <c r="AE85" s="148"/>
      <c r="AF85" s="148"/>
      <c r="AG85" s="148" t="s">
        <v>140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2" x14ac:dyDescent="0.2">
      <c r="A86" s="155"/>
      <c r="B86" s="156"/>
      <c r="C86" s="188" t="s">
        <v>489</v>
      </c>
      <c r="D86" s="161"/>
      <c r="E86" s="162">
        <v>10.534000000000001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71">
        <v>33</v>
      </c>
      <c r="B87" s="172" t="s">
        <v>215</v>
      </c>
      <c r="C87" s="187" t="s">
        <v>216</v>
      </c>
      <c r="D87" s="173" t="s">
        <v>135</v>
      </c>
      <c r="E87" s="174">
        <v>3.44</v>
      </c>
      <c r="F87" s="175"/>
      <c r="G87" s="176">
        <f>ROUND(E87*F87,2)</f>
        <v>0</v>
      </c>
      <c r="H87" s="175"/>
      <c r="I87" s="176">
        <f>ROUND(E87*H87,2)</f>
        <v>0</v>
      </c>
      <c r="J87" s="175"/>
      <c r="K87" s="176">
        <f>ROUND(E87*J87,2)</f>
        <v>0</v>
      </c>
      <c r="L87" s="176">
        <v>21</v>
      </c>
      <c r="M87" s="176">
        <f>G87*(1+L87/100)</f>
        <v>0</v>
      </c>
      <c r="N87" s="174">
        <v>4.0000000000000003E-5</v>
      </c>
      <c r="O87" s="174">
        <f>ROUND(E87*N87,2)</f>
        <v>0</v>
      </c>
      <c r="P87" s="174">
        <v>0</v>
      </c>
      <c r="Q87" s="174">
        <f>ROUND(E87*P87,2)</f>
        <v>0</v>
      </c>
      <c r="R87" s="176"/>
      <c r="S87" s="176" t="s">
        <v>136</v>
      </c>
      <c r="T87" s="177" t="s">
        <v>137</v>
      </c>
      <c r="U87" s="159">
        <v>0</v>
      </c>
      <c r="V87" s="159">
        <f>ROUND(E87*U87,2)</f>
        <v>0</v>
      </c>
      <c r="W87" s="159"/>
      <c r="X87" s="159" t="s">
        <v>138</v>
      </c>
      <c r="Y87" s="159" t="s">
        <v>139</v>
      </c>
      <c r="Z87" s="148"/>
      <c r="AA87" s="148"/>
      <c r="AB87" s="148"/>
      <c r="AC87" s="148"/>
      <c r="AD87" s="148"/>
      <c r="AE87" s="148"/>
      <c r="AF87" s="148"/>
      <c r="AG87" s="148" t="s">
        <v>140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2" x14ac:dyDescent="0.2">
      <c r="A88" s="155"/>
      <c r="B88" s="156"/>
      <c r="C88" s="188" t="s">
        <v>500</v>
      </c>
      <c r="D88" s="161"/>
      <c r="E88" s="162">
        <v>1.84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8"/>
      <c r="AA88" s="148"/>
      <c r="AB88" s="148"/>
      <c r="AC88" s="148"/>
      <c r="AD88" s="148"/>
      <c r="AE88" s="148"/>
      <c r="AF88" s="148"/>
      <c r="AG88" s="148" t="s">
        <v>142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">
      <c r="A89" s="155"/>
      <c r="B89" s="156"/>
      <c r="C89" s="188" t="s">
        <v>219</v>
      </c>
      <c r="D89" s="161"/>
      <c r="E89" s="162">
        <v>1.6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ht="22.5" outlineLevel="1" x14ac:dyDescent="0.2">
      <c r="A90" s="178">
        <v>34</v>
      </c>
      <c r="B90" s="179" t="s">
        <v>365</v>
      </c>
      <c r="C90" s="189" t="s">
        <v>366</v>
      </c>
      <c r="D90" s="180" t="s">
        <v>135</v>
      </c>
      <c r="E90" s="181">
        <v>6</v>
      </c>
      <c r="F90" s="182"/>
      <c r="G90" s="183">
        <f>ROUND(E90*F90,2)</f>
        <v>0</v>
      </c>
      <c r="H90" s="182"/>
      <c r="I90" s="183">
        <f>ROUND(E90*H90,2)</f>
        <v>0</v>
      </c>
      <c r="J90" s="182"/>
      <c r="K90" s="183">
        <f>ROUND(E90*J90,2)</f>
        <v>0</v>
      </c>
      <c r="L90" s="183">
        <v>21</v>
      </c>
      <c r="M90" s="183">
        <f>G90*(1+L90/100)</f>
        <v>0</v>
      </c>
      <c r="N90" s="181">
        <v>1.0000000000000001E-5</v>
      </c>
      <c r="O90" s="181">
        <f>ROUND(E90*N90,2)</f>
        <v>0</v>
      </c>
      <c r="P90" s="181">
        <v>0</v>
      </c>
      <c r="Q90" s="181">
        <f>ROUND(E90*P90,2)</f>
        <v>0</v>
      </c>
      <c r="R90" s="183"/>
      <c r="S90" s="183" t="s">
        <v>136</v>
      </c>
      <c r="T90" s="184" t="s">
        <v>137</v>
      </c>
      <c r="U90" s="159">
        <v>0</v>
      </c>
      <c r="V90" s="159">
        <f>ROUND(E90*U90,2)</f>
        <v>0</v>
      </c>
      <c r="W90" s="159"/>
      <c r="X90" s="159" t="s">
        <v>138</v>
      </c>
      <c r="Y90" s="159" t="s">
        <v>139</v>
      </c>
      <c r="Z90" s="148"/>
      <c r="AA90" s="148"/>
      <c r="AB90" s="148"/>
      <c r="AC90" s="148"/>
      <c r="AD90" s="148"/>
      <c r="AE90" s="148"/>
      <c r="AF90" s="148"/>
      <c r="AG90" s="148" t="s">
        <v>140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2">
      <c r="A91" s="171">
        <v>35</v>
      </c>
      <c r="B91" s="172" t="s">
        <v>222</v>
      </c>
      <c r="C91" s="187" t="s">
        <v>223</v>
      </c>
      <c r="D91" s="173" t="s">
        <v>135</v>
      </c>
      <c r="E91" s="174">
        <v>41.28</v>
      </c>
      <c r="F91" s="175"/>
      <c r="G91" s="176">
        <f>ROUND(E91*F91,2)</f>
        <v>0</v>
      </c>
      <c r="H91" s="175"/>
      <c r="I91" s="176">
        <f>ROUND(E91*H91,2)</f>
        <v>0</v>
      </c>
      <c r="J91" s="175"/>
      <c r="K91" s="176">
        <f>ROUND(E91*J91,2)</f>
        <v>0</v>
      </c>
      <c r="L91" s="176">
        <v>21</v>
      </c>
      <c r="M91" s="176">
        <f>G91*(1+L91/100)</f>
        <v>0</v>
      </c>
      <c r="N91" s="174">
        <v>0</v>
      </c>
      <c r="O91" s="174">
        <f>ROUND(E91*N91,2)</f>
        <v>0</v>
      </c>
      <c r="P91" s="174">
        <v>8.9999999999999998E-4</v>
      </c>
      <c r="Q91" s="174">
        <f>ROUND(E91*P91,2)</f>
        <v>0.04</v>
      </c>
      <c r="R91" s="176"/>
      <c r="S91" s="176" t="s">
        <v>136</v>
      </c>
      <c r="T91" s="177" t="s">
        <v>137</v>
      </c>
      <c r="U91" s="159">
        <v>0</v>
      </c>
      <c r="V91" s="159">
        <f>ROUND(E91*U91,2)</f>
        <v>0</v>
      </c>
      <c r="W91" s="159"/>
      <c r="X91" s="159" t="s">
        <v>138</v>
      </c>
      <c r="Y91" s="159" t="s">
        <v>139</v>
      </c>
      <c r="Z91" s="148"/>
      <c r="AA91" s="148"/>
      <c r="AB91" s="148"/>
      <c r="AC91" s="148"/>
      <c r="AD91" s="148"/>
      <c r="AE91" s="148"/>
      <c r="AF91" s="148"/>
      <c r="AG91" s="148" t="s">
        <v>140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2">
      <c r="A92" s="155"/>
      <c r="B92" s="156"/>
      <c r="C92" s="188" t="s">
        <v>484</v>
      </c>
      <c r="D92" s="161"/>
      <c r="E92" s="162">
        <v>6.9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486</v>
      </c>
      <c r="D93" s="161"/>
      <c r="E93" s="162">
        <v>6.9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487</v>
      </c>
      <c r="D94" s="161"/>
      <c r="E94" s="162">
        <v>27.48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71">
        <v>36</v>
      </c>
      <c r="B95" s="172" t="s">
        <v>224</v>
      </c>
      <c r="C95" s="187" t="s">
        <v>225</v>
      </c>
      <c r="D95" s="173" t="s">
        <v>135</v>
      </c>
      <c r="E95" s="174">
        <v>41.28</v>
      </c>
      <c r="F95" s="175"/>
      <c r="G95" s="176">
        <f>ROUND(E95*F95,2)</f>
        <v>0</v>
      </c>
      <c r="H95" s="175"/>
      <c r="I95" s="176">
        <f>ROUND(E95*H95,2)</f>
        <v>0</v>
      </c>
      <c r="J95" s="175"/>
      <c r="K95" s="176">
        <f>ROUND(E95*J95,2)</f>
        <v>0</v>
      </c>
      <c r="L95" s="176">
        <v>21</v>
      </c>
      <c r="M95" s="176">
        <f>G95*(1+L95/100)</f>
        <v>0</v>
      </c>
      <c r="N95" s="174">
        <v>0</v>
      </c>
      <c r="O95" s="174">
        <f>ROUND(E95*N95,2)</f>
        <v>0</v>
      </c>
      <c r="P95" s="174">
        <v>0</v>
      </c>
      <c r="Q95" s="174">
        <f>ROUND(E95*P95,2)</f>
        <v>0</v>
      </c>
      <c r="R95" s="176"/>
      <c r="S95" s="176" t="s">
        <v>136</v>
      </c>
      <c r="T95" s="177" t="s">
        <v>137</v>
      </c>
      <c r="U95" s="159">
        <v>0</v>
      </c>
      <c r="V95" s="159">
        <f>ROUND(E95*U95,2)</f>
        <v>0</v>
      </c>
      <c r="W95" s="159"/>
      <c r="X95" s="159" t="s">
        <v>138</v>
      </c>
      <c r="Y95" s="159" t="s">
        <v>139</v>
      </c>
      <c r="Z95" s="148"/>
      <c r="AA95" s="148"/>
      <c r="AB95" s="148"/>
      <c r="AC95" s="148"/>
      <c r="AD95" s="148"/>
      <c r="AE95" s="148"/>
      <c r="AF95" s="148"/>
      <c r="AG95" s="148" t="s">
        <v>140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2" x14ac:dyDescent="0.2">
      <c r="A96" s="155"/>
      <c r="B96" s="156"/>
      <c r="C96" s="188" t="s">
        <v>484</v>
      </c>
      <c r="D96" s="161"/>
      <c r="E96" s="162">
        <v>6.9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142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2">
      <c r="A97" s="155"/>
      <c r="B97" s="156"/>
      <c r="C97" s="188" t="s">
        <v>486</v>
      </c>
      <c r="D97" s="161"/>
      <c r="E97" s="162">
        <v>6.9</v>
      </c>
      <c r="F97" s="159"/>
      <c r="G97" s="159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142</v>
      </c>
      <c r="AH97" s="148">
        <v>0</v>
      </c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3" x14ac:dyDescent="0.2">
      <c r="A98" s="155"/>
      <c r="B98" s="156"/>
      <c r="C98" s="188" t="s">
        <v>487</v>
      </c>
      <c r="D98" s="161"/>
      <c r="E98" s="162">
        <v>27.48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71">
        <v>37</v>
      </c>
      <c r="B99" s="172" t="s">
        <v>226</v>
      </c>
      <c r="C99" s="187" t="s">
        <v>227</v>
      </c>
      <c r="D99" s="173" t="s">
        <v>156</v>
      </c>
      <c r="E99" s="174">
        <v>38.46</v>
      </c>
      <c r="F99" s="175"/>
      <c r="G99" s="176">
        <f>ROUND(E99*F99,2)</f>
        <v>0</v>
      </c>
      <c r="H99" s="175"/>
      <c r="I99" s="176">
        <f>ROUND(E99*H99,2)</f>
        <v>0</v>
      </c>
      <c r="J99" s="175"/>
      <c r="K99" s="176">
        <f>ROUND(E99*J99,2)</f>
        <v>0</v>
      </c>
      <c r="L99" s="176">
        <v>21</v>
      </c>
      <c r="M99" s="176">
        <f>G99*(1+L99/100)</f>
        <v>0</v>
      </c>
      <c r="N99" s="174">
        <v>1.0000000000000001E-5</v>
      </c>
      <c r="O99" s="174">
        <f>ROUND(E99*N99,2)</f>
        <v>0</v>
      </c>
      <c r="P99" s="174">
        <v>0</v>
      </c>
      <c r="Q99" s="174">
        <f>ROUND(E99*P99,2)</f>
        <v>0</v>
      </c>
      <c r="R99" s="176"/>
      <c r="S99" s="176" t="s">
        <v>136</v>
      </c>
      <c r="T99" s="177" t="s">
        <v>137</v>
      </c>
      <c r="U99" s="159">
        <v>0.05</v>
      </c>
      <c r="V99" s="159">
        <f>ROUND(E99*U99,2)</f>
        <v>1.92</v>
      </c>
      <c r="W99" s="159"/>
      <c r="X99" s="159" t="s">
        <v>138</v>
      </c>
      <c r="Y99" s="159" t="s">
        <v>139</v>
      </c>
      <c r="Z99" s="148"/>
      <c r="AA99" s="148"/>
      <c r="AB99" s="148"/>
      <c r="AC99" s="148"/>
      <c r="AD99" s="148"/>
      <c r="AE99" s="148"/>
      <c r="AF99" s="148"/>
      <c r="AG99" s="148" t="s">
        <v>140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2" x14ac:dyDescent="0.2">
      <c r="A100" s="155"/>
      <c r="B100" s="156"/>
      <c r="C100" s="188" t="s">
        <v>491</v>
      </c>
      <c r="D100" s="161"/>
      <c r="E100" s="162">
        <v>4.5999999999999996</v>
      </c>
      <c r="F100" s="159"/>
      <c r="G100" s="159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8"/>
      <c r="AA100" s="148"/>
      <c r="AB100" s="148"/>
      <c r="AC100" s="148"/>
      <c r="AD100" s="148"/>
      <c r="AE100" s="148"/>
      <c r="AF100" s="148"/>
      <c r="AG100" s="148" t="s">
        <v>142</v>
      </c>
      <c r="AH100" s="148">
        <v>0</v>
      </c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3" x14ac:dyDescent="0.2">
      <c r="A101" s="155"/>
      <c r="B101" s="156"/>
      <c r="C101" s="188" t="s">
        <v>492</v>
      </c>
      <c r="D101" s="161"/>
      <c r="E101" s="162">
        <v>9.16</v>
      </c>
      <c r="F101" s="159"/>
      <c r="G101" s="159"/>
      <c r="H101" s="159"/>
      <c r="I101" s="159"/>
      <c r="J101" s="159"/>
      <c r="K101" s="159"/>
      <c r="L101" s="159"/>
      <c r="M101" s="159"/>
      <c r="N101" s="158"/>
      <c r="O101" s="158"/>
      <c r="P101" s="158"/>
      <c r="Q101" s="158"/>
      <c r="R101" s="159"/>
      <c r="S101" s="159"/>
      <c r="T101" s="159"/>
      <c r="U101" s="159"/>
      <c r="V101" s="159"/>
      <c r="W101" s="159"/>
      <c r="X101" s="159"/>
      <c r="Y101" s="159"/>
      <c r="Z101" s="148"/>
      <c r="AA101" s="148"/>
      <c r="AB101" s="148"/>
      <c r="AC101" s="148"/>
      <c r="AD101" s="148"/>
      <c r="AE101" s="148"/>
      <c r="AF101" s="148"/>
      <c r="AG101" s="148" t="s">
        <v>142</v>
      </c>
      <c r="AH101" s="148">
        <v>0</v>
      </c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3" x14ac:dyDescent="0.2">
      <c r="A102" s="155"/>
      <c r="B102" s="156"/>
      <c r="C102" s="188" t="s">
        <v>491</v>
      </c>
      <c r="D102" s="161"/>
      <c r="E102" s="162">
        <v>4.5999999999999996</v>
      </c>
      <c r="F102" s="159"/>
      <c r="G102" s="159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142</v>
      </c>
      <c r="AH102" s="148">
        <v>0</v>
      </c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3" x14ac:dyDescent="0.2">
      <c r="A103" s="155"/>
      <c r="B103" s="156"/>
      <c r="C103" s="188" t="s">
        <v>492</v>
      </c>
      <c r="D103" s="161"/>
      <c r="E103" s="162">
        <v>9.16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142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">
      <c r="A104" s="155"/>
      <c r="B104" s="156"/>
      <c r="C104" s="188" t="s">
        <v>211</v>
      </c>
      <c r="D104" s="161"/>
      <c r="E104" s="162">
        <v>4.74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3" x14ac:dyDescent="0.2">
      <c r="A105" s="155"/>
      <c r="B105" s="156"/>
      <c r="C105" s="188" t="s">
        <v>501</v>
      </c>
      <c r="D105" s="161"/>
      <c r="E105" s="162">
        <v>6.2</v>
      </c>
      <c r="F105" s="159"/>
      <c r="G105" s="159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142</v>
      </c>
      <c r="AH105" s="148">
        <v>0</v>
      </c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ht="22.5" outlineLevel="1" x14ac:dyDescent="0.2">
      <c r="A106" s="171">
        <v>38</v>
      </c>
      <c r="B106" s="172" t="s">
        <v>229</v>
      </c>
      <c r="C106" s="187" t="s">
        <v>230</v>
      </c>
      <c r="D106" s="173" t="s">
        <v>156</v>
      </c>
      <c r="E106" s="174">
        <v>38.46</v>
      </c>
      <c r="F106" s="175"/>
      <c r="G106" s="176">
        <f>ROUND(E106*F106,2)</f>
        <v>0</v>
      </c>
      <c r="H106" s="175"/>
      <c r="I106" s="176">
        <f>ROUND(E106*H106,2)</f>
        <v>0</v>
      </c>
      <c r="J106" s="175"/>
      <c r="K106" s="176">
        <f>ROUND(E106*J106,2)</f>
        <v>0</v>
      </c>
      <c r="L106" s="176">
        <v>21</v>
      </c>
      <c r="M106" s="176">
        <f>G106*(1+L106/100)</f>
        <v>0</v>
      </c>
      <c r="N106" s="174">
        <v>0</v>
      </c>
      <c r="O106" s="174">
        <f>ROUND(E106*N106,2)</f>
        <v>0</v>
      </c>
      <c r="P106" s="174">
        <v>0</v>
      </c>
      <c r="Q106" s="174">
        <f>ROUND(E106*P106,2)</f>
        <v>0</v>
      </c>
      <c r="R106" s="176"/>
      <c r="S106" s="176" t="s">
        <v>136</v>
      </c>
      <c r="T106" s="177" t="s">
        <v>137</v>
      </c>
      <c r="U106" s="159">
        <v>0</v>
      </c>
      <c r="V106" s="159">
        <f>ROUND(E106*U106,2)</f>
        <v>0</v>
      </c>
      <c r="W106" s="159"/>
      <c r="X106" s="159" t="s">
        <v>138</v>
      </c>
      <c r="Y106" s="159" t="s">
        <v>139</v>
      </c>
      <c r="Z106" s="148"/>
      <c r="AA106" s="148"/>
      <c r="AB106" s="148"/>
      <c r="AC106" s="148"/>
      <c r="AD106" s="148"/>
      <c r="AE106" s="148"/>
      <c r="AF106" s="148"/>
      <c r="AG106" s="148" t="s">
        <v>140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2" x14ac:dyDescent="0.2">
      <c r="A107" s="155"/>
      <c r="B107" s="156"/>
      <c r="C107" s="188" t="s">
        <v>491</v>
      </c>
      <c r="D107" s="161"/>
      <c r="E107" s="162">
        <v>4.5999999999999996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3" x14ac:dyDescent="0.2">
      <c r="A108" s="155"/>
      <c r="B108" s="156"/>
      <c r="C108" s="188" t="s">
        <v>492</v>
      </c>
      <c r="D108" s="161"/>
      <c r="E108" s="162">
        <v>9.16</v>
      </c>
      <c r="F108" s="159"/>
      <c r="G108" s="159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142</v>
      </c>
      <c r="AH108" s="148">
        <v>0</v>
      </c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3" x14ac:dyDescent="0.2">
      <c r="A109" s="155"/>
      <c r="B109" s="156"/>
      <c r="C109" s="188" t="s">
        <v>491</v>
      </c>
      <c r="D109" s="161"/>
      <c r="E109" s="162">
        <v>4.5999999999999996</v>
      </c>
      <c r="F109" s="159"/>
      <c r="G109" s="159"/>
      <c r="H109" s="159"/>
      <c r="I109" s="159"/>
      <c r="J109" s="159"/>
      <c r="K109" s="159"/>
      <c r="L109" s="159"/>
      <c r="M109" s="159"/>
      <c r="N109" s="158"/>
      <c r="O109" s="158"/>
      <c r="P109" s="158"/>
      <c r="Q109" s="158"/>
      <c r="R109" s="159"/>
      <c r="S109" s="159"/>
      <c r="T109" s="159"/>
      <c r="U109" s="159"/>
      <c r="V109" s="159"/>
      <c r="W109" s="159"/>
      <c r="X109" s="159"/>
      <c r="Y109" s="159"/>
      <c r="Z109" s="148"/>
      <c r="AA109" s="148"/>
      <c r="AB109" s="148"/>
      <c r="AC109" s="148"/>
      <c r="AD109" s="148"/>
      <c r="AE109" s="148"/>
      <c r="AF109" s="148"/>
      <c r="AG109" s="148" t="s">
        <v>142</v>
      </c>
      <c r="AH109" s="148">
        <v>0</v>
      </c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3" x14ac:dyDescent="0.2">
      <c r="A110" s="155"/>
      <c r="B110" s="156"/>
      <c r="C110" s="188" t="s">
        <v>492</v>
      </c>
      <c r="D110" s="161"/>
      <c r="E110" s="162">
        <v>9.16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142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3" x14ac:dyDescent="0.2">
      <c r="A111" s="155"/>
      <c r="B111" s="156"/>
      <c r="C111" s="188" t="s">
        <v>211</v>
      </c>
      <c r="D111" s="161"/>
      <c r="E111" s="162">
        <v>4.74</v>
      </c>
      <c r="F111" s="159"/>
      <c r="G111" s="159"/>
      <c r="H111" s="159"/>
      <c r="I111" s="159"/>
      <c r="J111" s="159"/>
      <c r="K111" s="159"/>
      <c r="L111" s="159"/>
      <c r="M111" s="159"/>
      <c r="N111" s="158"/>
      <c r="O111" s="158"/>
      <c r="P111" s="158"/>
      <c r="Q111" s="158"/>
      <c r="R111" s="159"/>
      <c r="S111" s="159"/>
      <c r="T111" s="159"/>
      <c r="U111" s="159"/>
      <c r="V111" s="159"/>
      <c r="W111" s="159"/>
      <c r="X111" s="159"/>
      <c r="Y111" s="159"/>
      <c r="Z111" s="148"/>
      <c r="AA111" s="148"/>
      <c r="AB111" s="148"/>
      <c r="AC111" s="148"/>
      <c r="AD111" s="148"/>
      <c r="AE111" s="148"/>
      <c r="AF111" s="148"/>
      <c r="AG111" s="148" t="s">
        <v>142</v>
      </c>
      <c r="AH111" s="148">
        <v>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3" x14ac:dyDescent="0.2">
      <c r="A112" s="155"/>
      <c r="B112" s="156"/>
      <c r="C112" s="188" t="s">
        <v>501</v>
      </c>
      <c r="D112" s="161"/>
      <c r="E112" s="162">
        <v>6.2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outlineLevel="1" x14ac:dyDescent="0.2">
      <c r="A113" s="171">
        <v>39</v>
      </c>
      <c r="B113" s="172" t="s">
        <v>231</v>
      </c>
      <c r="C113" s="187" t="s">
        <v>232</v>
      </c>
      <c r="D113" s="173" t="s">
        <v>135</v>
      </c>
      <c r="E113" s="174">
        <v>41.28</v>
      </c>
      <c r="F113" s="175"/>
      <c r="G113" s="176">
        <f>ROUND(E113*F113,2)</f>
        <v>0</v>
      </c>
      <c r="H113" s="175"/>
      <c r="I113" s="176">
        <f>ROUND(E113*H113,2)</f>
        <v>0</v>
      </c>
      <c r="J113" s="175"/>
      <c r="K113" s="176">
        <f>ROUND(E113*J113,2)</f>
        <v>0</v>
      </c>
      <c r="L113" s="176">
        <v>21</v>
      </c>
      <c r="M113" s="176">
        <f>G113*(1+L113/100)</f>
        <v>0</v>
      </c>
      <c r="N113" s="174">
        <v>1.4999999999999999E-4</v>
      </c>
      <c r="O113" s="174">
        <f>ROUND(E113*N113,2)</f>
        <v>0.01</v>
      </c>
      <c r="P113" s="174">
        <v>0</v>
      </c>
      <c r="Q113" s="174">
        <f>ROUND(E113*P113,2)</f>
        <v>0</v>
      </c>
      <c r="R113" s="176"/>
      <c r="S113" s="176" t="s">
        <v>137</v>
      </c>
      <c r="T113" s="177" t="s">
        <v>137</v>
      </c>
      <c r="U113" s="159">
        <v>3.2480000000000002E-2</v>
      </c>
      <c r="V113" s="159">
        <f>ROUND(E113*U113,2)</f>
        <v>1.34</v>
      </c>
      <c r="W113" s="159"/>
      <c r="X113" s="159" t="s">
        <v>138</v>
      </c>
      <c r="Y113" s="159" t="s">
        <v>139</v>
      </c>
      <c r="Z113" s="148"/>
      <c r="AA113" s="148"/>
      <c r="AB113" s="148"/>
      <c r="AC113" s="148"/>
      <c r="AD113" s="148"/>
      <c r="AE113" s="148"/>
      <c r="AF113" s="148"/>
      <c r="AG113" s="148" t="s">
        <v>140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2" x14ac:dyDescent="0.2">
      <c r="A114" s="155"/>
      <c r="B114" s="156"/>
      <c r="C114" s="188" t="s">
        <v>484</v>
      </c>
      <c r="D114" s="161"/>
      <c r="E114" s="162">
        <v>6.9</v>
      </c>
      <c r="F114" s="159"/>
      <c r="G114" s="159"/>
      <c r="H114" s="159"/>
      <c r="I114" s="159"/>
      <c r="J114" s="159"/>
      <c r="K114" s="159"/>
      <c r="L114" s="159"/>
      <c r="M114" s="159"/>
      <c r="N114" s="158"/>
      <c r="O114" s="158"/>
      <c r="P114" s="158"/>
      <c r="Q114" s="158"/>
      <c r="R114" s="159"/>
      <c r="S114" s="159"/>
      <c r="T114" s="159"/>
      <c r="U114" s="159"/>
      <c r="V114" s="159"/>
      <c r="W114" s="159"/>
      <c r="X114" s="159"/>
      <c r="Y114" s="159"/>
      <c r="Z114" s="148"/>
      <c r="AA114" s="148"/>
      <c r="AB114" s="148"/>
      <c r="AC114" s="148"/>
      <c r="AD114" s="148"/>
      <c r="AE114" s="148"/>
      <c r="AF114" s="148"/>
      <c r="AG114" s="148" t="s">
        <v>142</v>
      </c>
      <c r="AH114" s="148">
        <v>0</v>
      </c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3" x14ac:dyDescent="0.2">
      <c r="A115" s="155"/>
      <c r="B115" s="156"/>
      <c r="C115" s="188" t="s">
        <v>486</v>
      </c>
      <c r="D115" s="161"/>
      <c r="E115" s="162">
        <v>6.9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8"/>
      <c r="AA115" s="148"/>
      <c r="AB115" s="148"/>
      <c r="AC115" s="148"/>
      <c r="AD115" s="148"/>
      <c r="AE115" s="148"/>
      <c r="AF115" s="148"/>
      <c r="AG115" s="148" t="s">
        <v>142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3" x14ac:dyDescent="0.2">
      <c r="A116" s="155"/>
      <c r="B116" s="156"/>
      <c r="C116" s="188" t="s">
        <v>487</v>
      </c>
      <c r="D116" s="161"/>
      <c r="E116" s="162">
        <v>27.48</v>
      </c>
      <c r="F116" s="159"/>
      <c r="G116" s="159"/>
      <c r="H116" s="159"/>
      <c r="I116" s="159"/>
      <c r="J116" s="159"/>
      <c r="K116" s="159"/>
      <c r="L116" s="159"/>
      <c r="M116" s="159"/>
      <c r="N116" s="158"/>
      <c r="O116" s="158"/>
      <c r="P116" s="158"/>
      <c r="Q116" s="158"/>
      <c r="R116" s="159"/>
      <c r="S116" s="159"/>
      <c r="T116" s="159"/>
      <c r="U116" s="159"/>
      <c r="V116" s="159"/>
      <c r="W116" s="159"/>
      <c r="X116" s="159"/>
      <c r="Y116" s="159"/>
      <c r="Z116" s="148"/>
      <c r="AA116" s="148"/>
      <c r="AB116" s="148"/>
      <c r="AC116" s="148"/>
      <c r="AD116" s="148"/>
      <c r="AE116" s="148"/>
      <c r="AF116" s="148"/>
      <c r="AG116" s="148" t="s">
        <v>142</v>
      </c>
      <c r="AH116" s="148">
        <v>0</v>
      </c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2">
      <c r="A117" s="171">
        <v>40</v>
      </c>
      <c r="B117" s="172" t="s">
        <v>233</v>
      </c>
      <c r="C117" s="187" t="s">
        <v>234</v>
      </c>
      <c r="D117" s="173" t="s">
        <v>135</v>
      </c>
      <c r="E117" s="174">
        <v>41.28</v>
      </c>
      <c r="F117" s="175"/>
      <c r="G117" s="176">
        <f>ROUND(E117*F117,2)</f>
        <v>0</v>
      </c>
      <c r="H117" s="175"/>
      <c r="I117" s="176">
        <f>ROUND(E117*H117,2)</f>
        <v>0</v>
      </c>
      <c r="J117" s="175"/>
      <c r="K117" s="176">
        <f>ROUND(E117*J117,2)</f>
        <v>0</v>
      </c>
      <c r="L117" s="176">
        <v>21</v>
      </c>
      <c r="M117" s="176">
        <f>G117*(1+L117/100)</f>
        <v>0</v>
      </c>
      <c r="N117" s="174">
        <v>2.3000000000000001E-4</v>
      </c>
      <c r="O117" s="174">
        <f>ROUND(E117*N117,2)</f>
        <v>0.01</v>
      </c>
      <c r="P117" s="174">
        <v>0</v>
      </c>
      <c r="Q117" s="174">
        <f>ROUND(E117*P117,2)</f>
        <v>0</v>
      </c>
      <c r="R117" s="176"/>
      <c r="S117" s="176" t="s">
        <v>137</v>
      </c>
      <c r="T117" s="177" t="s">
        <v>137</v>
      </c>
      <c r="U117" s="159">
        <v>7.0000000000000007E-2</v>
      </c>
      <c r="V117" s="159">
        <f>ROUND(E117*U117,2)</f>
        <v>2.89</v>
      </c>
      <c r="W117" s="159"/>
      <c r="X117" s="159" t="s">
        <v>374</v>
      </c>
      <c r="Y117" s="159" t="s">
        <v>139</v>
      </c>
      <c r="Z117" s="148"/>
      <c r="AA117" s="148"/>
      <c r="AB117" s="148"/>
      <c r="AC117" s="148"/>
      <c r="AD117" s="148"/>
      <c r="AE117" s="148"/>
      <c r="AF117" s="148"/>
      <c r="AG117" s="148" t="s">
        <v>375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2" x14ac:dyDescent="0.2">
      <c r="A118" s="155"/>
      <c r="B118" s="156"/>
      <c r="C118" s="188" t="s">
        <v>484</v>
      </c>
      <c r="D118" s="161"/>
      <c r="E118" s="162">
        <v>6.9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">
      <c r="A119" s="155"/>
      <c r="B119" s="156"/>
      <c r="C119" s="188" t="s">
        <v>486</v>
      </c>
      <c r="D119" s="161"/>
      <c r="E119" s="162">
        <v>6.9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142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88" t="s">
        <v>487</v>
      </c>
      <c r="D120" s="161"/>
      <c r="E120" s="162">
        <v>27.48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142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1" x14ac:dyDescent="0.2">
      <c r="A121" s="171">
        <v>41</v>
      </c>
      <c r="B121" s="172" t="s">
        <v>235</v>
      </c>
      <c r="C121" s="187" t="s">
        <v>236</v>
      </c>
      <c r="D121" s="173" t="s">
        <v>135</v>
      </c>
      <c r="E121" s="174">
        <v>20.64</v>
      </c>
      <c r="F121" s="175"/>
      <c r="G121" s="176">
        <f>ROUND(E121*F121,2)</f>
        <v>0</v>
      </c>
      <c r="H121" s="175"/>
      <c r="I121" s="176">
        <f>ROUND(E121*H121,2)</f>
        <v>0</v>
      </c>
      <c r="J121" s="175"/>
      <c r="K121" s="176">
        <f>ROUND(E121*J121,2)</f>
        <v>0</v>
      </c>
      <c r="L121" s="176">
        <v>21</v>
      </c>
      <c r="M121" s="176">
        <f>G121*(1+L121/100)</f>
        <v>0</v>
      </c>
      <c r="N121" s="174">
        <v>4.6000000000000001E-4</v>
      </c>
      <c r="O121" s="174">
        <f>ROUND(E121*N121,2)</f>
        <v>0.01</v>
      </c>
      <c r="P121" s="174">
        <v>0</v>
      </c>
      <c r="Q121" s="174">
        <f>ROUND(E121*P121,2)</f>
        <v>0</v>
      </c>
      <c r="R121" s="176"/>
      <c r="S121" s="176" t="s">
        <v>137</v>
      </c>
      <c r="T121" s="177" t="s">
        <v>137</v>
      </c>
      <c r="U121" s="159">
        <v>0.1</v>
      </c>
      <c r="V121" s="159">
        <f>ROUND(E121*U121,2)</f>
        <v>2.06</v>
      </c>
      <c r="W121" s="159"/>
      <c r="X121" s="159" t="s">
        <v>374</v>
      </c>
      <c r="Y121" s="159" t="s">
        <v>139</v>
      </c>
      <c r="Z121" s="148"/>
      <c r="AA121" s="148"/>
      <c r="AB121" s="148"/>
      <c r="AC121" s="148"/>
      <c r="AD121" s="148"/>
      <c r="AE121" s="148"/>
      <c r="AF121" s="148"/>
      <c r="AG121" s="148" t="s">
        <v>375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2" x14ac:dyDescent="0.2">
      <c r="A122" s="155"/>
      <c r="B122" s="156"/>
      <c r="C122" s="188" t="s">
        <v>484</v>
      </c>
      <c r="D122" s="161"/>
      <c r="E122" s="162">
        <v>6.9</v>
      </c>
      <c r="F122" s="159"/>
      <c r="G122" s="159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8"/>
      <c r="AA122" s="148"/>
      <c r="AB122" s="148"/>
      <c r="AC122" s="148"/>
      <c r="AD122" s="148"/>
      <c r="AE122" s="148"/>
      <c r="AF122" s="148"/>
      <c r="AG122" s="148" t="s">
        <v>142</v>
      </c>
      <c r="AH122" s="148">
        <v>0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3" x14ac:dyDescent="0.2">
      <c r="A123" s="155"/>
      <c r="B123" s="156"/>
      <c r="C123" s="188" t="s">
        <v>502</v>
      </c>
      <c r="D123" s="161"/>
      <c r="E123" s="162">
        <v>13.74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8"/>
      <c r="AA123" s="148"/>
      <c r="AB123" s="148"/>
      <c r="AC123" s="148"/>
      <c r="AD123" s="148"/>
      <c r="AE123" s="148"/>
      <c r="AF123" s="148"/>
      <c r="AG123" s="148" t="s">
        <v>142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1" x14ac:dyDescent="0.2">
      <c r="A124" s="171">
        <v>42</v>
      </c>
      <c r="B124" s="172" t="s">
        <v>503</v>
      </c>
      <c r="C124" s="187" t="s">
        <v>504</v>
      </c>
      <c r="D124" s="173" t="s">
        <v>135</v>
      </c>
      <c r="E124" s="174">
        <v>20.64</v>
      </c>
      <c r="F124" s="175"/>
      <c r="G124" s="176">
        <f>ROUND(E124*F124,2)</f>
        <v>0</v>
      </c>
      <c r="H124" s="175"/>
      <c r="I124" s="176">
        <f>ROUND(E124*H124,2)</f>
        <v>0</v>
      </c>
      <c r="J124" s="175"/>
      <c r="K124" s="176">
        <f>ROUND(E124*J124,2)</f>
        <v>0</v>
      </c>
      <c r="L124" s="176">
        <v>21</v>
      </c>
      <c r="M124" s="176">
        <f>G124*(1+L124/100)</f>
        <v>0</v>
      </c>
      <c r="N124" s="174">
        <v>2.9E-4</v>
      </c>
      <c r="O124" s="174">
        <f>ROUND(E124*N124,2)</f>
        <v>0.01</v>
      </c>
      <c r="P124" s="174">
        <v>0</v>
      </c>
      <c r="Q124" s="174">
        <f>ROUND(E124*P124,2)</f>
        <v>0</v>
      </c>
      <c r="R124" s="176"/>
      <c r="S124" s="176" t="s">
        <v>137</v>
      </c>
      <c r="T124" s="177" t="s">
        <v>137</v>
      </c>
      <c r="U124" s="159">
        <v>0.19503999999999999</v>
      </c>
      <c r="V124" s="159">
        <f>ROUND(E124*U124,2)</f>
        <v>4.03</v>
      </c>
      <c r="W124" s="159"/>
      <c r="X124" s="159" t="s">
        <v>138</v>
      </c>
      <c r="Y124" s="159" t="s">
        <v>139</v>
      </c>
      <c r="Z124" s="148"/>
      <c r="AA124" s="148"/>
      <c r="AB124" s="148"/>
      <c r="AC124" s="148"/>
      <c r="AD124" s="148"/>
      <c r="AE124" s="148"/>
      <c r="AF124" s="148"/>
      <c r="AG124" s="148" t="s">
        <v>140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2" x14ac:dyDescent="0.2">
      <c r="A125" s="155"/>
      <c r="B125" s="156"/>
      <c r="C125" s="188" t="s">
        <v>484</v>
      </c>
      <c r="D125" s="161"/>
      <c r="E125" s="162">
        <v>6.9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142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8" t="s">
        <v>502</v>
      </c>
      <c r="D126" s="161"/>
      <c r="E126" s="162">
        <v>13.74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x14ac:dyDescent="0.2">
      <c r="A127" s="164" t="s">
        <v>131</v>
      </c>
      <c r="B127" s="165" t="s">
        <v>96</v>
      </c>
      <c r="C127" s="186" t="s">
        <v>97</v>
      </c>
      <c r="D127" s="166"/>
      <c r="E127" s="167"/>
      <c r="F127" s="168"/>
      <c r="G127" s="168">
        <f>SUMIF(AG128:AG131,"&lt;&gt;NOR",G128:G131)</f>
        <v>0</v>
      </c>
      <c r="H127" s="168"/>
      <c r="I127" s="168">
        <f>SUM(I128:I131)</f>
        <v>0</v>
      </c>
      <c r="J127" s="168"/>
      <c r="K127" s="168">
        <f>SUM(K128:K131)</f>
        <v>0</v>
      </c>
      <c r="L127" s="168"/>
      <c r="M127" s="168">
        <f>SUM(M128:M131)</f>
        <v>0</v>
      </c>
      <c r="N127" s="167"/>
      <c r="O127" s="167">
        <f>SUM(O128:O131)</f>
        <v>0</v>
      </c>
      <c r="P127" s="167"/>
      <c r="Q127" s="167">
        <f>SUM(Q128:Q131)</f>
        <v>0</v>
      </c>
      <c r="R127" s="168"/>
      <c r="S127" s="168"/>
      <c r="T127" s="169"/>
      <c r="U127" s="163"/>
      <c r="V127" s="163">
        <f>SUM(V128:V131)</f>
        <v>3.94</v>
      </c>
      <c r="W127" s="163"/>
      <c r="X127" s="163"/>
      <c r="Y127" s="163"/>
      <c r="AG127" t="s">
        <v>132</v>
      </c>
    </row>
    <row r="128" spans="1:60" outlineLevel="1" x14ac:dyDescent="0.2">
      <c r="A128" s="171">
        <v>43</v>
      </c>
      <c r="B128" s="172" t="s">
        <v>505</v>
      </c>
      <c r="C128" s="187" t="s">
        <v>506</v>
      </c>
      <c r="D128" s="173" t="s">
        <v>135</v>
      </c>
      <c r="E128" s="174">
        <v>32.804000000000002</v>
      </c>
      <c r="F128" s="175"/>
      <c r="G128" s="176">
        <f>ROUND(E128*F128,2)</f>
        <v>0</v>
      </c>
      <c r="H128" s="175"/>
      <c r="I128" s="176">
        <f>ROUND(E128*H128,2)</f>
        <v>0</v>
      </c>
      <c r="J128" s="175"/>
      <c r="K128" s="176">
        <f>ROUND(E128*J128,2)</f>
        <v>0</v>
      </c>
      <c r="L128" s="176">
        <v>21</v>
      </c>
      <c r="M128" s="176">
        <f>G128*(1+L128/100)</f>
        <v>0</v>
      </c>
      <c r="N128" s="174">
        <v>0</v>
      </c>
      <c r="O128" s="174">
        <f>ROUND(E128*N128,2)</f>
        <v>0</v>
      </c>
      <c r="P128" s="174">
        <v>0</v>
      </c>
      <c r="Q128" s="174">
        <f>ROUND(E128*P128,2)</f>
        <v>0</v>
      </c>
      <c r="R128" s="176"/>
      <c r="S128" s="176" t="s">
        <v>137</v>
      </c>
      <c r="T128" s="177" t="s">
        <v>137</v>
      </c>
      <c r="U128" s="159">
        <v>0.12</v>
      </c>
      <c r="V128" s="159">
        <f>ROUND(E128*U128,2)</f>
        <v>3.94</v>
      </c>
      <c r="W128" s="159"/>
      <c r="X128" s="159" t="s">
        <v>138</v>
      </c>
      <c r="Y128" s="159" t="s">
        <v>139</v>
      </c>
      <c r="Z128" s="148"/>
      <c r="AA128" s="148"/>
      <c r="AB128" s="148"/>
      <c r="AC128" s="148"/>
      <c r="AD128" s="148"/>
      <c r="AE128" s="148"/>
      <c r="AF128" s="148"/>
      <c r="AG128" s="148" t="s">
        <v>140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2" x14ac:dyDescent="0.2">
      <c r="A129" s="155"/>
      <c r="B129" s="156"/>
      <c r="C129" s="188" t="s">
        <v>486</v>
      </c>
      <c r="D129" s="161"/>
      <c r="E129" s="162">
        <v>6.9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142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88" t="s">
        <v>487</v>
      </c>
      <c r="D130" s="161"/>
      <c r="E130" s="162">
        <v>27.48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142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2">
      <c r="A131" s="155"/>
      <c r="B131" s="156"/>
      <c r="C131" s="188" t="s">
        <v>488</v>
      </c>
      <c r="D131" s="161"/>
      <c r="E131" s="162">
        <v>-1.5760000000000001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142</v>
      </c>
      <c r="AH131" s="148">
        <v>0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x14ac:dyDescent="0.2">
      <c r="A132" s="164" t="s">
        <v>131</v>
      </c>
      <c r="B132" s="165" t="s">
        <v>98</v>
      </c>
      <c r="C132" s="186" t="s">
        <v>99</v>
      </c>
      <c r="D132" s="166"/>
      <c r="E132" s="167"/>
      <c r="F132" s="168"/>
      <c r="G132" s="168">
        <f>SUMIF(AG133:AG137,"&lt;&gt;NOR",G133:G137)</f>
        <v>0</v>
      </c>
      <c r="H132" s="168"/>
      <c r="I132" s="168">
        <f>SUM(I133:I137)</f>
        <v>0</v>
      </c>
      <c r="J132" s="168"/>
      <c r="K132" s="168">
        <f>SUM(K133:K137)</f>
        <v>0</v>
      </c>
      <c r="L132" s="168"/>
      <c r="M132" s="168">
        <f>SUM(M133:M137)</f>
        <v>0</v>
      </c>
      <c r="N132" s="167"/>
      <c r="O132" s="167">
        <f>SUM(O133:O137)</f>
        <v>0</v>
      </c>
      <c r="P132" s="167"/>
      <c r="Q132" s="167">
        <f>SUM(Q133:Q137)</f>
        <v>0</v>
      </c>
      <c r="R132" s="168"/>
      <c r="S132" s="168"/>
      <c r="T132" s="169"/>
      <c r="U132" s="163"/>
      <c r="V132" s="163">
        <f>SUM(V133:V137)</f>
        <v>21.38</v>
      </c>
      <c r="W132" s="163"/>
      <c r="X132" s="163"/>
      <c r="Y132" s="163"/>
      <c r="AG132" t="s">
        <v>132</v>
      </c>
    </row>
    <row r="133" spans="1:60" outlineLevel="1" x14ac:dyDescent="0.2">
      <c r="A133" s="178">
        <v>44</v>
      </c>
      <c r="B133" s="179" t="s">
        <v>241</v>
      </c>
      <c r="C133" s="189" t="s">
        <v>242</v>
      </c>
      <c r="D133" s="180" t="s">
        <v>200</v>
      </c>
      <c r="E133" s="181">
        <v>2</v>
      </c>
      <c r="F133" s="182"/>
      <c r="G133" s="183">
        <f>ROUND(E133*F133,2)</f>
        <v>0</v>
      </c>
      <c r="H133" s="182"/>
      <c r="I133" s="183">
        <f>ROUND(E133*H133,2)</f>
        <v>0</v>
      </c>
      <c r="J133" s="182"/>
      <c r="K133" s="183">
        <f>ROUND(E133*J133,2)</f>
        <v>0</v>
      </c>
      <c r="L133" s="183">
        <v>21</v>
      </c>
      <c r="M133" s="183">
        <f>G133*(1+L133/100)</f>
        <v>0</v>
      </c>
      <c r="N133" s="181">
        <v>0</v>
      </c>
      <c r="O133" s="181">
        <f>ROUND(E133*N133,2)</f>
        <v>0</v>
      </c>
      <c r="P133" s="181">
        <v>0</v>
      </c>
      <c r="Q133" s="181">
        <f>ROUND(E133*P133,2)</f>
        <v>0</v>
      </c>
      <c r="R133" s="183"/>
      <c r="S133" s="183" t="s">
        <v>137</v>
      </c>
      <c r="T133" s="184" t="s">
        <v>137</v>
      </c>
      <c r="U133" s="159">
        <v>0.27</v>
      </c>
      <c r="V133" s="159">
        <f>ROUND(E133*U133,2)</f>
        <v>0.54</v>
      </c>
      <c r="W133" s="159"/>
      <c r="X133" s="159" t="s">
        <v>138</v>
      </c>
      <c r="Y133" s="159" t="s">
        <v>139</v>
      </c>
      <c r="Z133" s="148"/>
      <c r="AA133" s="148"/>
      <c r="AB133" s="148"/>
      <c r="AC133" s="148"/>
      <c r="AD133" s="148"/>
      <c r="AE133" s="148"/>
      <c r="AF133" s="148"/>
      <c r="AG133" s="148" t="s">
        <v>140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1" x14ac:dyDescent="0.2">
      <c r="A134" s="178">
        <v>45</v>
      </c>
      <c r="B134" s="179" t="s">
        <v>243</v>
      </c>
      <c r="C134" s="189" t="s">
        <v>244</v>
      </c>
      <c r="D134" s="180" t="s">
        <v>200</v>
      </c>
      <c r="E134" s="181">
        <v>2</v>
      </c>
      <c r="F134" s="182"/>
      <c r="G134" s="183">
        <f>ROUND(E134*F134,2)</f>
        <v>0</v>
      </c>
      <c r="H134" s="182"/>
      <c r="I134" s="183">
        <f>ROUND(E134*H134,2)</f>
        <v>0</v>
      </c>
      <c r="J134" s="182"/>
      <c r="K134" s="183">
        <f>ROUND(E134*J134,2)</f>
        <v>0</v>
      </c>
      <c r="L134" s="183">
        <v>21</v>
      </c>
      <c r="M134" s="183">
        <f>G134*(1+L134/100)</f>
        <v>0</v>
      </c>
      <c r="N134" s="181">
        <v>1.2999999999999999E-3</v>
      </c>
      <c r="O134" s="181">
        <f>ROUND(E134*N134,2)</f>
        <v>0</v>
      </c>
      <c r="P134" s="181">
        <v>0</v>
      </c>
      <c r="Q134" s="181">
        <f>ROUND(E134*P134,2)</f>
        <v>0</v>
      </c>
      <c r="R134" s="183"/>
      <c r="S134" s="183" t="s">
        <v>136</v>
      </c>
      <c r="T134" s="184" t="s">
        <v>137</v>
      </c>
      <c r="U134" s="159">
        <v>0</v>
      </c>
      <c r="V134" s="159">
        <f>ROUND(E134*U134,2)</f>
        <v>0</v>
      </c>
      <c r="W134" s="159"/>
      <c r="X134" s="159" t="s">
        <v>245</v>
      </c>
      <c r="Y134" s="159" t="s">
        <v>139</v>
      </c>
      <c r="Z134" s="148"/>
      <c r="AA134" s="148"/>
      <c r="AB134" s="148"/>
      <c r="AC134" s="148"/>
      <c r="AD134" s="148"/>
      <c r="AE134" s="148"/>
      <c r="AF134" s="148"/>
      <c r="AG134" s="148" t="s">
        <v>246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1" x14ac:dyDescent="0.2">
      <c r="A135" s="178">
        <v>46</v>
      </c>
      <c r="B135" s="179" t="s">
        <v>247</v>
      </c>
      <c r="C135" s="189" t="s">
        <v>248</v>
      </c>
      <c r="D135" s="180" t="s">
        <v>200</v>
      </c>
      <c r="E135" s="181">
        <v>2</v>
      </c>
      <c r="F135" s="182"/>
      <c r="G135" s="183">
        <f>ROUND(E135*F135,2)</f>
        <v>0</v>
      </c>
      <c r="H135" s="182"/>
      <c r="I135" s="183">
        <f>ROUND(E135*H135,2)</f>
        <v>0</v>
      </c>
      <c r="J135" s="182"/>
      <c r="K135" s="183">
        <f>ROUND(E135*J135,2)</f>
        <v>0</v>
      </c>
      <c r="L135" s="183">
        <v>21</v>
      </c>
      <c r="M135" s="183">
        <f>G135*(1+L135/100)</f>
        <v>0</v>
      </c>
      <c r="N135" s="181">
        <v>0</v>
      </c>
      <c r="O135" s="181">
        <f>ROUND(E135*N135,2)</f>
        <v>0</v>
      </c>
      <c r="P135" s="181">
        <v>0</v>
      </c>
      <c r="Q135" s="181">
        <f>ROUND(E135*P135,2)</f>
        <v>0</v>
      </c>
      <c r="R135" s="183"/>
      <c r="S135" s="183" t="s">
        <v>137</v>
      </c>
      <c r="T135" s="184" t="s">
        <v>137</v>
      </c>
      <c r="U135" s="159">
        <v>0.42</v>
      </c>
      <c r="V135" s="159">
        <f>ROUND(E135*U135,2)</f>
        <v>0.84</v>
      </c>
      <c r="W135" s="159"/>
      <c r="X135" s="159" t="s">
        <v>138</v>
      </c>
      <c r="Y135" s="159" t="s">
        <v>139</v>
      </c>
      <c r="Z135" s="148"/>
      <c r="AA135" s="148"/>
      <c r="AB135" s="148"/>
      <c r="AC135" s="148"/>
      <c r="AD135" s="148"/>
      <c r="AE135" s="148"/>
      <c r="AF135" s="148"/>
      <c r="AG135" s="148" t="s">
        <v>140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1" x14ac:dyDescent="0.2">
      <c r="A136" s="178">
        <v>47</v>
      </c>
      <c r="B136" s="179" t="s">
        <v>256</v>
      </c>
      <c r="C136" s="189" t="s">
        <v>257</v>
      </c>
      <c r="D136" s="180" t="s">
        <v>258</v>
      </c>
      <c r="E136" s="181">
        <v>1</v>
      </c>
      <c r="F136" s="182"/>
      <c r="G136" s="183">
        <f>ROUND(E136*F136,2)</f>
        <v>0</v>
      </c>
      <c r="H136" s="182"/>
      <c r="I136" s="183">
        <f>ROUND(E136*H136,2)</f>
        <v>0</v>
      </c>
      <c r="J136" s="182"/>
      <c r="K136" s="183">
        <f>ROUND(E136*J136,2)</f>
        <v>0</v>
      </c>
      <c r="L136" s="183">
        <v>21</v>
      </c>
      <c r="M136" s="183">
        <f>G136*(1+L136/100)</f>
        <v>0</v>
      </c>
      <c r="N136" s="181">
        <v>0</v>
      </c>
      <c r="O136" s="181">
        <f>ROUND(E136*N136,2)</f>
        <v>0</v>
      </c>
      <c r="P136" s="181">
        <v>0</v>
      </c>
      <c r="Q136" s="181">
        <f>ROUND(E136*P136,2)</f>
        <v>0</v>
      </c>
      <c r="R136" s="183"/>
      <c r="S136" s="183" t="s">
        <v>136</v>
      </c>
      <c r="T136" s="184" t="s">
        <v>201</v>
      </c>
      <c r="U136" s="159">
        <v>0</v>
      </c>
      <c r="V136" s="159">
        <f>ROUND(E136*U136,2)</f>
        <v>0</v>
      </c>
      <c r="W136" s="159"/>
      <c r="X136" s="159" t="s">
        <v>138</v>
      </c>
      <c r="Y136" s="159" t="s">
        <v>139</v>
      </c>
      <c r="Z136" s="148"/>
      <c r="AA136" s="148"/>
      <c r="AB136" s="148"/>
      <c r="AC136" s="148"/>
      <c r="AD136" s="148"/>
      <c r="AE136" s="148"/>
      <c r="AF136" s="148"/>
      <c r="AG136" s="148" t="s">
        <v>140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2">
      <c r="A137" s="178">
        <v>48</v>
      </c>
      <c r="B137" s="179" t="s">
        <v>259</v>
      </c>
      <c r="C137" s="189" t="s">
        <v>260</v>
      </c>
      <c r="D137" s="180" t="s">
        <v>261</v>
      </c>
      <c r="E137" s="181">
        <v>20</v>
      </c>
      <c r="F137" s="182"/>
      <c r="G137" s="183">
        <f>ROUND(E137*F137,2)</f>
        <v>0</v>
      </c>
      <c r="H137" s="182"/>
      <c r="I137" s="183">
        <f>ROUND(E137*H137,2)</f>
        <v>0</v>
      </c>
      <c r="J137" s="182"/>
      <c r="K137" s="183">
        <f>ROUND(E137*J137,2)</f>
        <v>0</v>
      </c>
      <c r="L137" s="183">
        <v>21</v>
      </c>
      <c r="M137" s="183">
        <f>G137*(1+L137/100)</f>
        <v>0</v>
      </c>
      <c r="N137" s="181">
        <v>0</v>
      </c>
      <c r="O137" s="181">
        <f>ROUND(E137*N137,2)</f>
        <v>0</v>
      </c>
      <c r="P137" s="181">
        <v>0</v>
      </c>
      <c r="Q137" s="181">
        <f>ROUND(E137*P137,2)</f>
        <v>0</v>
      </c>
      <c r="R137" s="183"/>
      <c r="S137" s="183" t="s">
        <v>137</v>
      </c>
      <c r="T137" s="184" t="s">
        <v>137</v>
      </c>
      <c r="U137" s="159">
        <v>1</v>
      </c>
      <c r="V137" s="159">
        <f>ROUND(E137*U137,2)</f>
        <v>20</v>
      </c>
      <c r="W137" s="159"/>
      <c r="X137" s="159" t="s">
        <v>138</v>
      </c>
      <c r="Y137" s="159" t="s">
        <v>139</v>
      </c>
      <c r="Z137" s="148"/>
      <c r="AA137" s="148"/>
      <c r="AB137" s="148"/>
      <c r="AC137" s="148"/>
      <c r="AD137" s="148"/>
      <c r="AE137" s="148"/>
      <c r="AF137" s="148"/>
      <c r="AG137" s="148" t="s">
        <v>140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x14ac:dyDescent="0.2">
      <c r="A138" s="164" t="s">
        <v>131</v>
      </c>
      <c r="B138" s="165" t="s">
        <v>100</v>
      </c>
      <c r="C138" s="186" t="s">
        <v>101</v>
      </c>
      <c r="D138" s="166"/>
      <c r="E138" s="167"/>
      <c r="F138" s="168"/>
      <c r="G138" s="168">
        <f>SUMIF(AG139:AG148,"&lt;&gt;NOR",G139:G148)</f>
        <v>0</v>
      </c>
      <c r="H138" s="168"/>
      <c r="I138" s="168">
        <f>SUM(I139:I148)</f>
        <v>0</v>
      </c>
      <c r="J138" s="168"/>
      <c r="K138" s="168">
        <f>SUM(K139:K148)</f>
        <v>0</v>
      </c>
      <c r="L138" s="168"/>
      <c r="M138" s="168">
        <f>SUM(M139:M148)</f>
        <v>0</v>
      </c>
      <c r="N138" s="167"/>
      <c r="O138" s="167">
        <f>SUM(O139:O148)</f>
        <v>0</v>
      </c>
      <c r="P138" s="167"/>
      <c r="Q138" s="167">
        <f>SUM(Q139:Q148)</f>
        <v>0</v>
      </c>
      <c r="R138" s="168"/>
      <c r="S138" s="168"/>
      <c r="T138" s="169"/>
      <c r="U138" s="163"/>
      <c r="V138" s="163">
        <f>SUM(V139:V148)</f>
        <v>0.89</v>
      </c>
      <c r="W138" s="163"/>
      <c r="X138" s="163"/>
      <c r="Y138" s="163"/>
      <c r="AG138" t="s">
        <v>132</v>
      </c>
    </row>
    <row r="139" spans="1:60" outlineLevel="1" x14ac:dyDescent="0.2">
      <c r="A139" s="178">
        <v>49</v>
      </c>
      <c r="B139" s="179" t="s">
        <v>262</v>
      </c>
      <c r="C139" s="189" t="s">
        <v>263</v>
      </c>
      <c r="D139" s="180" t="s">
        <v>160</v>
      </c>
      <c r="E139" s="181">
        <v>0.30002000000000001</v>
      </c>
      <c r="F139" s="182"/>
      <c r="G139" s="183">
        <f>ROUND(E139*F139,2)</f>
        <v>0</v>
      </c>
      <c r="H139" s="182"/>
      <c r="I139" s="183">
        <f>ROUND(E139*H139,2)</f>
        <v>0</v>
      </c>
      <c r="J139" s="182"/>
      <c r="K139" s="183">
        <f>ROUND(E139*J139,2)</f>
        <v>0</v>
      </c>
      <c r="L139" s="183">
        <v>21</v>
      </c>
      <c r="M139" s="183">
        <f>G139*(1+L139/100)</f>
        <v>0</v>
      </c>
      <c r="N139" s="181">
        <v>0</v>
      </c>
      <c r="O139" s="181">
        <f>ROUND(E139*N139,2)</f>
        <v>0</v>
      </c>
      <c r="P139" s="181">
        <v>0</v>
      </c>
      <c r="Q139" s="181">
        <f>ROUND(E139*P139,2)</f>
        <v>0</v>
      </c>
      <c r="R139" s="183"/>
      <c r="S139" s="183" t="s">
        <v>137</v>
      </c>
      <c r="T139" s="184" t="s">
        <v>137</v>
      </c>
      <c r="U139" s="159">
        <v>0.94199999999999995</v>
      </c>
      <c r="V139" s="159">
        <f>ROUND(E139*U139,2)</f>
        <v>0.28000000000000003</v>
      </c>
      <c r="W139" s="159"/>
      <c r="X139" s="159" t="s">
        <v>264</v>
      </c>
      <c r="Y139" s="159" t="s">
        <v>139</v>
      </c>
      <c r="Z139" s="148"/>
      <c r="AA139" s="148"/>
      <c r="AB139" s="148"/>
      <c r="AC139" s="148"/>
      <c r="AD139" s="148"/>
      <c r="AE139" s="148"/>
      <c r="AF139" s="148"/>
      <c r="AG139" s="148" t="s">
        <v>265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78">
        <v>50</v>
      </c>
      <c r="B140" s="179" t="s">
        <v>266</v>
      </c>
      <c r="C140" s="189" t="s">
        <v>267</v>
      </c>
      <c r="D140" s="180" t="s">
        <v>160</v>
      </c>
      <c r="E140" s="181">
        <v>0.30002000000000001</v>
      </c>
      <c r="F140" s="182"/>
      <c r="G140" s="183">
        <f>ROUND(E140*F140,2)</f>
        <v>0</v>
      </c>
      <c r="H140" s="182"/>
      <c r="I140" s="183">
        <f>ROUND(E140*H140,2)</f>
        <v>0</v>
      </c>
      <c r="J140" s="182"/>
      <c r="K140" s="183">
        <f>ROUND(E140*J140,2)</f>
        <v>0</v>
      </c>
      <c r="L140" s="183">
        <v>21</v>
      </c>
      <c r="M140" s="183">
        <f>G140*(1+L140/100)</f>
        <v>0</v>
      </c>
      <c r="N140" s="181">
        <v>0</v>
      </c>
      <c r="O140" s="181">
        <f>ROUND(E140*N140,2)</f>
        <v>0</v>
      </c>
      <c r="P140" s="181">
        <v>0</v>
      </c>
      <c r="Q140" s="181">
        <f>ROUND(E140*P140,2)</f>
        <v>0</v>
      </c>
      <c r="R140" s="183"/>
      <c r="S140" s="183" t="s">
        <v>137</v>
      </c>
      <c r="T140" s="184" t="s">
        <v>137</v>
      </c>
      <c r="U140" s="159">
        <v>0.105</v>
      </c>
      <c r="V140" s="159">
        <f>ROUND(E140*U140,2)</f>
        <v>0.03</v>
      </c>
      <c r="W140" s="159"/>
      <c r="X140" s="159" t="s">
        <v>264</v>
      </c>
      <c r="Y140" s="159" t="s">
        <v>139</v>
      </c>
      <c r="Z140" s="148"/>
      <c r="AA140" s="148"/>
      <c r="AB140" s="148"/>
      <c r="AC140" s="148"/>
      <c r="AD140" s="148"/>
      <c r="AE140" s="148"/>
      <c r="AF140" s="148"/>
      <c r="AG140" s="148" t="s">
        <v>265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2">
      <c r="A141" s="178">
        <v>51</v>
      </c>
      <c r="B141" s="179" t="s">
        <v>268</v>
      </c>
      <c r="C141" s="189" t="s">
        <v>269</v>
      </c>
      <c r="D141" s="180" t="s">
        <v>160</v>
      </c>
      <c r="E141" s="181">
        <v>0.30002000000000001</v>
      </c>
      <c r="F141" s="182"/>
      <c r="G141" s="183">
        <f>ROUND(E141*F141,2)</f>
        <v>0</v>
      </c>
      <c r="H141" s="182"/>
      <c r="I141" s="183">
        <f>ROUND(E141*H141,2)</f>
        <v>0</v>
      </c>
      <c r="J141" s="182"/>
      <c r="K141" s="183">
        <f>ROUND(E141*J141,2)</f>
        <v>0</v>
      </c>
      <c r="L141" s="183">
        <v>21</v>
      </c>
      <c r="M141" s="183">
        <f>G141*(1+L141/100)</f>
        <v>0</v>
      </c>
      <c r="N141" s="181">
        <v>0</v>
      </c>
      <c r="O141" s="181">
        <f>ROUND(E141*N141,2)</f>
        <v>0</v>
      </c>
      <c r="P141" s="181">
        <v>0</v>
      </c>
      <c r="Q141" s="181">
        <f>ROUND(E141*P141,2)</f>
        <v>0</v>
      </c>
      <c r="R141" s="183"/>
      <c r="S141" s="183" t="s">
        <v>137</v>
      </c>
      <c r="T141" s="184" t="s">
        <v>137</v>
      </c>
      <c r="U141" s="159">
        <v>0.45800000000000002</v>
      </c>
      <c r="V141" s="159">
        <f>ROUND(E141*U141,2)</f>
        <v>0.14000000000000001</v>
      </c>
      <c r="W141" s="159"/>
      <c r="X141" s="159" t="s">
        <v>264</v>
      </c>
      <c r="Y141" s="159" t="s">
        <v>139</v>
      </c>
      <c r="Z141" s="148"/>
      <c r="AA141" s="148"/>
      <c r="AB141" s="148"/>
      <c r="AC141" s="148"/>
      <c r="AD141" s="148"/>
      <c r="AE141" s="148"/>
      <c r="AF141" s="148"/>
      <c r="AG141" s="148" t="s">
        <v>265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2">
      <c r="A142" s="178">
        <v>52</v>
      </c>
      <c r="B142" s="179" t="s">
        <v>270</v>
      </c>
      <c r="C142" s="189" t="s">
        <v>271</v>
      </c>
      <c r="D142" s="180" t="s">
        <v>160</v>
      </c>
      <c r="E142" s="181">
        <v>0.30002000000000001</v>
      </c>
      <c r="F142" s="182"/>
      <c r="G142" s="183">
        <f>ROUND(E142*F142,2)</f>
        <v>0</v>
      </c>
      <c r="H142" s="182"/>
      <c r="I142" s="183">
        <f>ROUND(E142*H142,2)</f>
        <v>0</v>
      </c>
      <c r="J142" s="182"/>
      <c r="K142" s="183">
        <f>ROUND(E142*J142,2)</f>
        <v>0</v>
      </c>
      <c r="L142" s="183">
        <v>21</v>
      </c>
      <c r="M142" s="183">
        <f>G142*(1+L142/100)</f>
        <v>0</v>
      </c>
      <c r="N142" s="181">
        <v>0</v>
      </c>
      <c r="O142" s="181">
        <f>ROUND(E142*N142,2)</f>
        <v>0</v>
      </c>
      <c r="P142" s="181">
        <v>0</v>
      </c>
      <c r="Q142" s="181">
        <f>ROUND(E142*P142,2)</f>
        <v>0</v>
      </c>
      <c r="R142" s="183"/>
      <c r="S142" s="183" t="s">
        <v>137</v>
      </c>
      <c r="T142" s="184" t="s">
        <v>137</v>
      </c>
      <c r="U142" s="159">
        <v>0.95599999999999996</v>
      </c>
      <c r="V142" s="159">
        <f>ROUND(E142*U142,2)</f>
        <v>0.28999999999999998</v>
      </c>
      <c r="W142" s="159"/>
      <c r="X142" s="159" t="s">
        <v>264</v>
      </c>
      <c r="Y142" s="159" t="s">
        <v>139</v>
      </c>
      <c r="Z142" s="148"/>
      <c r="AA142" s="148"/>
      <c r="AB142" s="148"/>
      <c r="AC142" s="148"/>
      <c r="AD142" s="148"/>
      <c r="AE142" s="148"/>
      <c r="AF142" s="148"/>
      <c r="AG142" s="148" t="s">
        <v>272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2">
      <c r="A143" s="171">
        <v>53</v>
      </c>
      <c r="B143" s="172" t="s">
        <v>273</v>
      </c>
      <c r="C143" s="187" t="s">
        <v>274</v>
      </c>
      <c r="D143" s="173" t="s">
        <v>160</v>
      </c>
      <c r="E143" s="174">
        <v>0.30002000000000001</v>
      </c>
      <c r="F143" s="175"/>
      <c r="G143" s="176">
        <f>ROUND(E143*F143,2)</f>
        <v>0</v>
      </c>
      <c r="H143" s="175"/>
      <c r="I143" s="176">
        <f>ROUND(E143*H143,2)</f>
        <v>0</v>
      </c>
      <c r="J143" s="175"/>
      <c r="K143" s="176">
        <f>ROUND(E143*J143,2)</f>
        <v>0</v>
      </c>
      <c r="L143" s="176">
        <v>21</v>
      </c>
      <c r="M143" s="176">
        <f>G143*(1+L143/100)</f>
        <v>0</v>
      </c>
      <c r="N143" s="174">
        <v>0</v>
      </c>
      <c r="O143" s="174">
        <f>ROUND(E143*N143,2)</f>
        <v>0</v>
      </c>
      <c r="P143" s="174">
        <v>0</v>
      </c>
      <c r="Q143" s="174">
        <f>ROUND(E143*P143,2)</f>
        <v>0</v>
      </c>
      <c r="R143" s="176"/>
      <c r="S143" s="176" t="s">
        <v>137</v>
      </c>
      <c r="T143" s="177" t="s">
        <v>137</v>
      </c>
      <c r="U143" s="159">
        <v>0.49</v>
      </c>
      <c r="V143" s="159">
        <f>ROUND(E143*U143,2)</f>
        <v>0.15</v>
      </c>
      <c r="W143" s="159"/>
      <c r="X143" s="159" t="s">
        <v>264</v>
      </c>
      <c r="Y143" s="159" t="s">
        <v>139</v>
      </c>
      <c r="Z143" s="148"/>
      <c r="AA143" s="148"/>
      <c r="AB143" s="148"/>
      <c r="AC143" s="148"/>
      <c r="AD143" s="148"/>
      <c r="AE143" s="148"/>
      <c r="AF143" s="148"/>
      <c r="AG143" s="148" t="s">
        <v>265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2" x14ac:dyDescent="0.2">
      <c r="A144" s="155"/>
      <c r="B144" s="156"/>
      <c r="C144" s="271" t="s">
        <v>275</v>
      </c>
      <c r="D144" s="272"/>
      <c r="E144" s="272"/>
      <c r="F144" s="272"/>
      <c r="G144" s="272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205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2">
      <c r="A145" s="178">
        <v>54</v>
      </c>
      <c r="B145" s="179" t="s">
        <v>276</v>
      </c>
      <c r="C145" s="189" t="s">
        <v>277</v>
      </c>
      <c r="D145" s="180" t="s">
        <v>160</v>
      </c>
      <c r="E145" s="181">
        <v>4.5003399999999996</v>
      </c>
      <c r="F145" s="182"/>
      <c r="G145" s="183">
        <f>ROUND(E145*F145,2)</f>
        <v>0</v>
      </c>
      <c r="H145" s="182"/>
      <c r="I145" s="183">
        <f>ROUND(E145*H145,2)</f>
        <v>0</v>
      </c>
      <c r="J145" s="182"/>
      <c r="K145" s="183">
        <f>ROUND(E145*J145,2)</f>
        <v>0</v>
      </c>
      <c r="L145" s="183">
        <v>21</v>
      </c>
      <c r="M145" s="183">
        <f>G145*(1+L145/100)</f>
        <v>0</v>
      </c>
      <c r="N145" s="181">
        <v>0</v>
      </c>
      <c r="O145" s="181">
        <f>ROUND(E145*N145,2)</f>
        <v>0</v>
      </c>
      <c r="P145" s="181">
        <v>0</v>
      </c>
      <c r="Q145" s="181">
        <f>ROUND(E145*P145,2)</f>
        <v>0</v>
      </c>
      <c r="R145" s="183"/>
      <c r="S145" s="183" t="s">
        <v>137</v>
      </c>
      <c r="T145" s="184" t="s">
        <v>137</v>
      </c>
      <c r="U145" s="159">
        <v>0</v>
      </c>
      <c r="V145" s="159">
        <f>ROUND(E145*U145,2)</f>
        <v>0</v>
      </c>
      <c r="W145" s="159"/>
      <c r="X145" s="159" t="s">
        <v>264</v>
      </c>
      <c r="Y145" s="159" t="s">
        <v>139</v>
      </c>
      <c r="Z145" s="148"/>
      <c r="AA145" s="148"/>
      <c r="AB145" s="148"/>
      <c r="AC145" s="148"/>
      <c r="AD145" s="148"/>
      <c r="AE145" s="148"/>
      <c r="AF145" s="148"/>
      <c r="AG145" s="148" t="s">
        <v>265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ht="22.5" outlineLevel="1" x14ac:dyDescent="0.2">
      <c r="A146" s="178">
        <v>55</v>
      </c>
      <c r="B146" s="179" t="s">
        <v>278</v>
      </c>
      <c r="C146" s="189" t="s">
        <v>279</v>
      </c>
      <c r="D146" s="180" t="s">
        <v>160</v>
      </c>
      <c r="E146" s="181">
        <v>0.30002000000000001</v>
      </c>
      <c r="F146" s="182"/>
      <c r="G146" s="183">
        <f>ROUND(E146*F146,2)</f>
        <v>0</v>
      </c>
      <c r="H146" s="182"/>
      <c r="I146" s="183">
        <f>ROUND(E146*H146,2)</f>
        <v>0</v>
      </c>
      <c r="J146" s="182"/>
      <c r="K146" s="183">
        <f>ROUND(E146*J146,2)</f>
        <v>0</v>
      </c>
      <c r="L146" s="183">
        <v>21</v>
      </c>
      <c r="M146" s="183">
        <f>G146*(1+L146/100)</f>
        <v>0</v>
      </c>
      <c r="N146" s="181">
        <v>0</v>
      </c>
      <c r="O146" s="181">
        <f>ROUND(E146*N146,2)</f>
        <v>0</v>
      </c>
      <c r="P146" s="181">
        <v>0</v>
      </c>
      <c r="Q146" s="181">
        <f>ROUND(E146*P146,2)</f>
        <v>0</v>
      </c>
      <c r="R146" s="183"/>
      <c r="S146" s="183" t="s">
        <v>137</v>
      </c>
      <c r="T146" s="184" t="s">
        <v>137</v>
      </c>
      <c r="U146" s="159">
        <v>0</v>
      </c>
      <c r="V146" s="159">
        <f>ROUND(E146*U146,2)</f>
        <v>0</v>
      </c>
      <c r="W146" s="159"/>
      <c r="X146" s="159" t="s">
        <v>264</v>
      </c>
      <c r="Y146" s="159" t="s">
        <v>139</v>
      </c>
      <c r="Z146" s="148"/>
      <c r="AA146" s="148"/>
      <c r="AB146" s="148"/>
      <c r="AC146" s="148"/>
      <c r="AD146" s="148"/>
      <c r="AE146" s="148"/>
      <c r="AF146" s="148"/>
      <c r="AG146" s="148" t="s">
        <v>265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ht="22.5" outlineLevel="1" x14ac:dyDescent="0.2">
      <c r="A147" s="171">
        <v>56</v>
      </c>
      <c r="B147" s="172" t="s">
        <v>480</v>
      </c>
      <c r="C147" s="187" t="s">
        <v>481</v>
      </c>
      <c r="D147" s="173" t="s">
        <v>160</v>
      </c>
      <c r="E147" s="174">
        <v>0.189</v>
      </c>
      <c r="F147" s="175"/>
      <c r="G147" s="176">
        <f>ROUND(E147*F147,2)</f>
        <v>0</v>
      </c>
      <c r="H147" s="175"/>
      <c r="I147" s="176">
        <f>ROUND(E147*H147,2)</f>
        <v>0</v>
      </c>
      <c r="J147" s="175"/>
      <c r="K147" s="176">
        <f>ROUND(E147*J147,2)</f>
        <v>0</v>
      </c>
      <c r="L147" s="176">
        <v>21</v>
      </c>
      <c r="M147" s="176">
        <f>G147*(1+L147/100)</f>
        <v>0</v>
      </c>
      <c r="N147" s="174">
        <v>0</v>
      </c>
      <c r="O147" s="174">
        <f>ROUND(E147*N147,2)</f>
        <v>0</v>
      </c>
      <c r="P147" s="174">
        <v>0</v>
      </c>
      <c r="Q147" s="174">
        <f>ROUND(E147*P147,2)</f>
        <v>0</v>
      </c>
      <c r="R147" s="176"/>
      <c r="S147" s="176" t="s">
        <v>137</v>
      </c>
      <c r="T147" s="177" t="s">
        <v>137</v>
      </c>
      <c r="U147" s="159">
        <v>0</v>
      </c>
      <c r="V147" s="159">
        <f>ROUND(E147*U147,2)</f>
        <v>0</v>
      </c>
      <c r="W147" s="159"/>
      <c r="X147" s="159" t="s">
        <v>138</v>
      </c>
      <c r="Y147" s="159" t="s">
        <v>139</v>
      </c>
      <c r="Z147" s="148"/>
      <c r="AA147" s="148"/>
      <c r="AB147" s="148"/>
      <c r="AC147" s="148"/>
      <c r="AD147" s="148"/>
      <c r="AE147" s="148"/>
      <c r="AF147" s="148"/>
      <c r="AG147" s="148" t="s">
        <v>482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2" x14ac:dyDescent="0.2">
      <c r="A148" s="155"/>
      <c r="B148" s="156"/>
      <c r="C148" s="271" t="s">
        <v>483</v>
      </c>
      <c r="D148" s="272"/>
      <c r="E148" s="272"/>
      <c r="F148" s="272"/>
      <c r="G148" s="272"/>
      <c r="H148" s="159"/>
      <c r="I148" s="159"/>
      <c r="J148" s="159"/>
      <c r="K148" s="159"/>
      <c r="L148" s="159"/>
      <c r="M148" s="159"/>
      <c r="N148" s="158"/>
      <c r="O148" s="158"/>
      <c r="P148" s="158"/>
      <c r="Q148" s="158"/>
      <c r="R148" s="159"/>
      <c r="S148" s="159"/>
      <c r="T148" s="159"/>
      <c r="U148" s="159"/>
      <c r="V148" s="159"/>
      <c r="W148" s="159"/>
      <c r="X148" s="159"/>
      <c r="Y148" s="159"/>
      <c r="Z148" s="148"/>
      <c r="AA148" s="148"/>
      <c r="AB148" s="148"/>
      <c r="AC148" s="148"/>
      <c r="AD148" s="148"/>
      <c r="AE148" s="148"/>
      <c r="AF148" s="148"/>
      <c r="AG148" s="148" t="s">
        <v>205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x14ac:dyDescent="0.2">
      <c r="A149" s="164" t="s">
        <v>131</v>
      </c>
      <c r="B149" s="165" t="s">
        <v>103</v>
      </c>
      <c r="C149" s="186" t="s">
        <v>30</v>
      </c>
      <c r="D149" s="166"/>
      <c r="E149" s="167"/>
      <c r="F149" s="168"/>
      <c r="G149" s="168">
        <f>SUMIF(AG150:AG155,"&lt;&gt;NOR",G150:G155)</f>
        <v>0</v>
      </c>
      <c r="H149" s="168"/>
      <c r="I149" s="168">
        <f>SUM(I150:I155)</f>
        <v>0</v>
      </c>
      <c r="J149" s="168"/>
      <c r="K149" s="168">
        <f>SUM(K150:K155)</f>
        <v>0</v>
      </c>
      <c r="L149" s="168"/>
      <c r="M149" s="168">
        <f>SUM(M150:M155)</f>
        <v>0</v>
      </c>
      <c r="N149" s="167"/>
      <c r="O149" s="167">
        <f>SUM(O150:O155)</f>
        <v>0</v>
      </c>
      <c r="P149" s="167"/>
      <c r="Q149" s="167">
        <f>SUM(Q150:Q155)</f>
        <v>0</v>
      </c>
      <c r="R149" s="168"/>
      <c r="S149" s="168"/>
      <c r="T149" s="169"/>
      <c r="U149" s="163"/>
      <c r="V149" s="163">
        <f>SUM(V150:V155)</f>
        <v>0</v>
      </c>
      <c r="W149" s="163"/>
      <c r="X149" s="163"/>
      <c r="Y149" s="163"/>
      <c r="AG149" t="s">
        <v>132</v>
      </c>
    </row>
    <row r="150" spans="1:60" outlineLevel="1" x14ac:dyDescent="0.2">
      <c r="A150" s="178">
        <v>57</v>
      </c>
      <c r="B150" s="179" t="s">
        <v>280</v>
      </c>
      <c r="C150" s="189" t="s">
        <v>281</v>
      </c>
      <c r="D150" s="180" t="s">
        <v>261</v>
      </c>
      <c r="E150" s="181">
        <v>22</v>
      </c>
      <c r="F150" s="182"/>
      <c r="G150" s="183">
        <f t="shared" ref="G150:G155" si="0">ROUND(E150*F150,2)</f>
        <v>0</v>
      </c>
      <c r="H150" s="182"/>
      <c r="I150" s="183">
        <f t="shared" ref="I150:I155" si="1">ROUND(E150*H150,2)</f>
        <v>0</v>
      </c>
      <c r="J150" s="182"/>
      <c r="K150" s="183">
        <f t="shared" ref="K150:K155" si="2">ROUND(E150*J150,2)</f>
        <v>0</v>
      </c>
      <c r="L150" s="183">
        <v>21</v>
      </c>
      <c r="M150" s="183">
        <f t="shared" ref="M150:M155" si="3">G150*(1+L150/100)</f>
        <v>0</v>
      </c>
      <c r="N150" s="181">
        <v>0</v>
      </c>
      <c r="O150" s="181">
        <f t="shared" ref="O150:O155" si="4">ROUND(E150*N150,2)</f>
        <v>0</v>
      </c>
      <c r="P150" s="181">
        <v>0</v>
      </c>
      <c r="Q150" s="181">
        <f t="shared" ref="Q150:Q155" si="5">ROUND(E150*P150,2)</f>
        <v>0</v>
      </c>
      <c r="R150" s="183"/>
      <c r="S150" s="183" t="s">
        <v>136</v>
      </c>
      <c r="T150" s="184" t="s">
        <v>137</v>
      </c>
      <c r="U150" s="159">
        <v>0</v>
      </c>
      <c r="V150" s="159">
        <f t="shared" ref="V150:V155" si="6">ROUND(E150*U150,2)</f>
        <v>0</v>
      </c>
      <c r="W150" s="159"/>
      <c r="X150" s="159" t="s">
        <v>282</v>
      </c>
      <c r="Y150" s="159" t="s">
        <v>139</v>
      </c>
      <c r="Z150" s="148"/>
      <c r="AA150" s="148"/>
      <c r="AB150" s="148"/>
      <c r="AC150" s="148"/>
      <c r="AD150" s="148"/>
      <c r="AE150" s="148"/>
      <c r="AF150" s="148"/>
      <c r="AG150" s="148" t="s">
        <v>283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1" x14ac:dyDescent="0.2">
      <c r="A151" s="178">
        <v>58</v>
      </c>
      <c r="B151" s="179" t="s">
        <v>284</v>
      </c>
      <c r="C151" s="189" t="s">
        <v>285</v>
      </c>
      <c r="D151" s="180" t="s">
        <v>286</v>
      </c>
      <c r="E151" s="181">
        <v>1</v>
      </c>
      <c r="F151" s="182"/>
      <c r="G151" s="183">
        <f t="shared" si="0"/>
        <v>0</v>
      </c>
      <c r="H151" s="182"/>
      <c r="I151" s="183">
        <f t="shared" si="1"/>
        <v>0</v>
      </c>
      <c r="J151" s="182"/>
      <c r="K151" s="183">
        <f t="shared" si="2"/>
        <v>0</v>
      </c>
      <c r="L151" s="183">
        <v>21</v>
      </c>
      <c r="M151" s="183">
        <f t="shared" si="3"/>
        <v>0</v>
      </c>
      <c r="N151" s="181">
        <v>0</v>
      </c>
      <c r="O151" s="181">
        <f t="shared" si="4"/>
        <v>0</v>
      </c>
      <c r="P151" s="181">
        <v>0</v>
      </c>
      <c r="Q151" s="181">
        <f t="shared" si="5"/>
        <v>0</v>
      </c>
      <c r="R151" s="183"/>
      <c r="S151" s="183" t="s">
        <v>136</v>
      </c>
      <c r="T151" s="184" t="s">
        <v>201</v>
      </c>
      <c r="U151" s="159">
        <v>0</v>
      </c>
      <c r="V151" s="159">
        <f t="shared" si="6"/>
        <v>0</v>
      </c>
      <c r="W151" s="159"/>
      <c r="X151" s="159" t="s">
        <v>287</v>
      </c>
      <c r="Y151" s="159" t="s">
        <v>139</v>
      </c>
      <c r="Z151" s="148"/>
      <c r="AA151" s="148"/>
      <c r="AB151" s="148"/>
      <c r="AC151" s="148"/>
      <c r="AD151" s="148"/>
      <c r="AE151" s="148"/>
      <c r="AF151" s="148"/>
      <c r="AG151" s="148" t="s">
        <v>288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1" x14ac:dyDescent="0.2">
      <c r="A152" s="178">
        <v>59</v>
      </c>
      <c r="B152" s="179" t="s">
        <v>289</v>
      </c>
      <c r="C152" s="189" t="s">
        <v>290</v>
      </c>
      <c r="D152" s="180" t="s">
        <v>286</v>
      </c>
      <c r="E152" s="181">
        <v>1</v>
      </c>
      <c r="F152" s="182"/>
      <c r="G152" s="183">
        <f t="shared" si="0"/>
        <v>0</v>
      </c>
      <c r="H152" s="182"/>
      <c r="I152" s="183">
        <f t="shared" si="1"/>
        <v>0</v>
      </c>
      <c r="J152" s="182"/>
      <c r="K152" s="183">
        <f t="shared" si="2"/>
        <v>0</v>
      </c>
      <c r="L152" s="183">
        <v>21</v>
      </c>
      <c r="M152" s="183">
        <f t="shared" si="3"/>
        <v>0</v>
      </c>
      <c r="N152" s="181">
        <v>0</v>
      </c>
      <c r="O152" s="181">
        <f t="shared" si="4"/>
        <v>0</v>
      </c>
      <c r="P152" s="181">
        <v>0</v>
      </c>
      <c r="Q152" s="181">
        <f t="shared" si="5"/>
        <v>0</v>
      </c>
      <c r="R152" s="183"/>
      <c r="S152" s="183" t="s">
        <v>136</v>
      </c>
      <c r="T152" s="184" t="s">
        <v>201</v>
      </c>
      <c r="U152" s="159">
        <v>0</v>
      </c>
      <c r="V152" s="159">
        <f t="shared" si="6"/>
        <v>0</v>
      </c>
      <c r="W152" s="159"/>
      <c r="X152" s="159" t="s">
        <v>287</v>
      </c>
      <c r="Y152" s="159" t="s">
        <v>139</v>
      </c>
      <c r="Z152" s="148"/>
      <c r="AA152" s="148"/>
      <c r="AB152" s="148"/>
      <c r="AC152" s="148"/>
      <c r="AD152" s="148"/>
      <c r="AE152" s="148"/>
      <c r="AF152" s="148"/>
      <c r="AG152" s="148" t="s">
        <v>288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2">
      <c r="A153" s="178">
        <v>60</v>
      </c>
      <c r="B153" s="179" t="s">
        <v>291</v>
      </c>
      <c r="C153" s="189" t="s">
        <v>292</v>
      </c>
      <c r="D153" s="180" t="s">
        <v>286</v>
      </c>
      <c r="E153" s="181">
        <v>1</v>
      </c>
      <c r="F153" s="182"/>
      <c r="G153" s="183">
        <f t="shared" si="0"/>
        <v>0</v>
      </c>
      <c r="H153" s="182"/>
      <c r="I153" s="183">
        <f t="shared" si="1"/>
        <v>0</v>
      </c>
      <c r="J153" s="182"/>
      <c r="K153" s="183">
        <f t="shared" si="2"/>
        <v>0</v>
      </c>
      <c r="L153" s="183">
        <v>21</v>
      </c>
      <c r="M153" s="183">
        <f t="shared" si="3"/>
        <v>0</v>
      </c>
      <c r="N153" s="181">
        <v>0</v>
      </c>
      <c r="O153" s="181">
        <f t="shared" si="4"/>
        <v>0</v>
      </c>
      <c r="P153" s="181">
        <v>0</v>
      </c>
      <c r="Q153" s="181">
        <f t="shared" si="5"/>
        <v>0</v>
      </c>
      <c r="R153" s="183"/>
      <c r="S153" s="183" t="s">
        <v>136</v>
      </c>
      <c r="T153" s="184" t="s">
        <v>201</v>
      </c>
      <c r="U153" s="159">
        <v>0</v>
      </c>
      <c r="V153" s="159">
        <f t="shared" si="6"/>
        <v>0</v>
      </c>
      <c r="W153" s="159"/>
      <c r="X153" s="159" t="s">
        <v>287</v>
      </c>
      <c r="Y153" s="159" t="s">
        <v>139</v>
      </c>
      <c r="Z153" s="148"/>
      <c r="AA153" s="148"/>
      <c r="AB153" s="148"/>
      <c r="AC153" s="148"/>
      <c r="AD153" s="148"/>
      <c r="AE153" s="148"/>
      <c r="AF153" s="148"/>
      <c r="AG153" s="148" t="s">
        <v>288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2">
      <c r="A154" s="178">
        <v>61</v>
      </c>
      <c r="B154" s="179" t="s">
        <v>293</v>
      </c>
      <c r="C154" s="189" t="s">
        <v>294</v>
      </c>
      <c r="D154" s="180" t="s">
        <v>286</v>
      </c>
      <c r="E154" s="181">
        <v>1</v>
      </c>
      <c r="F154" s="182"/>
      <c r="G154" s="183">
        <f t="shared" si="0"/>
        <v>0</v>
      </c>
      <c r="H154" s="182"/>
      <c r="I154" s="183">
        <f t="shared" si="1"/>
        <v>0</v>
      </c>
      <c r="J154" s="182"/>
      <c r="K154" s="183">
        <f t="shared" si="2"/>
        <v>0</v>
      </c>
      <c r="L154" s="183">
        <v>21</v>
      </c>
      <c r="M154" s="183">
        <f t="shared" si="3"/>
        <v>0</v>
      </c>
      <c r="N154" s="181">
        <v>0</v>
      </c>
      <c r="O154" s="181">
        <f t="shared" si="4"/>
        <v>0</v>
      </c>
      <c r="P154" s="181">
        <v>0</v>
      </c>
      <c r="Q154" s="181">
        <f t="shared" si="5"/>
        <v>0</v>
      </c>
      <c r="R154" s="183"/>
      <c r="S154" s="183" t="s">
        <v>136</v>
      </c>
      <c r="T154" s="184" t="s">
        <v>201</v>
      </c>
      <c r="U154" s="159">
        <v>0</v>
      </c>
      <c r="V154" s="159">
        <f t="shared" si="6"/>
        <v>0</v>
      </c>
      <c r="W154" s="159"/>
      <c r="X154" s="159" t="s">
        <v>287</v>
      </c>
      <c r="Y154" s="159" t="s">
        <v>139</v>
      </c>
      <c r="Z154" s="148"/>
      <c r="AA154" s="148"/>
      <c r="AB154" s="148"/>
      <c r="AC154" s="148"/>
      <c r="AD154" s="148"/>
      <c r="AE154" s="148"/>
      <c r="AF154" s="148"/>
      <c r="AG154" s="148" t="s">
        <v>288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 x14ac:dyDescent="0.2">
      <c r="A155" s="171">
        <v>62</v>
      </c>
      <c r="B155" s="172" t="s">
        <v>295</v>
      </c>
      <c r="C155" s="187" t="s">
        <v>296</v>
      </c>
      <c r="D155" s="173" t="s">
        <v>286</v>
      </c>
      <c r="E155" s="174">
        <v>1</v>
      </c>
      <c r="F155" s="175"/>
      <c r="G155" s="176">
        <f t="shared" si="0"/>
        <v>0</v>
      </c>
      <c r="H155" s="175"/>
      <c r="I155" s="176">
        <f t="shared" si="1"/>
        <v>0</v>
      </c>
      <c r="J155" s="175"/>
      <c r="K155" s="176">
        <f t="shared" si="2"/>
        <v>0</v>
      </c>
      <c r="L155" s="176">
        <v>21</v>
      </c>
      <c r="M155" s="176">
        <f t="shared" si="3"/>
        <v>0</v>
      </c>
      <c r="N155" s="174">
        <v>0</v>
      </c>
      <c r="O155" s="174">
        <f t="shared" si="4"/>
        <v>0</v>
      </c>
      <c r="P155" s="174">
        <v>0</v>
      </c>
      <c r="Q155" s="174">
        <f t="shared" si="5"/>
        <v>0</v>
      </c>
      <c r="R155" s="176"/>
      <c r="S155" s="176" t="s">
        <v>136</v>
      </c>
      <c r="T155" s="177" t="s">
        <v>201</v>
      </c>
      <c r="U155" s="159">
        <v>0</v>
      </c>
      <c r="V155" s="159">
        <f t="shared" si="6"/>
        <v>0</v>
      </c>
      <c r="W155" s="159"/>
      <c r="X155" s="159" t="s">
        <v>287</v>
      </c>
      <c r="Y155" s="159" t="s">
        <v>139</v>
      </c>
      <c r="Z155" s="148"/>
      <c r="AA155" s="148"/>
      <c r="AB155" s="148"/>
      <c r="AC155" s="148"/>
      <c r="AD155" s="148"/>
      <c r="AE155" s="148"/>
      <c r="AF155" s="148"/>
      <c r="AG155" s="148" t="s">
        <v>288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x14ac:dyDescent="0.2">
      <c r="A156" s="3"/>
      <c r="B156" s="4"/>
      <c r="C156" s="191"/>
      <c r="D156" s="6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AE156">
        <v>12</v>
      </c>
      <c r="AF156">
        <v>21</v>
      </c>
      <c r="AG156" t="s">
        <v>117</v>
      </c>
    </row>
    <row r="157" spans="1:60" x14ac:dyDescent="0.2">
      <c r="A157" s="151"/>
      <c r="B157" s="152" t="s">
        <v>31</v>
      </c>
      <c r="C157" s="192"/>
      <c r="D157" s="153"/>
      <c r="E157" s="154"/>
      <c r="F157" s="154"/>
      <c r="G157" s="170">
        <f>G8+G16+G19+G22+G24+G42+G72+G84+G127+G132+G138+G149</f>
        <v>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AE157">
        <f>SUMIF(L7:L155,AE156,G7:G155)</f>
        <v>0</v>
      </c>
      <c r="AF157">
        <f>SUMIF(L7:L155,AF156,G7:G155)</f>
        <v>0</v>
      </c>
      <c r="AG157" t="s">
        <v>297</v>
      </c>
    </row>
    <row r="158" spans="1:60" x14ac:dyDescent="0.2">
      <c r="A158" s="3"/>
      <c r="B158" s="4"/>
      <c r="C158" s="191"/>
      <c r="D158" s="6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60" x14ac:dyDescent="0.2">
      <c r="A159" s="3"/>
      <c r="B159" s="4"/>
      <c r="C159" s="191"/>
      <c r="D159" s="6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60" x14ac:dyDescent="0.2">
      <c r="A160" s="257" t="s">
        <v>298</v>
      </c>
      <c r="B160" s="257"/>
      <c r="C160" s="258"/>
      <c r="D160" s="6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33" x14ac:dyDescent="0.2">
      <c r="A161" s="259"/>
      <c r="B161" s="260"/>
      <c r="C161" s="261"/>
      <c r="D161" s="260"/>
      <c r="E161" s="260"/>
      <c r="F161" s="260"/>
      <c r="G161" s="262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AG161" t="s">
        <v>299</v>
      </c>
    </row>
    <row r="162" spans="1:33" x14ac:dyDescent="0.2">
      <c r="A162" s="263"/>
      <c r="B162" s="264"/>
      <c r="C162" s="265"/>
      <c r="D162" s="264"/>
      <c r="E162" s="264"/>
      <c r="F162" s="264"/>
      <c r="G162" s="266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33" x14ac:dyDescent="0.2">
      <c r="A163" s="263"/>
      <c r="B163" s="264"/>
      <c r="C163" s="265"/>
      <c r="D163" s="264"/>
      <c r="E163" s="264"/>
      <c r="F163" s="264"/>
      <c r="G163" s="266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33" x14ac:dyDescent="0.2">
      <c r="A164" s="263"/>
      <c r="B164" s="264"/>
      <c r="C164" s="265"/>
      <c r="D164" s="264"/>
      <c r="E164" s="264"/>
      <c r="F164" s="264"/>
      <c r="G164" s="266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33" x14ac:dyDescent="0.2">
      <c r="A165" s="267"/>
      <c r="B165" s="268"/>
      <c r="C165" s="269"/>
      <c r="D165" s="268"/>
      <c r="E165" s="268"/>
      <c r="F165" s="268"/>
      <c r="G165" s="270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33" x14ac:dyDescent="0.2">
      <c r="A166" s="3"/>
      <c r="B166" s="4"/>
      <c r="C166" s="191"/>
      <c r="D166" s="6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33" x14ac:dyDescent="0.2">
      <c r="C167" s="193"/>
      <c r="D167" s="10"/>
      <c r="AG167" t="s">
        <v>300</v>
      </c>
    </row>
    <row r="168" spans="1:33" x14ac:dyDescent="0.2">
      <c r="D168" s="10"/>
    </row>
    <row r="169" spans="1:33" x14ac:dyDescent="0.2">
      <c r="D169" s="10"/>
    </row>
    <row r="170" spans="1:33" x14ac:dyDescent="0.2">
      <c r="D170" s="10"/>
    </row>
    <row r="171" spans="1:33" x14ac:dyDescent="0.2">
      <c r="D171" s="10"/>
    </row>
    <row r="172" spans="1:33" x14ac:dyDescent="0.2">
      <c r="D172" s="10"/>
    </row>
    <row r="173" spans="1:33" x14ac:dyDescent="0.2">
      <c r="D173" s="10"/>
    </row>
    <row r="174" spans="1:33" x14ac:dyDescent="0.2">
      <c r="D174" s="10"/>
    </row>
    <row r="175" spans="1:33" x14ac:dyDescent="0.2">
      <c r="D175" s="10"/>
    </row>
    <row r="176" spans="1:33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9">
    <mergeCell ref="A161:G165"/>
    <mergeCell ref="C57:G57"/>
    <mergeCell ref="C144:G144"/>
    <mergeCell ref="C148:G148"/>
    <mergeCell ref="A1:G1"/>
    <mergeCell ref="C2:G2"/>
    <mergeCell ref="C3:G3"/>
    <mergeCell ref="C4:G4"/>
    <mergeCell ref="A160:C16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99135-FA14-4A9B-AAC8-89A3E39E189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51" t="s">
        <v>52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60</v>
      </c>
      <c r="C4" s="254" t="s">
        <v>61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SUMIF(AG9:AG21,"&lt;&gt;NOR",G9:G21)</f>
        <v>0</v>
      </c>
      <c r="H8" s="168"/>
      <c r="I8" s="168">
        <f>SUM(I9:I21)</f>
        <v>0</v>
      </c>
      <c r="J8" s="168"/>
      <c r="K8" s="168">
        <f>SUM(K9:K21)</f>
        <v>0</v>
      </c>
      <c r="L8" s="168"/>
      <c r="M8" s="168">
        <f>SUM(M9:M21)</f>
        <v>0</v>
      </c>
      <c r="N8" s="167"/>
      <c r="O8" s="167">
        <f>SUM(O9:O21)</f>
        <v>0.48</v>
      </c>
      <c r="P8" s="167"/>
      <c r="Q8" s="167">
        <f>SUM(Q9:Q21)</f>
        <v>0</v>
      </c>
      <c r="R8" s="168"/>
      <c r="S8" s="168"/>
      <c r="T8" s="169"/>
      <c r="U8" s="163"/>
      <c r="V8" s="163">
        <f>SUM(V9:V21)</f>
        <v>19.78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29.931999999999999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0.47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9.8800000000000008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507</v>
      </c>
      <c r="D10" s="161"/>
      <c r="E10" s="162">
        <v>10.56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508</v>
      </c>
      <c r="D11" s="161"/>
      <c r="E11" s="162">
        <v>9.5399999999999991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509</v>
      </c>
      <c r="D12" s="161"/>
      <c r="E12" s="162">
        <v>3.528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510</v>
      </c>
      <c r="D13" s="161"/>
      <c r="E13" s="162">
        <v>5.28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511</v>
      </c>
      <c r="D14" s="161"/>
      <c r="E14" s="162">
        <v>3.84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512</v>
      </c>
      <c r="D15" s="161"/>
      <c r="E15" s="162">
        <v>-2.8159999999999998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71">
        <v>2</v>
      </c>
      <c r="B16" s="172" t="s">
        <v>394</v>
      </c>
      <c r="C16" s="187" t="s">
        <v>513</v>
      </c>
      <c r="D16" s="173" t="s">
        <v>135</v>
      </c>
      <c r="E16" s="174">
        <v>32.984000000000002</v>
      </c>
      <c r="F16" s="175"/>
      <c r="G16" s="176">
        <f>ROUND(E16*F16,2)</f>
        <v>0</v>
      </c>
      <c r="H16" s="175"/>
      <c r="I16" s="176">
        <f>ROUND(E16*H16,2)</f>
        <v>0</v>
      </c>
      <c r="J16" s="175"/>
      <c r="K16" s="176">
        <f>ROUND(E16*J16,2)</f>
        <v>0</v>
      </c>
      <c r="L16" s="176">
        <v>21</v>
      </c>
      <c r="M16" s="176">
        <f>G16*(1+L16/100)</f>
        <v>0</v>
      </c>
      <c r="N16" s="174">
        <v>2.1000000000000001E-4</v>
      </c>
      <c r="O16" s="174">
        <f>ROUND(E16*N16,2)</f>
        <v>0.01</v>
      </c>
      <c r="P16" s="174">
        <v>0</v>
      </c>
      <c r="Q16" s="174">
        <f>ROUND(E16*P16,2)</f>
        <v>0</v>
      </c>
      <c r="R16" s="176"/>
      <c r="S16" s="176" t="s">
        <v>137</v>
      </c>
      <c r="T16" s="177" t="s">
        <v>137</v>
      </c>
      <c r="U16" s="159">
        <v>0.3</v>
      </c>
      <c r="V16" s="159">
        <f>ROUND(E16*U16,2)</f>
        <v>9.9</v>
      </c>
      <c r="W16" s="159"/>
      <c r="X16" s="159" t="s">
        <v>374</v>
      </c>
      <c r="Y16" s="159" t="s">
        <v>139</v>
      </c>
      <c r="Z16" s="148"/>
      <c r="AA16" s="148"/>
      <c r="AB16" s="148"/>
      <c r="AC16" s="148"/>
      <c r="AD16" s="148"/>
      <c r="AE16" s="148"/>
      <c r="AF16" s="148"/>
      <c r="AG16" s="148" t="s">
        <v>375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2">
      <c r="A17" s="155"/>
      <c r="B17" s="156"/>
      <c r="C17" s="188" t="s">
        <v>502</v>
      </c>
      <c r="D17" s="161"/>
      <c r="E17" s="162">
        <v>13.74</v>
      </c>
      <c r="F17" s="159"/>
      <c r="G17" s="159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8"/>
      <c r="AA17" s="148"/>
      <c r="AB17" s="148"/>
      <c r="AC17" s="148"/>
      <c r="AD17" s="148"/>
      <c r="AE17" s="148"/>
      <c r="AF17" s="148"/>
      <c r="AG17" s="148" t="s">
        <v>142</v>
      </c>
      <c r="AH17" s="148">
        <v>0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3" x14ac:dyDescent="0.2">
      <c r="A18" s="155"/>
      <c r="B18" s="156"/>
      <c r="C18" s="188" t="s">
        <v>312</v>
      </c>
      <c r="D18" s="161"/>
      <c r="E18" s="162">
        <v>7.62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507</v>
      </c>
      <c r="D19" s="161"/>
      <c r="E19" s="162">
        <v>10.56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514</v>
      </c>
      <c r="D20" s="161"/>
      <c r="E20" s="162">
        <v>2.64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">
      <c r="A21" s="155"/>
      <c r="B21" s="156"/>
      <c r="C21" s="188" t="s">
        <v>515</v>
      </c>
      <c r="D21" s="161"/>
      <c r="E21" s="162">
        <v>-1.5760000000000001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8"/>
      <c r="AA21" s="148"/>
      <c r="AB21" s="148"/>
      <c r="AC21" s="148"/>
      <c r="AD21" s="148"/>
      <c r="AE21" s="148"/>
      <c r="AF21" s="148"/>
      <c r="AG21" s="148" t="s">
        <v>142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4" t="s">
        <v>131</v>
      </c>
      <c r="B22" s="165" t="s">
        <v>78</v>
      </c>
      <c r="C22" s="186" t="s">
        <v>79</v>
      </c>
      <c r="D22" s="166"/>
      <c r="E22" s="167"/>
      <c r="F22" s="168"/>
      <c r="G22" s="168">
        <f>SUMIF(AG23:AG24,"&lt;&gt;NOR",G23:G24)</f>
        <v>0</v>
      </c>
      <c r="H22" s="168"/>
      <c r="I22" s="168">
        <f>SUM(I23:I24)</f>
        <v>0</v>
      </c>
      <c r="J22" s="168"/>
      <c r="K22" s="168">
        <f>SUM(K23:K24)</f>
        <v>0</v>
      </c>
      <c r="L22" s="168"/>
      <c r="M22" s="168">
        <f>SUM(M23:M24)</f>
        <v>0</v>
      </c>
      <c r="N22" s="167"/>
      <c r="O22" s="167">
        <f>SUM(O23:O24)</f>
        <v>0.02</v>
      </c>
      <c r="P22" s="167"/>
      <c r="Q22" s="167">
        <f>SUM(Q23:Q24)</f>
        <v>0</v>
      </c>
      <c r="R22" s="168"/>
      <c r="S22" s="168"/>
      <c r="T22" s="169"/>
      <c r="U22" s="163"/>
      <c r="V22" s="163">
        <f>SUM(V23:V24)</f>
        <v>2.85</v>
      </c>
      <c r="W22" s="163"/>
      <c r="X22" s="163"/>
      <c r="Y22" s="163"/>
      <c r="AG22" t="s">
        <v>132</v>
      </c>
    </row>
    <row r="23" spans="1:60" outlineLevel="1" x14ac:dyDescent="0.2">
      <c r="A23" s="171">
        <v>3</v>
      </c>
      <c r="B23" s="172" t="s">
        <v>149</v>
      </c>
      <c r="C23" s="187" t="s">
        <v>150</v>
      </c>
      <c r="D23" s="173" t="s">
        <v>135</v>
      </c>
      <c r="E23" s="174">
        <v>16.121600000000001</v>
      </c>
      <c r="F23" s="175"/>
      <c r="G23" s="176">
        <f>ROUND(E23*F23,2)</f>
        <v>0</v>
      </c>
      <c r="H23" s="175"/>
      <c r="I23" s="176">
        <f>ROUND(E23*H23,2)</f>
        <v>0</v>
      </c>
      <c r="J23" s="175"/>
      <c r="K23" s="176">
        <f>ROUND(E23*J23,2)</f>
        <v>0</v>
      </c>
      <c r="L23" s="176">
        <v>21</v>
      </c>
      <c r="M23" s="176">
        <f>G23*(1+L23/100)</f>
        <v>0</v>
      </c>
      <c r="N23" s="174">
        <v>1.2099999999999999E-3</v>
      </c>
      <c r="O23" s="174">
        <f>ROUND(E23*N23,2)</f>
        <v>0.02</v>
      </c>
      <c r="P23" s="174">
        <v>0</v>
      </c>
      <c r="Q23" s="174">
        <f>ROUND(E23*P23,2)</f>
        <v>0</v>
      </c>
      <c r="R23" s="176"/>
      <c r="S23" s="176" t="s">
        <v>137</v>
      </c>
      <c r="T23" s="177" t="s">
        <v>137</v>
      </c>
      <c r="U23" s="159">
        <v>0.17699999999999999</v>
      </c>
      <c r="V23" s="159">
        <f>ROUND(E23*U23,2)</f>
        <v>2.85</v>
      </c>
      <c r="W23" s="159"/>
      <c r="X23" s="159" t="s">
        <v>138</v>
      </c>
      <c r="Y23" s="159" t="s">
        <v>139</v>
      </c>
      <c r="Z23" s="148"/>
      <c r="AA23" s="148"/>
      <c r="AB23" s="148"/>
      <c r="AC23" s="148"/>
      <c r="AD23" s="148"/>
      <c r="AE23" s="148"/>
      <c r="AF23" s="148"/>
      <c r="AG23" s="148" t="s">
        <v>140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188" t="s">
        <v>516</v>
      </c>
      <c r="D24" s="161"/>
      <c r="E24" s="162">
        <v>16.121600000000001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5.5" x14ac:dyDescent="0.2">
      <c r="A25" s="164" t="s">
        <v>131</v>
      </c>
      <c r="B25" s="165" t="s">
        <v>80</v>
      </c>
      <c r="C25" s="186" t="s">
        <v>81</v>
      </c>
      <c r="D25" s="166"/>
      <c r="E25" s="167"/>
      <c r="F25" s="168"/>
      <c r="G25" s="168">
        <f>SUMIF(AG26:AG27,"&lt;&gt;NOR",G26:G27)</f>
        <v>0</v>
      </c>
      <c r="H25" s="168"/>
      <c r="I25" s="168">
        <f>SUM(I26:I27)</f>
        <v>0</v>
      </c>
      <c r="J25" s="168"/>
      <c r="K25" s="168">
        <f>SUM(K26:K27)</f>
        <v>0</v>
      </c>
      <c r="L25" s="168"/>
      <c r="M25" s="168">
        <f>SUM(M26:M27)</f>
        <v>0</v>
      </c>
      <c r="N25" s="167"/>
      <c r="O25" s="167">
        <f>SUM(O26:O27)</f>
        <v>0</v>
      </c>
      <c r="P25" s="167"/>
      <c r="Q25" s="167">
        <f>SUM(Q26:Q27)</f>
        <v>0</v>
      </c>
      <c r="R25" s="168"/>
      <c r="S25" s="168"/>
      <c r="T25" s="169"/>
      <c r="U25" s="163"/>
      <c r="V25" s="163">
        <f>SUM(V26:V27)</f>
        <v>5</v>
      </c>
      <c r="W25" s="163"/>
      <c r="X25" s="163"/>
      <c r="Y25" s="163"/>
      <c r="AG25" t="s">
        <v>132</v>
      </c>
    </row>
    <row r="26" spans="1:60" outlineLevel="1" x14ac:dyDescent="0.2">
      <c r="A26" s="171">
        <v>4</v>
      </c>
      <c r="B26" s="172" t="s">
        <v>152</v>
      </c>
      <c r="C26" s="187" t="s">
        <v>153</v>
      </c>
      <c r="D26" s="173" t="s">
        <v>135</v>
      </c>
      <c r="E26" s="174">
        <v>16.121600000000001</v>
      </c>
      <c r="F26" s="175"/>
      <c r="G26" s="176">
        <f>ROUND(E26*F26,2)</f>
        <v>0</v>
      </c>
      <c r="H26" s="175"/>
      <c r="I26" s="176">
        <f>ROUND(E26*H26,2)</f>
        <v>0</v>
      </c>
      <c r="J26" s="175"/>
      <c r="K26" s="176">
        <f>ROUND(E26*J26,2)</f>
        <v>0</v>
      </c>
      <c r="L26" s="176">
        <v>21</v>
      </c>
      <c r="M26" s="176">
        <f>G26*(1+L26/100)</f>
        <v>0</v>
      </c>
      <c r="N26" s="174">
        <v>4.0000000000000003E-5</v>
      </c>
      <c r="O26" s="174">
        <f>ROUND(E26*N26,2)</f>
        <v>0</v>
      </c>
      <c r="P26" s="174">
        <v>0</v>
      </c>
      <c r="Q26" s="174">
        <f>ROUND(E26*P26,2)</f>
        <v>0</v>
      </c>
      <c r="R26" s="176"/>
      <c r="S26" s="176" t="s">
        <v>136</v>
      </c>
      <c r="T26" s="177" t="s">
        <v>137</v>
      </c>
      <c r="U26" s="159">
        <v>0.31</v>
      </c>
      <c r="V26" s="159">
        <f>ROUND(E26*U26,2)</f>
        <v>5</v>
      </c>
      <c r="W26" s="159"/>
      <c r="X26" s="159" t="s">
        <v>138</v>
      </c>
      <c r="Y26" s="159" t="s">
        <v>139</v>
      </c>
      <c r="Z26" s="148"/>
      <c r="AA26" s="148"/>
      <c r="AB26" s="148"/>
      <c r="AC26" s="148"/>
      <c r="AD26" s="148"/>
      <c r="AE26" s="148"/>
      <c r="AF26" s="148"/>
      <c r="AG26" s="148" t="s">
        <v>140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188" t="s">
        <v>516</v>
      </c>
      <c r="D27" s="161"/>
      <c r="E27" s="162">
        <v>16.121600000000001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8"/>
      <c r="AA27" s="148"/>
      <c r="AB27" s="148"/>
      <c r="AC27" s="148"/>
      <c r="AD27" s="148"/>
      <c r="AE27" s="148"/>
      <c r="AF27" s="148"/>
      <c r="AG27" s="148" t="s">
        <v>142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4" t="s">
        <v>131</v>
      </c>
      <c r="B28" s="165" t="s">
        <v>82</v>
      </c>
      <c r="C28" s="186" t="s">
        <v>83</v>
      </c>
      <c r="D28" s="166"/>
      <c r="E28" s="167"/>
      <c r="F28" s="168"/>
      <c r="G28" s="168">
        <f>SUMIF(AG29:AG32,"&lt;&gt;NOR",G29:G32)</f>
        <v>0</v>
      </c>
      <c r="H28" s="168"/>
      <c r="I28" s="168">
        <f>SUM(I29:I32)</f>
        <v>0</v>
      </c>
      <c r="J28" s="168"/>
      <c r="K28" s="168">
        <f>SUM(K29:K32)</f>
        <v>0</v>
      </c>
      <c r="L28" s="168"/>
      <c r="M28" s="168">
        <f>SUM(M29:M32)</f>
        <v>0</v>
      </c>
      <c r="N28" s="167"/>
      <c r="O28" s="167">
        <f>SUM(O29:O32)</f>
        <v>0</v>
      </c>
      <c r="P28" s="167"/>
      <c r="Q28" s="167">
        <f>SUM(Q29:Q32)</f>
        <v>0.19</v>
      </c>
      <c r="R28" s="168"/>
      <c r="S28" s="168"/>
      <c r="T28" s="169"/>
      <c r="U28" s="163"/>
      <c r="V28" s="163">
        <f>SUM(V29:V32)</f>
        <v>2.0300000000000002</v>
      </c>
      <c r="W28" s="163"/>
      <c r="X28" s="163"/>
      <c r="Y28" s="163"/>
      <c r="AG28" t="s">
        <v>132</v>
      </c>
    </row>
    <row r="29" spans="1:60" ht="22.5" outlineLevel="1" x14ac:dyDescent="0.2">
      <c r="A29" s="178">
        <v>5</v>
      </c>
      <c r="B29" s="179" t="s">
        <v>517</v>
      </c>
      <c r="C29" s="189" t="s">
        <v>518</v>
      </c>
      <c r="D29" s="180" t="s">
        <v>258</v>
      </c>
      <c r="E29" s="181">
        <v>1</v>
      </c>
      <c r="F29" s="182"/>
      <c r="G29" s="183">
        <f>ROUND(E29*F29,2)</f>
        <v>0</v>
      </c>
      <c r="H29" s="182"/>
      <c r="I29" s="183">
        <f>ROUND(E29*H29,2)</f>
        <v>0</v>
      </c>
      <c r="J29" s="182"/>
      <c r="K29" s="183">
        <f>ROUND(E29*J29,2)</f>
        <v>0</v>
      </c>
      <c r="L29" s="183">
        <v>21</v>
      </c>
      <c r="M29" s="183">
        <f>G29*(1+L29/100)</f>
        <v>0</v>
      </c>
      <c r="N29" s="181">
        <v>0</v>
      </c>
      <c r="O29" s="181">
        <f>ROUND(E29*N29,2)</f>
        <v>0</v>
      </c>
      <c r="P29" s="181">
        <v>8.7999999999999995E-2</v>
      </c>
      <c r="Q29" s="181">
        <f>ROUND(E29*P29,2)</f>
        <v>0.09</v>
      </c>
      <c r="R29" s="183"/>
      <c r="S29" s="183" t="s">
        <v>137</v>
      </c>
      <c r="T29" s="184" t="s">
        <v>137</v>
      </c>
      <c r="U29" s="159">
        <v>0.69299999999999995</v>
      </c>
      <c r="V29" s="159">
        <f>ROUND(E29*U29,2)</f>
        <v>0.69</v>
      </c>
      <c r="W29" s="159"/>
      <c r="X29" s="159" t="s">
        <v>138</v>
      </c>
      <c r="Y29" s="159" t="s">
        <v>139</v>
      </c>
      <c r="Z29" s="148"/>
      <c r="AA29" s="148"/>
      <c r="AB29" s="148"/>
      <c r="AC29" s="148"/>
      <c r="AD29" s="148"/>
      <c r="AE29" s="148"/>
      <c r="AF29" s="148"/>
      <c r="AG29" s="148" t="s">
        <v>140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78">
        <v>6</v>
      </c>
      <c r="B30" s="179" t="s">
        <v>329</v>
      </c>
      <c r="C30" s="189" t="s">
        <v>330</v>
      </c>
      <c r="D30" s="180" t="s">
        <v>200</v>
      </c>
      <c r="E30" s="181">
        <v>1</v>
      </c>
      <c r="F30" s="182"/>
      <c r="G30" s="183">
        <f>ROUND(E30*F30,2)</f>
        <v>0</v>
      </c>
      <c r="H30" s="182"/>
      <c r="I30" s="183">
        <f>ROUND(E30*H30,2)</f>
        <v>0</v>
      </c>
      <c r="J30" s="182"/>
      <c r="K30" s="183">
        <f>ROUND(E30*J30,2)</f>
        <v>0</v>
      </c>
      <c r="L30" s="183">
        <v>21</v>
      </c>
      <c r="M30" s="183">
        <f>G30*(1+L30/100)</f>
        <v>0</v>
      </c>
      <c r="N30" s="181">
        <v>0</v>
      </c>
      <c r="O30" s="181">
        <f>ROUND(E30*N30,2)</f>
        <v>0</v>
      </c>
      <c r="P30" s="181">
        <v>0</v>
      </c>
      <c r="Q30" s="181">
        <f>ROUND(E30*P30,2)</f>
        <v>0</v>
      </c>
      <c r="R30" s="183"/>
      <c r="S30" s="183" t="s">
        <v>137</v>
      </c>
      <c r="T30" s="184" t="s">
        <v>137</v>
      </c>
      <c r="U30" s="159">
        <v>0.05</v>
      </c>
      <c r="V30" s="159">
        <f>ROUND(E30*U30,2)</f>
        <v>0.05</v>
      </c>
      <c r="W30" s="159"/>
      <c r="X30" s="159" t="s">
        <v>138</v>
      </c>
      <c r="Y30" s="159" t="s">
        <v>139</v>
      </c>
      <c r="Z30" s="148"/>
      <c r="AA30" s="148"/>
      <c r="AB30" s="148"/>
      <c r="AC30" s="148"/>
      <c r="AD30" s="148"/>
      <c r="AE30" s="148"/>
      <c r="AF30" s="148"/>
      <c r="AG30" s="148" t="s">
        <v>140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1">
        <v>7</v>
      </c>
      <c r="B31" s="172" t="s">
        <v>519</v>
      </c>
      <c r="C31" s="187" t="s">
        <v>520</v>
      </c>
      <c r="D31" s="173" t="s">
        <v>135</v>
      </c>
      <c r="E31" s="174">
        <v>1.379</v>
      </c>
      <c r="F31" s="175"/>
      <c r="G31" s="176">
        <f>ROUND(E31*F31,2)</f>
        <v>0</v>
      </c>
      <c r="H31" s="175"/>
      <c r="I31" s="176">
        <f>ROUND(E31*H31,2)</f>
        <v>0</v>
      </c>
      <c r="J31" s="175"/>
      <c r="K31" s="176">
        <f>ROUND(E31*J31,2)</f>
        <v>0</v>
      </c>
      <c r="L31" s="176">
        <v>21</v>
      </c>
      <c r="M31" s="176">
        <f>G31*(1+L31/100)</f>
        <v>0</v>
      </c>
      <c r="N31" s="174">
        <v>1.17E-3</v>
      </c>
      <c r="O31" s="174">
        <f>ROUND(E31*N31,2)</f>
        <v>0</v>
      </c>
      <c r="P31" s="174">
        <v>7.5999999999999998E-2</v>
      </c>
      <c r="Q31" s="174">
        <f>ROUND(E31*P31,2)</f>
        <v>0.1</v>
      </c>
      <c r="R31" s="176"/>
      <c r="S31" s="176" t="s">
        <v>137</v>
      </c>
      <c r="T31" s="177" t="s">
        <v>137</v>
      </c>
      <c r="U31" s="159">
        <v>0.93899999999999995</v>
      </c>
      <c r="V31" s="159">
        <f>ROUND(E31*U31,2)</f>
        <v>1.29</v>
      </c>
      <c r="W31" s="159"/>
      <c r="X31" s="159" t="s">
        <v>138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140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188" t="s">
        <v>521</v>
      </c>
      <c r="D32" s="161"/>
      <c r="E32" s="162">
        <v>1.379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142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64" t="s">
        <v>131</v>
      </c>
      <c r="B33" s="165" t="s">
        <v>84</v>
      </c>
      <c r="C33" s="186" t="s">
        <v>85</v>
      </c>
      <c r="D33" s="166"/>
      <c r="E33" s="167"/>
      <c r="F33" s="168"/>
      <c r="G33" s="168">
        <f>SUMIF(AG34:AG34,"&lt;&gt;NOR",G34:G34)</f>
        <v>0</v>
      </c>
      <c r="H33" s="168"/>
      <c r="I33" s="168">
        <f>SUM(I34:I34)</f>
        <v>0</v>
      </c>
      <c r="J33" s="168"/>
      <c r="K33" s="168">
        <f>SUM(K34:K34)</f>
        <v>0</v>
      </c>
      <c r="L33" s="168"/>
      <c r="M33" s="168">
        <f>SUM(M34:M34)</f>
        <v>0</v>
      </c>
      <c r="N33" s="167"/>
      <c r="O33" s="167">
        <f>SUM(O34:O34)</f>
        <v>0</v>
      </c>
      <c r="P33" s="167"/>
      <c r="Q33" s="167">
        <f>SUM(Q34:Q34)</f>
        <v>0</v>
      </c>
      <c r="R33" s="168"/>
      <c r="S33" s="168"/>
      <c r="T33" s="169"/>
      <c r="U33" s="163"/>
      <c r="V33" s="163">
        <f>SUM(V34:V34)</f>
        <v>1.05</v>
      </c>
      <c r="W33" s="163"/>
      <c r="X33" s="163"/>
      <c r="Y33" s="163"/>
      <c r="AG33" t="s">
        <v>132</v>
      </c>
    </row>
    <row r="34" spans="1:60" ht="22.5" outlineLevel="1" x14ac:dyDescent="0.2">
      <c r="A34" s="178">
        <v>8</v>
      </c>
      <c r="B34" s="179" t="s">
        <v>158</v>
      </c>
      <c r="C34" s="189" t="s">
        <v>159</v>
      </c>
      <c r="D34" s="180" t="s">
        <v>160</v>
      </c>
      <c r="E34" s="181">
        <v>0.49981999999999999</v>
      </c>
      <c r="F34" s="182"/>
      <c r="G34" s="183">
        <f>ROUND(E34*F34,2)</f>
        <v>0</v>
      </c>
      <c r="H34" s="182"/>
      <c r="I34" s="183">
        <f>ROUND(E34*H34,2)</f>
        <v>0</v>
      </c>
      <c r="J34" s="182"/>
      <c r="K34" s="183">
        <f>ROUND(E34*J34,2)</f>
        <v>0</v>
      </c>
      <c r="L34" s="183">
        <v>21</v>
      </c>
      <c r="M34" s="183">
        <f>G34*(1+L34/100)</f>
        <v>0</v>
      </c>
      <c r="N34" s="181">
        <v>0</v>
      </c>
      <c r="O34" s="181">
        <f>ROUND(E34*N34,2)</f>
        <v>0</v>
      </c>
      <c r="P34" s="181">
        <v>0</v>
      </c>
      <c r="Q34" s="181">
        <f>ROUND(E34*P34,2)</f>
        <v>0</v>
      </c>
      <c r="R34" s="183"/>
      <c r="S34" s="183" t="s">
        <v>137</v>
      </c>
      <c r="T34" s="184" t="s">
        <v>137</v>
      </c>
      <c r="U34" s="159">
        <v>2.1</v>
      </c>
      <c r="V34" s="159">
        <f>ROUND(E34*U34,2)</f>
        <v>1.05</v>
      </c>
      <c r="W34" s="159"/>
      <c r="X34" s="159" t="s">
        <v>161</v>
      </c>
      <c r="Y34" s="159" t="s">
        <v>139</v>
      </c>
      <c r="Z34" s="148"/>
      <c r="AA34" s="148"/>
      <c r="AB34" s="148"/>
      <c r="AC34" s="148"/>
      <c r="AD34" s="148"/>
      <c r="AE34" s="148"/>
      <c r="AF34" s="148"/>
      <c r="AG34" s="148" t="s">
        <v>162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4" t="s">
        <v>131</v>
      </c>
      <c r="B35" s="165" t="s">
        <v>88</v>
      </c>
      <c r="C35" s="186" t="s">
        <v>89</v>
      </c>
      <c r="D35" s="166"/>
      <c r="E35" s="167"/>
      <c r="F35" s="168"/>
      <c r="G35" s="168">
        <f>SUMIF(AG36:AG54,"&lt;&gt;NOR",G36:G54)</f>
        <v>0</v>
      </c>
      <c r="H35" s="168"/>
      <c r="I35" s="168">
        <f>SUM(I36:I54)</f>
        <v>0</v>
      </c>
      <c r="J35" s="168"/>
      <c r="K35" s="168">
        <f>SUM(K36:K54)</f>
        <v>0</v>
      </c>
      <c r="L35" s="168"/>
      <c r="M35" s="168">
        <f>SUM(M36:M54)</f>
        <v>0</v>
      </c>
      <c r="N35" s="167"/>
      <c r="O35" s="167">
        <f>SUM(O36:O54)</f>
        <v>7.0000000000000007E-2</v>
      </c>
      <c r="P35" s="167"/>
      <c r="Q35" s="167">
        <f>SUM(Q36:Q54)</f>
        <v>0.11</v>
      </c>
      <c r="R35" s="168"/>
      <c r="S35" s="168"/>
      <c r="T35" s="169"/>
      <c r="U35" s="163"/>
      <c r="V35" s="163">
        <f>SUM(V36:V54)</f>
        <v>40.939999999999991</v>
      </c>
      <c r="W35" s="163"/>
      <c r="X35" s="163"/>
      <c r="Y35" s="163"/>
      <c r="AG35" t="s">
        <v>132</v>
      </c>
    </row>
    <row r="36" spans="1:60" outlineLevel="1" x14ac:dyDescent="0.2">
      <c r="A36" s="171">
        <v>9</v>
      </c>
      <c r="B36" s="172" t="s">
        <v>174</v>
      </c>
      <c r="C36" s="187" t="s">
        <v>175</v>
      </c>
      <c r="D36" s="173" t="s">
        <v>135</v>
      </c>
      <c r="E36" s="174">
        <v>16.121600000000001</v>
      </c>
      <c r="F36" s="175"/>
      <c r="G36" s="176">
        <f>ROUND(E36*F36,2)</f>
        <v>0</v>
      </c>
      <c r="H36" s="175"/>
      <c r="I36" s="176">
        <f>ROUND(E36*H36,2)</f>
        <v>0</v>
      </c>
      <c r="J36" s="175"/>
      <c r="K36" s="176">
        <f>ROUND(E36*J36,2)</f>
        <v>0</v>
      </c>
      <c r="L36" s="176">
        <v>21</v>
      </c>
      <c r="M36" s="176">
        <f>G36*(1+L36/100)</f>
        <v>0</v>
      </c>
      <c r="N36" s="174">
        <v>0</v>
      </c>
      <c r="O36" s="174">
        <f>ROUND(E36*N36,2)</f>
        <v>0</v>
      </c>
      <c r="P36" s="174">
        <v>5.0000000000000001E-3</v>
      </c>
      <c r="Q36" s="174">
        <f>ROUND(E36*P36,2)</f>
        <v>0.08</v>
      </c>
      <c r="R36" s="176"/>
      <c r="S36" s="176" t="s">
        <v>137</v>
      </c>
      <c r="T36" s="177" t="s">
        <v>137</v>
      </c>
      <c r="U36" s="159">
        <v>0.51</v>
      </c>
      <c r="V36" s="159">
        <f>ROUND(E36*U36,2)</f>
        <v>8.2200000000000006</v>
      </c>
      <c r="W36" s="159"/>
      <c r="X36" s="159" t="s">
        <v>138</v>
      </c>
      <c r="Y36" s="159" t="s">
        <v>139</v>
      </c>
      <c r="Z36" s="148"/>
      <c r="AA36" s="148"/>
      <c r="AB36" s="148"/>
      <c r="AC36" s="148"/>
      <c r="AD36" s="148"/>
      <c r="AE36" s="148"/>
      <c r="AF36" s="148"/>
      <c r="AG36" s="148" t="s">
        <v>140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188" t="s">
        <v>522</v>
      </c>
      <c r="D37" s="161"/>
      <c r="E37" s="162">
        <v>16.121600000000001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1">
        <v>10</v>
      </c>
      <c r="B38" s="172" t="s">
        <v>176</v>
      </c>
      <c r="C38" s="187" t="s">
        <v>177</v>
      </c>
      <c r="D38" s="173" t="s">
        <v>135</v>
      </c>
      <c r="E38" s="174">
        <v>16.121600000000001</v>
      </c>
      <c r="F38" s="175"/>
      <c r="G38" s="176">
        <f>ROUND(E38*F38,2)</f>
        <v>0</v>
      </c>
      <c r="H38" s="175"/>
      <c r="I38" s="176">
        <f>ROUND(E38*H38,2)</f>
        <v>0</v>
      </c>
      <c r="J38" s="175"/>
      <c r="K38" s="176">
        <f>ROUND(E38*J38,2)</f>
        <v>0</v>
      </c>
      <c r="L38" s="176">
        <v>21</v>
      </c>
      <c r="M38" s="176">
        <f>G38*(1+L38/100)</f>
        <v>0</v>
      </c>
      <c r="N38" s="174">
        <v>0</v>
      </c>
      <c r="O38" s="174">
        <f>ROUND(E38*N38,2)</f>
        <v>0</v>
      </c>
      <c r="P38" s="174">
        <v>2E-3</v>
      </c>
      <c r="Q38" s="174">
        <f>ROUND(E38*P38,2)</f>
        <v>0.03</v>
      </c>
      <c r="R38" s="176"/>
      <c r="S38" s="176" t="s">
        <v>137</v>
      </c>
      <c r="T38" s="177" t="s">
        <v>137</v>
      </c>
      <c r="U38" s="159">
        <v>0.1</v>
      </c>
      <c r="V38" s="159">
        <f>ROUND(E38*U38,2)</f>
        <v>1.61</v>
      </c>
      <c r="W38" s="159"/>
      <c r="X38" s="159" t="s">
        <v>138</v>
      </c>
      <c r="Y38" s="159" t="s">
        <v>139</v>
      </c>
      <c r="Z38" s="148"/>
      <c r="AA38" s="148"/>
      <c r="AB38" s="148"/>
      <c r="AC38" s="148"/>
      <c r="AD38" s="148"/>
      <c r="AE38" s="148"/>
      <c r="AF38" s="148"/>
      <c r="AG38" s="148" t="s">
        <v>140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2" x14ac:dyDescent="0.2">
      <c r="A39" s="155"/>
      <c r="B39" s="156"/>
      <c r="C39" s="188" t="s">
        <v>522</v>
      </c>
      <c r="D39" s="161"/>
      <c r="E39" s="162">
        <v>16.121600000000001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8"/>
      <c r="AA39" s="148"/>
      <c r="AB39" s="148"/>
      <c r="AC39" s="148"/>
      <c r="AD39" s="148"/>
      <c r="AE39" s="148"/>
      <c r="AF39" s="148"/>
      <c r="AG39" s="148" t="s">
        <v>142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71">
        <v>11</v>
      </c>
      <c r="B40" s="172" t="s">
        <v>178</v>
      </c>
      <c r="C40" s="187" t="s">
        <v>179</v>
      </c>
      <c r="D40" s="173" t="s">
        <v>135</v>
      </c>
      <c r="E40" s="174">
        <v>16.121600000000001</v>
      </c>
      <c r="F40" s="175"/>
      <c r="G40" s="176">
        <f>ROUND(E40*F40,2)</f>
        <v>0</v>
      </c>
      <c r="H40" s="175"/>
      <c r="I40" s="176">
        <f>ROUND(E40*H40,2)</f>
        <v>0</v>
      </c>
      <c r="J40" s="175"/>
      <c r="K40" s="176">
        <f>ROUND(E40*J40,2)</f>
        <v>0</v>
      </c>
      <c r="L40" s="176">
        <v>21</v>
      </c>
      <c r="M40" s="176">
        <f>G40*(1+L40/100)</f>
        <v>0</v>
      </c>
      <c r="N40" s="174">
        <v>0</v>
      </c>
      <c r="O40" s="174">
        <f>ROUND(E40*N40,2)</f>
        <v>0</v>
      </c>
      <c r="P40" s="174">
        <v>0</v>
      </c>
      <c r="Q40" s="174">
        <f>ROUND(E40*P40,2)</f>
        <v>0</v>
      </c>
      <c r="R40" s="176"/>
      <c r="S40" s="176" t="s">
        <v>136</v>
      </c>
      <c r="T40" s="177" t="s">
        <v>137</v>
      </c>
      <c r="U40" s="159">
        <v>0.52</v>
      </c>
      <c r="V40" s="159">
        <f>ROUND(E40*U40,2)</f>
        <v>8.3800000000000008</v>
      </c>
      <c r="W40" s="159"/>
      <c r="X40" s="159" t="s">
        <v>138</v>
      </c>
      <c r="Y40" s="159" t="s">
        <v>139</v>
      </c>
      <c r="Z40" s="148"/>
      <c r="AA40" s="148"/>
      <c r="AB40" s="148"/>
      <c r="AC40" s="148"/>
      <c r="AD40" s="148"/>
      <c r="AE40" s="148"/>
      <c r="AF40" s="148"/>
      <c r="AG40" s="148" t="s">
        <v>140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188" t="s">
        <v>522</v>
      </c>
      <c r="D41" s="161"/>
      <c r="E41" s="162">
        <v>16.121600000000001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8"/>
      <c r="AA41" s="148"/>
      <c r="AB41" s="148"/>
      <c r="AC41" s="148"/>
      <c r="AD41" s="148"/>
      <c r="AE41" s="148"/>
      <c r="AF41" s="148"/>
      <c r="AG41" s="148" t="s">
        <v>142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2.5" outlineLevel="1" x14ac:dyDescent="0.2">
      <c r="A42" s="171">
        <v>12</v>
      </c>
      <c r="B42" s="172" t="s">
        <v>180</v>
      </c>
      <c r="C42" s="187" t="s">
        <v>490</v>
      </c>
      <c r="D42" s="173" t="s">
        <v>135</v>
      </c>
      <c r="E42" s="174">
        <v>16.121600000000001</v>
      </c>
      <c r="F42" s="175"/>
      <c r="G42" s="176">
        <f>ROUND(E42*F42,2)</f>
        <v>0</v>
      </c>
      <c r="H42" s="175"/>
      <c r="I42" s="176">
        <f>ROUND(E42*H42,2)</f>
        <v>0</v>
      </c>
      <c r="J42" s="175"/>
      <c r="K42" s="176">
        <f>ROUND(E42*J42,2)</f>
        <v>0</v>
      </c>
      <c r="L42" s="176">
        <v>21</v>
      </c>
      <c r="M42" s="176">
        <f>G42*(1+L42/100)</f>
        <v>0</v>
      </c>
      <c r="N42" s="174">
        <v>4.1999999999999997E-3</v>
      </c>
      <c r="O42" s="174">
        <f>ROUND(E42*N42,2)</f>
        <v>7.0000000000000007E-2</v>
      </c>
      <c r="P42" s="174">
        <v>0</v>
      </c>
      <c r="Q42" s="174">
        <f>ROUND(E42*P42,2)</f>
        <v>0</v>
      </c>
      <c r="R42" s="176"/>
      <c r="S42" s="176" t="s">
        <v>136</v>
      </c>
      <c r="T42" s="177" t="s">
        <v>137</v>
      </c>
      <c r="U42" s="159">
        <v>0.49</v>
      </c>
      <c r="V42" s="159">
        <f>ROUND(E42*U42,2)</f>
        <v>7.9</v>
      </c>
      <c r="W42" s="159"/>
      <c r="X42" s="159" t="s">
        <v>138</v>
      </c>
      <c r="Y42" s="159" t="s">
        <v>139</v>
      </c>
      <c r="Z42" s="148"/>
      <c r="AA42" s="148"/>
      <c r="AB42" s="148"/>
      <c r="AC42" s="148"/>
      <c r="AD42" s="148"/>
      <c r="AE42" s="148"/>
      <c r="AF42" s="148"/>
      <c r="AG42" s="148" t="s">
        <v>140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">
      <c r="A43" s="155"/>
      <c r="B43" s="156"/>
      <c r="C43" s="188" t="s">
        <v>522</v>
      </c>
      <c r="D43" s="161"/>
      <c r="E43" s="162">
        <v>16.121600000000001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142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1">
        <v>13</v>
      </c>
      <c r="B44" s="172" t="s">
        <v>182</v>
      </c>
      <c r="C44" s="187" t="s">
        <v>183</v>
      </c>
      <c r="D44" s="173" t="s">
        <v>156</v>
      </c>
      <c r="E44" s="174">
        <v>24.48</v>
      </c>
      <c r="F44" s="175"/>
      <c r="G44" s="176">
        <f>ROUND(E44*F44,2)</f>
        <v>0</v>
      </c>
      <c r="H44" s="175"/>
      <c r="I44" s="176">
        <f>ROUND(E44*H44,2)</f>
        <v>0</v>
      </c>
      <c r="J44" s="175"/>
      <c r="K44" s="176">
        <f>ROUND(E44*J44,2)</f>
        <v>0</v>
      </c>
      <c r="L44" s="176">
        <v>21</v>
      </c>
      <c r="M44" s="176">
        <f>G44*(1+L44/100)</f>
        <v>0</v>
      </c>
      <c r="N44" s="174">
        <v>2.0000000000000002E-5</v>
      </c>
      <c r="O44" s="174">
        <f>ROUND(E44*N44,2)</f>
        <v>0</v>
      </c>
      <c r="P44" s="174">
        <v>0</v>
      </c>
      <c r="Q44" s="174">
        <f>ROUND(E44*P44,2)</f>
        <v>0</v>
      </c>
      <c r="R44" s="176"/>
      <c r="S44" s="176" t="s">
        <v>137</v>
      </c>
      <c r="T44" s="177" t="s">
        <v>137</v>
      </c>
      <c r="U44" s="159">
        <v>0.39</v>
      </c>
      <c r="V44" s="159">
        <f>ROUND(E44*U44,2)</f>
        <v>9.5500000000000007</v>
      </c>
      <c r="W44" s="159"/>
      <c r="X44" s="159" t="s">
        <v>138</v>
      </c>
      <c r="Y44" s="159" t="s">
        <v>139</v>
      </c>
      <c r="Z44" s="148"/>
      <c r="AA44" s="148"/>
      <c r="AB44" s="148"/>
      <c r="AC44" s="148"/>
      <c r="AD44" s="148"/>
      <c r="AE44" s="148"/>
      <c r="AF44" s="148"/>
      <c r="AG44" s="148" t="s">
        <v>140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">
      <c r="A45" s="155"/>
      <c r="B45" s="156"/>
      <c r="C45" s="188" t="s">
        <v>523</v>
      </c>
      <c r="D45" s="161"/>
      <c r="E45" s="162">
        <v>16.2</v>
      </c>
      <c r="F45" s="159"/>
      <c r="G45" s="159"/>
      <c r="H45" s="159"/>
      <c r="I45" s="159"/>
      <c r="J45" s="159"/>
      <c r="K45" s="159"/>
      <c r="L45" s="159"/>
      <c r="M45" s="159"/>
      <c r="N45" s="158"/>
      <c r="O45" s="158"/>
      <c r="P45" s="158"/>
      <c r="Q45" s="158"/>
      <c r="R45" s="159"/>
      <c r="S45" s="159"/>
      <c r="T45" s="159"/>
      <c r="U45" s="159"/>
      <c r="V45" s="159"/>
      <c r="W45" s="159"/>
      <c r="X45" s="159"/>
      <c r="Y45" s="159"/>
      <c r="Z45" s="148"/>
      <c r="AA45" s="148"/>
      <c r="AB45" s="148"/>
      <c r="AC45" s="148"/>
      <c r="AD45" s="148"/>
      <c r="AE45" s="148"/>
      <c r="AF45" s="148"/>
      <c r="AG45" s="148" t="s">
        <v>142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3" x14ac:dyDescent="0.2">
      <c r="A46" s="155"/>
      <c r="B46" s="156"/>
      <c r="C46" s="188" t="s">
        <v>524</v>
      </c>
      <c r="D46" s="161"/>
      <c r="E46" s="162">
        <v>6.36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8"/>
      <c r="AA46" s="148"/>
      <c r="AB46" s="148"/>
      <c r="AC46" s="148"/>
      <c r="AD46" s="148"/>
      <c r="AE46" s="148"/>
      <c r="AF46" s="148"/>
      <c r="AG46" s="148" t="s">
        <v>142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3" x14ac:dyDescent="0.2">
      <c r="A47" s="155"/>
      <c r="B47" s="156"/>
      <c r="C47" s="188" t="s">
        <v>525</v>
      </c>
      <c r="D47" s="161"/>
      <c r="E47" s="162">
        <v>1.92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142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1">
        <v>14</v>
      </c>
      <c r="B48" s="172" t="s">
        <v>185</v>
      </c>
      <c r="C48" s="187" t="s">
        <v>186</v>
      </c>
      <c r="D48" s="173" t="s">
        <v>156</v>
      </c>
      <c r="E48" s="174">
        <v>24.48</v>
      </c>
      <c r="F48" s="175"/>
      <c r="G48" s="176">
        <f>ROUND(E48*F48,2)</f>
        <v>0</v>
      </c>
      <c r="H48" s="175"/>
      <c r="I48" s="176">
        <f>ROUND(E48*H48,2)</f>
        <v>0</v>
      </c>
      <c r="J48" s="175"/>
      <c r="K48" s="176">
        <f>ROUND(E48*J48,2)</f>
        <v>0</v>
      </c>
      <c r="L48" s="176">
        <v>21</v>
      </c>
      <c r="M48" s="176">
        <f>G48*(1+L48/100)</f>
        <v>0</v>
      </c>
      <c r="N48" s="174">
        <v>0</v>
      </c>
      <c r="O48" s="174">
        <f>ROUND(E48*N48,2)</f>
        <v>0</v>
      </c>
      <c r="P48" s="174">
        <v>0</v>
      </c>
      <c r="Q48" s="174">
        <f>ROUND(E48*P48,2)</f>
        <v>0</v>
      </c>
      <c r="R48" s="176"/>
      <c r="S48" s="176" t="s">
        <v>137</v>
      </c>
      <c r="T48" s="177" t="s">
        <v>137</v>
      </c>
      <c r="U48" s="159">
        <v>0.17</v>
      </c>
      <c r="V48" s="159">
        <f>ROUND(E48*U48,2)</f>
        <v>4.16</v>
      </c>
      <c r="W48" s="159"/>
      <c r="X48" s="159" t="s">
        <v>138</v>
      </c>
      <c r="Y48" s="159" t="s">
        <v>139</v>
      </c>
      <c r="Z48" s="148"/>
      <c r="AA48" s="148"/>
      <c r="AB48" s="148"/>
      <c r="AC48" s="148"/>
      <c r="AD48" s="148"/>
      <c r="AE48" s="148"/>
      <c r="AF48" s="148"/>
      <c r="AG48" s="148" t="s">
        <v>140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">
      <c r="A49" s="155"/>
      <c r="B49" s="156"/>
      <c r="C49" s="188" t="s">
        <v>523</v>
      </c>
      <c r="D49" s="161"/>
      <c r="E49" s="162">
        <v>16.2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8"/>
      <c r="AA49" s="148"/>
      <c r="AB49" s="148"/>
      <c r="AC49" s="148"/>
      <c r="AD49" s="148"/>
      <c r="AE49" s="148"/>
      <c r="AF49" s="148"/>
      <c r="AG49" s="148" t="s">
        <v>142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3" x14ac:dyDescent="0.2">
      <c r="A50" s="155"/>
      <c r="B50" s="156"/>
      <c r="C50" s="188" t="s">
        <v>524</v>
      </c>
      <c r="D50" s="161"/>
      <c r="E50" s="162">
        <v>6.36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8"/>
      <c r="AA50" s="148"/>
      <c r="AB50" s="148"/>
      <c r="AC50" s="148"/>
      <c r="AD50" s="148"/>
      <c r="AE50" s="148"/>
      <c r="AF50" s="148"/>
      <c r="AG50" s="148" t="s">
        <v>142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3" x14ac:dyDescent="0.2">
      <c r="A51" s="155"/>
      <c r="B51" s="156"/>
      <c r="C51" s="188" t="s">
        <v>525</v>
      </c>
      <c r="D51" s="161"/>
      <c r="E51" s="162">
        <v>1.92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142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1">
        <v>15</v>
      </c>
      <c r="B52" s="172" t="s">
        <v>187</v>
      </c>
      <c r="C52" s="187" t="s">
        <v>188</v>
      </c>
      <c r="D52" s="173" t="s">
        <v>135</v>
      </c>
      <c r="E52" s="174">
        <v>1.44</v>
      </c>
      <c r="F52" s="175"/>
      <c r="G52" s="176">
        <f>ROUND(E52*F52,2)</f>
        <v>0</v>
      </c>
      <c r="H52" s="175"/>
      <c r="I52" s="176">
        <f>ROUND(E52*H52,2)</f>
        <v>0</v>
      </c>
      <c r="J52" s="175"/>
      <c r="K52" s="176">
        <f>ROUND(E52*J52,2)</f>
        <v>0</v>
      </c>
      <c r="L52" s="176">
        <v>21</v>
      </c>
      <c r="M52" s="176">
        <f>G52*(1+L52/100)</f>
        <v>0</v>
      </c>
      <c r="N52" s="174">
        <v>0</v>
      </c>
      <c r="O52" s="174">
        <f>ROUND(E52*N52,2)</f>
        <v>0</v>
      </c>
      <c r="P52" s="174">
        <v>0</v>
      </c>
      <c r="Q52" s="174">
        <f>ROUND(E52*P52,2)</f>
        <v>0</v>
      </c>
      <c r="R52" s="176"/>
      <c r="S52" s="176" t="s">
        <v>137</v>
      </c>
      <c r="T52" s="177" t="s">
        <v>137</v>
      </c>
      <c r="U52" s="159">
        <v>0.78</v>
      </c>
      <c r="V52" s="159">
        <f>ROUND(E52*U52,2)</f>
        <v>1.1200000000000001</v>
      </c>
      <c r="W52" s="159"/>
      <c r="X52" s="159" t="s">
        <v>138</v>
      </c>
      <c r="Y52" s="159" t="s">
        <v>139</v>
      </c>
      <c r="Z52" s="148"/>
      <c r="AA52" s="148"/>
      <c r="AB52" s="148"/>
      <c r="AC52" s="148"/>
      <c r="AD52" s="148"/>
      <c r="AE52" s="148"/>
      <c r="AF52" s="148"/>
      <c r="AG52" s="148" t="s">
        <v>140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88" t="s">
        <v>189</v>
      </c>
      <c r="D53" s="161"/>
      <c r="E53" s="162">
        <v>1.44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8"/>
      <c r="AA53" s="148"/>
      <c r="AB53" s="148"/>
      <c r="AC53" s="148"/>
      <c r="AD53" s="148"/>
      <c r="AE53" s="148"/>
      <c r="AF53" s="148"/>
      <c r="AG53" s="148" t="s">
        <v>142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55">
        <v>16</v>
      </c>
      <c r="B54" s="156" t="s">
        <v>190</v>
      </c>
      <c r="C54" s="190" t="s">
        <v>191</v>
      </c>
      <c r="D54" s="157" t="s">
        <v>0</v>
      </c>
      <c r="E54" s="185"/>
      <c r="F54" s="160"/>
      <c r="G54" s="159">
        <f>ROUND(E54*F54,2)</f>
        <v>0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0</v>
      </c>
      <c r="N54" s="158">
        <v>0</v>
      </c>
      <c r="O54" s="158">
        <f>ROUND(E54*N54,2)</f>
        <v>0</v>
      </c>
      <c r="P54" s="158">
        <v>0</v>
      </c>
      <c r="Q54" s="158">
        <f>ROUND(E54*P54,2)</f>
        <v>0</v>
      </c>
      <c r="R54" s="159"/>
      <c r="S54" s="159" t="s">
        <v>137</v>
      </c>
      <c r="T54" s="159" t="s">
        <v>137</v>
      </c>
      <c r="U54" s="159">
        <v>0</v>
      </c>
      <c r="V54" s="159">
        <f>ROUND(E54*U54,2)</f>
        <v>0</v>
      </c>
      <c r="W54" s="159"/>
      <c r="X54" s="159" t="s">
        <v>161</v>
      </c>
      <c r="Y54" s="159" t="s">
        <v>139</v>
      </c>
      <c r="Z54" s="148"/>
      <c r="AA54" s="148"/>
      <c r="AB54" s="148"/>
      <c r="AC54" s="148"/>
      <c r="AD54" s="148"/>
      <c r="AE54" s="148"/>
      <c r="AF54" s="148"/>
      <c r="AG54" s="148" t="s">
        <v>173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x14ac:dyDescent="0.2">
      <c r="A55" s="164" t="s">
        <v>131</v>
      </c>
      <c r="B55" s="165" t="s">
        <v>90</v>
      </c>
      <c r="C55" s="186" t="s">
        <v>91</v>
      </c>
      <c r="D55" s="166"/>
      <c r="E55" s="167"/>
      <c r="F55" s="168"/>
      <c r="G55" s="168">
        <f>SUMIF(AG56:AG100,"&lt;&gt;NOR",G56:G100)</f>
        <v>0</v>
      </c>
      <c r="H55" s="168"/>
      <c r="I55" s="168">
        <f>SUM(I56:I100)</f>
        <v>0</v>
      </c>
      <c r="J55" s="168"/>
      <c r="K55" s="168">
        <f>SUM(K56:K100)</f>
        <v>0</v>
      </c>
      <c r="L55" s="168"/>
      <c r="M55" s="168">
        <f>SUM(M56:M100)</f>
        <v>0</v>
      </c>
      <c r="N55" s="167"/>
      <c r="O55" s="167">
        <f>SUM(O56:O100)</f>
        <v>0.14000000000000001</v>
      </c>
      <c r="P55" s="167"/>
      <c r="Q55" s="167">
        <f>SUM(Q56:Q100)</f>
        <v>0.24000000000000002</v>
      </c>
      <c r="R55" s="168"/>
      <c r="S55" s="168"/>
      <c r="T55" s="169"/>
      <c r="U55" s="163"/>
      <c r="V55" s="163">
        <f>SUM(V56:V100)</f>
        <v>23.67</v>
      </c>
      <c r="W55" s="163"/>
      <c r="X55" s="163"/>
      <c r="Y55" s="163"/>
      <c r="AG55" t="s">
        <v>132</v>
      </c>
    </row>
    <row r="56" spans="1:60" ht="22.5" outlineLevel="1" x14ac:dyDescent="0.2">
      <c r="A56" s="171">
        <v>17</v>
      </c>
      <c r="B56" s="172" t="s">
        <v>408</v>
      </c>
      <c r="C56" s="187" t="s">
        <v>409</v>
      </c>
      <c r="D56" s="173" t="s">
        <v>156</v>
      </c>
      <c r="E56" s="174">
        <v>16.32</v>
      </c>
      <c r="F56" s="175"/>
      <c r="G56" s="176">
        <f>ROUND(E56*F56,2)</f>
        <v>0</v>
      </c>
      <c r="H56" s="175"/>
      <c r="I56" s="176">
        <f>ROUND(E56*H56,2)</f>
        <v>0</v>
      </c>
      <c r="J56" s="175"/>
      <c r="K56" s="176">
        <f>ROUND(E56*J56,2)</f>
        <v>0</v>
      </c>
      <c r="L56" s="176">
        <v>21</v>
      </c>
      <c r="M56" s="176">
        <f>G56*(1+L56/100)</f>
        <v>0</v>
      </c>
      <c r="N56" s="174">
        <v>0</v>
      </c>
      <c r="O56" s="174">
        <f>ROUND(E56*N56,2)</f>
        <v>0</v>
      </c>
      <c r="P56" s="174">
        <v>8.0000000000000007E-5</v>
      </c>
      <c r="Q56" s="174">
        <f>ROUND(E56*P56,2)</f>
        <v>0</v>
      </c>
      <c r="R56" s="176"/>
      <c r="S56" s="176" t="s">
        <v>137</v>
      </c>
      <c r="T56" s="177" t="s">
        <v>137</v>
      </c>
      <c r="U56" s="159">
        <v>3.5000000000000003E-2</v>
      </c>
      <c r="V56" s="159">
        <f>ROUND(E56*U56,2)</f>
        <v>0.56999999999999995</v>
      </c>
      <c r="W56" s="159"/>
      <c r="X56" s="159" t="s">
        <v>138</v>
      </c>
      <c r="Y56" s="159" t="s">
        <v>139</v>
      </c>
      <c r="Z56" s="148"/>
      <c r="AA56" s="148"/>
      <c r="AB56" s="148"/>
      <c r="AC56" s="148"/>
      <c r="AD56" s="148"/>
      <c r="AE56" s="148"/>
      <c r="AF56" s="148"/>
      <c r="AG56" s="148" t="s">
        <v>140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2" x14ac:dyDescent="0.2">
      <c r="A57" s="155"/>
      <c r="B57" s="156"/>
      <c r="C57" s="188" t="s">
        <v>526</v>
      </c>
      <c r="D57" s="161"/>
      <c r="E57" s="162">
        <v>16.32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8"/>
      <c r="AA57" s="148"/>
      <c r="AB57" s="148"/>
      <c r="AC57" s="148"/>
      <c r="AD57" s="148"/>
      <c r="AE57" s="148"/>
      <c r="AF57" s="148"/>
      <c r="AG57" s="148" t="s">
        <v>142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 x14ac:dyDescent="0.2">
      <c r="A58" s="171">
        <v>18</v>
      </c>
      <c r="B58" s="172" t="s">
        <v>410</v>
      </c>
      <c r="C58" s="187" t="s">
        <v>411</v>
      </c>
      <c r="D58" s="173" t="s">
        <v>135</v>
      </c>
      <c r="E58" s="174">
        <v>13.358000000000001</v>
      </c>
      <c r="F58" s="175"/>
      <c r="G58" s="176">
        <f>ROUND(E58*F58,2)</f>
        <v>0</v>
      </c>
      <c r="H58" s="175"/>
      <c r="I58" s="176">
        <f>ROUND(E58*H58,2)</f>
        <v>0</v>
      </c>
      <c r="J58" s="175"/>
      <c r="K58" s="176">
        <f>ROUND(E58*J58,2)</f>
        <v>0</v>
      </c>
      <c r="L58" s="176">
        <v>21</v>
      </c>
      <c r="M58" s="176">
        <f>G58*(1+L58/100)</f>
        <v>0</v>
      </c>
      <c r="N58" s="174">
        <v>0</v>
      </c>
      <c r="O58" s="174">
        <f>ROUND(E58*N58,2)</f>
        <v>0</v>
      </c>
      <c r="P58" s="174">
        <v>3.5000000000000001E-3</v>
      </c>
      <c r="Q58" s="174">
        <f>ROUND(E58*P58,2)</f>
        <v>0.05</v>
      </c>
      <c r="R58" s="176"/>
      <c r="S58" s="176" t="s">
        <v>137</v>
      </c>
      <c r="T58" s="177" t="s">
        <v>137</v>
      </c>
      <c r="U58" s="159">
        <v>0.115</v>
      </c>
      <c r="V58" s="159">
        <f>ROUND(E58*U58,2)</f>
        <v>1.54</v>
      </c>
      <c r="W58" s="159"/>
      <c r="X58" s="159" t="s">
        <v>138</v>
      </c>
      <c r="Y58" s="159" t="s">
        <v>139</v>
      </c>
      <c r="Z58" s="148"/>
      <c r="AA58" s="148"/>
      <c r="AB58" s="148"/>
      <c r="AC58" s="148"/>
      <c r="AD58" s="148"/>
      <c r="AE58" s="148"/>
      <c r="AF58" s="148"/>
      <c r="AG58" s="148" t="s">
        <v>140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88" t="s">
        <v>527</v>
      </c>
      <c r="D59" s="161"/>
      <c r="E59" s="162">
        <v>8.8393999999999995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3" x14ac:dyDescent="0.2">
      <c r="A60" s="155"/>
      <c r="B60" s="156"/>
      <c r="C60" s="188" t="s">
        <v>528</v>
      </c>
      <c r="D60" s="161"/>
      <c r="E60" s="162">
        <v>0.48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">
      <c r="A61" s="155"/>
      <c r="B61" s="156"/>
      <c r="C61" s="188" t="s">
        <v>529</v>
      </c>
      <c r="D61" s="161"/>
      <c r="E61" s="162">
        <v>4.0385999999999997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1">
        <v>19</v>
      </c>
      <c r="B62" s="172" t="s">
        <v>415</v>
      </c>
      <c r="C62" s="187" t="s">
        <v>416</v>
      </c>
      <c r="D62" s="173" t="s">
        <v>135</v>
      </c>
      <c r="E62" s="174">
        <v>13.358000000000001</v>
      </c>
      <c r="F62" s="175"/>
      <c r="G62" s="176">
        <f>ROUND(E62*F62,2)</f>
        <v>0</v>
      </c>
      <c r="H62" s="175"/>
      <c r="I62" s="176">
        <f>ROUND(E62*H62,2)</f>
        <v>0</v>
      </c>
      <c r="J62" s="175"/>
      <c r="K62" s="176">
        <f>ROUND(E62*J62,2)</f>
        <v>0</v>
      </c>
      <c r="L62" s="176">
        <v>21</v>
      </c>
      <c r="M62" s="176">
        <f>G62*(1+L62/100)</f>
        <v>0</v>
      </c>
      <c r="N62" s="174">
        <v>0</v>
      </c>
      <c r="O62" s="174">
        <f>ROUND(E62*N62,2)</f>
        <v>0</v>
      </c>
      <c r="P62" s="174">
        <v>1.75E-3</v>
      </c>
      <c r="Q62" s="174">
        <f>ROUND(E62*P62,2)</f>
        <v>0.02</v>
      </c>
      <c r="R62" s="176"/>
      <c r="S62" s="176" t="s">
        <v>137</v>
      </c>
      <c r="T62" s="177" t="s">
        <v>137</v>
      </c>
      <c r="U62" s="159">
        <v>0.16500000000000001</v>
      </c>
      <c r="V62" s="159">
        <f>ROUND(E62*U62,2)</f>
        <v>2.2000000000000002</v>
      </c>
      <c r="W62" s="159"/>
      <c r="X62" s="159" t="s">
        <v>138</v>
      </c>
      <c r="Y62" s="159" t="s">
        <v>139</v>
      </c>
      <c r="Z62" s="148"/>
      <c r="AA62" s="148"/>
      <c r="AB62" s="148"/>
      <c r="AC62" s="148"/>
      <c r="AD62" s="148"/>
      <c r="AE62" s="148"/>
      <c r="AF62" s="148"/>
      <c r="AG62" s="148" t="s">
        <v>140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8" t="s">
        <v>527</v>
      </c>
      <c r="D63" s="161"/>
      <c r="E63" s="162">
        <v>8.8393999999999995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142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">
      <c r="A64" s="155"/>
      <c r="B64" s="156"/>
      <c r="C64" s="188" t="s">
        <v>528</v>
      </c>
      <c r="D64" s="161"/>
      <c r="E64" s="162">
        <v>0.48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88" t="s">
        <v>529</v>
      </c>
      <c r="D65" s="161"/>
      <c r="E65" s="162">
        <v>4.0385999999999997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1">
        <v>20</v>
      </c>
      <c r="B66" s="172" t="s">
        <v>419</v>
      </c>
      <c r="C66" s="187" t="s">
        <v>420</v>
      </c>
      <c r="D66" s="173" t="s">
        <v>135</v>
      </c>
      <c r="E66" s="174">
        <v>13.358000000000001</v>
      </c>
      <c r="F66" s="175"/>
      <c r="G66" s="176">
        <f>ROUND(E66*F66,2)</f>
        <v>0</v>
      </c>
      <c r="H66" s="175"/>
      <c r="I66" s="176">
        <f>ROUND(E66*H66,2)</f>
        <v>0</v>
      </c>
      <c r="J66" s="175"/>
      <c r="K66" s="176">
        <f>ROUND(E66*J66,2)</f>
        <v>0</v>
      </c>
      <c r="L66" s="176">
        <v>21</v>
      </c>
      <c r="M66" s="176">
        <f>G66*(1+L66/100)</f>
        <v>0</v>
      </c>
      <c r="N66" s="174">
        <v>0</v>
      </c>
      <c r="O66" s="174">
        <f>ROUND(E66*N66,2)</f>
        <v>0</v>
      </c>
      <c r="P66" s="174">
        <v>1.26E-2</v>
      </c>
      <c r="Q66" s="174">
        <f>ROUND(E66*P66,2)</f>
        <v>0.17</v>
      </c>
      <c r="R66" s="176"/>
      <c r="S66" s="176" t="s">
        <v>137</v>
      </c>
      <c r="T66" s="177" t="s">
        <v>137</v>
      </c>
      <c r="U66" s="159">
        <v>0.33</v>
      </c>
      <c r="V66" s="159">
        <f>ROUND(E66*U66,2)</f>
        <v>4.41</v>
      </c>
      <c r="W66" s="159"/>
      <c r="X66" s="159" t="s">
        <v>138</v>
      </c>
      <c r="Y66" s="159" t="s">
        <v>139</v>
      </c>
      <c r="Z66" s="148"/>
      <c r="AA66" s="148"/>
      <c r="AB66" s="148"/>
      <c r="AC66" s="148"/>
      <c r="AD66" s="148"/>
      <c r="AE66" s="148"/>
      <c r="AF66" s="148"/>
      <c r="AG66" s="148" t="s">
        <v>140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188" t="s">
        <v>527</v>
      </c>
      <c r="D67" s="161"/>
      <c r="E67" s="162">
        <v>8.8393999999999995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">
      <c r="A68" s="155"/>
      <c r="B68" s="156"/>
      <c r="C68" s="188" t="s">
        <v>528</v>
      </c>
      <c r="D68" s="161"/>
      <c r="E68" s="162">
        <v>0.48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8" t="s">
        <v>529</v>
      </c>
      <c r="D69" s="161"/>
      <c r="E69" s="162">
        <v>4.0385999999999997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2.5" outlineLevel="1" x14ac:dyDescent="0.2">
      <c r="A70" s="171">
        <v>21</v>
      </c>
      <c r="B70" s="172" t="s">
        <v>421</v>
      </c>
      <c r="C70" s="187" t="s">
        <v>422</v>
      </c>
      <c r="D70" s="173" t="s">
        <v>135</v>
      </c>
      <c r="E70" s="174">
        <v>13.358000000000001</v>
      </c>
      <c r="F70" s="175"/>
      <c r="G70" s="176">
        <f>ROUND(E70*F70,2)</f>
        <v>0</v>
      </c>
      <c r="H70" s="175"/>
      <c r="I70" s="176">
        <f>ROUND(E70*H70,2)</f>
        <v>0</v>
      </c>
      <c r="J70" s="175"/>
      <c r="K70" s="176">
        <f>ROUND(E70*J70,2)</f>
        <v>0</v>
      </c>
      <c r="L70" s="176">
        <v>21</v>
      </c>
      <c r="M70" s="176">
        <f>G70*(1+L70/100)</f>
        <v>0</v>
      </c>
      <c r="N70" s="174">
        <v>0</v>
      </c>
      <c r="O70" s="174">
        <f>ROUND(E70*N70,2)</f>
        <v>0</v>
      </c>
      <c r="P70" s="174">
        <v>0</v>
      </c>
      <c r="Q70" s="174">
        <f>ROUND(E70*P70,2)</f>
        <v>0</v>
      </c>
      <c r="R70" s="176"/>
      <c r="S70" s="176" t="s">
        <v>136</v>
      </c>
      <c r="T70" s="177" t="s">
        <v>137</v>
      </c>
      <c r="U70" s="159">
        <v>0</v>
      </c>
      <c r="V70" s="159">
        <f>ROUND(E70*U70,2)</f>
        <v>0</v>
      </c>
      <c r="W70" s="159"/>
      <c r="X70" s="159" t="s">
        <v>138</v>
      </c>
      <c r="Y70" s="159" t="s">
        <v>139</v>
      </c>
      <c r="Z70" s="148"/>
      <c r="AA70" s="148"/>
      <c r="AB70" s="148"/>
      <c r="AC70" s="148"/>
      <c r="AD70" s="148"/>
      <c r="AE70" s="148"/>
      <c r="AF70" s="148"/>
      <c r="AG70" s="148" t="s">
        <v>140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2" x14ac:dyDescent="0.2">
      <c r="A71" s="155"/>
      <c r="B71" s="156"/>
      <c r="C71" s="188" t="s">
        <v>527</v>
      </c>
      <c r="D71" s="161"/>
      <c r="E71" s="162">
        <v>8.8393999999999995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8"/>
      <c r="AA71" s="148"/>
      <c r="AB71" s="148"/>
      <c r="AC71" s="148"/>
      <c r="AD71" s="148"/>
      <c r="AE71" s="148"/>
      <c r="AF71" s="148"/>
      <c r="AG71" s="148" t="s">
        <v>142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">
      <c r="A72" s="155"/>
      <c r="B72" s="156"/>
      <c r="C72" s="188" t="s">
        <v>528</v>
      </c>
      <c r="D72" s="161"/>
      <c r="E72" s="162">
        <v>0.48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8"/>
      <c r="AA72" s="148"/>
      <c r="AB72" s="148"/>
      <c r="AC72" s="148"/>
      <c r="AD72" s="148"/>
      <c r="AE72" s="148"/>
      <c r="AF72" s="148"/>
      <c r="AG72" s="148" t="s">
        <v>142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">
      <c r="A73" s="155"/>
      <c r="B73" s="156"/>
      <c r="C73" s="188" t="s">
        <v>529</v>
      </c>
      <c r="D73" s="161"/>
      <c r="E73" s="162">
        <v>4.0385999999999997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8"/>
      <c r="AA73" s="148"/>
      <c r="AB73" s="148"/>
      <c r="AC73" s="148"/>
      <c r="AD73" s="148"/>
      <c r="AE73" s="148"/>
      <c r="AF73" s="148"/>
      <c r="AG73" s="148" t="s">
        <v>142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1">
        <v>22</v>
      </c>
      <c r="B74" s="172" t="s">
        <v>423</v>
      </c>
      <c r="C74" s="187" t="s">
        <v>424</v>
      </c>
      <c r="D74" s="173" t="s">
        <v>135</v>
      </c>
      <c r="E74" s="174">
        <v>13.358000000000001</v>
      </c>
      <c r="F74" s="175"/>
      <c r="G74" s="176">
        <f>ROUND(E74*F74,2)</f>
        <v>0</v>
      </c>
      <c r="H74" s="175"/>
      <c r="I74" s="176">
        <f>ROUND(E74*H74,2)</f>
        <v>0</v>
      </c>
      <c r="J74" s="175"/>
      <c r="K74" s="176">
        <f>ROUND(E74*J74,2)</f>
        <v>0</v>
      </c>
      <c r="L74" s="176">
        <v>21</v>
      </c>
      <c r="M74" s="176">
        <f>G74*(1+L74/100)</f>
        <v>0</v>
      </c>
      <c r="N74" s="174">
        <v>2.1000000000000001E-4</v>
      </c>
      <c r="O74" s="174">
        <f>ROUND(E74*N74,2)</f>
        <v>0</v>
      </c>
      <c r="P74" s="174">
        <v>0</v>
      </c>
      <c r="Q74" s="174">
        <f>ROUND(E74*P74,2)</f>
        <v>0</v>
      </c>
      <c r="R74" s="176"/>
      <c r="S74" s="176" t="s">
        <v>136</v>
      </c>
      <c r="T74" s="177" t="s">
        <v>137</v>
      </c>
      <c r="U74" s="159">
        <v>0.1</v>
      </c>
      <c r="V74" s="159">
        <f>ROUND(E74*U74,2)</f>
        <v>1.34</v>
      </c>
      <c r="W74" s="159"/>
      <c r="X74" s="159" t="s">
        <v>138</v>
      </c>
      <c r="Y74" s="159" t="s">
        <v>139</v>
      </c>
      <c r="Z74" s="148"/>
      <c r="AA74" s="148"/>
      <c r="AB74" s="148"/>
      <c r="AC74" s="148"/>
      <c r="AD74" s="148"/>
      <c r="AE74" s="148"/>
      <c r="AF74" s="148"/>
      <c r="AG74" s="148" t="s">
        <v>140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">
      <c r="A75" s="155"/>
      <c r="B75" s="156"/>
      <c r="C75" s="188" t="s">
        <v>527</v>
      </c>
      <c r="D75" s="161"/>
      <c r="E75" s="162">
        <v>8.8393999999999995</v>
      </c>
      <c r="F75" s="159"/>
      <c r="G75" s="159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142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">
      <c r="A76" s="155"/>
      <c r="B76" s="156"/>
      <c r="C76" s="188" t="s">
        <v>528</v>
      </c>
      <c r="D76" s="161"/>
      <c r="E76" s="162">
        <v>0.48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88" t="s">
        <v>529</v>
      </c>
      <c r="D77" s="161"/>
      <c r="E77" s="162">
        <v>4.0385999999999997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 x14ac:dyDescent="0.2">
      <c r="A78" s="171">
        <v>23</v>
      </c>
      <c r="B78" s="172" t="s">
        <v>425</v>
      </c>
      <c r="C78" s="187" t="s">
        <v>426</v>
      </c>
      <c r="D78" s="173" t="s">
        <v>135</v>
      </c>
      <c r="E78" s="174">
        <v>13.358000000000001</v>
      </c>
      <c r="F78" s="175"/>
      <c r="G78" s="176">
        <f>ROUND(E78*F78,2)</f>
        <v>0</v>
      </c>
      <c r="H78" s="175"/>
      <c r="I78" s="176">
        <f>ROUND(E78*H78,2)</f>
        <v>0</v>
      </c>
      <c r="J78" s="175"/>
      <c r="K78" s="176">
        <f>ROUND(E78*J78,2)</f>
        <v>0</v>
      </c>
      <c r="L78" s="176">
        <v>21</v>
      </c>
      <c r="M78" s="176">
        <f>G78*(1+L78/100)</f>
        <v>0</v>
      </c>
      <c r="N78" s="174">
        <v>5.5700000000000003E-3</v>
      </c>
      <c r="O78" s="174">
        <f>ROUND(E78*N78,2)</f>
        <v>7.0000000000000007E-2</v>
      </c>
      <c r="P78" s="174">
        <v>0</v>
      </c>
      <c r="Q78" s="174">
        <f>ROUND(E78*P78,2)</f>
        <v>0</v>
      </c>
      <c r="R78" s="176"/>
      <c r="S78" s="176" t="s">
        <v>137</v>
      </c>
      <c r="T78" s="177" t="s">
        <v>137</v>
      </c>
      <c r="U78" s="159">
        <v>0.34</v>
      </c>
      <c r="V78" s="159">
        <f>ROUND(E78*U78,2)</f>
        <v>4.54</v>
      </c>
      <c r="W78" s="159"/>
      <c r="X78" s="159" t="s">
        <v>374</v>
      </c>
      <c r="Y78" s="159" t="s">
        <v>139</v>
      </c>
      <c r="Z78" s="148"/>
      <c r="AA78" s="148"/>
      <c r="AB78" s="148"/>
      <c r="AC78" s="148"/>
      <c r="AD78" s="148"/>
      <c r="AE78" s="148"/>
      <c r="AF78" s="148"/>
      <c r="AG78" s="148" t="s">
        <v>375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2" x14ac:dyDescent="0.2">
      <c r="A79" s="155"/>
      <c r="B79" s="156"/>
      <c r="C79" s="271" t="s">
        <v>427</v>
      </c>
      <c r="D79" s="272"/>
      <c r="E79" s="272"/>
      <c r="F79" s="272"/>
      <c r="G79" s="272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8"/>
      <c r="AA79" s="148"/>
      <c r="AB79" s="148"/>
      <c r="AC79" s="148"/>
      <c r="AD79" s="148"/>
      <c r="AE79" s="148"/>
      <c r="AF79" s="148"/>
      <c r="AG79" s="148" t="s">
        <v>205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">
      <c r="A80" s="155"/>
      <c r="B80" s="156"/>
      <c r="C80" s="188" t="s">
        <v>527</v>
      </c>
      <c r="D80" s="161"/>
      <c r="E80" s="162">
        <v>8.8393999999999995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142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188" t="s">
        <v>528</v>
      </c>
      <c r="D81" s="161"/>
      <c r="E81" s="162">
        <v>0.48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">
      <c r="A82" s="155"/>
      <c r="B82" s="156"/>
      <c r="C82" s="188" t="s">
        <v>529</v>
      </c>
      <c r="D82" s="161"/>
      <c r="E82" s="162">
        <v>4.0385999999999997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2.5" outlineLevel="1" x14ac:dyDescent="0.2">
      <c r="A83" s="171">
        <v>24</v>
      </c>
      <c r="B83" s="172" t="s">
        <v>428</v>
      </c>
      <c r="C83" s="187" t="s">
        <v>429</v>
      </c>
      <c r="D83" s="173" t="s">
        <v>135</v>
      </c>
      <c r="E83" s="174">
        <v>13.358000000000001</v>
      </c>
      <c r="F83" s="175"/>
      <c r="G83" s="176">
        <f>ROUND(E83*F83,2)</f>
        <v>0</v>
      </c>
      <c r="H83" s="175"/>
      <c r="I83" s="176">
        <f>ROUND(E83*H83,2)</f>
        <v>0</v>
      </c>
      <c r="J83" s="175"/>
      <c r="K83" s="176">
        <f>ROUND(E83*J83,2)</f>
        <v>0</v>
      </c>
      <c r="L83" s="176">
        <v>21</v>
      </c>
      <c r="M83" s="176">
        <f>G83*(1+L83/100)</f>
        <v>0</v>
      </c>
      <c r="N83" s="174">
        <v>0</v>
      </c>
      <c r="O83" s="174">
        <f>ROUND(E83*N83,2)</f>
        <v>0</v>
      </c>
      <c r="P83" s="174">
        <v>0</v>
      </c>
      <c r="Q83" s="174">
        <f>ROUND(E83*P83,2)</f>
        <v>0</v>
      </c>
      <c r="R83" s="176"/>
      <c r="S83" s="176" t="s">
        <v>137</v>
      </c>
      <c r="T83" s="177" t="s">
        <v>137</v>
      </c>
      <c r="U83" s="159">
        <v>0.05</v>
      </c>
      <c r="V83" s="159">
        <f>ROUND(E83*U83,2)</f>
        <v>0.67</v>
      </c>
      <c r="W83" s="159"/>
      <c r="X83" s="159" t="s">
        <v>374</v>
      </c>
      <c r="Y83" s="159" t="s">
        <v>139</v>
      </c>
      <c r="Z83" s="148"/>
      <c r="AA83" s="148"/>
      <c r="AB83" s="148"/>
      <c r="AC83" s="148"/>
      <c r="AD83" s="148"/>
      <c r="AE83" s="148"/>
      <c r="AF83" s="148"/>
      <c r="AG83" s="148" t="s">
        <v>375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188" t="s">
        <v>527</v>
      </c>
      <c r="D84" s="161"/>
      <c r="E84" s="162">
        <v>8.8393999999999995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">
      <c r="A85" s="155"/>
      <c r="B85" s="156"/>
      <c r="C85" s="188" t="s">
        <v>528</v>
      </c>
      <c r="D85" s="161"/>
      <c r="E85" s="162">
        <v>0.48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">
      <c r="A86" s="155"/>
      <c r="B86" s="156"/>
      <c r="C86" s="188" t="s">
        <v>529</v>
      </c>
      <c r="D86" s="161"/>
      <c r="E86" s="162">
        <v>4.0385999999999997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71">
        <v>25</v>
      </c>
      <c r="B87" s="172" t="s">
        <v>430</v>
      </c>
      <c r="C87" s="187" t="s">
        <v>431</v>
      </c>
      <c r="D87" s="173" t="s">
        <v>135</v>
      </c>
      <c r="E87" s="174">
        <v>15.361700000000001</v>
      </c>
      <c r="F87" s="175"/>
      <c r="G87" s="176">
        <f>ROUND(E87*F87,2)</f>
        <v>0</v>
      </c>
      <c r="H87" s="175"/>
      <c r="I87" s="176">
        <f>ROUND(E87*H87,2)</f>
        <v>0</v>
      </c>
      <c r="J87" s="175"/>
      <c r="K87" s="176">
        <f>ROUND(E87*J87,2)</f>
        <v>0</v>
      </c>
      <c r="L87" s="176">
        <v>21</v>
      </c>
      <c r="M87" s="176">
        <f>G87*(1+L87/100)</f>
        <v>0</v>
      </c>
      <c r="N87" s="174">
        <v>3.0000000000000001E-3</v>
      </c>
      <c r="O87" s="174">
        <f>ROUND(E87*N87,2)</f>
        <v>0.05</v>
      </c>
      <c r="P87" s="174">
        <v>0</v>
      </c>
      <c r="Q87" s="174">
        <f>ROUND(E87*P87,2)</f>
        <v>0</v>
      </c>
      <c r="R87" s="176" t="s">
        <v>253</v>
      </c>
      <c r="S87" s="176" t="s">
        <v>137</v>
      </c>
      <c r="T87" s="177" t="s">
        <v>137</v>
      </c>
      <c r="U87" s="159">
        <v>0</v>
      </c>
      <c r="V87" s="159">
        <f>ROUND(E87*U87,2)</f>
        <v>0</v>
      </c>
      <c r="W87" s="159"/>
      <c r="X87" s="159" t="s">
        <v>245</v>
      </c>
      <c r="Y87" s="159" t="s">
        <v>139</v>
      </c>
      <c r="Z87" s="148"/>
      <c r="AA87" s="148"/>
      <c r="AB87" s="148"/>
      <c r="AC87" s="148"/>
      <c r="AD87" s="148"/>
      <c r="AE87" s="148"/>
      <c r="AF87" s="148"/>
      <c r="AG87" s="148" t="s">
        <v>246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2" x14ac:dyDescent="0.2">
      <c r="A88" s="155"/>
      <c r="B88" s="156"/>
      <c r="C88" s="188" t="s">
        <v>530</v>
      </c>
      <c r="D88" s="161"/>
      <c r="E88" s="162">
        <v>10.16531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8"/>
      <c r="AA88" s="148"/>
      <c r="AB88" s="148"/>
      <c r="AC88" s="148"/>
      <c r="AD88" s="148"/>
      <c r="AE88" s="148"/>
      <c r="AF88" s="148"/>
      <c r="AG88" s="148" t="s">
        <v>142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">
      <c r="A89" s="155"/>
      <c r="B89" s="156"/>
      <c r="C89" s="188" t="s">
        <v>531</v>
      </c>
      <c r="D89" s="161"/>
      <c r="E89" s="162">
        <v>0.55200000000000005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532</v>
      </c>
      <c r="D90" s="161"/>
      <c r="E90" s="162">
        <v>4.6443899999999996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 x14ac:dyDescent="0.2">
      <c r="A91" s="171">
        <v>26</v>
      </c>
      <c r="B91" s="172" t="s">
        <v>436</v>
      </c>
      <c r="C91" s="187" t="s">
        <v>496</v>
      </c>
      <c r="D91" s="173" t="s">
        <v>135</v>
      </c>
      <c r="E91" s="174">
        <v>13.358000000000001</v>
      </c>
      <c r="F91" s="175"/>
      <c r="G91" s="176">
        <f>ROUND(E91*F91,2)</f>
        <v>0</v>
      </c>
      <c r="H91" s="175"/>
      <c r="I91" s="176">
        <f>ROUND(E91*H91,2)</f>
        <v>0</v>
      </c>
      <c r="J91" s="175"/>
      <c r="K91" s="176">
        <f>ROUND(E91*J91,2)</f>
        <v>0</v>
      </c>
      <c r="L91" s="176">
        <v>21</v>
      </c>
      <c r="M91" s="176">
        <f>G91*(1+L91/100)</f>
        <v>0</v>
      </c>
      <c r="N91" s="174">
        <v>3.8999999999999999E-4</v>
      </c>
      <c r="O91" s="174">
        <f>ROUND(E91*N91,2)</f>
        <v>0.01</v>
      </c>
      <c r="P91" s="174">
        <v>0</v>
      </c>
      <c r="Q91" s="174">
        <f>ROUND(E91*P91,2)</f>
        <v>0</v>
      </c>
      <c r="R91" s="176"/>
      <c r="S91" s="176" t="s">
        <v>137</v>
      </c>
      <c r="T91" s="177" t="s">
        <v>137</v>
      </c>
      <c r="U91" s="159">
        <v>0.45</v>
      </c>
      <c r="V91" s="159">
        <f>ROUND(E91*U91,2)</f>
        <v>6.01</v>
      </c>
      <c r="W91" s="159"/>
      <c r="X91" s="159" t="s">
        <v>374</v>
      </c>
      <c r="Y91" s="159" t="s">
        <v>139</v>
      </c>
      <c r="Z91" s="148"/>
      <c r="AA91" s="148"/>
      <c r="AB91" s="148"/>
      <c r="AC91" s="148"/>
      <c r="AD91" s="148"/>
      <c r="AE91" s="148"/>
      <c r="AF91" s="148"/>
      <c r="AG91" s="148" t="s">
        <v>375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2">
      <c r="A92" s="155"/>
      <c r="B92" s="156"/>
      <c r="C92" s="188" t="s">
        <v>527</v>
      </c>
      <c r="D92" s="161"/>
      <c r="E92" s="162">
        <v>8.8393999999999995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528</v>
      </c>
      <c r="D93" s="161"/>
      <c r="E93" s="162">
        <v>0.48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529</v>
      </c>
      <c r="D94" s="161"/>
      <c r="E94" s="162">
        <v>4.0385999999999997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71">
        <v>27</v>
      </c>
      <c r="B95" s="172" t="s">
        <v>443</v>
      </c>
      <c r="C95" s="187" t="s">
        <v>444</v>
      </c>
      <c r="D95" s="173" t="s">
        <v>156</v>
      </c>
      <c r="E95" s="174">
        <v>17.952000000000002</v>
      </c>
      <c r="F95" s="175"/>
      <c r="G95" s="176">
        <f>ROUND(E95*F95,2)</f>
        <v>0</v>
      </c>
      <c r="H95" s="175"/>
      <c r="I95" s="176">
        <f>ROUND(E95*H95,2)</f>
        <v>0</v>
      </c>
      <c r="J95" s="175"/>
      <c r="K95" s="176">
        <f>ROUND(E95*J95,2)</f>
        <v>0</v>
      </c>
      <c r="L95" s="176">
        <v>21</v>
      </c>
      <c r="M95" s="176">
        <f>G95*(1+L95/100)</f>
        <v>0</v>
      </c>
      <c r="N95" s="174">
        <v>5.0000000000000001E-4</v>
      </c>
      <c r="O95" s="174">
        <f>ROUND(E95*N95,2)</f>
        <v>0.01</v>
      </c>
      <c r="P95" s="174">
        <v>0</v>
      </c>
      <c r="Q95" s="174">
        <f>ROUND(E95*P95,2)</f>
        <v>0</v>
      </c>
      <c r="R95" s="176" t="s">
        <v>253</v>
      </c>
      <c r="S95" s="176" t="s">
        <v>137</v>
      </c>
      <c r="T95" s="177" t="s">
        <v>137</v>
      </c>
      <c r="U95" s="159">
        <v>0</v>
      </c>
      <c r="V95" s="159">
        <f>ROUND(E95*U95,2)</f>
        <v>0</v>
      </c>
      <c r="W95" s="159"/>
      <c r="X95" s="159" t="s">
        <v>245</v>
      </c>
      <c r="Y95" s="159" t="s">
        <v>139</v>
      </c>
      <c r="Z95" s="148"/>
      <c r="AA95" s="148"/>
      <c r="AB95" s="148"/>
      <c r="AC95" s="148"/>
      <c r="AD95" s="148"/>
      <c r="AE95" s="148"/>
      <c r="AF95" s="148"/>
      <c r="AG95" s="148" t="s">
        <v>246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2" x14ac:dyDescent="0.2">
      <c r="A96" s="155"/>
      <c r="B96" s="156"/>
      <c r="C96" s="188" t="s">
        <v>533</v>
      </c>
      <c r="D96" s="161"/>
      <c r="E96" s="162">
        <v>17.952000000000002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142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71">
        <v>28</v>
      </c>
      <c r="B97" s="172" t="s">
        <v>447</v>
      </c>
      <c r="C97" s="187" t="s">
        <v>448</v>
      </c>
      <c r="D97" s="173" t="s">
        <v>156</v>
      </c>
      <c r="E97" s="174">
        <v>16.32</v>
      </c>
      <c r="F97" s="175"/>
      <c r="G97" s="176">
        <f>ROUND(E97*F97,2)</f>
        <v>0</v>
      </c>
      <c r="H97" s="175"/>
      <c r="I97" s="176">
        <f>ROUND(E97*H97,2)</f>
        <v>0</v>
      </c>
      <c r="J97" s="175"/>
      <c r="K97" s="176">
        <f>ROUND(E97*J97,2)</f>
        <v>0</v>
      </c>
      <c r="L97" s="176">
        <v>21</v>
      </c>
      <c r="M97" s="176">
        <f>G97*(1+L97/100)</f>
        <v>0</v>
      </c>
      <c r="N97" s="174">
        <v>3.0000000000000001E-5</v>
      </c>
      <c r="O97" s="174">
        <f>ROUND(E97*N97,2)</f>
        <v>0</v>
      </c>
      <c r="P97" s="174">
        <v>0</v>
      </c>
      <c r="Q97" s="174">
        <f>ROUND(E97*P97,2)</f>
        <v>0</v>
      </c>
      <c r="R97" s="176"/>
      <c r="S97" s="176" t="s">
        <v>137</v>
      </c>
      <c r="T97" s="177" t="s">
        <v>137</v>
      </c>
      <c r="U97" s="159">
        <v>0.13719999999999999</v>
      </c>
      <c r="V97" s="159">
        <f>ROUND(E97*U97,2)</f>
        <v>2.2400000000000002</v>
      </c>
      <c r="W97" s="159"/>
      <c r="X97" s="159" t="s">
        <v>138</v>
      </c>
      <c r="Y97" s="159" t="s">
        <v>139</v>
      </c>
      <c r="Z97" s="148"/>
      <c r="AA97" s="148"/>
      <c r="AB97" s="148"/>
      <c r="AC97" s="148"/>
      <c r="AD97" s="148"/>
      <c r="AE97" s="148"/>
      <c r="AF97" s="148"/>
      <c r="AG97" s="148" t="s">
        <v>140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2" x14ac:dyDescent="0.2">
      <c r="A98" s="155"/>
      <c r="B98" s="156"/>
      <c r="C98" s="188" t="s">
        <v>526</v>
      </c>
      <c r="D98" s="161"/>
      <c r="E98" s="162">
        <v>16.32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71">
        <v>29</v>
      </c>
      <c r="B99" s="172" t="s">
        <v>451</v>
      </c>
      <c r="C99" s="187" t="s">
        <v>452</v>
      </c>
      <c r="D99" s="173" t="s">
        <v>156</v>
      </c>
      <c r="E99" s="174">
        <v>1</v>
      </c>
      <c r="F99" s="175"/>
      <c r="G99" s="176">
        <f>ROUND(E99*F99,2)</f>
        <v>0</v>
      </c>
      <c r="H99" s="175"/>
      <c r="I99" s="176">
        <f>ROUND(E99*H99,2)</f>
        <v>0</v>
      </c>
      <c r="J99" s="175"/>
      <c r="K99" s="176">
        <f>ROUND(E99*J99,2)</f>
        <v>0</v>
      </c>
      <c r="L99" s="176">
        <v>21</v>
      </c>
      <c r="M99" s="176">
        <f>G99*(1+L99/100)</f>
        <v>0</v>
      </c>
      <c r="N99" s="174">
        <v>2.5999999999999998E-4</v>
      </c>
      <c r="O99" s="174">
        <f>ROUND(E99*N99,2)</f>
        <v>0</v>
      </c>
      <c r="P99" s="174">
        <v>0</v>
      </c>
      <c r="Q99" s="174">
        <f>ROUND(E99*P99,2)</f>
        <v>0</v>
      </c>
      <c r="R99" s="176"/>
      <c r="S99" s="176" t="s">
        <v>137</v>
      </c>
      <c r="T99" s="177" t="s">
        <v>137</v>
      </c>
      <c r="U99" s="159">
        <v>0.15</v>
      </c>
      <c r="V99" s="159">
        <f>ROUND(E99*U99,2)</f>
        <v>0.15</v>
      </c>
      <c r="W99" s="159"/>
      <c r="X99" s="159" t="s">
        <v>138</v>
      </c>
      <c r="Y99" s="159" t="s">
        <v>139</v>
      </c>
      <c r="Z99" s="148"/>
      <c r="AA99" s="148"/>
      <c r="AB99" s="148"/>
      <c r="AC99" s="148"/>
      <c r="AD99" s="148"/>
      <c r="AE99" s="148"/>
      <c r="AF99" s="148"/>
      <c r="AG99" s="148" t="s">
        <v>140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55">
        <v>30</v>
      </c>
      <c r="B100" s="156" t="s">
        <v>453</v>
      </c>
      <c r="C100" s="190" t="s">
        <v>454</v>
      </c>
      <c r="D100" s="157" t="s">
        <v>0</v>
      </c>
      <c r="E100" s="185"/>
      <c r="F100" s="160"/>
      <c r="G100" s="159">
        <f>ROUND(E100*F100,2)</f>
        <v>0</v>
      </c>
      <c r="H100" s="160"/>
      <c r="I100" s="159">
        <f>ROUND(E100*H100,2)</f>
        <v>0</v>
      </c>
      <c r="J100" s="160"/>
      <c r="K100" s="159">
        <f>ROUND(E100*J100,2)</f>
        <v>0</v>
      </c>
      <c r="L100" s="159">
        <v>21</v>
      </c>
      <c r="M100" s="159">
        <f>G100*(1+L100/100)</f>
        <v>0</v>
      </c>
      <c r="N100" s="158">
        <v>0</v>
      </c>
      <c r="O100" s="158">
        <f>ROUND(E100*N100,2)</f>
        <v>0</v>
      </c>
      <c r="P100" s="158">
        <v>0</v>
      </c>
      <c r="Q100" s="158">
        <f>ROUND(E100*P100,2)</f>
        <v>0</v>
      </c>
      <c r="R100" s="159"/>
      <c r="S100" s="159" t="s">
        <v>137</v>
      </c>
      <c r="T100" s="159" t="s">
        <v>137</v>
      </c>
      <c r="U100" s="159">
        <v>0</v>
      </c>
      <c r="V100" s="159">
        <f>ROUND(E100*U100,2)</f>
        <v>0</v>
      </c>
      <c r="W100" s="159"/>
      <c r="X100" s="159" t="s">
        <v>161</v>
      </c>
      <c r="Y100" s="159" t="s">
        <v>139</v>
      </c>
      <c r="Z100" s="148"/>
      <c r="AA100" s="148"/>
      <c r="AB100" s="148"/>
      <c r="AC100" s="148"/>
      <c r="AD100" s="148"/>
      <c r="AE100" s="148"/>
      <c r="AF100" s="148"/>
      <c r="AG100" s="148" t="s">
        <v>173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x14ac:dyDescent="0.2">
      <c r="A101" s="164" t="s">
        <v>131</v>
      </c>
      <c r="B101" s="165" t="s">
        <v>92</v>
      </c>
      <c r="C101" s="186" t="s">
        <v>93</v>
      </c>
      <c r="D101" s="166"/>
      <c r="E101" s="167"/>
      <c r="F101" s="168"/>
      <c r="G101" s="168">
        <f>SUMIF(AG102:AG112,"&lt;&gt;NOR",G102:G112)</f>
        <v>0</v>
      </c>
      <c r="H101" s="168"/>
      <c r="I101" s="168">
        <f>SUM(I102:I112)</f>
        <v>0</v>
      </c>
      <c r="J101" s="168"/>
      <c r="K101" s="168">
        <f>SUM(K102:K112)</f>
        <v>0</v>
      </c>
      <c r="L101" s="168"/>
      <c r="M101" s="168">
        <f>SUM(M102:M112)</f>
        <v>0</v>
      </c>
      <c r="N101" s="167"/>
      <c r="O101" s="167">
        <f>SUM(O102:O112)</f>
        <v>0</v>
      </c>
      <c r="P101" s="167"/>
      <c r="Q101" s="167">
        <f>SUM(Q102:Q112)</f>
        <v>0</v>
      </c>
      <c r="R101" s="168"/>
      <c r="S101" s="168"/>
      <c r="T101" s="169"/>
      <c r="U101" s="163"/>
      <c r="V101" s="163">
        <f>SUM(V102:V112)</f>
        <v>0.59</v>
      </c>
      <c r="W101" s="163"/>
      <c r="X101" s="163"/>
      <c r="Y101" s="163"/>
      <c r="AG101" t="s">
        <v>132</v>
      </c>
    </row>
    <row r="102" spans="1:60" outlineLevel="1" x14ac:dyDescent="0.2">
      <c r="A102" s="171">
        <v>31</v>
      </c>
      <c r="B102" s="172" t="s">
        <v>192</v>
      </c>
      <c r="C102" s="187" t="s">
        <v>193</v>
      </c>
      <c r="D102" s="173" t="s">
        <v>135</v>
      </c>
      <c r="E102" s="174">
        <v>3.05</v>
      </c>
      <c r="F102" s="175"/>
      <c r="G102" s="176">
        <f>ROUND(E102*F102,2)</f>
        <v>0</v>
      </c>
      <c r="H102" s="175"/>
      <c r="I102" s="176">
        <f>ROUND(E102*H102,2)</f>
        <v>0</v>
      </c>
      <c r="J102" s="175"/>
      <c r="K102" s="176">
        <f>ROUND(E102*J102,2)</f>
        <v>0</v>
      </c>
      <c r="L102" s="176">
        <v>21</v>
      </c>
      <c r="M102" s="176">
        <f>G102*(1+L102/100)</f>
        <v>0</v>
      </c>
      <c r="N102" s="174">
        <v>5.0000000000000002E-5</v>
      </c>
      <c r="O102" s="174">
        <f>ROUND(E102*N102,2)</f>
        <v>0</v>
      </c>
      <c r="P102" s="174">
        <v>0</v>
      </c>
      <c r="Q102" s="174">
        <f>ROUND(E102*P102,2)</f>
        <v>0</v>
      </c>
      <c r="R102" s="176"/>
      <c r="S102" s="176" t="s">
        <v>136</v>
      </c>
      <c r="T102" s="177" t="s">
        <v>137</v>
      </c>
      <c r="U102" s="159">
        <v>0</v>
      </c>
      <c r="V102" s="159">
        <f>ROUND(E102*U102,2)</f>
        <v>0</v>
      </c>
      <c r="W102" s="159"/>
      <c r="X102" s="159" t="s">
        <v>138</v>
      </c>
      <c r="Y102" s="159" t="s">
        <v>139</v>
      </c>
      <c r="Z102" s="148"/>
      <c r="AA102" s="148"/>
      <c r="AB102" s="148"/>
      <c r="AC102" s="148"/>
      <c r="AD102" s="148"/>
      <c r="AE102" s="148"/>
      <c r="AF102" s="148"/>
      <c r="AG102" s="148" t="s">
        <v>140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2">
      <c r="A103" s="155"/>
      <c r="B103" s="156"/>
      <c r="C103" s="188" t="s">
        <v>455</v>
      </c>
      <c r="D103" s="161"/>
      <c r="E103" s="162">
        <v>1.25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142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">
      <c r="A104" s="155"/>
      <c r="B104" s="156"/>
      <c r="C104" s="188" t="s">
        <v>534</v>
      </c>
      <c r="D104" s="161"/>
      <c r="E104" s="162">
        <v>1.8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71">
        <v>32</v>
      </c>
      <c r="B105" s="172" t="s">
        <v>196</v>
      </c>
      <c r="C105" s="187" t="s">
        <v>197</v>
      </c>
      <c r="D105" s="173" t="s">
        <v>135</v>
      </c>
      <c r="E105" s="174">
        <v>3.05</v>
      </c>
      <c r="F105" s="175"/>
      <c r="G105" s="176">
        <f>ROUND(E105*F105,2)</f>
        <v>0</v>
      </c>
      <c r="H105" s="175"/>
      <c r="I105" s="176">
        <f>ROUND(E105*H105,2)</f>
        <v>0</v>
      </c>
      <c r="J105" s="175"/>
      <c r="K105" s="176">
        <f>ROUND(E105*J105,2)</f>
        <v>0</v>
      </c>
      <c r="L105" s="176">
        <v>21</v>
      </c>
      <c r="M105" s="176">
        <f>G105*(1+L105/100)</f>
        <v>0</v>
      </c>
      <c r="N105" s="174">
        <v>1.0000000000000001E-5</v>
      </c>
      <c r="O105" s="174">
        <f>ROUND(E105*N105,2)</f>
        <v>0</v>
      </c>
      <c r="P105" s="174">
        <v>0</v>
      </c>
      <c r="Q105" s="174">
        <f>ROUND(E105*P105,2)</f>
        <v>0</v>
      </c>
      <c r="R105" s="176"/>
      <c r="S105" s="176" t="s">
        <v>136</v>
      </c>
      <c r="T105" s="177" t="s">
        <v>137</v>
      </c>
      <c r="U105" s="159">
        <v>0</v>
      </c>
      <c r="V105" s="159">
        <f>ROUND(E105*U105,2)</f>
        <v>0</v>
      </c>
      <c r="W105" s="159"/>
      <c r="X105" s="159" t="s">
        <v>138</v>
      </c>
      <c r="Y105" s="159" t="s">
        <v>139</v>
      </c>
      <c r="Z105" s="148"/>
      <c r="AA105" s="148"/>
      <c r="AB105" s="148"/>
      <c r="AC105" s="148"/>
      <c r="AD105" s="148"/>
      <c r="AE105" s="148"/>
      <c r="AF105" s="148"/>
      <c r="AG105" s="148" t="s">
        <v>140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2" x14ac:dyDescent="0.2">
      <c r="A106" s="155"/>
      <c r="B106" s="156"/>
      <c r="C106" s="188" t="s">
        <v>455</v>
      </c>
      <c r="D106" s="161"/>
      <c r="E106" s="162">
        <v>1.25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142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88" t="s">
        <v>534</v>
      </c>
      <c r="D107" s="161"/>
      <c r="E107" s="162">
        <v>1.8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8">
        <v>33</v>
      </c>
      <c r="B108" s="179" t="s">
        <v>198</v>
      </c>
      <c r="C108" s="189" t="s">
        <v>199</v>
      </c>
      <c r="D108" s="180" t="s">
        <v>200</v>
      </c>
      <c r="E108" s="181">
        <v>1</v>
      </c>
      <c r="F108" s="182"/>
      <c r="G108" s="183">
        <f>ROUND(E108*F108,2)</f>
        <v>0</v>
      </c>
      <c r="H108" s="182"/>
      <c r="I108" s="183">
        <f>ROUND(E108*H108,2)</f>
        <v>0</v>
      </c>
      <c r="J108" s="182"/>
      <c r="K108" s="183">
        <f>ROUND(E108*J108,2)</f>
        <v>0</v>
      </c>
      <c r="L108" s="183">
        <v>21</v>
      </c>
      <c r="M108" s="183">
        <f>G108*(1+L108/100)</f>
        <v>0</v>
      </c>
      <c r="N108" s="181">
        <v>2.4000000000000001E-4</v>
      </c>
      <c r="O108" s="181">
        <f>ROUND(E108*N108,2)</f>
        <v>0</v>
      </c>
      <c r="P108" s="181">
        <v>0</v>
      </c>
      <c r="Q108" s="181">
        <f>ROUND(E108*P108,2)</f>
        <v>0</v>
      </c>
      <c r="R108" s="183"/>
      <c r="S108" s="183" t="s">
        <v>136</v>
      </c>
      <c r="T108" s="184" t="s">
        <v>201</v>
      </c>
      <c r="U108" s="159">
        <v>0</v>
      </c>
      <c r="V108" s="159">
        <f>ROUND(E108*U108,2)</f>
        <v>0</v>
      </c>
      <c r="W108" s="159"/>
      <c r="X108" s="159" t="s">
        <v>138</v>
      </c>
      <c r="Y108" s="159" t="s">
        <v>139</v>
      </c>
      <c r="Z108" s="148"/>
      <c r="AA108" s="148"/>
      <c r="AB108" s="148"/>
      <c r="AC108" s="148"/>
      <c r="AD108" s="148"/>
      <c r="AE108" s="148"/>
      <c r="AF108" s="148"/>
      <c r="AG108" s="148" t="s">
        <v>140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1">
        <v>34</v>
      </c>
      <c r="B109" s="172" t="s">
        <v>357</v>
      </c>
      <c r="C109" s="187" t="s">
        <v>358</v>
      </c>
      <c r="D109" s="173" t="s">
        <v>135</v>
      </c>
      <c r="E109" s="174">
        <v>1.8</v>
      </c>
      <c r="F109" s="175"/>
      <c r="G109" s="176">
        <f>ROUND(E109*F109,2)</f>
        <v>0</v>
      </c>
      <c r="H109" s="175"/>
      <c r="I109" s="176">
        <f>ROUND(E109*H109,2)</f>
        <v>0</v>
      </c>
      <c r="J109" s="175"/>
      <c r="K109" s="176">
        <f>ROUND(E109*J109,2)</f>
        <v>0</v>
      </c>
      <c r="L109" s="176">
        <v>21</v>
      </c>
      <c r="M109" s="176">
        <f>G109*(1+L109/100)</f>
        <v>0</v>
      </c>
      <c r="N109" s="174">
        <v>4.0999999999999999E-4</v>
      </c>
      <c r="O109" s="174">
        <f>ROUND(E109*N109,2)</f>
        <v>0</v>
      </c>
      <c r="P109" s="174">
        <v>0</v>
      </c>
      <c r="Q109" s="174">
        <f>ROUND(E109*P109,2)</f>
        <v>0</v>
      </c>
      <c r="R109" s="176"/>
      <c r="S109" s="176" t="s">
        <v>137</v>
      </c>
      <c r="T109" s="177" t="s">
        <v>137</v>
      </c>
      <c r="U109" s="159">
        <v>0.32600000000000001</v>
      </c>
      <c r="V109" s="159">
        <f>ROUND(E109*U109,2)</f>
        <v>0.59</v>
      </c>
      <c r="W109" s="159"/>
      <c r="X109" s="159" t="s">
        <v>138</v>
      </c>
      <c r="Y109" s="159" t="s">
        <v>139</v>
      </c>
      <c r="Z109" s="148"/>
      <c r="AA109" s="148"/>
      <c r="AB109" s="148"/>
      <c r="AC109" s="148"/>
      <c r="AD109" s="148"/>
      <c r="AE109" s="148"/>
      <c r="AF109" s="148"/>
      <c r="AG109" s="148" t="s">
        <v>140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2" x14ac:dyDescent="0.2">
      <c r="A110" s="155"/>
      <c r="B110" s="156"/>
      <c r="C110" s="188" t="s">
        <v>534</v>
      </c>
      <c r="D110" s="161"/>
      <c r="E110" s="162">
        <v>1.8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142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71">
        <v>35</v>
      </c>
      <c r="B111" s="172" t="s">
        <v>206</v>
      </c>
      <c r="C111" s="187" t="s">
        <v>207</v>
      </c>
      <c r="D111" s="173" t="s">
        <v>156</v>
      </c>
      <c r="E111" s="174">
        <v>4.74</v>
      </c>
      <c r="F111" s="175"/>
      <c r="G111" s="176">
        <f>ROUND(E111*F111,2)</f>
        <v>0</v>
      </c>
      <c r="H111" s="175"/>
      <c r="I111" s="176">
        <f>ROUND(E111*H111,2)</f>
        <v>0</v>
      </c>
      <c r="J111" s="175"/>
      <c r="K111" s="176">
        <f>ROUND(E111*J111,2)</f>
        <v>0</v>
      </c>
      <c r="L111" s="176">
        <v>21</v>
      </c>
      <c r="M111" s="176">
        <f>G111*(1+L111/100)</f>
        <v>0</v>
      </c>
      <c r="N111" s="174">
        <v>0</v>
      </c>
      <c r="O111" s="174">
        <f>ROUND(E111*N111,2)</f>
        <v>0</v>
      </c>
      <c r="P111" s="174">
        <v>0</v>
      </c>
      <c r="Q111" s="174">
        <f>ROUND(E111*P111,2)</f>
        <v>0</v>
      </c>
      <c r="R111" s="176"/>
      <c r="S111" s="176" t="s">
        <v>136</v>
      </c>
      <c r="T111" s="177" t="s">
        <v>137</v>
      </c>
      <c r="U111" s="159">
        <v>0</v>
      </c>
      <c r="V111" s="159">
        <f>ROUND(E111*U111,2)</f>
        <v>0</v>
      </c>
      <c r="W111" s="159"/>
      <c r="X111" s="159" t="s">
        <v>138</v>
      </c>
      <c r="Y111" s="159" t="s">
        <v>139</v>
      </c>
      <c r="Z111" s="148"/>
      <c r="AA111" s="148"/>
      <c r="AB111" s="148"/>
      <c r="AC111" s="148"/>
      <c r="AD111" s="148"/>
      <c r="AE111" s="148"/>
      <c r="AF111" s="148"/>
      <c r="AG111" s="148" t="s">
        <v>140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2" x14ac:dyDescent="0.2">
      <c r="A112" s="155"/>
      <c r="B112" s="156"/>
      <c r="C112" s="188" t="s">
        <v>211</v>
      </c>
      <c r="D112" s="161"/>
      <c r="E112" s="162">
        <v>4.74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x14ac:dyDescent="0.2">
      <c r="A113" s="164" t="s">
        <v>131</v>
      </c>
      <c r="B113" s="165" t="s">
        <v>94</v>
      </c>
      <c r="C113" s="186" t="s">
        <v>95</v>
      </c>
      <c r="D113" s="166"/>
      <c r="E113" s="167"/>
      <c r="F113" s="168"/>
      <c r="G113" s="168">
        <f>SUMIF(AG114:AG187,"&lt;&gt;NOR",G114:G187)</f>
        <v>0</v>
      </c>
      <c r="H113" s="168"/>
      <c r="I113" s="168">
        <f>SUM(I114:I187)</f>
        <v>0</v>
      </c>
      <c r="J113" s="168"/>
      <c r="K113" s="168">
        <f>SUM(K114:K187)</f>
        <v>0</v>
      </c>
      <c r="L113" s="168"/>
      <c r="M113" s="168">
        <f>SUM(M114:M187)</f>
        <v>0</v>
      </c>
      <c r="N113" s="167"/>
      <c r="O113" s="167">
        <f>SUM(O114:O187)</f>
        <v>6.9999999999999993E-2</v>
      </c>
      <c r="P113" s="167"/>
      <c r="Q113" s="167">
        <f>SUM(Q114:Q187)</f>
        <v>0.06</v>
      </c>
      <c r="R113" s="168"/>
      <c r="S113" s="168"/>
      <c r="T113" s="169"/>
      <c r="U113" s="163"/>
      <c r="V113" s="163">
        <f>SUM(V114:V187)</f>
        <v>20.7</v>
      </c>
      <c r="W113" s="163"/>
      <c r="X113" s="163"/>
      <c r="Y113" s="163"/>
      <c r="AG113" t="s">
        <v>132</v>
      </c>
    </row>
    <row r="114" spans="1:60" ht="22.5" outlineLevel="1" x14ac:dyDescent="0.2">
      <c r="A114" s="171">
        <v>36</v>
      </c>
      <c r="B114" s="172" t="s">
        <v>213</v>
      </c>
      <c r="C114" s="187" t="s">
        <v>214</v>
      </c>
      <c r="D114" s="173" t="s">
        <v>135</v>
      </c>
      <c r="E114" s="174">
        <v>16.121600000000001</v>
      </c>
      <c r="F114" s="175"/>
      <c r="G114" s="176">
        <f>ROUND(E114*F114,2)</f>
        <v>0</v>
      </c>
      <c r="H114" s="175"/>
      <c r="I114" s="176">
        <f>ROUND(E114*H114,2)</f>
        <v>0</v>
      </c>
      <c r="J114" s="175"/>
      <c r="K114" s="176">
        <f>ROUND(E114*J114,2)</f>
        <v>0</v>
      </c>
      <c r="L114" s="176">
        <v>21</v>
      </c>
      <c r="M114" s="176">
        <f>G114*(1+L114/100)</f>
        <v>0</v>
      </c>
      <c r="N114" s="174">
        <v>3.5E-4</v>
      </c>
      <c r="O114" s="174">
        <f>ROUND(E114*N114,2)</f>
        <v>0.01</v>
      </c>
      <c r="P114" s="174">
        <v>0</v>
      </c>
      <c r="Q114" s="174">
        <f>ROUND(E114*P114,2)</f>
        <v>0</v>
      </c>
      <c r="R114" s="176"/>
      <c r="S114" s="176" t="s">
        <v>136</v>
      </c>
      <c r="T114" s="177" t="s">
        <v>137</v>
      </c>
      <c r="U114" s="159">
        <v>0</v>
      </c>
      <c r="V114" s="159">
        <f>ROUND(E114*U114,2)</f>
        <v>0</v>
      </c>
      <c r="W114" s="159"/>
      <c r="X114" s="159" t="s">
        <v>138</v>
      </c>
      <c r="Y114" s="159" t="s">
        <v>139</v>
      </c>
      <c r="Z114" s="148"/>
      <c r="AA114" s="148"/>
      <c r="AB114" s="148"/>
      <c r="AC114" s="148"/>
      <c r="AD114" s="148"/>
      <c r="AE114" s="148"/>
      <c r="AF114" s="148"/>
      <c r="AG114" s="148" t="s">
        <v>140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2" x14ac:dyDescent="0.2">
      <c r="A115" s="155"/>
      <c r="B115" s="156"/>
      <c r="C115" s="188" t="s">
        <v>516</v>
      </c>
      <c r="D115" s="161"/>
      <c r="E115" s="162">
        <v>16.121600000000001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8"/>
      <c r="AA115" s="148"/>
      <c r="AB115" s="148"/>
      <c r="AC115" s="148"/>
      <c r="AD115" s="148"/>
      <c r="AE115" s="148"/>
      <c r="AF115" s="148"/>
      <c r="AG115" s="148" t="s">
        <v>142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">
      <c r="A116" s="171">
        <v>37</v>
      </c>
      <c r="B116" s="172" t="s">
        <v>215</v>
      </c>
      <c r="C116" s="187" t="s">
        <v>216</v>
      </c>
      <c r="D116" s="173" t="s">
        <v>135</v>
      </c>
      <c r="E116" s="174">
        <v>10.416</v>
      </c>
      <c r="F116" s="175"/>
      <c r="G116" s="176">
        <f>ROUND(E116*F116,2)</f>
        <v>0</v>
      </c>
      <c r="H116" s="175"/>
      <c r="I116" s="176">
        <f>ROUND(E116*H116,2)</f>
        <v>0</v>
      </c>
      <c r="J116" s="175"/>
      <c r="K116" s="176">
        <f>ROUND(E116*J116,2)</f>
        <v>0</v>
      </c>
      <c r="L116" s="176">
        <v>21</v>
      </c>
      <c r="M116" s="176">
        <f>G116*(1+L116/100)</f>
        <v>0</v>
      </c>
      <c r="N116" s="174">
        <v>4.0000000000000003E-5</v>
      </c>
      <c r="O116" s="174">
        <f>ROUND(E116*N116,2)</f>
        <v>0</v>
      </c>
      <c r="P116" s="174">
        <v>0</v>
      </c>
      <c r="Q116" s="174">
        <f>ROUND(E116*P116,2)</f>
        <v>0</v>
      </c>
      <c r="R116" s="176"/>
      <c r="S116" s="176" t="s">
        <v>136</v>
      </c>
      <c r="T116" s="177" t="s">
        <v>137</v>
      </c>
      <c r="U116" s="159">
        <v>0</v>
      </c>
      <c r="V116" s="159">
        <f>ROUND(E116*U116,2)</f>
        <v>0</v>
      </c>
      <c r="W116" s="159"/>
      <c r="X116" s="159" t="s">
        <v>138</v>
      </c>
      <c r="Y116" s="159" t="s">
        <v>139</v>
      </c>
      <c r="Z116" s="148"/>
      <c r="AA116" s="148"/>
      <c r="AB116" s="148"/>
      <c r="AC116" s="148"/>
      <c r="AD116" s="148"/>
      <c r="AE116" s="148"/>
      <c r="AF116" s="148"/>
      <c r="AG116" s="148" t="s">
        <v>140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2" x14ac:dyDescent="0.2">
      <c r="A117" s="155"/>
      <c r="B117" s="156"/>
      <c r="C117" s="188" t="s">
        <v>535</v>
      </c>
      <c r="D117" s="161"/>
      <c r="E117" s="162">
        <v>2.8159999999999998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8"/>
      <c r="AA117" s="148"/>
      <c r="AB117" s="148"/>
      <c r="AC117" s="148"/>
      <c r="AD117" s="148"/>
      <c r="AE117" s="148"/>
      <c r="AF117" s="148"/>
      <c r="AG117" s="148" t="s">
        <v>142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">
      <c r="A118" s="155"/>
      <c r="B118" s="156"/>
      <c r="C118" s="188" t="s">
        <v>219</v>
      </c>
      <c r="D118" s="161"/>
      <c r="E118" s="162">
        <v>1.6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">
      <c r="A119" s="155"/>
      <c r="B119" s="156"/>
      <c r="C119" s="188" t="s">
        <v>536</v>
      </c>
      <c r="D119" s="161"/>
      <c r="E119" s="162">
        <v>2.8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142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88" t="s">
        <v>537</v>
      </c>
      <c r="D120" s="161"/>
      <c r="E120" s="162">
        <v>3.2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142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ht="22.5" outlineLevel="1" x14ac:dyDescent="0.2">
      <c r="A121" s="178">
        <v>38</v>
      </c>
      <c r="B121" s="179" t="s">
        <v>365</v>
      </c>
      <c r="C121" s="189" t="s">
        <v>366</v>
      </c>
      <c r="D121" s="180" t="s">
        <v>135</v>
      </c>
      <c r="E121" s="181">
        <v>6</v>
      </c>
      <c r="F121" s="182"/>
      <c r="G121" s="183">
        <f>ROUND(E121*F121,2)</f>
        <v>0</v>
      </c>
      <c r="H121" s="182"/>
      <c r="I121" s="183">
        <f>ROUND(E121*H121,2)</f>
        <v>0</v>
      </c>
      <c r="J121" s="182"/>
      <c r="K121" s="183">
        <f>ROUND(E121*J121,2)</f>
        <v>0</v>
      </c>
      <c r="L121" s="183">
        <v>21</v>
      </c>
      <c r="M121" s="183">
        <f>G121*(1+L121/100)</f>
        <v>0</v>
      </c>
      <c r="N121" s="181">
        <v>1.0000000000000001E-5</v>
      </c>
      <c r="O121" s="181">
        <f>ROUND(E121*N121,2)</f>
        <v>0</v>
      </c>
      <c r="P121" s="181">
        <v>0</v>
      </c>
      <c r="Q121" s="181">
        <f>ROUND(E121*P121,2)</f>
        <v>0</v>
      </c>
      <c r="R121" s="183"/>
      <c r="S121" s="183" t="s">
        <v>136</v>
      </c>
      <c r="T121" s="184" t="s">
        <v>137</v>
      </c>
      <c r="U121" s="159">
        <v>0</v>
      </c>
      <c r="V121" s="159">
        <f>ROUND(E121*U121,2)</f>
        <v>0</v>
      </c>
      <c r="W121" s="159"/>
      <c r="X121" s="159" t="s">
        <v>138</v>
      </c>
      <c r="Y121" s="159" t="s">
        <v>139</v>
      </c>
      <c r="Z121" s="148"/>
      <c r="AA121" s="148"/>
      <c r="AB121" s="148"/>
      <c r="AC121" s="148"/>
      <c r="AD121" s="148"/>
      <c r="AE121" s="148"/>
      <c r="AF121" s="148"/>
      <c r="AG121" s="148" t="s">
        <v>140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1">
        <v>39</v>
      </c>
      <c r="B122" s="172" t="s">
        <v>222</v>
      </c>
      <c r="C122" s="187" t="s">
        <v>223</v>
      </c>
      <c r="D122" s="173" t="s">
        <v>135</v>
      </c>
      <c r="E122" s="174">
        <v>67.308000000000007</v>
      </c>
      <c r="F122" s="175"/>
      <c r="G122" s="176">
        <f>ROUND(E122*F122,2)</f>
        <v>0</v>
      </c>
      <c r="H122" s="175"/>
      <c r="I122" s="176">
        <f>ROUND(E122*H122,2)</f>
        <v>0</v>
      </c>
      <c r="J122" s="175"/>
      <c r="K122" s="176">
        <f>ROUND(E122*J122,2)</f>
        <v>0</v>
      </c>
      <c r="L122" s="176">
        <v>21</v>
      </c>
      <c r="M122" s="176">
        <f>G122*(1+L122/100)</f>
        <v>0</v>
      </c>
      <c r="N122" s="174">
        <v>0</v>
      </c>
      <c r="O122" s="174">
        <f>ROUND(E122*N122,2)</f>
        <v>0</v>
      </c>
      <c r="P122" s="174">
        <v>8.9999999999999998E-4</v>
      </c>
      <c r="Q122" s="174">
        <f>ROUND(E122*P122,2)</f>
        <v>0.06</v>
      </c>
      <c r="R122" s="176"/>
      <c r="S122" s="176" t="s">
        <v>136</v>
      </c>
      <c r="T122" s="177" t="s">
        <v>137</v>
      </c>
      <c r="U122" s="159">
        <v>0</v>
      </c>
      <c r="V122" s="159">
        <f>ROUND(E122*U122,2)</f>
        <v>0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188" t="s">
        <v>502</v>
      </c>
      <c r="D123" s="161"/>
      <c r="E123" s="162">
        <v>13.74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8"/>
      <c r="AA123" s="148"/>
      <c r="AB123" s="148"/>
      <c r="AC123" s="148"/>
      <c r="AD123" s="148"/>
      <c r="AE123" s="148"/>
      <c r="AF123" s="148"/>
      <c r="AG123" s="148" t="s">
        <v>142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">
      <c r="A124" s="155"/>
      <c r="B124" s="156"/>
      <c r="C124" s="188" t="s">
        <v>507</v>
      </c>
      <c r="D124" s="161"/>
      <c r="E124" s="162">
        <v>10.56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142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">
      <c r="A125" s="155"/>
      <c r="B125" s="156"/>
      <c r="C125" s="188" t="s">
        <v>312</v>
      </c>
      <c r="D125" s="161"/>
      <c r="E125" s="162">
        <v>7.62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142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8" t="s">
        <v>508</v>
      </c>
      <c r="D126" s="161"/>
      <c r="E126" s="162">
        <v>9.5399999999999991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8" t="s">
        <v>509</v>
      </c>
      <c r="D127" s="161"/>
      <c r="E127" s="162">
        <v>3.528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88" t="s">
        <v>507</v>
      </c>
      <c r="D128" s="161"/>
      <c r="E128" s="162">
        <v>10.56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88" t="s">
        <v>538</v>
      </c>
      <c r="D129" s="161"/>
      <c r="E129" s="162">
        <v>7.92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142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88" t="s">
        <v>511</v>
      </c>
      <c r="D130" s="161"/>
      <c r="E130" s="162">
        <v>3.84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142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">
      <c r="A131" s="171">
        <v>40</v>
      </c>
      <c r="B131" s="172" t="s">
        <v>224</v>
      </c>
      <c r="C131" s="187" t="s">
        <v>225</v>
      </c>
      <c r="D131" s="173" t="s">
        <v>135</v>
      </c>
      <c r="E131" s="174">
        <v>67.308000000000007</v>
      </c>
      <c r="F131" s="175"/>
      <c r="G131" s="176">
        <f>ROUND(E131*F131,2)</f>
        <v>0</v>
      </c>
      <c r="H131" s="175"/>
      <c r="I131" s="176">
        <f>ROUND(E131*H131,2)</f>
        <v>0</v>
      </c>
      <c r="J131" s="175"/>
      <c r="K131" s="176">
        <f>ROUND(E131*J131,2)</f>
        <v>0</v>
      </c>
      <c r="L131" s="176">
        <v>21</v>
      </c>
      <c r="M131" s="176">
        <f>G131*(1+L131/100)</f>
        <v>0</v>
      </c>
      <c r="N131" s="174">
        <v>0</v>
      </c>
      <c r="O131" s="174">
        <f>ROUND(E131*N131,2)</f>
        <v>0</v>
      </c>
      <c r="P131" s="174">
        <v>0</v>
      </c>
      <c r="Q131" s="174">
        <f>ROUND(E131*P131,2)</f>
        <v>0</v>
      </c>
      <c r="R131" s="176"/>
      <c r="S131" s="176" t="s">
        <v>136</v>
      </c>
      <c r="T131" s="177" t="s">
        <v>137</v>
      </c>
      <c r="U131" s="159">
        <v>0</v>
      </c>
      <c r="V131" s="159">
        <f>ROUND(E131*U131,2)</f>
        <v>0</v>
      </c>
      <c r="W131" s="159"/>
      <c r="X131" s="159" t="s">
        <v>138</v>
      </c>
      <c r="Y131" s="159" t="s">
        <v>139</v>
      </c>
      <c r="Z131" s="148"/>
      <c r="AA131" s="148"/>
      <c r="AB131" s="148"/>
      <c r="AC131" s="148"/>
      <c r="AD131" s="148"/>
      <c r="AE131" s="148"/>
      <c r="AF131" s="148"/>
      <c r="AG131" s="148" t="s">
        <v>140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2" x14ac:dyDescent="0.2">
      <c r="A132" s="155"/>
      <c r="B132" s="156"/>
      <c r="C132" s="188" t="s">
        <v>502</v>
      </c>
      <c r="D132" s="161"/>
      <c r="E132" s="162">
        <v>13.74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142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">
      <c r="A133" s="155"/>
      <c r="B133" s="156"/>
      <c r="C133" s="188" t="s">
        <v>507</v>
      </c>
      <c r="D133" s="161"/>
      <c r="E133" s="162">
        <v>10.56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142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88" t="s">
        <v>312</v>
      </c>
      <c r="D134" s="161"/>
      <c r="E134" s="162">
        <v>7.62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142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88" t="s">
        <v>508</v>
      </c>
      <c r="D135" s="161"/>
      <c r="E135" s="162">
        <v>9.5399999999999991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8"/>
      <c r="AA135" s="148"/>
      <c r="AB135" s="148"/>
      <c r="AC135" s="148"/>
      <c r="AD135" s="148"/>
      <c r="AE135" s="148"/>
      <c r="AF135" s="148"/>
      <c r="AG135" s="148" t="s">
        <v>142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88" t="s">
        <v>509</v>
      </c>
      <c r="D136" s="161"/>
      <c r="E136" s="162">
        <v>3.528</v>
      </c>
      <c r="F136" s="159"/>
      <c r="G136" s="159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8"/>
      <c r="AA136" s="148"/>
      <c r="AB136" s="148"/>
      <c r="AC136" s="148"/>
      <c r="AD136" s="148"/>
      <c r="AE136" s="148"/>
      <c r="AF136" s="148"/>
      <c r="AG136" s="148" t="s">
        <v>142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88" t="s">
        <v>507</v>
      </c>
      <c r="D137" s="161"/>
      <c r="E137" s="162">
        <v>10.56</v>
      </c>
      <c r="F137" s="159"/>
      <c r="G137" s="159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8"/>
      <c r="AA137" s="148"/>
      <c r="AB137" s="148"/>
      <c r="AC137" s="148"/>
      <c r="AD137" s="148"/>
      <c r="AE137" s="148"/>
      <c r="AF137" s="148"/>
      <c r="AG137" s="148" t="s">
        <v>142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88" t="s">
        <v>538</v>
      </c>
      <c r="D138" s="161"/>
      <c r="E138" s="162">
        <v>7.92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142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88" t="s">
        <v>511</v>
      </c>
      <c r="D139" s="161"/>
      <c r="E139" s="162">
        <v>3.84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71">
        <v>41</v>
      </c>
      <c r="B140" s="172" t="s">
        <v>226</v>
      </c>
      <c r="C140" s="187" t="s">
        <v>227</v>
      </c>
      <c r="D140" s="173" t="s">
        <v>156</v>
      </c>
      <c r="E140" s="174">
        <v>67.12</v>
      </c>
      <c r="F140" s="175"/>
      <c r="G140" s="176">
        <f>ROUND(E140*F140,2)</f>
        <v>0</v>
      </c>
      <c r="H140" s="175"/>
      <c r="I140" s="176">
        <f>ROUND(E140*H140,2)</f>
        <v>0</v>
      </c>
      <c r="J140" s="175"/>
      <c r="K140" s="176">
        <f>ROUND(E140*J140,2)</f>
        <v>0</v>
      </c>
      <c r="L140" s="176">
        <v>21</v>
      </c>
      <c r="M140" s="176">
        <f>G140*(1+L140/100)</f>
        <v>0</v>
      </c>
      <c r="N140" s="174">
        <v>1.0000000000000001E-5</v>
      </c>
      <c r="O140" s="174">
        <f>ROUND(E140*N140,2)</f>
        <v>0</v>
      </c>
      <c r="P140" s="174">
        <v>0</v>
      </c>
      <c r="Q140" s="174">
        <f>ROUND(E140*P140,2)</f>
        <v>0</v>
      </c>
      <c r="R140" s="176"/>
      <c r="S140" s="176" t="s">
        <v>136</v>
      </c>
      <c r="T140" s="177" t="s">
        <v>137</v>
      </c>
      <c r="U140" s="159">
        <v>0.05</v>
      </c>
      <c r="V140" s="159">
        <f>ROUND(E140*U140,2)</f>
        <v>3.36</v>
      </c>
      <c r="W140" s="159"/>
      <c r="X140" s="159" t="s">
        <v>138</v>
      </c>
      <c r="Y140" s="159" t="s">
        <v>139</v>
      </c>
      <c r="Z140" s="148"/>
      <c r="AA140" s="148"/>
      <c r="AB140" s="148"/>
      <c r="AC140" s="148"/>
      <c r="AD140" s="148"/>
      <c r="AE140" s="148"/>
      <c r="AF140" s="148"/>
      <c r="AG140" s="148" t="s">
        <v>140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2" x14ac:dyDescent="0.2">
      <c r="A141" s="155"/>
      <c r="B141" s="156"/>
      <c r="C141" s="188" t="s">
        <v>523</v>
      </c>
      <c r="D141" s="161"/>
      <c r="E141" s="162">
        <v>16.2</v>
      </c>
      <c r="F141" s="159"/>
      <c r="G141" s="159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8"/>
      <c r="AA141" s="148"/>
      <c r="AB141" s="148"/>
      <c r="AC141" s="148"/>
      <c r="AD141" s="148"/>
      <c r="AE141" s="148"/>
      <c r="AF141" s="148"/>
      <c r="AG141" s="148" t="s">
        <v>142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3" x14ac:dyDescent="0.2">
      <c r="A142" s="155"/>
      <c r="B142" s="156"/>
      <c r="C142" s="188" t="s">
        <v>524</v>
      </c>
      <c r="D142" s="161"/>
      <c r="E142" s="162">
        <v>6.36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8"/>
      <c r="AA142" s="148"/>
      <c r="AB142" s="148"/>
      <c r="AC142" s="148"/>
      <c r="AD142" s="148"/>
      <c r="AE142" s="148"/>
      <c r="AF142" s="148"/>
      <c r="AG142" s="148" t="s">
        <v>142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3" x14ac:dyDescent="0.2">
      <c r="A143" s="155"/>
      <c r="B143" s="156"/>
      <c r="C143" s="188" t="s">
        <v>525</v>
      </c>
      <c r="D143" s="161"/>
      <c r="E143" s="162">
        <v>1.92</v>
      </c>
      <c r="F143" s="159"/>
      <c r="G143" s="159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8"/>
      <c r="AA143" s="148"/>
      <c r="AB143" s="148"/>
      <c r="AC143" s="148"/>
      <c r="AD143" s="148"/>
      <c r="AE143" s="148"/>
      <c r="AF143" s="148"/>
      <c r="AG143" s="148" t="s">
        <v>142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">
      <c r="A144" s="155"/>
      <c r="B144" s="156"/>
      <c r="C144" s="188" t="s">
        <v>539</v>
      </c>
      <c r="D144" s="161"/>
      <c r="E144" s="162">
        <v>19.98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142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88" t="s">
        <v>540</v>
      </c>
      <c r="D145" s="161"/>
      <c r="E145" s="162">
        <v>8.64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211</v>
      </c>
      <c r="D146" s="161"/>
      <c r="E146" s="162">
        <v>4.74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88" t="s">
        <v>541</v>
      </c>
      <c r="D147" s="161"/>
      <c r="E147" s="162">
        <v>9.2799999999999994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8"/>
      <c r="AA147" s="148"/>
      <c r="AB147" s="148"/>
      <c r="AC147" s="148"/>
      <c r="AD147" s="148"/>
      <c r="AE147" s="148"/>
      <c r="AF147" s="148"/>
      <c r="AG147" s="148" t="s">
        <v>142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 x14ac:dyDescent="0.2">
      <c r="A148" s="171">
        <v>42</v>
      </c>
      <c r="B148" s="172" t="s">
        <v>542</v>
      </c>
      <c r="C148" s="187" t="s">
        <v>543</v>
      </c>
      <c r="D148" s="173" t="s">
        <v>156</v>
      </c>
      <c r="E148" s="174">
        <v>9.6</v>
      </c>
      <c r="F148" s="175"/>
      <c r="G148" s="176">
        <f>ROUND(E148*F148,2)</f>
        <v>0</v>
      </c>
      <c r="H148" s="175"/>
      <c r="I148" s="176">
        <f>ROUND(E148*H148,2)</f>
        <v>0</v>
      </c>
      <c r="J148" s="175"/>
      <c r="K148" s="176">
        <f>ROUND(E148*J148,2)</f>
        <v>0</v>
      </c>
      <c r="L148" s="176">
        <v>21</v>
      </c>
      <c r="M148" s="176">
        <f>G148*(1+L148/100)</f>
        <v>0</v>
      </c>
      <c r="N148" s="174">
        <v>4.0000000000000003E-5</v>
      </c>
      <c r="O148" s="174">
        <f>ROUND(E148*N148,2)</f>
        <v>0</v>
      </c>
      <c r="P148" s="174">
        <v>0</v>
      </c>
      <c r="Q148" s="174">
        <f>ROUND(E148*P148,2)</f>
        <v>0</v>
      </c>
      <c r="R148" s="176"/>
      <c r="S148" s="176" t="s">
        <v>137</v>
      </c>
      <c r="T148" s="177" t="s">
        <v>137</v>
      </c>
      <c r="U148" s="159">
        <v>7.0000000000000007E-2</v>
      </c>
      <c r="V148" s="159">
        <f>ROUND(E148*U148,2)</f>
        <v>0.67</v>
      </c>
      <c r="W148" s="159"/>
      <c r="X148" s="159" t="s">
        <v>138</v>
      </c>
      <c r="Y148" s="159" t="s">
        <v>139</v>
      </c>
      <c r="Z148" s="148"/>
      <c r="AA148" s="148"/>
      <c r="AB148" s="148"/>
      <c r="AC148" s="148"/>
      <c r="AD148" s="148"/>
      <c r="AE148" s="148"/>
      <c r="AF148" s="148"/>
      <c r="AG148" s="148" t="s">
        <v>140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2" x14ac:dyDescent="0.2">
      <c r="A149" s="155"/>
      <c r="B149" s="156"/>
      <c r="C149" s="271" t="s">
        <v>544</v>
      </c>
      <c r="D149" s="272"/>
      <c r="E149" s="272"/>
      <c r="F149" s="272"/>
      <c r="G149" s="272"/>
      <c r="H149" s="159"/>
      <c r="I149" s="159"/>
      <c r="J149" s="159"/>
      <c r="K149" s="159"/>
      <c r="L149" s="159"/>
      <c r="M149" s="159"/>
      <c r="N149" s="158"/>
      <c r="O149" s="158"/>
      <c r="P149" s="158"/>
      <c r="Q149" s="158"/>
      <c r="R149" s="159"/>
      <c r="S149" s="159"/>
      <c r="T149" s="159"/>
      <c r="U149" s="159"/>
      <c r="V149" s="159"/>
      <c r="W149" s="159"/>
      <c r="X149" s="159"/>
      <c r="Y149" s="159"/>
      <c r="Z149" s="148"/>
      <c r="AA149" s="148"/>
      <c r="AB149" s="148"/>
      <c r="AC149" s="148"/>
      <c r="AD149" s="148"/>
      <c r="AE149" s="148"/>
      <c r="AF149" s="148"/>
      <c r="AG149" s="148" t="s">
        <v>205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188" t="s">
        <v>545</v>
      </c>
      <c r="D150" s="161"/>
      <c r="E150" s="162">
        <v>9.6</v>
      </c>
      <c r="F150" s="159"/>
      <c r="G150" s="159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142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ht="22.5" outlineLevel="1" x14ac:dyDescent="0.2">
      <c r="A151" s="171">
        <v>43</v>
      </c>
      <c r="B151" s="172" t="s">
        <v>229</v>
      </c>
      <c r="C151" s="187" t="s">
        <v>230</v>
      </c>
      <c r="D151" s="173" t="s">
        <v>156</v>
      </c>
      <c r="E151" s="174">
        <v>76.72</v>
      </c>
      <c r="F151" s="175"/>
      <c r="G151" s="176">
        <f>ROUND(E151*F151,2)</f>
        <v>0</v>
      </c>
      <c r="H151" s="175"/>
      <c r="I151" s="176">
        <f>ROUND(E151*H151,2)</f>
        <v>0</v>
      </c>
      <c r="J151" s="175"/>
      <c r="K151" s="176">
        <f>ROUND(E151*J151,2)</f>
        <v>0</v>
      </c>
      <c r="L151" s="176">
        <v>21</v>
      </c>
      <c r="M151" s="176">
        <f>G151*(1+L151/100)</f>
        <v>0</v>
      </c>
      <c r="N151" s="174">
        <v>0</v>
      </c>
      <c r="O151" s="174">
        <f>ROUND(E151*N151,2)</f>
        <v>0</v>
      </c>
      <c r="P151" s="174">
        <v>0</v>
      </c>
      <c r="Q151" s="174">
        <f>ROUND(E151*P151,2)</f>
        <v>0</v>
      </c>
      <c r="R151" s="176"/>
      <c r="S151" s="176" t="s">
        <v>136</v>
      </c>
      <c r="T151" s="177" t="s">
        <v>137</v>
      </c>
      <c r="U151" s="159">
        <v>0</v>
      </c>
      <c r="V151" s="159">
        <f>ROUND(E151*U151,2)</f>
        <v>0</v>
      </c>
      <c r="W151" s="159"/>
      <c r="X151" s="159" t="s">
        <v>138</v>
      </c>
      <c r="Y151" s="159" t="s">
        <v>139</v>
      </c>
      <c r="Z151" s="148"/>
      <c r="AA151" s="148"/>
      <c r="AB151" s="148"/>
      <c r="AC151" s="148"/>
      <c r="AD151" s="148"/>
      <c r="AE151" s="148"/>
      <c r="AF151" s="148"/>
      <c r="AG151" s="148" t="s">
        <v>140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2" x14ac:dyDescent="0.2">
      <c r="A152" s="155"/>
      <c r="B152" s="156"/>
      <c r="C152" s="188" t="s">
        <v>523</v>
      </c>
      <c r="D152" s="161"/>
      <c r="E152" s="162">
        <v>16.2</v>
      </c>
      <c r="F152" s="159"/>
      <c r="G152" s="159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8"/>
      <c r="AA152" s="148"/>
      <c r="AB152" s="148"/>
      <c r="AC152" s="148"/>
      <c r="AD152" s="148"/>
      <c r="AE152" s="148"/>
      <c r="AF152" s="148"/>
      <c r="AG152" s="148" t="s">
        <v>142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3" x14ac:dyDescent="0.2">
      <c r="A153" s="155"/>
      <c r="B153" s="156"/>
      <c r="C153" s="188" t="s">
        <v>524</v>
      </c>
      <c r="D153" s="161"/>
      <c r="E153" s="162">
        <v>6.36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8"/>
      <c r="AA153" s="148"/>
      <c r="AB153" s="148"/>
      <c r="AC153" s="148"/>
      <c r="AD153" s="148"/>
      <c r="AE153" s="148"/>
      <c r="AF153" s="148"/>
      <c r="AG153" s="148" t="s">
        <v>142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">
      <c r="A154" s="155"/>
      <c r="B154" s="156"/>
      <c r="C154" s="188" t="s">
        <v>525</v>
      </c>
      <c r="D154" s="161"/>
      <c r="E154" s="162">
        <v>1.92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8"/>
      <c r="AA154" s="148"/>
      <c r="AB154" s="148"/>
      <c r="AC154" s="148"/>
      <c r="AD154" s="148"/>
      <c r="AE154" s="148"/>
      <c r="AF154" s="148"/>
      <c r="AG154" s="148" t="s">
        <v>142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">
      <c r="A155" s="155"/>
      <c r="B155" s="156"/>
      <c r="C155" s="188" t="s">
        <v>539</v>
      </c>
      <c r="D155" s="161"/>
      <c r="E155" s="162">
        <v>19.98</v>
      </c>
      <c r="F155" s="159"/>
      <c r="G155" s="159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142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8" t="s">
        <v>540</v>
      </c>
      <c r="D156" s="161"/>
      <c r="E156" s="162">
        <v>8.64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8" t="s">
        <v>211</v>
      </c>
      <c r="D157" s="161"/>
      <c r="E157" s="162">
        <v>4.74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8"/>
      <c r="AA157" s="148"/>
      <c r="AB157" s="148"/>
      <c r="AC157" s="148"/>
      <c r="AD157" s="148"/>
      <c r="AE157" s="148"/>
      <c r="AF157" s="148"/>
      <c r="AG157" s="148" t="s">
        <v>142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">
      <c r="A158" s="155"/>
      <c r="B158" s="156"/>
      <c r="C158" s="188" t="s">
        <v>541</v>
      </c>
      <c r="D158" s="161"/>
      <c r="E158" s="162">
        <v>9.2799999999999994</v>
      </c>
      <c r="F158" s="159"/>
      <c r="G158" s="159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8"/>
      <c r="AA158" s="148"/>
      <c r="AB158" s="148"/>
      <c r="AC158" s="148"/>
      <c r="AD158" s="148"/>
      <c r="AE158" s="148"/>
      <c r="AF158" s="148"/>
      <c r="AG158" s="148" t="s">
        <v>142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">
      <c r="A159" s="155"/>
      <c r="B159" s="156"/>
      <c r="C159" s="188" t="s">
        <v>545</v>
      </c>
      <c r="D159" s="161"/>
      <c r="E159" s="162">
        <v>9.6</v>
      </c>
      <c r="F159" s="159"/>
      <c r="G159" s="159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8"/>
      <c r="AA159" s="148"/>
      <c r="AB159" s="148"/>
      <c r="AC159" s="148"/>
      <c r="AD159" s="148"/>
      <c r="AE159" s="148"/>
      <c r="AF159" s="148"/>
      <c r="AG159" s="148" t="s">
        <v>142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">
      <c r="A160" s="171">
        <v>44</v>
      </c>
      <c r="B160" s="172" t="s">
        <v>231</v>
      </c>
      <c r="C160" s="187" t="s">
        <v>232</v>
      </c>
      <c r="D160" s="173" t="s">
        <v>135</v>
      </c>
      <c r="E160" s="174">
        <v>67.308000000000007</v>
      </c>
      <c r="F160" s="175"/>
      <c r="G160" s="176">
        <f>ROUND(E160*F160,2)</f>
        <v>0</v>
      </c>
      <c r="H160" s="175"/>
      <c r="I160" s="176">
        <f>ROUND(E160*H160,2)</f>
        <v>0</v>
      </c>
      <c r="J160" s="175"/>
      <c r="K160" s="176">
        <f>ROUND(E160*J160,2)</f>
        <v>0</v>
      </c>
      <c r="L160" s="176">
        <v>21</v>
      </c>
      <c r="M160" s="176">
        <f>G160*(1+L160/100)</f>
        <v>0</v>
      </c>
      <c r="N160" s="174">
        <v>1.4999999999999999E-4</v>
      </c>
      <c r="O160" s="174">
        <f>ROUND(E160*N160,2)</f>
        <v>0.01</v>
      </c>
      <c r="P160" s="174">
        <v>0</v>
      </c>
      <c r="Q160" s="174">
        <f>ROUND(E160*P160,2)</f>
        <v>0</v>
      </c>
      <c r="R160" s="176"/>
      <c r="S160" s="176" t="s">
        <v>137</v>
      </c>
      <c r="T160" s="177" t="s">
        <v>137</v>
      </c>
      <c r="U160" s="159">
        <v>3.2480000000000002E-2</v>
      </c>
      <c r="V160" s="159">
        <f>ROUND(E160*U160,2)</f>
        <v>2.19</v>
      </c>
      <c r="W160" s="159"/>
      <c r="X160" s="159" t="s">
        <v>138</v>
      </c>
      <c r="Y160" s="159" t="s">
        <v>139</v>
      </c>
      <c r="Z160" s="148"/>
      <c r="AA160" s="148"/>
      <c r="AB160" s="148"/>
      <c r="AC160" s="148"/>
      <c r="AD160" s="148"/>
      <c r="AE160" s="148"/>
      <c r="AF160" s="148"/>
      <c r="AG160" s="148" t="s">
        <v>140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2" x14ac:dyDescent="0.2">
      <c r="A161" s="155"/>
      <c r="B161" s="156"/>
      <c r="C161" s="188" t="s">
        <v>502</v>
      </c>
      <c r="D161" s="161"/>
      <c r="E161" s="162">
        <v>13.74</v>
      </c>
      <c r="F161" s="159"/>
      <c r="G161" s="159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8"/>
      <c r="AA161" s="148"/>
      <c r="AB161" s="148"/>
      <c r="AC161" s="148"/>
      <c r="AD161" s="148"/>
      <c r="AE161" s="148"/>
      <c r="AF161" s="148"/>
      <c r="AG161" s="148" t="s">
        <v>142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">
      <c r="A162" s="155"/>
      <c r="B162" s="156"/>
      <c r="C162" s="188" t="s">
        <v>507</v>
      </c>
      <c r="D162" s="161"/>
      <c r="E162" s="162">
        <v>10.56</v>
      </c>
      <c r="F162" s="159"/>
      <c r="G162" s="159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142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88" t="s">
        <v>312</v>
      </c>
      <c r="D163" s="161"/>
      <c r="E163" s="162">
        <v>7.62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508</v>
      </c>
      <c r="D164" s="161"/>
      <c r="E164" s="162">
        <v>9.5399999999999991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509</v>
      </c>
      <c r="D165" s="161"/>
      <c r="E165" s="162">
        <v>3.528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88" t="s">
        <v>507</v>
      </c>
      <c r="D166" s="161"/>
      <c r="E166" s="162">
        <v>10.56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8"/>
      <c r="AA166" s="148"/>
      <c r="AB166" s="148"/>
      <c r="AC166" s="148"/>
      <c r="AD166" s="148"/>
      <c r="AE166" s="148"/>
      <c r="AF166" s="148"/>
      <c r="AG166" s="148" t="s">
        <v>142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">
      <c r="A167" s="155"/>
      <c r="B167" s="156"/>
      <c r="C167" s="188" t="s">
        <v>538</v>
      </c>
      <c r="D167" s="161"/>
      <c r="E167" s="162">
        <v>7.92</v>
      </c>
      <c r="F167" s="159"/>
      <c r="G167" s="159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8"/>
      <c r="AA167" s="148"/>
      <c r="AB167" s="148"/>
      <c r="AC167" s="148"/>
      <c r="AD167" s="148"/>
      <c r="AE167" s="148"/>
      <c r="AF167" s="148"/>
      <c r="AG167" s="148" t="s">
        <v>142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">
      <c r="A168" s="155"/>
      <c r="B168" s="156"/>
      <c r="C168" s="188" t="s">
        <v>511</v>
      </c>
      <c r="D168" s="161"/>
      <c r="E168" s="162">
        <v>3.84</v>
      </c>
      <c r="F168" s="159"/>
      <c r="G168" s="159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142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 x14ac:dyDescent="0.2">
      <c r="A169" s="171">
        <v>45</v>
      </c>
      <c r="B169" s="172" t="s">
        <v>233</v>
      </c>
      <c r="C169" s="187" t="s">
        <v>234</v>
      </c>
      <c r="D169" s="173" t="s">
        <v>135</v>
      </c>
      <c r="E169" s="174">
        <v>67.308000000000007</v>
      </c>
      <c r="F169" s="175"/>
      <c r="G169" s="176">
        <f>ROUND(E169*F169,2)</f>
        <v>0</v>
      </c>
      <c r="H169" s="175"/>
      <c r="I169" s="176">
        <f>ROUND(E169*H169,2)</f>
        <v>0</v>
      </c>
      <c r="J169" s="175"/>
      <c r="K169" s="176">
        <f>ROUND(E169*J169,2)</f>
        <v>0</v>
      </c>
      <c r="L169" s="176">
        <v>21</v>
      </c>
      <c r="M169" s="176">
        <f>G169*(1+L169/100)</f>
        <v>0</v>
      </c>
      <c r="N169" s="174">
        <v>2.3000000000000001E-4</v>
      </c>
      <c r="O169" s="174">
        <f>ROUND(E169*N169,2)</f>
        <v>0.02</v>
      </c>
      <c r="P169" s="174">
        <v>0</v>
      </c>
      <c r="Q169" s="174">
        <f>ROUND(E169*P169,2)</f>
        <v>0</v>
      </c>
      <c r="R169" s="176"/>
      <c r="S169" s="176" t="s">
        <v>137</v>
      </c>
      <c r="T169" s="177" t="s">
        <v>137</v>
      </c>
      <c r="U169" s="159">
        <v>7.0000000000000007E-2</v>
      </c>
      <c r="V169" s="159">
        <f>ROUND(E169*U169,2)</f>
        <v>4.71</v>
      </c>
      <c r="W169" s="159"/>
      <c r="X169" s="159" t="s">
        <v>374</v>
      </c>
      <c r="Y169" s="159" t="s">
        <v>139</v>
      </c>
      <c r="Z169" s="148"/>
      <c r="AA169" s="148"/>
      <c r="AB169" s="148"/>
      <c r="AC169" s="148"/>
      <c r="AD169" s="148"/>
      <c r="AE169" s="148"/>
      <c r="AF169" s="148"/>
      <c r="AG169" s="148" t="s">
        <v>375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2" x14ac:dyDescent="0.2">
      <c r="A170" s="155"/>
      <c r="B170" s="156"/>
      <c r="C170" s="188" t="s">
        <v>502</v>
      </c>
      <c r="D170" s="161"/>
      <c r="E170" s="162">
        <v>13.74</v>
      </c>
      <c r="F170" s="159"/>
      <c r="G170" s="159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8"/>
      <c r="AA170" s="148"/>
      <c r="AB170" s="148"/>
      <c r="AC170" s="148"/>
      <c r="AD170" s="148"/>
      <c r="AE170" s="148"/>
      <c r="AF170" s="148"/>
      <c r="AG170" s="148" t="s">
        <v>142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">
      <c r="A171" s="155"/>
      <c r="B171" s="156"/>
      <c r="C171" s="188" t="s">
        <v>507</v>
      </c>
      <c r="D171" s="161"/>
      <c r="E171" s="162">
        <v>10.56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142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88" t="s">
        <v>312</v>
      </c>
      <c r="D172" s="161"/>
      <c r="E172" s="162">
        <v>7.62</v>
      </c>
      <c r="F172" s="159"/>
      <c r="G172" s="159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142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88" t="s">
        <v>508</v>
      </c>
      <c r="D173" s="161"/>
      <c r="E173" s="162">
        <v>9.5399999999999991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509</v>
      </c>
      <c r="D174" s="161"/>
      <c r="E174" s="162">
        <v>3.528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88" t="s">
        <v>507</v>
      </c>
      <c r="D175" s="161"/>
      <c r="E175" s="162">
        <v>10.56</v>
      </c>
      <c r="F175" s="159"/>
      <c r="G175" s="159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8"/>
      <c r="AA175" s="148"/>
      <c r="AB175" s="148"/>
      <c r="AC175" s="148"/>
      <c r="AD175" s="148"/>
      <c r="AE175" s="148"/>
      <c r="AF175" s="148"/>
      <c r="AG175" s="148" t="s">
        <v>142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">
      <c r="A176" s="155"/>
      <c r="B176" s="156"/>
      <c r="C176" s="188" t="s">
        <v>538</v>
      </c>
      <c r="D176" s="161"/>
      <c r="E176" s="162">
        <v>7.92</v>
      </c>
      <c r="F176" s="159"/>
      <c r="G176" s="159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8"/>
      <c r="AA176" s="148"/>
      <c r="AB176" s="148"/>
      <c r="AC176" s="148"/>
      <c r="AD176" s="148"/>
      <c r="AE176" s="148"/>
      <c r="AF176" s="148"/>
      <c r="AG176" s="148" t="s">
        <v>142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88" t="s">
        <v>511</v>
      </c>
      <c r="D177" s="161"/>
      <c r="E177" s="162">
        <v>3.84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 x14ac:dyDescent="0.2">
      <c r="A178" s="171">
        <v>46</v>
      </c>
      <c r="B178" s="172" t="s">
        <v>235</v>
      </c>
      <c r="C178" s="187" t="s">
        <v>236</v>
      </c>
      <c r="D178" s="173" t="s">
        <v>135</v>
      </c>
      <c r="E178" s="174">
        <v>35.387999999999998</v>
      </c>
      <c r="F178" s="175"/>
      <c r="G178" s="176">
        <f>ROUND(E178*F178,2)</f>
        <v>0</v>
      </c>
      <c r="H178" s="175"/>
      <c r="I178" s="176">
        <f>ROUND(E178*H178,2)</f>
        <v>0</v>
      </c>
      <c r="J178" s="175"/>
      <c r="K178" s="176">
        <f>ROUND(E178*J178,2)</f>
        <v>0</v>
      </c>
      <c r="L178" s="176">
        <v>21</v>
      </c>
      <c r="M178" s="176">
        <f>G178*(1+L178/100)</f>
        <v>0</v>
      </c>
      <c r="N178" s="174">
        <v>4.6000000000000001E-4</v>
      </c>
      <c r="O178" s="174">
        <f>ROUND(E178*N178,2)</f>
        <v>0.02</v>
      </c>
      <c r="P178" s="174">
        <v>0</v>
      </c>
      <c r="Q178" s="174">
        <f>ROUND(E178*P178,2)</f>
        <v>0</v>
      </c>
      <c r="R178" s="176"/>
      <c r="S178" s="176" t="s">
        <v>137</v>
      </c>
      <c r="T178" s="177" t="s">
        <v>137</v>
      </c>
      <c r="U178" s="159">
        <v>0.1</v>
      </c>
      <c r="V178" s="159">
        <f>ROUND(E178*U178,2)</f>
        <v>3.54</v>
      </c>
      <c r="W178" s="159"/>
      <c r="X178" s="159" t="s">
        <v>374</v>
      </c>
      <c r="Y178" s="159" t="s">
        <v>139</v>
      </c>
      <c r="Z178" s="148"/>
      <c r="AA178" s="148"/>
      <c r="AB178" s="148"/>
      <c r="AC178" s="148"/>
      <c r="AD178" s="148"/>
      <c r="AE178" s="148"/>
      <c r="AF178" s="148"/>
      <c r="AG178" s="148" t="s">
        <v>375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2" x14ac:dyDescent="0.2">
      <c r="A179" s="155"/>
      <c r="B179" s="156"/>
      <c r="C179" s="188" t="s">
        <v>508</v>
      </c>
      <c r="D179" s="161"/>
      <c r="E179" s="162">
        <v>9.5399999999999991</v>
      </c>
      <c r="F179" s="159"/>
      <c r="G179" s="159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8"/>
      <c r="AA179" s="148"/>
      <c r="AB179" s="148"/>
      <c r="AC179" s="148"/>
      <c r="AD179" s="148"/>
      <c r="AE179" s="148"/>
      <c r="AF179" s="148"/>
      <c r="AG179" s="148" t="s">
        <v>142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88" t="s">
        <v>509</v>
      </c>
      <c r="D180" s="161"/>
      <c r="E180" s="162">
        <v>3.528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507</v>
      </c>
      <c r="D181" s="161"/>
      <c r="E181" s="162">
        <v>10.56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538</v>
      </c>
      <c r="D182" s="161"/>
      <c r="E182" s="162">
        <v>7.92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511</v>
      </c>
      <c r="D183" s="161"/>
      <c r="E183" s="162">
        <v>3.84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 x14ac:dyDescent="0.2">
      <c r="A184" s="171">
        <v>47</v>
      </c>
      <c r="B184" s="172" t="s">
        <v>503</v>
      </c>
      <c r="C184" s="187" t="s">
        <v>504</v>
      </c>
      <c r="D184" s="173" t="s">
        <v>135</v>
      </c>
      <c r="E184" s="174">
        <v>31.92</v>
      </c>
      <c r="F184" s="175"/>
      <c r="G184" s="176">
        <f>ROUND(E184*F184,2)</f>
        <v>0</v>
      </c>
      <c r="H184" s="175"/>
      <c r="I184" s="176">
        <f>ROUND(E184*H184,2)</f>
        <v>0</v>
      </c>
      <c r="J184" s="175"/>
      <c r="K184" s="176">
        <f>ROUND(E184*J184,2)</f>
        <v>0</v>
      </c>
      <c r="L184" s="176">
        <v>21</v>
      </c>
      <c r="M184" s="176">
        <f>G184*(1+L184/100)</f>
        <v>0</v>
      </c>
      <c r="N184" s="174">
        <v>2.9E-4</v>
      </c>
      <c r="O184" s="174">
        <f>ROUND(E184*N184,2)</f>
        <v>0.01</v>
      </c>
      <c r="P184" s="174">
        <v>0</v>
      </c>
      <c r="Q184" s="174">
        <f>ROUND(E184*P184,2)</f>
        <v>0</v>
      </c>
      <c r="R184" s="176"/>
      <c r="S184" s="176" t="s">
        <v>137</v>
      </c>
      <c r="T184" s="177" t="s">
        <v>137</v>
      </c>
      <c r="U184" s="159">
        <v>0.19503999999999999</v>
      </c>
      <c r="V184" s="159">
        <f>ROUND(E184*U184,2)</f>
        <v>6.23</v>
      </c>
      <c r="W184" s="159"/>
      <c r="X184" s="159" t="s">
        <v>138</v>
      </c>
      <c r="Y184" s="159" t="s">
        <v>139</v>
      </c>
      <c r="Z184" s="148"/>
      <c r="AA184" s="148"/>
      <c r="AB184" s="148"/>
      <c r="AC184" s="148"/>
      <c r="AD184" s="148"/>
      <c r="AE184" s="148"/>
      <c r="AF184" s="148"/>
      <c r="AG184" s="148" t="s">
        <v>140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2" x14ac:dyDescent="0.2">
      <c r="A185" s="155"/>
      <c r="B185" s="156"/>
      <c r="C185" s="188" t="s">
        <v>502</v>
      </c>
      <c r="D185" s="161"/>
      <c r="E185" s="162">
        <v>13.74</v>
      </c>
      <c r="F185" s="159"/>
      <c r="G185" s="159"/>
      <c r="H185" s="159"/>
      <c r="I185" s="159"/>
      <c r="J185" s="159"/>
      <c r="K185" s="159"/>
      <c r="L185" s="159"/>
      <c r="M185" s="159"/>
      <c r="N185" s="158"/>
      <c r="O185" s="158"/>
      <c r="P185" s="158"/>
      <c r="Q185" s="158"/>
      <c r="R185" s="159"/>
      <c r="S185" s="159"/>
      <c r="T185" s="159"/>
      <c r="U185" s="159"/>
      <c r="V185" s="159"/>
      <c r="W185" s="159"/>
      <c r="X185" s="159"/>
      <c r="Y185" s="159"/>
      <c r="Z185" s="148"/>
      <c r="AA185" s="148"/>
      <c r="AB185" s="148"/>
      <c r="AC185" s="148"/>
      <c r="AD185" s="148"/>
      <c r="AE185" s="148"/>
      <c r="AF185" s="148"/>
      <c r="AG185" s="148" t="s">
        <v>142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3" x14ac:dyDescent="0.2">
      <c r="A186" s="155"/>
      <c r="B186" s="156"/>
      <c r="C186" s="188" t="s">
        <v>507</v>
      </c>
      <c r="D186" s="161"/>
      <c r="E186" s="162">
        <v>10.56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142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88" t="s">
        <v>312</v>
      </c>
      <c r="D187" s="161"/>
      <c r="E187" s="162">
        <v>7.62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x14ac:dyDescent="0.2">
      <c r="A188" s="164" t="s">
        <v>131</v>
      </c>
      <c r="B188" s="165" t="s">
        <v>98</v>
      </c>
      <c r="C188" s="186" t="s">
        <v>99</v>
      </c>
      <c r="D188" s="166"/>
      <c r="E188" s="167"/>
      <c r="F188" s="168"/>
      <c r="G188" s="168">
        <f>SUMIF(AG189:AG196,"&lt;&gt;NOR",G189:G196)</f>
        <v>0</v>
      </c>
      <c r="H188" s="168"/>
      <c r="I188" s="168">
        <f>SUM(I189:I196)</f>
        <v>0</v>
      </c>
      <c r="J188" s="168"/>
      <c r="K188" s="168">
        <f>SUM(K189:K196)</f>
        <v>0</v>
      </c>
      <c r="L188" s="168"/>
      <c r="M188" s="168">
        <f>SUM(M189:M196)</f>
        <v>0</v>
      </c>
      <c r="N188" s="167"/>
      <c r="O188" s="167">
        <f>SUM(O189:O196)</f>
        <v>0</v>
      </c>
      <c r="P188" s="167"/>
      <c r="Q188" s="167">
        <f>SUM(Q189:Q196)</f>
        <v>0</v>
      </c>
      <c r="R188" s="168"/>
      <c r="S188" s="168"/>
      <c r="T188" s="169"/>
      <c r="U188" s="163"/>
      <c r="V188" s="163">
        <f>SUM(V189:V196)</f>
        <v>38.29</v>
      </c>
      <c r="W188" s="163"/>
      <c r="X188" s="163"/>
      <c r="Y188" s="163"/>
      <c r="AG188" t="s">
        <v>132</v>
      </c>
    </row>
    <row r="189" spans="1:60" outlineLevel="1" x14ac:dyDescent="0.2">
      <c r="A189" s="178">
        <v>48</v>
      </c>
      <c r="B189" s="179" t="s">
        <v>241</v>
      </c>
      <c r="C189" s="189" t="s">
        <v>242</v>
      </c>
      <c r="D189" s="180" t="s">
        <v>200</v>
      </c>
      <c r="E189" s="181">
        <v>3</v>
      </c>
      <c r="F189" s="182"/>
      <c r="G189" s="183">
        <f t="shared" ref="G189:G196" si="0">ROUND(E189*F189,2)</f>
        <v>0</v>
      </c>
      <c r="H189" s="182"/>
      <c r="I189" s="183">
        <f t="shared" ref="I189:I196" si="1">ROUND(E189*H189,2)</f>
        <v>0</v>
      </c>
      <c r="J189" s="182"/>
      <c r="K189" s="183">
        <f t="shared" ref="K189:K196" si="2">ROUND(E189*J189,2)</f>
        <v>0</v>
      </c>
      <c r="L189" s="183">
        <v>21</v>
      </c>
      <c r="M189" s="183">
        <f t="shared" ref="M189:M196" si="3">G189*(1+L189/100)</f>
        <v>0</v>
      </c>
      <c r="N189" s="181">
        <v>0</v>
      </c>
      <c r="O189" s="181">
        <f t="shared" ref="O189:O196" si="4">ROUND(E189*N189,2)</f>
        <v>0</v>
      </c>
      <c r="P189" s="181">
        <v>0</v>
      </c>
      <c r="Q189" s="181">
        <f t="shared" ref="Q189:Q196" si="5">ROUND(E189*P189,2)</f>
        <v>0</v>
      </c>
      <c r="R189" s="183"/>
      <c r="S189" s="183" t="s">
        <v>137</v>
      </c>
      <c r="T189" s="184" t="s">
        <v>137</v>
      </c>
      <c r="U189" s="159">
        <v>0.27</v>
      </c>
      <c r="V189" s="159">
        <f t="shared" ref="V189:V196" si="6">ROUND(E189*U189,2)</f>
        <v>0.81</v>
      </c>
      <c r="W189" s="159"/>
      <c r="X189" s="159" t="s">
        <v>138</v>
      </c>
      <c r="Y189" s="159" t="s">
        <v>139</v>
      </c>
      <c r="Z189" s="148"/>
      <c r="AA189" s="148"/>
      <c r="AB189" s="148"/>
      <c r="AC189" s="148"/>
      <c r="AD189" s="148"/>
      <c r="AE189" s="148"/>
      <c r="AF189" s="148"/>
      <c r="AG189" s="148" t="s">
        <v>140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 x14ac:dyDescent="0.2">
      <c r="A190" s="178">
        <v>49</v>
      </c>
      <c r="B190" s="179" t="s">
        <v>546</v>
      </c>
      <c r="C190" s="189" t="s">
        <v>547</v>
      </c>
      <c r="D190" s="180" t="s">
        <v>200</v>
      </c>
      <c r="E190" s="181">
        <v>2</v>
      </c>
      <c r="F190" s="182"/>
      <c r="G190" s="183">
        <f t="shared" si="0"/>
        <v>0</v>
      </c>
      <c r="H190" s="182"/>
      <c r="I190" s="183">
        <f t="shared" si="1"/>
        <v>0</v>
      </c>
      <c r="J190" s="182"/>
      <c r="K190" s="183">
        <f t="shared" si="2"/>
        <v>0</v>
      </c>
      <c r="L190" s="183">
        <v>21</v>
      </c>
      <c r="M190" s="183">
        <f t="shared" si="3"/>
        <v>0</v>
      </c>
      <c r="N190" s="181">
        <v>0</v>
      </c>
      <c r="O190" s="181">
        <f t="shared" si="4"/>
        <v>0</v>
      </c>
      <c r="P190" s="181">
        <v>0</v>
      </c>
      <c r="Q190" s="181">
        <f t="shared" si="5"/>
        <v>0</v>
      </c>
      <c r="R190" s="183"/>
      <c r="S190" s="183" t="s">
        <v>137</v>
      </c>
      <c r="T190" s="184" t="s">
        <v>137</v>
      </c>
      <c r="U190" s="159">
        <v>0.16500000000000001</v>
      </c>
      <c r="V190" s="159">
        <f t="shared" si="6"/>
        <v>0.33</v>
      </c>
      <c r="W190" s="159"/>
      <c r="X190" s="159" t="s">
        <v>138</v>
      </c>
      <c r="Y190" s="159" t="s">
        <v>139</v>
      </c>
      <c r="Z190" s="148"/>
      <c r="AA190" s="148"/>
      <c r="AB190" s="148"/>
      <c r="AC190" s="148"/>
      <c r="AD190" s="148"/>
      <c r="AE190" s="148"/>
      <c r="AF190" s="148"/>
      <c r="AG190" s="148" t="s">
        <v>140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 x14ac:dyDescent="0.2">
      <c r="A191" s="178">
        <v>50</v>
      </c>
      <c r="B191" s="179" t="s">
        <v>243</v>
      </c>
      <c r="C191" s="189" t="s">
        <v>244</v>
      </c>
      <c r="D191" s="180" t="s">
        <v>200</v>
      </c>
      <c r="E191" s="181">
        <v>3</v>
      </c>
      <c r="F191" s="182"/>
      <c r="G191" s="183">
        <f t="shared" si="0"/>
        <v>0</v>
      </c>
      <c r="H191" s="182"/>
      <c r="I191" s="183">
        <f t="shared" si="1"/>
        <v>0</v>
      </c>
      <c r="J191" s="182"/>
      <c r="K191" s="183">
        <f t="shared" si="2"/>
        <v>0</v>
      </c>
      <c r="L191" s="183">
        <v>21</v>
      </c>
      <c r="M191" s="183">
        <f t="shared" si="3"/>
        <v>0</v>
      </c>
      <c r="N191" s="181">
        <v>1.2999999999999999E-3</v>
      </c>
      <c r="O191" s="181">
        <f t="shared" si="4"/>
        <v>0</v>
      </c>
      <c r="P191" s="181">
        <v>0</v>
      </c>
      <c r="Q191" s="181">
        <f t="shared" si="5"/>
        <v>0</v>
      </c>
      <c r="R191" s="183"/>
      <c r="S191" s="183" t="s">
        <v>136</v>
      </c>
      <c r="T191" s="184" t="s">
        <v>137</v>
      </c>
      <c r="U191" s="159">
        <v>0</v>
      </c>
      <c r="V191" s="159">
        <f t="shared" si="6"/>
        <v>0</v>
      </c>
      <c r="W191" s="159"/>
      <c r="X191" s="159" t="s">
        <v>245</v>
      </c>
      <c r="Y191" s="159" t="s">
        <v>139</v>
      </c>
      <c r="Z191" s="148"/>
      <c r="AA191" s="148"/>
      <c r="AB191" s="148"/>
      <c r="AC191" s="148"/>
      <c r="AD191" s="148"/>
      <c r="AE191" s="148"/>
      <c r="AF191" s="148"/>
      <c r="AG191" s="148" t="s">
        <v>246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 x14ac:dyDescent="0.2">
      <c r="A192" s="178">
        <v>51</v>
      </c>
      <c r="B192" s="179" t="s">
        <v>247</v>
      </c>
      <c r="C192" s="189" t="s">
        <v>248</v>
      </c>
      <c r="D192" s="180" t="s">
        <v>200</v>
      </c>
      <c r="E192" s="181">
        <v>3</v>
      </c>
      <c r="F192" s="182"/>
      <c r="G192" s="183">
        <f t="shared" si="0"/>
        <v>0</v>
      </c>
      <c r="H192" s="182"/>
      <c r="I192" s="183">
        <f t="shared" si="1"/>
        <v>0</v>
      </c>
      <c r="J192" s="182"/>
      <c r="K192" s="183">
        <f t="shared" si="2"/>
        <v>0</v>
      </c>
      <c r="L192" s="183">
        <v>21</v>
      </c>
      <c r="M192" s="183">
        <f t="shared" si="3"/>
        <v>0</v>
      </c>
      <c r="N192" s="181">
        <v>0</v>
      </c>
      <c r="O192" s="181">
        <f t="shared" si="4"/>
        <v>0</v>
      </c>
      <c r="P192" s="181">
        <v>0</v>
      </c>
      <c r="Q192" s="181">
        <f t="shared" si="5"/>
        <v>0</v>
      </c>
      <c r="R192" s="183"/>
      <c r="S192" s="183" t="s">
        <v>137</v>
      </c>
      <c r="T192" s="184" t="s">
        <v>137</v>
      </c>
      <c r="U192" s="159">
        <v>0.42</v>
      </c>
      <c r="V192" s="159">
        <f t="shared" si="6"/>
        <v>1.26</v>
      </c>
      <c r="W192" s="159"/>
      <c r="X192" s="159" t="s">
        <v>138</v>
      </c>
      <c r="Y192" s="159" t="s">
        <v>139</v>
      </c>
      <c r="Z192" s="148"/>
      <c r="AA192" s="148"/>
      <c r="AB192" s="148"/>
      <c r="AC192" s="148"/>
      <c r="AD192" s="148"/>
      <c r="AE192" s="148"/>
      <c r="AF192" s="148"/>
      <c r="AG192" s="148" t="s">
        <v>140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 x14ac:dyDescent="0.2">
      <c r="A193" s="178">
        <v>52</v>
      </c>
      <c r="B193" s="179" t="s">
        <v>548</v>
      </c>
      <c r="C193" s="189" t="s">
        <v>549</v>
      </c>
      <c r="D193" s="180" t="s">
        <v>200</v>
      </c>
      <c r="E193" s="181">
        <v>2</v>
      </c>
      <c r="F193" s="182"/>
      <c r="G193" s="183">
        <f t="shared" si="0"/>
        <v>0</v>
      </c>
      <c r="H193" s="182"/>
      <c r="I193" s="183">
        <f t="shared" si="1"/>
        <v>0</v>
      </c>
      <c r="J193" s="182"/>
      <c r="K193" s="183">
        <f t="shared" si="2"/>
        <v>0</v>
      </c>
      <c r="L193" s="183">
        <v>21</v>
      </c>
      <c r="M193" s="183">
        <f t="shared" si="3"/>
        <v>0</v>
      </c>
      <c r="N193" s="181">
        <v>1.5E-3</v>
      </c>
      <c r="O193" s="181">
        <f t="shared" si="4"/>
        <v>0</v>
      </c>
      <c r="P193" s="181">
        <v>0</v>
      </c>
      <c r="Q193" s="181">
        <f t="shared" si="5"/>
        <v>0</v>
      </c>
      <c r="R193" s="183" t="s">
        <v>253</v>
      </c>
      <c r="S193" s="183" t="s">
        <v>137</v>
      </c>
      <c r="T193" s="184" t="s">
        <v>137</v>
      </c>
      <c r="U193" s="159">
        <v>0</v>
      </c>
      <c r="V193" s="159">
        <f t="shared" si="6"/>
        <v>0</v>
      </c>
      <c r="W193" s="159"/>
      <c r="X193" s="159" t="s">
        <v>245</v>
      </c>
      <c r="Y193" s="159" t="s">
        <v>139</v>
      </c>
      <c r="Z193" s="148"/>
      <c r="AA193" s="148"/>
      <c r="AB193" s="148"/>
      <c r="AC193" s="148"/>
      <c r="AD193" s="148"/>
      <c r="AE193" s="148"/>
      <c r="AF193" s="148"/>
      <c r="AG193" s="148" t="s">
        <v>246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78">
        <v>53</v>
      </c>
      <c r="B194" s="179" t="s">
        <v>550</v>
      </c>
      <c r="C194" s="189" t="s">
        <v>551</v>
      </c>
      <c r="D194" s="180" t="s">
        <v>200</v>
      </c>
      <c r="E194" s="181">
        <v>2</v>
      </c>
      <c r="F194" s="182"/>
      <c r="G194" s="183">
        <f t="shared" si="0"/>
        <v>0</v>
      </c>
      <c r="H194" s="182"/>
      <c r="I194" s="183">
        <f t="shared" si="1"/>
        <v>0</v>
      </c>
      <c r="J194" s="182"/>
      <c r="K194" s="183">
        <f t="shared" si="2"/>
        <v>0</v>
      </c>
      <c r="L194" s="183">
        <v>21</v>
      </c>
      <c r="M194" s="183">
        <f t="shared" si="3"/>
        <v>0</v>
      </c>
      <c r="N194" s="181">
        <v>0</v>
      </c>
      <c r="O194" s="181">
        <f t="shared" si="4"/>
        <v>0</v>
      </c>
      <c r="P194" s="181">
        <v>0</v>
      </c>
      <c r="Q194" s="181">
        <f t="shared" si="5"/>
        <v>0</v>
      </c>
      <c r="R194" s="183"/>
      <c r="S194" s="183" t="s">
        <v>137</v>
      </c>
      <c r="T194" s="184" t="s">
        <v>137</v>
      </c>
      <c r="U194" s="159">
        <v>0.44500000000000001</v>
      </c>
      <c r="V194" s="159">
        <f t="shared" si="6"/>
        <v>0.89</v>
      </c>
      <c r="W194" s="159"/>
      <c r="X194" s="159" t="s">
        <v>138</v>
      </c>
      <c r="Y194" s="159" t="s">
        <v>139</v>
      </c>
      <c r="Z194" s="148"/>
      <c r="AA194" s="148"/>
      <c r="AB194" s="148"/>
      <c r="AC194" s="148"/>
      <c r="AD194" s="148"/>
      <c r="AE194" s="148"/>
      <c r="AF194" s="148"/>
      <c r="AG194" s="148" t="s">
        <v>140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 x14ac:dyDescent="0.2">
      <c r="A195" s="178">
        <v>54</v>
      </c>
      <c r="B195" s="179" t="s">
        <v>256</v>
      </c>
      <c r="C195" s="189" t="s">
        <v>257</v>
      </c>
      <c r="D195" s="180" t="s">
        <v>258</v>
      </c>
      <c r="E195" s="181">
        <v>1</v>
      </c>
      <c r="F195" s="182"/>
      <c r="G195" s="183">
        <f t="shared" si="0"/>
        <v>0</v>
      </c>
      <c r="H195" s="182"/>
      <c r="I195" s="183">
        <f t="shared" si="1"/>
        <v>0</v>
      </c>
      <c r="J195" s="182"/>
      <c r="K195" s="183">
        <f t="shared" si="2"/>
        <v>0</v>
      </c>
      <c r="L195" s="183">
        <v>21</v>
      </c>
      <c r="M195" s="183">
        <f t="shared" si="3"/>
        <v>0</v>
      </c>
      <c r="N195" s="181">
        <v>0</v>
      </c>
      <c r="O195" s="181">
        <f t="shared" si="4"/>
        <v>0</v>
      </c>
      <c r="P195" s="181">
        <v>0</v>
      </c>
      <c r="Q195" s="181">
        <f t="shared" si="5"/>
        <v>0</v>
      </c>
      <c r="R195" s="183"/>
      <c r="S195" s="183" t="s">
        <v>136</v>
      </c>
      <c r="T195" s="184" t="s">
        <v>201</v>
      </c>
      <c r="U195" s="159">
        <v>0</v>
      </c>
      <c r="V195" s="159">
        <f t="shared" si="6"/>
        <v>0</v>
      </c>
      <c r="W195" s="159"/>
      <c r="X195" s="159" t="s">
        <v>138</v>
      </c>
      <c r="Y195" s="159" t="s">
        <v>139</v>
      </c>
      <c r="Z195" s="148"/>
      <c r="AA195" s="148"/>
      <c r="AB195" s="148"/>
      <c r="AC195" s="148"/>
      <c r="AD195" s="148"/>
      <c r="AE195" s="148"/>
      <c r="AF195" s="148"/>
      <c r="AG195" s="148" t="s">
        <v>140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">
      <c r="A196" s="178">
        <v>55</v>
      </c>
      <c r="B196" s="179" t="s">
        <v>259</v>
      </c>
      <c r="C196" s="189" t="s">
        <v>260</v>
      </c>
      <c r="D196" s="180" t="s">
        <v>261</v>
      </c>
      <c r="E196" s="181">
        <v>35</v>
      </c>
      <c r="F196" s="182"/>
      <c r="G196" s="183">
        <f t="shared" si="0"/>
        <v>0</v>
      </c>
      <c r="H196" s="182"/>
      <c r="I196" s="183">
        <f t="shared" si="1"/>
        <v>0</v>
      </c>
      <c r="J196" s="182"/>
      <c r="K196" s="183">
        <f t="shared" si="2"/>
        <v>0</v>
      </c>
      <c r="L196" s="183">
        <v>21</v>
      </c>
      <c r="M196" s="183">
        <f t="shared" si="3"/>
        <v>0</v>
      </c>
      <c r="N196" s="181">
        <v>0</v>
      </c>
      <c r="O196" s="181">
        <f t="shared" si="4"/>
        <v>0</v>
      </c>
      <c r="P196" s="181">
        <v>0</v>
      </c>
      <c r="Q196" s="181">
        <f t="shared" si="5"/>
        <v>0</v>
      </c>
      <c r="R196" s="183"/>
      <c r="S196" s="183" t="s">
        <v>137</v>
      </c>
      <c r="T196" s="184" t="s">
        <v>137</v>
      </c>
      <c r="U196" s="159">
        <v>1</v>
      </c>
      <c r="V196" s="159">
        <f t="shared" si="6"/>
        <v>35</v>
      </c>
      <c r="W196" s="159"/>
      <c r="X196" s="159" t="s">
        <v>138</v>
      </c>
      <c r="Y196" s="159" t="s">
        <v>139</v>
      </c>
      <c r="Z196" s="148"/>
      <c r="AA196" s="148"/>
      <c r="AB196" s="148"/>
      <c r="AC196" s="148"/>
      <c r="AD196" s="148"/>
      <c r="AE196" s="148"/>
      <c r="AF196" s="148"/>
      <c r="AG196" s="148" t="s">
        <v>140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x14ac:dyDescent="0.2">
      <c r="A197" s="164" t="s">
        <v>131</v>
      </c>
      <c r="B197" s="165" t="s">
        <v>100</v>
      </c>
      <c r="C197" s="186" t="s">
        <v>101</v>
      </c>
      <c r="D197" s="166"/>
      <c r="E197" s="167"/>
      <c r="F197" s="168"/>
      <c r="G197" s="168">
        <f>SUMIF(AG198:AG207,"&lt;&gt;NOR",G198:G207)</f>
        <v>0</v>
      </c>
      <c r="H197" s="168"/>
      <c r="I197" s="168">
        <f>SUM(I198:I207)</f>
        <v>0</v>
      </c>
      <c r="J197" s="168"/>
      <c r="K197" s="168">
        <f>SUM(K198:K207)</f>
        <v>0</v>
      </c>
      <c r="L197" s="168"/>
      <c r="M197" s="168">
        <f>SUM(M198:M207)</f>
        <v>0</v>
      </c>
      <c r="N197" s="167"/>
      <c r="O197" s="167">
        <f>SUM(O198:O207)</f>
        <v>0</v>
      </c>
      <c r="P197" s="167"/>
      <c r="Q197" s="167">
        <f>SUM(Q198:Q207)</f>
        <v>0</v>
      </c>
      <c r="R197" s="168"/>
      <c r="S197" s="168"/>
      <c r="T197" s="169"/>
      <c r="U197" s="163"/>
      <c r="V197" s="163">
        <f>SUM(V198:V207)</f>
        <v>1.7899999999999998</v>
      </c>
      <c r="W197" s="163"/>
      <c r="X197" s="163"/>
      <c r="Y197" s="163"/>
      <c r="AG197" t="s">
        <v>132</v>
      </c>
    </row>
    <row r="198" spans="1:60" outlineLevel="1" x14ac:dyDescent="0.2">
      <c r="A198" s="178">
        <v>56</v>
      </c>
      <c r="B198" s="179" t="s">
        <v>262</v>
      </c>
      <c r="C198" s="189" t="s">
        <v>263</v>
      </c>
      <c r="D198" s="180" t="s">
        <v>160</v>
      </c>
      <c r="E198" s="181">
        <v>0.60597999999999996</v>
      </c>
      <c r="F198" s="182"/>
      <c r="G198" s="183">
        <f>ROUND(E198*F198,2)</f>
        <v>0</v>
      </c>
      <c r="H198" s="182"/>
      <c r="I198" s="183">
        <f>ROUND(E198*H198,2)</f>
        <v>0</v>
      </c>
      <c r="J198" s="182"/>
      <c r="K198" s="183">
        <f>ROUND(E198*J198,2)</f>
        <v>0</v>
      </c>
      <c r="L198" s="183">
        <v>21</v>
      </c>
      <c r="M198" s="183">
        <f>G198*(1+L198/100)</f>
        <v>0</v>
      </c>
      <c r="N198" s="181">
        <v>0</v>
      </c>
      <c r="O198" s="181">
        <f>ROUND(E198*N198,2)</f>
        <v>0</v>
      </c>
      <c r="P198" s="181">
        <v>0</v>
      </c>
      <c r="Q198" s="181">
        <f>ROUND(E198*P198,2)</f>
        <v>0</v>
      </c>
      <c r="R198" s="183"/>
      <c r="S198" s="183" t="s">
        <v>137</v>
      </c>
      <c r="T198" s="184" t="s">
        <v>137</v>
      </c>
      <c r="U198" s="159">
        <v>0.94199999999999995</v>
      </c>
      <c r="V198" s="159">
        <f>ROUND(E198*U198,2)</f>
        <v>0.56999999999999995</v>
      </c>
      <c r="W198" s="159"/>
      <c r="X198" s="159" t="s">
        <v>264</v>
      </c>
      <c r="Y198" s="159" t="s">
        <v>139</v>
      </c>
      <c r="Z198" s="148"/>
      <c r="AA198" s="148"/>
      <c r="AB198" s="148"/>
      <c r="AC198" s="148"/>
      <c r="AD198" s="148"/>
      <c r="AE198" s="148"/>
      <c r="AF198" s="148"/>
      <c r="AG198" s="148" t="s">
        <v>265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 x14ac:dyDescent="0.2">
      <c r="A199" s="178">
        <v>57</v>
      </c>
      <c r="B199" s="179" t="s">
        <v>266</v>
      </c>
      <c r="C199" s="189" t="s">
        <v>267</v>
      </c>
      <c r="D199" s="180" t="s">
        <v>160</v>
      </c>
      <c r="E199" s="181">
        <v>0.60597999999999996</v>
      </c>
      <c r="F199" s="182"/>
      <c r="G199" s="183">
        <f>ROUND(E199*F199,2)</f>
        <v>0</v>
      </c>
      <c r="H199" s="182"/>
      <c r="I199" s="183">
        <f>ROUND(E199*H199,2)</f>
        <v>0</v>
      </c>
      <c r="J199" s="182"/>
      <c r="K199" s="183">
        <f>ROUND(E199*J199,2)</f>
        <v>0</v>
      </c>
      <c r="L199" s="183">
        <v>21</v>
      </c>
      <c r="M199" s="183">
        <f>G199*(1+L199/100)</f>
        <v>0</v>
      </c>
      <c r="N199" s="181">
        <v>0</v>
      </c>
      <c r="O199" s="181">
        <f>ROUND(E199*N199,2)</f>
        <v>0</v>
      </c>
      <c r="P199" s="181">
        <v>0</v>
      </c>
      <c r="Q199" s="181">
        <f>ROUND(E199*P199,2)</f>
        <v>0</v>
      </c>
      <c r="R199" s="183"/>
      <c r="S199" s="183" t="s">
        <v>137</v>
      </c>
      <c r="T199" s="184" t="s">
        <v>137</v>
      </c>
      <c r="U199" s="159">
        <v>0.105</v>
      </c>
      <c r="V199" s="159">
        <f>ROUND(E199*U199,2)</f>
        <v>0.06</v>
      </c>
      <c r="W199" s="159"/>
      <c r="X199" s="159" t="s">
        <v>264</v>
      </c>
      <c r="Y199" s="159" t="s">
        <v>139</v>
      </c>
      <c r="Z199" s="148"/>
      <c r="AA199" s="148"/>
      <c r="AB199" s="148"/>
      <c r="AC199" s="148"/>
      <c r="AD199" s="148"/>
      <c r="AE199" s="148"/>
      <c r="AF199" s="148"/>
      <c r="AG199" s="148" t="s">
        <v>265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 x14ac:dyDescent="0.2">
      <c r="A200" s="178">
        <v>58</v>
      </c>
      <c r="B200" s="179" t="s">
        <v>268</v>
      </c>
      <c r="C200" s="189" t="s">
        <v>269</v>
      </c>
      <c r="D200" s="180" t="s">
        <v>160</v>
      </c>
      <c r="E200" s="181">
        <v>0.60597999999999996</v>
      </c>
      <c r="F200" s="182"/>
      <c r="G200" s="183">
        <f>ROUND(E200*F200,2)</f>
        <v>0</v>
      </c>
      <c r="H200" s="182"/>
      <c r="I200" s="183">
        <f>ROUND(E200*H200,2)</f>
        <v>0</v>
      </c>
      <c r="J200" s="182"/>
      <c r="K200" s="183">
        <f>ROUND(E200*J200,2)</f>
        <v>0</v>
      </c>
      <c r="L200" s="183">
        <v>21</v>
      </c>
      <c r="M200" s="183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3"/>
      <c r="S200" s="183" t="s">
        <v>137</v>
      </c>
      <c r="T200" s="184" t="s">
        <v>137</v>
      </c>
      <c r="U200" s="159">
        <v>0.45800000000000002</v>
      </c>
      <c r="V200" s="159">
        <f>ROUND(E200*U200,2)</f>
        <v>0.28000000000000003</v>
      </c>
      <c r="W200" s="159"/>
      <c r="X200" s="159" t="s">
        <v>264</v>
      </c>
      <c r="Y200" s="159" t="s">
        <v>139</v>
      </c>
      <c r="Z200" s="148"/>
      <c r="AA200" s="148"/>
      <c r="AB200" s="148"/>
      <c r="AC200" s="148"/>
      <c r="AD200" s="148"/>
      <c r="AE200" s="148"/>
      <c r="AF200" s="148"/>
      <c r="AG200" s="148" t="s">
        <v>265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">
      <c r="A201" s="178">
        <v>59</v>
      </c>
      <c r="B201" s="179" t="s">
        <v>270</v>
      </c>
      <c r="C201" s="189" t="s">
        <v>271</v>
      </c>
      <c r="D201" s="180" t="s">
        <v>160</v>
      </c>
      <c r="E201" s="181">
        <v>0.60597999999999996</v>
      </c>
      <c r="F201" s="182"/>
      <c r="G201" s="183">
        <f>ROUND(E201*F201,2)</f>
        <v>0</v>
      </c>
      <c r="H201" s="182"/>
      <c r="I201" s="183">
        <f>ROUND(E201*H201,2)</f>
        <v>0</v>
      </c>
      <c r="J201" s="182"/>
      <c r="K201" s="183">
        <f>ROUND(E201*J201,2)</f>
        <v>0</v>
      </c>
      <c r="L201" s="183">
        <v>21</v>
      </c>
      <c r="M201" s="183">
        <f>G201*(1+L201/100)</f>
        <v>0</v>
      </c>
      <c r="N201" s="181">
        <v>0</v>
      </c>
      <c r="O201" s="181">
        <f>ROUND(E201*N201,2)</f>
        <v>0</v>
      </c>
      <c r="P201" s="181">
        <v>0</v>
      </c>
      <c r="Q201" s="181">
        <f>ROUND(E201*P201,2)</f>
        <v>0</v>
      </c>
      <c r="R201" s="183"/>
      <c r="S201" s="183" t="s">
        <v>137</v>
      </c>
      <c r="T201" s="184" t="s">
        <v>137</v>
      </c>
      <c r="U201" s="159">
        <v>0.95599999999999996</v>
      </c>
      <c r="V201" s="159">
        <f>ROUND(E201*U201,2)</f>
        <v>0.57999999999999996</v>
      </c>
      <c r="W201" s="159"/>
      <c r="X201" s="159" t="s">
        <v>264</v>
      </c>
      <c r="Y201" s="159" t="s">
        <v>139</v>
      </c>
      <c r="Z201" s="148"/>
      <c r="AA201" s="148"/>
      <c r="AB201" s="148"/>
      <c r="AC201" s="148"/>
      <c r="AD201" s="148"/>
      <c r="AE201" s="148"/>
      <c r="AF201" s="148"/>
      <c r="AG201" s="148" t="s">
        <v>272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 x14ac:dyDescent="0.2">
      <c r="A202" s="171">
        <v>60</v>
      </c>
      <c r="B202" s="172" t="s">
        <v>273</v>
      </c>
      <c r="C202" s="187" t="s">
        <v>274</v>
      </c>
      <c r="D202" s="173" t="s">
        <v>160</v>
      </c>
      <c r="E202" s="174">
        <v>0.60597999999999996</v>
      </c>
      <c r="F202" s="175"/>
      <c r="G202" s="176">
        <f>ROUND(E202*F202,2)</f>
        <v>0</v>
      </c>
      <c r="H202" s="175"/>
      <c r="I202" s="176">
        <f>ROUND(E202*H202,2)</f>
        <v>0</v>
      </c>
      <c r="J202" s="175"/>
      <c r="K202" s="176">
        <f>ROUND(E202*J202,2)</f>
        <v>0</v>
      </c>
      <c r="L202" s="176">
        <v>21</v>
      </c>
      <c r="M202" s="176">
        <f>G202*(1+L202/100)</f>
        <v>0</v>
      </c>
      <c r="N202" s="174">
        <v>0</v>
      </c>
      <c r="O202" s="174">
        <f>ROUND(E202*N202,2)</f>
        <v>0</v>
      </c>
      <c r="P202" s="174">
        <v>0</v>
      </c>
      <c r="Q202" s="174">
        <f>ROUND(E202*P202,2)</f>
        <v>0</v>
      </c>
      <c r="R202" s="176"/>
      <c r="S202" s="176" t="s">
        <v>137</v>
      </c>
      <c r="T202" s="177" t="s">
        <v>137</v>
      </c>
      <c r="U202" s="159">
        <v>0.49</v>
      </c>
      <c r="V202" s="159">
        <f>ROUND(E202*U202,2)</f>
        <v>0.3</v>
      </c>
      <c r="W202" s="159"/>
      <c r="X202" s="159" t="s">
        <v>264</v>
      </c>
      <c r="Y202" s="159" t="s">
        <v>139</v>
      </c>
      <c r="Z202" s="148"/>
      <c r="AA202" s="148"/>
      <c r="AB202" s="148"/>
      <c r="AC202" s="148"/>
      <c r="AD202" s="148"/>
      <c r="AE202" s="148"/>
      <c r="AF202" s="148"/>
      <c r="AG202" s="148" t="s">
        <v>265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2" x14ac:dyDescent="0.2">
      <c r="A203" s="155"/>
      <c r="B203" s="156"/>
      <c r="C203" s="271" t="s">
        <v>275</v>
      </c>
      <c r="D203" s="272"/>
      <c r="E203" s="272"/>
      <c r="F203" s="272"/>
      <c r="G203" s="272"/>
      <c r="H203" s="159"/>
      <c r="I203" s="159"/>
      <c r="J203" s="159"/>
      <c r="K203" s="159"/>
      <c r="L203" s="159"/>
      <c r="M203" s="159"/>
      <c r="N203" s="158"/>
      <c r="O203" s="158"/>
      <c r="P203" s="158"/>
      <c r="Q203" s="158"/>
      <c r="R203" s="159"/>
      <c r="S203" s="159"/>
      <c r="T203" s="159"/>
      <c r="U203" s="159"/>
      <c r="V203" s="159"/>
      <c r="W203" s="159"/>
      <c r="X203" s="159"/>
      <c r="Y203" s="159"/>
      <c r="Z203" s="148"/>
      <c r="AA203" s="148"/>
      <c r="AB203" s="148"/>
      <c r="AC203" s="148"/>
      <c r="AD203" s="148"/>
      <c r="AE203" s="148"/>
      <c r="AF203" s="148"/>
      <c r="AG203" s="148" t="s">
        <v>205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 x14ac:dyDescent="0.2">
      <c r="A204" s="178">
        <v>61</v>
      </c>
      <c r="B204" s="179" t="s">
        <v>276</v>
      </c>
      <c r="C204" s="189" t="s">
        <v>277</v>
      </c>
      <c r="D204" s="180" t="s">
        <v>160</v>
      </c>
      <c r="E204" s="181">
        <v>9.0896699999999999</v>
      </c>
      <c r="F204" s="182"/>
      <c r="G204" s="183">
        <f>ROUND(E204*F204,2)</f>
        <v>0</v>
      </c>
      <c r="H204" s="182"/>
      <c r="I204" s="183">
        <f>ROUND(E204*H204,2)</f>
        <v>0</v>
      </c>
      <c r="J204" s="182"/>
      <c r="K204" s="183">
        <f>ROUND(E204*J204,2)</f>
        <v>0</v>
      </c>
      <c r="L204" s="183">
        <v>21</v>
      </c>
      <c r="M204" s="183">
        <f>G204*(1+L204/100)</f>
        <v>0</v>
      </c>
      <c r="N204" s="181">
        <v>0</v>
      </c>
      <c r="O204" s="181">
        <f>ROUND(E204*N204,2)</f>
        <v>0</v>
      </c>
      <c r="P204" s="181">
        <v>0</v>
      </c>
      <c r="Q204" s="181">
        <f>ROUND(E204*P204,2)</f>
        <v>0</v>
      </c>
      <c r="R204" s="183"/>
      <c r="S204" s="183" t="s">
        <v>137</v>
      </c>
      <c r="T204" s="184" t="s">
        <v>137</v>
      </c>
      <c r="U204" s="159">
        <v>0</v>
      </c>
      <c r="V204" s="159">
        <f>ROUND(E204*U204,2)</f>
        <v>0</v>
      </c>
      <c r="W204" s="159"/>
      <c r="X204" s="159" t="s">
        <v>264</v>
      </c>
      <c r="Y204" s="159" t="s">
        <v>139</v>
      </c>
      <c r="Z204" s="148"/>
      <c r="AA204" s="148"/>
      <c r="AB204" s="148"/>
      <c r="AC204" s="148"/>
      <c r="AD204" s="148"/>
      <c r="AE204" s="148"/>
      <c r="AF204" s="148"/>
      <c r="AG204" s="148" t="s">
        <v>265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2.5" outlineLevel="1" x14ac:dyDescent="0.2">
      <c r="A205" s="178">
        <v>62</v>
      </c>
      <c r="B205" s="179" t="s">
        <v>278</v>
      </c>
      <c r="C205" s="189" t="s">
        <v>279</v>
      </c>
      <c r="D205" s="180" t="s">
        <v>160</v>
      </c>
      <c r="E205" s="181">
        <v>0.60597999999999996</v>
      </c>
      <c r="F205" s="182"/>
      <c r="G205" s="183">
        <f>ROUND(E205*F205,2)</f>
        <v>0</v>
      </c>
      <c r="H205" s="182"/>
      <c r="I205" s="183">
        <f>ROUND(E205*H205,2)</f>
        <v>0</v>
      </c>
      <c r="J205" s="182"/>
      <c r="K205" s="183">
        <f>ROUND(E205*J205,2)</f>
        <v>0</v>
      </c>
      <c r="L205" s="183">
        <v>21</v>
      </c>
      <c r="M205" s="183">
        <f>G205*(1+L205/100)</f>
        <v>0</v>
      </c>
      <c r="N205" s="181">
        <v>0</v>
      </c>
      <c r="O205" s="181">
        <f>ROUND(E205*N205,2)</f>
        <v>0</v>
      </c>
      <c r="P205" s="181">
        <v>0</v>
      </c>
      <c r="Q205" s="181">
        <f>ROUND(E205*P205,2)</f>
        <v>0</v>
      </c>
      <c r="R205" s="183"/>
      <c r="S205" s="183" t="s">
        <v>137</v>
      </c>
      <c r="T205" s="184" t="s">
        <v>137</v>
      </c>
      <c r="U205" s="159">
        <v>0</v>
      </c>
      <c r="V205" s="159">
        <f>ROUND(E205*U205,2)</f>
        <v>0</v>
      </c>
      <c r="W205" s="159"/>
      <c r="X205" s="159" t="s">
        <v>264</v>
      </c>
      <c r="Y205" s="159" t="s">
        <v>139</v>
      </c>
      <c r="Z205" s="148"/>
      <c r="AA205" s="148"/>
      <c r="AB205" s="148"/>
      <c r="AC205" s="148"/>
      <c r="AD205" s="148"/>
      <c r="AE205" s="148"/>
      <c r="AF205" s="148"/>
      <c r="AG205" s="148" t="s">
        <v>265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 x14ac:dyDescent="0.2">
      <c r="A206" s="171">
        <v>63</v>
      </c>
      <c r="B206" s="172" t="s">
        <v>480</v>
      </c>
      <c r="C206" s="187" t="s">
        <v>481</v>
      </c>
      <c r="D206" s="173" t="s">
        <v>160</v>
      </c>
      <c r="E206" s="174">
        <v>0.24</v>
      </c>
      <c r="F206" s="175"/>
      <c r="G206" s="176">
        <f>ROUND(E206*F206,2)</f>
        <v>0</v>
      </c>
      <c r="H206" s="175"/>
      <c r="I206" s="176">
        <f>ROUND(E206*H206,2)</f>
        <v>0</v>
      </c>
      <c r="J206" s="175"/>
      <c r="K206" s="176">
        <f>ROUND(E206*J206,2)</f>
        <v>0</v>
      </c>
      <c r="L206" s="176">
        <v>21</v>
      </c>
      <c r="M206" s="176">
        <f>G206*(1+L206/100)</f>
        <v>0</v>
      </c>
      <c r="N206" s="174">
        <v>0</v>
      </c>
      <c r="O206" s="174">
        <f>ROUND(E206*N206,2)</f>
        <v>0</v>
      </c>
      <c r="P206" s="174">
        <v>0</v>
      </c>
      <c r="Q206" s="174">
        <f>ROUND(E206*P206,2)</f>
        <v>0</v>
      </c>
      <c r="R206" s="176"/>
      <c r="S206" s="176" t="s">
        <v>136</v>
      </c>
      <c r="T206" s="177" t="s">
        <v>137</v>
      </c>
      <c r="U206" s="159">
        <v>0</v>
      </c>
      <c r="V206" s="159">
        <f>ROUND(E206*U206,2)</f>
        <v>0</v>
      </c>
      <c r="W206" s="159"/>
      <c r="X206" s="159" t="s">
        <v>138</v>
      </c>
      <c r="Y206" s="159" t="s">
        <v>139</v>
      </c>
      <c r="Z206" s="148"/>
      <c r="AA206" s="148"/>
      <c r="AB206" s="148"/>
      <c r="AC206" s="148"/>
      <c r="AD206" s="148"/>
      <c r="AE206" s="148"/>
      <c r="AF206" s="148"/>
      <c r="AG206" s="148" t="s">
        <v>482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2" x14ac:dyDescent="0.2">
      <c r="A207" s="155"/>
      <c r="B207" s="156"/>
      <c r="C207" s="271" t="s">
        <v>483</v>
      </c>
      <c r="D207" s="272"/>
      <c r="E207" s="272"/>
      <c r="F207" s="272"/>
      <c r="G207" s="272"/>
      <c r="H207" s="159"/>
      <c r="I207" s="159"/>
      <c r="J207" s="159"/>
      <c r="K207" s="159"/>
      <c r="L207" s="159"/>
      <c r="M207" s="159"/>
      <c r="N207" s="158"/>
      <c r="O207" s="158"/>
      <c r="P207" s="158"/>
      <c r="Q207" s="158"/>
      <c r="R207" s="159"/>
      <c r="S207" s="159"/>
      <c r="T207" s="159"/>
      <c r="U207" s="159"/>
      <c r="V207" s="159"/>
      <c r="W207" s="159"/>
      <c r="X207" s="159"/>
      <c r="Y207" s="159"/>
      <c r="Z207" s="148"/>
      <c r="AA207" s="148"/>
      <c r="AB207" s="148"/>
      <c r="AC207" s="148"/>
      <c r="AD207" s="148"/>
      <c r="AE207" s="148"/>
      <c r="AF207" s="148"/>
      <c r="AG207" s="148" t="s">
        <v>205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x14ac:dyDescent="0.2">
      <c r="A208" s="164" t="s">
        <v>131</v>
      </c>
      <c r="B208" s="165" t="s">
        <v>103</v>
      </c>
      <c r="C208" s="186" t="s">
        <v>30</v>
      </c>
      <c r="D208" s="166"/>
      <c r="E208" s="167"/>
      <c r="F208" s="168"/>
      <c r="G208" s="168">
        <f>SUMIF(AG209:AG214,"&lt;&gt;NOR",G209:G214)</f>
        <v>0</v>
      </c>
      <c r="H208" s="168"/>
      <c r="I208" s="168">
        <f>SUM(I209:I214)</f>
        <v>0</v>
      </c>
      <c r="J208" s="168"/>
      <c r="K208" s="168">
        <f>SUM(K209:K214)</f>
        <v>0</v>
      </c>
      <c r="L208" s="168"/>
      <c r="M208" s="168">
        <f>SUM(M209:M214)</f>
        <v>0</v>
      </c>
      <c r="N208" s="167"/>
      <c r="O208" s="167">
        <f>SUM(O209:O214)</f>
        <v>0</v>
      </c>
      <c r="P208" s="167"/>
      <c r="Q208" s="167">
        <f>SUM(Q209:Q214)</f>
        <v>0</v>
      </c>
      <c r="R208" s="168"/>
      <c r="S208" s="168"/>
      <c r="T208" s="169"/>
      <c r="U208" s="163"/>
      <c r="V208" s="163">
        <f>SUM(V209:V214)</f>
        <v>0</v>
      </c>
      <c r="W208" s="163"/>
      <c r="X208" s="163"/>
      <c r="Y208" s="163"/>
      <c r="AG208" t="s">
        <v>132</v>
      </c>
    </row>
    <row r="209" spans="1:60" outlineLevel="1" x14ac:dyDescent="0.2">
      <c r="A209" s="178">
        <v>64</v>
      </c>
      <c r="B209" s="179" t="s">
        <v>280</v>
      </c>
      <c r="C209" s="189" t="s">
        <v>281</v>
      </c>
      <c r="D209" s="180" t="s">
        <v>261</v>
      </c>
      <c r="E209" s="181">
        <v>30</v>
      </c>
      <c r="F209" s="182"/>
      <c r="G209" s="183">
        <f t="shared" ref="G209:G214" si="7">ROUND(E209*F209,2)</f>
        <v>0</v>
      </c>
      <c r="H209" s="182"/>
      <c r="I209" s="183">
        <f t="shared" ref="I209:I214" si="8">ROUND(E209*H209,2)</f>
        <v>0</v>
      </c>
      <c r="J209" s="182"/>
      <c r="K209" s="183">
        <f t="shared" ref="K209:K214" si="9">ROUND(E209*J209,2)</f>
        <v>0</v>
      </c>
      <c r="L209" s="183">
        <v>21</v>
      </c>
      <c r="M209" s="183">
        <f t="shared" ref="M209:M214" si="10">G209*(1+L209/100)</f>
        <v>0</v>
      </c>
      <c r="N209" s="181">
        <v>0</v>
      </c>
      <c r="O209" s="181">
        <f t="shared" ref="O209:O214" si="11">ROUND(E209*N209,2)</f>
        <v>0</v>
      </c>
      <c r="P209" s="181">
        <v>0</v>
      </c>
      <c r="Q209" s="181">
        <f t="shared" ref="Q209:Q214" si="12">ROUND(E209*P209,2)</f>
        <v>0</v>
      </c>
      <c r="R209" s="183"/>
      <c r="S209" s="183" t="s">
        <v>136</v>
      </c>
      <c r="T209" s="184" t="s">
        <v>137</v>
      </c>
      <c r="U209" s="159">
        <v>0</v>
      </c>
      <c r="V209" s="159">
        <f t="shared" ref="V209:V214" si="13">ROUND(E209*U209,2)</f>
        <v>0</v>
      </c>
      <c r="W209" s="159"/>
      <c r="X209" s="159" t="s">
        <v>282</v>
      </c>
      <c r="Y209" s="159" t="s">
        <v>139</v>
      </c>
      <c r="Z209" s="148"/>
      <c r="AA209" s="148"/>
      <c r="AB209" s="148"/>
      <c r="AC209" s="148"/>
      <c r="AD209" s="148"/>
      <c r="AE209" s="148"/>
      <c r="AF209" s="148"/>
      <c r="AG209" s="148" t="s">
        <v>283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 x14ac:dyDescent="0.2">
      <c r="A210" s="178">
        <v>65</v>
      </c>
      <c r="B210" s="179" t="s">
        <v>284</v>
      </c>
      <c r="C210" s="189" t="s">
        <v>285</v>
      </c>
      <c r="D210" s="180" t="s">
        <v>286</v>
      </c>
      <c r="E210" s="181">
        <v>1</v>
      </c>
      <c r="F210" s="182"/>
      <c r="G210" s="183">
        <f t="shared" si="7"/>
        <v>0</v>
      </c>
      <c r="H210" s="182"/>
      <c r="I210" s="183">
        <f t="shared" si="8"/>
        <v>0</v>
      </c>
      <c r="J210" s="182"/>
      <c r="K210" s="183">
        <f t="shared" si="9"/>
        <v>0</v>
      </c>
      <c r="L210" s="183">
        <v>21</v>
      </c>
      <c r="M210" s="183">
        <f t="shared" si="10"/>
        <v>0</v>
      </c>
      <c r="N210" s="181">
        <v>0</v>
      </c>
      <c r="O210" s="181">
        <f t="shared" si="11"/>
        <v>0</v>
      </c>
      <c r="P210" s="181">
        <v>0</v>
      </c>
      <c r="Q210" s="181">
        <f t="shared" si="12"/>
        <v>0</v>
      </c>
      <c r="R210" s="183"/>
      <c r="S210" s="183" t="s">
        <v>136</v>
      </c>
      <c r="T210" s="184" t="s">
        <v>201</v>
      </c>
      <c r="U210" s="159">
        <v>0</v>
      </c>
      <c r="V210" s="159">
        <f t="shared" si="13"/>
        <v>0</v>
      </c>
      <c r="W210" s="159"/>
      <c r="X210" s="159" t="s">
        <v>287</v>
      </c>
      <c r="Y210" s="159" t="s">
        <v>139</v>
      </c>
      <c r="Z210" s="148"/>
      <c r="AA210" s="148"/>
      <c r="AB210" s="148"/>
      <c r="AC210" s="148"/>
      <c r="AD210" s="148"/>
      <c r="AE210" s="148"/>
      <c r="AF210" s="148"/>
      <c r="AG210" s="148" t="s">
        <v>288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 x14ac:dyDescent="0.2">
      <c r="A211" s="178">
        <v>66</v>
      </c>
      <c r="B211" s="179" t="s">
        <v>289</v>
      </c>
      <c r="C211" s="189" t="s">
        <v>290</v>
      </c>
      <c r="D211" s="180" t="s">
        <v>286</v>
      </c>
      <c r="E211" s="181">
        <v>1</v>
      </c>
      <c r="F211" s="182"/>
      <c r="G211" s="183">
        <f t="shared" si="7"/>
        <v>0</v>
      </c>
      <c r="H211" s="182"/>
      <c r="I211" s="183">
        <f t="shared" si="8"/>
        <v>0</v>
      </c>
      <c r="J211" s="182"/>
      <c r="K211" s="183">
        <f t="shared" si="9"/>
        <v>0</v>
      </c>
      <c r="L211" s="183">
        <v>21</v>
      </c>
      <c r="M211" s="183">
        <f t="shared" si="10"/>
        <v>0</v>
      </c>
      <c r="N211" s="181">
        <v>0</v>
      </c>
      <c r="O211" s="181">
        <f t="shared" si="11"/>
        <v>0</v>
      </c>
      <c r="P211" s="181">
        <v>0</v>
      </c>
      <c r="Q211" s="181">
        <f t="shared" si="12"/>
        <v>0</v>
      </c>
      <c r="R211" s="183"/>
      <c r="S211" s="183" t="s">
        <v>136</v>
      </c>
      <c r="T211" s="184" t="s">
        <v>201</v>
      </c>
      <c r="U211" s="159">
        <v>0</v>
      </c>
      <c r="V211" s="159">
        <f t="shared" si="13"/>
        <v>0</v>
      </c>
      <c r="W211" s="159"/>
      <c r="X211" s="159" t="s">
        <v>287</v>
      </c>
      <c r="Y211" s="159" t="s">
        <v>139</v>
      </c>
      <c r="Z211" s="148"/>
      <c r="AA211" s="148"/>
      <c r="AB211" s="148"/>
      <c r="AC211" s="148"/>
      <c r="AD211" s="148"/>
      <c r="AE211" s="148"/>
      <c r="AF211" s="148"/>
      <c r="AG211" s="148" t="s">
        <v>288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2">
      <c r="A212" s="178">
        <v>67</v>
      </c>
      <c r="B212" s="179" t="s">
        <v>291</v>
      </c>
      <c r="C212" s="189" t="s">
        <v>292</v>
      </c>
      <c r="D212" s="180" t="s">
        <v>286</v>
      </c>
      <c r="E212" s="181">
        <v>1</v>
      </c>
      <c r="F212" s="182"/>
      <c r="G212" s="183">
        <f t="shared" si="7"/>
        <v>0</v>
      </c>
      <c r="H212" s="182"/>
      <c r="I212" s="183">
        <f t="shared" si="8"/>
        <v>0</v>
      </c>
      <c r="J212" s="182"/>
      <c r="K212" s="183">
        <f t="shared" si="9"/>
        <v>0</v>
      </c>
      <c r="L212" s="183">
        <v>21</v>
      </c>
      <c r="M212" s="183">
        <f t="shared" si="10"/>
        <v>0</v>
      </c>
      <c r="N212" s="181">
        <v>0</v>
      </c>
      <c r="O212" s="181">
        <f t="shared" si="11"/>
        <v>0</v>
      </c>
      <c r="P212" s="181">
        <v>0</v>
      </c>
      <c r="Q212" s="181">
        <f t="shared" si="12"/>
        <v>0</v>
      </c>
      <c r="R212" s="183"/>
      <c r="S212" s="183" t="s">
        <v>136</v>
      </c>
      <c r="T212" s="184" t="s">
        <v>201</v>
      </c>
      <c r="U212" s="159">
        <v>0</v>
      </c>
      <c r="V212" s="159">
        <f t="shared" si="13"/>
        <v>0</v>
      </c>
      <c r="W212" s="159"/>
      <c r="X212" s="159" t="s">
        <v>287</v>
      </c>
      <c r="Y212" s="159" t="s">
        <v>139</v>
      </c>
      <c r="Z212" s="148"/>
      <c r="AA212" s="148"/>
      <c r="AB212" s="148"/>
      <c r="AC212" s="148"/>
      <c r="AD212" s="148"/>
      <c r="AE212" s="148"/>
      <c r="AF212" s="148"/>
      <c r="AG212" s="148" t="s">
        <v>288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 x14ac:dyDescent="0.2">
      <c r="A213" s="178">
        <v>68</v>
      </c>
      <c r="B213" s="179" t="s">
        <v>293</v>
      </c>
      <c r="C213" s="189" t="s">
        <v>294</v>
      </c>
      <c r="D213" s="180" t="s">
        <v>286</v>
      </c>
      <c r="E213" s="181">
        <v>1</v>
      </c>
      <c r="F213" s="182"/>
      <c r="G213" s="183">
        <f t="shared" si="7"/>
        <v>0</v>
      </c>
      <c r="H213" s="182"/>
      <c r="I213" s="183">
        <f t="shared" si="8"/>
        <v>0</v>
      </c>
      <c r="J213" s="182"/>
      <c r="K213" s="183">
        <f t="shared" si="9"/>
        <v>0</v>
      </c>
      <c r="L213" s="183">
        <v>21</v>
      </c>
      <c r="M213" s="183">
        <f t="shared" si="10"/>
        <v>0</v>
      </c>
      <c r="N213" s="181">
        <v>0</v>
      </c>
      <c r="O213" s="181">
        <f t="shared" si="11"/>
        <v>0</v>
      </c>
      <c r="P213" s="181">
        <v>0</v>
      </c>
      <c r="Q213" s="181">
        <f t="shared" si="12"/>
        <v>0</v>
      </c>
      <c r="R213" s="183"/>
      <c r="S213" s="183" t="s">
        <v>136</v>
      </c>
      <c r="T213" s="184" t="s">
        <v>201</v>
      </c>
      <c r="U213" s="159">
        <v>0</v>
      </c>
      <c r="V213" s="159">
        <f t="shared" si="13"/>
        <v>0</v>
      </c>
      <c r="W213" s="159"/>
      <c r="X213" s="159" t="s">
        <v>287</v>
      </c>
      <c r="Y213" s="159" t="s">
        <v>139</v>
      </c>
      <c r="Z213" s="148"/>
      <c r="AA213" s="148"/>
      <c r="AB213" s="148"/>
      <c r="AC213" s="148"/>
      <c r="AD213" s="148"/>
      <c r="AE213" s="148"/>
      <c r="AF213" s="148"/>
      <c r="AG213" s="148" t="s">
        <v>288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 x14ac:dyDescent="0.2">
      <c r="A214" s="171">
        <v>69</v>
      </c>
      <c r="B214" s="172" t="s">
        <v>295</v>
      </c>
      <c r="C214" s="187" t="s">
        <v>296</v>
      </c>
      <c r="D214" s="173" t="s">
        <v>286</v>
      </c>
      <c r="E214" s="174">
        <v>1</v>
      </c>
      <c r="F214" s="175"/>
      <c r="G214" s="176">
        <f t="shared" si="7"/>
        <v>0</v>
      </c>
      <c r="H214" s="175"/>
      <c r="I214" s="176">
        <f t="shared" si="8"/>
        <v>0</v>
      </c>
      <c r="J214" s="175"/>
      <c r="K214" s="176">
        <f t="shared" si="9"/>
        <v>0</v>
      </c>
      <c r="L214" s="176">
        <v>21</v>
      </c>
      <c r="M214" s="176">
        <f t="shared" si="10"/>
        <v>0</v>
      </c>
      <c r="N214" s="174">
        <v>0</v>
      </c>
      <c r="O214" s="174">
        <f t="shared" si="11"/>
        <v>0</v>
      </c>
      <c r="P214" s="174">
        <v>0</v>
      </c>
      <c r="Q214" s="174">
        <f t="shared" si="12"/>
        <v>0</v>
      </c>
      <c r="R214" s="176"/>
      <c r="S214" s="176" t="s">
        <v>136</v>
      </c>
      <c r="T214" s="177" t="s">
        <v>201</v>
      </c>
      <c r="U214" s="159">
        <v>0</v>
      </c>
      <c r="V214" s="159">
        <f t="shared" si="13"/>
        <v>0</v>
      </c>
      <c r="W214" s="159"/>
      <c r="X214" s="159" t="s">
        <v>287</v>
      </c>
      <c r="Y214" s="159" t="s">
        <v>139</v>
      </c>
      <c r="Z214" s="148"/>
      <c r="AA214" s="148"/>
      <c r="AB214" s="148"/>
      <c r="AC214" s="148"/>
      <c r="AD214" s="148"/>
      <c r="AE214" s="148"/>
      <c r="AF214" s="148"/>
      <c r="AG214" s="148" t="s">
        <v>288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x14ac:dyDescent="0.2">
      <c r="A215" s="3"/>
      <c r="B215" s="4"/>
      <c r="C215" s="191"/>
      <c r="D215" s="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AE215">
        <v>12</v>
      </c>
      <c r="AF215">
        <v>21</v>
      </c>
      <c r="AG215" t="s">
        <v>117</v>
      </c>
    </row>
    <row r="216" spans="1:60" x14ac:dyDescent="0.2">
      <c r="A216" s="151"/>
      <c r="B216" s="152" t="s">
        <v>31</v>
      </c>
      <c r="C216" s="192"/>
      <c r="D216" s="153"/>
      <c r="E216" s="154"/>
      <c r="F216" s="154"/>
      <c r="G216" s="170">
        <f>G8+G22+G25+G28+G33+G35+G55+G101+G113+G188+G197+G208</f>
        <v>0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AE216">
        <f>SUMIF(L7:L214,AE215,G7:G214)</f>
        <v>0</v>
      </c>
      <c r="AF216">
        <f>SUMIF(L7:L214,AF215,G7:G214)</f>
        <v>0</v>
      </c>
      <c r="AG216" t="s">
        <v>297</v>
      </c>
    </row>
    <row r="217" spans="1:60" x14ac:dyDescent="0.2">
      <c r="A217" s="3"/>
      <c r="B217" s="4"/>
      <c r="C217" s="191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60" x14ac:dyDescent="0.2">
      <c r="A218" s="3"/>
      <c r="B218" s="4"/>
      <c r="C218" s="191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60" x14ac:dyDescent="0.2">
      <c r="A219" s="257" t="s">
        <v>298</v>
      </c>
      <c r="B219" s="257"/>
      <c r="C219" s="258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60" x14ac:dyDescent="0.2">
      <c r="A220" s="259"/>
      <c r="B220" s="260"/>
      <c r="C220" s="261"/>
      <c r="D220" s="260"/>
      <c r="E220" s="260"/>
      <c r="F220" s="260"/>
      <c r="G220" s="26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AG220" t="s">
        <v>299</v>
      </c>
    </row>
    <row r="221" spans="1:60" x14ac:dyDescent="0.2">
      <c r="A221" s="263"/>
      <c r="B221" s="264"/>
      <c r="C221" s="265"/>
      <c r="D221" s="264"/>
      <c r="E221" s="264"/>
      <c r="F221" s="264"/>
      <c r="G221" s="26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60" x14ac:dyDescent="0.2">
      <c r="A222" s="263"/>
      <c r="B222" s="264"/>
      <c r="C222" s="265"/>
      <c r="D222" s="264"/>
      <c r="E222" s="264"/>
      <c r="F222" s="264"/>
      <c r="G222" s="26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60" x14ac:dyDescent="0.2">
      <c r="A223" s="263"/>
      <c r="B223" s="264"/>
      <c r="C223" s="265"/>
      <c r="D223" s="264"/>
      <c r="E223" s="264"/>
      <c r="F223" s="264"/>
      <c r="G223" s="26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60" x14ac:dyDescent="0.2">
      <c r="A224" s="267"/>
      <c r="B224" s="268"/>
      <c r="C224" s="269"/>
      <c r="D224" s="268"/>
      <c r="E224" s="268"/>
      <c r="F224" s="268"/>
      <c r="G224" s="270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33" x14ac:dyDescent="0.2">
      <c r="A225" s="3"/>
      <c r="B225" s="4"/>
      <c r="C225" s="191"/>
      <c r="D225" s="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33" x14ac:dyDescent="0.2">
      <c r="C226" s="193"/>
      <c r="D226" s="10"/>
      <c r="AG226" t="s">
        <v>300</v>
      </c>
    </row>
    <row r="227" spans="1:33" x14ac:dyDescent="0.2">
      <c r="D227" s="10"/>
    </row>
    <row r="228" spans="1:33" x14ac:dyDescent="0.2">
      <c r="D228" s="10"/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A220:G224"/>
    <mergeCell ref="C79:G79"/>
    <mergeCell ref="C149:G149"/>
    <mergeCell ref="C203:G203"/>
    <mergeCell ref="C207:G207"/>
    <mergeCell ref="A1:G1"/>
    <mergeCell ref="C2:G2"/>
    <mergeCell ref="C3:G3"/>
    <mergeCell ref="C4:G4"/>
    <mergeCell ref="A219:C2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BC69-CF26-4BC7-A6D2-D0983B69440B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1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0" t="s">
        <v>7</v>
      </c>
      <c r="B1" s="250"/>
      <c r="C1" s="250"/>
      <c r="D1" s="250"/>
      <c r="E1" s="250"/>
      <c r="F1" s="250"/>
      <c r="G1" s="250"/>
      <c r="AG1" t="s">
        <v>105</v>
      </c>
    </row>
    <row r="2" spans="1:60" ht="24.95" customHeight="1" x14ac:dyDescent="0.2">
      <c r="A2" s="50" t="s">
        <v>8</v>
      </c>
      <c r="B2" s="49" t="s">
        <v>43</v>
      </c>
      <c r="C2" s="251" t="s">
        <v>44</v>
      </c>
      <c r="D2" s="252"/>
      <c r="E2" s="252"/>
      <c r="F2" s="252"/>
      <c r="G2" s="253"/>
      <c r="AG2" t="s">
        <v>106</v>
      </c>
    </row>
    <row r="3" spans="1:60" ht="24.95" customHeight="1" x14ac:dyDescent="0.2">
      <c r="A3" s="50" t="s">
        <v>9</v>
      </c>
      <c r="B3" s="49" t="s">
        <v>51</v>
      </c>
      <c r="C3" s="251" t="s">
        <v>52</v>
      </c>
      <c r="D3" s="252"/>
      <c r="E3" s="252"/>
      <c r="F3" s="252"/>
      <c r="G3" s="253"/>
      <c r="AC3" s="122" t="s">
        <v>106</v>
      </c>
      <c r="AG3" t="s">
        <v>107</v>
      </c>
    </row>
    <row r="4" spans="1:60" ht="24.95" customHeight="1" x14ac:dyDescent="0.2">
      <c r="A4" s="141" t="s">
        <v>10</v>
      </c>
      <c r="B4" s="142" t="s">
        <v>62</v>
      </c>
      <c r="C4" s="254" t="s">
        <v>63</v>
      </c>
      <c r="D4" s="255"/>
      <c r="E4" s="255"/>
      <c r="F4" s="255"/>
      <c r="G4" s="256"/>
      <c r="AG4" t="s">
        <v>108</v>
      </c>
    </row>
    <row r="5" spans="1:60" x14ac:dyDescent="0.2">
      <c r="D5" s="10"/>
    </row>
    <row r="6" spans="1:60" ht="38.25" x14ac:dyDescent="0.2">
      <c r="A6" s="144" t="s">
        <v>109</v>
      </c>
      <c r="B6" s="146" t="s">
        <v>110</v>
      </c>
      <c r="C6" s="146" t="s">
        <v>111</v>
      </c>
      <c r="D6" s="145" t="s">
        <v>112</v>
      </c>
      <c r="E6" s="144" t="s">
        <v>113</v>
      </c>
      <c r="F6" s="143" t="s">
        <v>114</v>
      </c>
      <c r="G6" s="144" t="s">
        <v>31</v>
      </c>
      <c r="H6" s="147" t="s">
        <v>32</v>
      </c>
      <c r="I6" s="147" t="s">
        <v>115</v>
      </c>
      <c r="J6" s="147" t="s">
        <v>33</v>
      </c>
      <c r="K6" s="147" t="s">
        <v>116</v>
      </c>
      <c r="L6" s="147" t="s">
        <v>117</v>
      </c>
      <c r="M6" s="147" t="s">
        <v>118</v>
      </c>
      <c r="N6" s="147" t="s">
        <v>119</v>
      </c>
      <c r="O6" s="147" t="s">
        <v>120</v>
      </c>
      <c r="P6" s="147" t="s">
        <v>121</v>
      </c>
      <c r="Q6" s="147" t="s">
        <v>122</v>
      </c>
      <c r="R6" s="147" t="s">
        <v>123</v>
      </c>
      <c r="S6" s="147" t="s">
        <v>124</v>
      </c>
      <c r="T6" s="147" t="s">
        <v>125</v>
      </c>
      <c r="U6" s="147" t="s">
        <v>126</v>
      </c>
      <c r="V6" s="147" t="s">
        <v>127</v>
      </c>
      <c r="W6" s="147" t="s">
        <v>128</v>
      </c>
      <c r="X6" s="147" t="s">
        <v>129</v>
      </c>
      <c r="Y6" s="147" t="s">
        <v>130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x14ac:dyDescent="0.2">
      <c r="A8" s="164" t="s">
        <v>131</v>
      </c>
      <c r="B8" s="165" t="s">
        <v>72</v>
      </c>
      <c r="C8" s="186" t="s">
        <v>73</v>
      </c>
      <c r="D8" s="166"/>
      <c r="E8" s="167"/>
      <c r="F8" s="168"/>
      <c r="G8" s="168">
        <f>SUMIF(AG9:AG21,"&lt;&gt;NOR",G9:G21)</f>
        <v>0</v>
      </c>
      <c r="H8" s="168"/>
      <c r="I8" s="168">
        <f>SUM(I9:I21)</f>
        <v>0</v>
      </c>
      <c r="J8" s="168"/>
      <c r="K8" s="168">
        <f>SUM(K9:K21)</f>
        <v>0</v>
      </c>
      <c r="L8" s="168"/>
      <c r="M8" s="168">
        <f>SUM(M9:M21)</f>
        <v>0</v>
      </c>
      <c r="N8" s="167"/>
      <c r="O8" s="167">
        <f>SUM(O9:O21)</f>
        <v>0.69</v>
      </c>
      <c r="P8" s="167"/>
      <c r="Q8" s="167">
        <f>SUM(Q9:Q21)</f>
        <v>0</v>
      </c>
      <c r="R8" s="168"/>
      <c r="S8" s="168"/>
      <c r="T8" s="169"/>
      <c r="U8" s="163"/>
      <c r="V8" s="163">
        <f>SUM(V9:V21)</f>
        <v>20.18</v>
      </c>
      <c r="W8" s="163"/>
      <c r="X8" s="163"/>
      <c r="Y8" s="163"/>
      <c r="AG8" t="s">
        <v>132</v>
      </c>
    </row>
    <row r="9" spans="1:60" outlineLevel="1" x14ac:dyDescent="0.2">
      <c r="A9" s="171">
        <v>1</v>
      </c>
      <c r="B9" s="172" t="s">
        <v>133</v>
      </c>
      <c r="C9" s="187" t="s">
        <v>134</v>
      </c>
      <c r="D9" s="173" t="s">
        <v>135</v>
      </c>
      <c r="E9" s="174">
        <v>43.671999999999997</v>
      </c>
      <c r="F9" s="175"/>
      <c r="G9" s="176">
        <f>ROUND(E9*F9,2)</f>
        <v>0</v>
      </c>
      <c r="H9" s="175"/>
      <c r="I9" s="176">
        <f>ROUND(E9*H9,2)</f>
        <v>0</v>
      </c>
      <c r="J9" s="175"/>
      <c r="K9" s="176">
        <f>ROUND(E9*J9,2)</f>
        <v>0</v>
      </c>
      <c r="L9" s="176">
        <v>21</v>
      </c>
      <c r="M9" s="176">
        <f>G9*(1+L9/100)</f>
        <v>0</v>
      </c>
      <c r="N9" s="174">
        <v>1.5740000000000001E-2</v>
      </c>
      <c r="O9" s="174">
        <f>ROUND(E9*N9,2)</f>
        <v>0.69</v>
      </c>
      <c r="P9" s="174">
        <v>0</v>
      </c>
      <c r="Q9" s="174">
        <f>ROUND(E9*P9,2)</f>
        <v>0</v>
      </c>
      <c r="R9" s="176"/>
      <c r="S9" s="176" t="s">
        <v>136</v>
      </c>
      <c r="T9" s="177" t="s">
        <v>137</v>
      </c>
      <c r="U9" s="159">
        <v>0.33</v>
      </c>
      <c r="V9" s="159">
        <f>ROUND(E9*U9,2)</f>
        <v>14.41</v>
      </c>
      <c r="W9" s="159"/>
      <c r="X9" s="159" t="s">
        <v>138</v>
      </c>
      <c r="Y9" s="159" t="s">
        <v>139</v>
      </c>
      <c r="Z9" s="148"/>
      <c r="AA9" s="148"/>
      <c r="AB9" s="148"/>
      <c r="AC9" s="148"/>
      <c r="AD9" s="148"/>
      <c r="AE9" s="148"/>
      <c r="AF9" s="148"/>
      <c r="AG9" s="148" t="s">
        <v>140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2" x14ac:dyDescent="0.2">
      <c r="A10" s="155"/>
      <c r="B10" s="156"/>
      <c r="C10" s="188" t="s">
        <v>507</v>
      </c>
      <c r="D10" s="161"/>
      <c r="E10" s="162">
        <v>10.56</v>
      </c>
      <c r="F10" s="159"/>
      <c r="G10" s="159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142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3" x14ac:dyDescent="0.2">
      <c r="A11" s="155"/>
      <c r="B11" s="156"/>
      <c r="C11" s="188" t="s">
        <v>508</v>
      </c>
      <c r="D11" s="161"/>
      <c r="E11" s="162">
        <v>9.5399999999999991</v>
      </c>
      <c r="F11" s="159"/>
      <c r="G11" s="159"/>
      <c r="H11" s="159"/>
      <c r="I11" s="159"/>
      <c r="J11" s="159"/>
      <c r="K11" s="159"/>
      <c r="L11" s="159"/>
      <c r="M11" s="159"/>
      <c r="N11" s="158"/>
      <c r="O11" s="158"/>
      <c r="P11" s="158"/>
      <c r="Q11" s="158"/>
      <c r="R11" s="159"/>
      <c r="S11" s="159"/>
      <c r="T11" s="159"/>
      <c r="U11" s="159"/>
      <c r="V11" s="159"/>
      <c r="W11" s="159"/>
      <c r="X11" s="159"/>
      <c r="Y11" s="159"/>
      <c r="Z11" s="148"/>
      <c r="AA11" s="148"/>
      <c r="AB11" s="148"/>
      <c r="AC11" s="148"/>
      <c r="AD11" s="148"/>
      <c r="AE11" s="148"/>
      <c r="AF11" s="148"/>
      <c r="AG11" s="148" t="s">
        <v>142</v>
      </c>
      <c r="AH11" s="148">
        <v>0</v>
      </c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3" x14ac:dyDescent="0.2">
      <c r="A12" s="155"/>
      <c r="B12" s="156"/>
      <c r="C12" s="188" t="s">
        <v>509</v>
      </c>
      <c r="D12" s="161"/>
      <c r="E12" s="162">
        <v>3.528</v>
      </c>
      <c r="F12" s="159"/>
      <c r="G12" s="159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142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3" x14ac:dyDescent="0.2">
      <c r="A13" s="155"/>
      <c r="B13" s="156"/>
      <c r="C13" s="188" t="s">
        <v>510</v>
      </c>
      <c r="D13" s="161"/>
      <c r="E13" s="162">
        <v>5.28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142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3" x14ac:dyDescent="0.2">
      <c r="A14" s="155"/>
      <c r="B14" s="156"/>
      <c r="C14" s="188" t="s">
        <v>511</v>
      </c>
      <c r="D14" s="161"/>
      <c r="E14" s="162">
        <v>3.84</v>
      </c>
      <c r="F14" s="159"/>
      <c r="G14" s="159"/>
      <c r="H14" s="159"/>
      <c r="I14" s="159"/>
      <c r="J14" s="159"/>
      <c r="K14" s="159"/>
      <c r="L14" s="159"/>
      <c r="M14" s="159"/>
      <c r="N14" s="158"/>
      <c r="O14" s="158"/>
      <c r="P14" s="158"/>
      <c r="Q14" s="158"/>
      <c r="R14" s="159"/>
      <c r="S14" s="159"/>
      <c r="T14" s="159"/>
      <c r="U14" s="159"/>
      <c r="V14" s="159"/>
      <c r="W14" s="159"/>
      <c r="X14" s="159"/>
      <c r="Y14" s="159"/>
      <c r="Z14" s="148"/>
      <c r="AA14" s="148"/>
      <c r="AB14" s="148"/>
      <c r="AC14" s="148"/>
      <c r="AD14" s="148"/>
      <c r="AE14" s="148"/>
      <c r="AF14" s="148"/>
      <c r="AG14" s="148" t="s">
        <v>142</v>
      </c>
      <c r="AH14" s="148">
        <v>0</v>
      </c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3" x14ac:dyDescent="0.2">
      <c r="A15" s="155"/>
      <c r="B15" s="156"/>
      <c r="C15" s="188" t="s">
        <v>502</v>
      </c>
      <c r="D15" s="161"/>
      <c r="E15" s="162">
        <v>13.74</v>
      </c>
      <c r="F15" s="159"/>
      <c r="G15" s="159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142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3" x14ac:dyDescent="0.2">
      <c r="A16" s="155"/>
      <c r="B16" s="156"/>
      <c r="C16" s="188" t="s">
        <v>512</v>
      </c>
      <c r="D16" s="161"/>
      <c r="E16" s="162">
        <v>-2.8159999999999998</v>
      </c>
      <c r="F16" s="159"/>
      <c r="G16" s="159"/>
      <c r="H16" s="159"/>
      <c r="I16" s="159"/>
      <c r="J16" s="159"/>
      <c r="K16" s="159"/>
      <c r="L16" s="159"/>
      <c r="M16" s="159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  <c r="Z16" s="148"/>
      <c r="AA16" s="148"/>
      <c r="AB16" s="148"/>
      <c r="AC16" s="148"/>
      <c r="AD16" s="148"/>
      <c r="AE16" s="148"/>
      <c r="AF16" s="148"/>
      <c r="AG16" s="148" t="s">
        <v>142</v>
      </c>
      <c r="AH16" s="148">
        <v>0</v>
      </c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71">
        <v>2</v>
      </c>
      <c r="B17" s="172" t="s">
        <v>394</v>
      </c>
      <c r="C17" s="187" t="s">
        <v>395</v>
      </c>
      <c r="D17" s="173" t="s">
        <v>135</v>
      </c>
      <c r="E17" s="174">
        <v>19.244</v>
      </c>
      <c r="F17" s="175"/>
      <c r="G17" s="176">
        <f>ROUND(E17*F17,2)</f>
        <v>0</v>
      </c>
      <c r="H17" s="175"/>
      <c r="I17" s="176">
        <f>ROUND(E17*H17,2)</f>
        <v>0</v>
      </c>
      <c r="J17" s="175"/>
      <c r="K17" s="176">
        <f>ROUND(E17*J17,2)</f>
        <v>0</v>
      </c>
      <c r="L17" s="176">
        <v>21</v>
      </c>
      <c r="M17" s="176">
        <f>G17*(1+L17/100)</f>
        <v>0</v>
      </c>
      <c r="N17" s="174">
        <v>2.1000000000000001E-4</v>
      </c>
      <c r="O17" s="174">
        <f>ROUND(E17*N17,2)</f>
        <v>0</v>
      </c>
      <c r="P17" s="174">
        <v>0</v>
      </c>
      <c r="Q17" s="174">
        <f>ROUND(E17*P17,2)</f>
        <v>0</v>
      </c>
      <c r="R17" s="176"/>
      <c r="S17" s="176" t="s">
        <v>137</v>
      </c>
      <c r="T17" s="177" t="s">
        <v>137</v>
      </c>
      <c r="U17" s="159">
        <v>0.3</v>
      </c>
      <c r="V17" s="159">
        <f>ROUND(E17*U17,2)</f>
        <v>5.77</v>
      </c>
      <c r="W17" s="159"/>
      <c r="X17" s="159" t="s">
        <v>374</v>
      </c>
      <c r="Y17" s="159" t="s">
        <v>139</v>
      </c>
      <c r="Z17" s="148"/>
      <c r="AA17" s="148"/>
      <c r="AB17" s="148"/>
      <c r="AC17" s="148"/>
      <c r="AD17" s="148"/>
      <c r="AE17" s="148"/>
      <c r="AF17" s="148"/>
      <c r="AG17" s="148" t="s">
        <v>375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2" x14ac:dyDescent="0.2">
      <c r="A18" s="155"/>
      <c r="B18" s="156"/>
      <c r="C18" s="188" t="s">
        <v>312</v>
      </c>
      <c r="D18" s="161"/>
      <c r="E18" s="162">
        <v>7.62</v>
      </c>
      <c r="F18" s="159"/>
      <c r="G18" s="159"/>
      <c r="H18" s="159"/>
      <c r="I18" s="159"/>
      <c r="J18" s="159"/>
      <c r="K18" s="159"/>
      <c r="L18" s="159"/>
      <c r="M18" s="159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  <c r="Z18" s="148"/>
      <c r="AA18" s="148"/>
      <c r="AB18" s="148"/>
      <c r="AC18" s="148"/>
      <c r="AD18" s="148"/>
      <c r="AE18" s="148"/>
      <c r="AF18" s="148"/>
      <c r="AG18" s="148" t="s">
        <v>142</v>
      </c>
      <c r="AH18" s="148">
        <v>0</v>
      </c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3" x14ac:dyDescent="0.2">
      <c r="A19" s="155"/>
      <c r="B19" s="156"/>
      <c r="C19" s="188" t="s">
        <v>507</v>
      </c>
      <c r="D19" s="161"/>
      <c r="E19" s="162">
        <v>10.56</v>
      </c>
      <c r="F19" s="159"/>
      <c r="G19" s="159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142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3" x14ac:dyDescent="0.2">
      <c r="A20" s="155"/>
      <c r="B20" s="156"/>
      <c r="C20" s="188" t="s">
        <v>514</v>
      </c>
      <c r="D20" s="161"/>
      <c r="E20" s="162">
        <v>2.64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142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3" x14ac:dyDescent="0.2">
      <c r="A21" s="155"/>
      <c r="B21" s="156"/>
      <c r="C21" s="188" t="s">
        <v>515</v>
      </c>
      <c r="D21" s="161"/>
      <c r="E21" s="162">
        <v>-1.5760000000000001</v>
      </c>
      <c r="F21" s="159"/>
      <c r="G21" s="159"/>
      <c r="H21" s="159"/>
      <c r="I21" s="159"/>
      <c r="J21" s="159"/>
      <c r="K21" s="159"/>
      <c r="L21" s="159"/>
      <c r="M21" s="159"/>
      <c r="N21" s="158"/>
      <c r="O21" s="158"/>
      <c r="P21" s="158"/>
      <c r="Q21" s="158"/>
      <c r="R21" s="159"/>
      <c r="S21" s="159"/>
      <c r="T21" s="159"/>
      <c r="U21" s="159"/>
      <c r="V21" s="159"/>
      <c r="W21" s="159"/>
      <c r="X21" s="159"/>
      <c r="Y21" s="159"/>
      <c r="Z21" s="148"/>
      <c r="AA21" s="148"/>
      <c r="AB21" s="148"/>
      <c r="AC21" s="148"/>
      <c r="AD21" s="148"/>
      <c r="AE21" s="148"/>
      <c r="AF21" s="148"/>
      <c r="AG21" s="148" t="s">
        <v>142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x14ac:dyDescent="0.2">
      <c r="A22" s="164" t="s">
        <v>131</v>
      </c>
      <c r="B22" s="165" t="s">
        <v>78</v>
      </c>
      <c r="C22" s="186" t="s">
        <v>79</v>
      </c>
      <c r="D22" s="166"/>
      <c r="E22" s="167"/>
      <c r="F22" s="168"/>
      <c r="G22" s="168">
        <f>SUMIF(AG23:AG24,"&lt;&gt;NOR",G23:G24)</f>
        <v>0</v>
      </c>
      <c r="H22" s="168"/>
      <c r="I22" s="168">
        <f>SUM(I23:I24)</f>
        <v>0</v>
      </c>
      <c r="J22" s="168"/>
      <c r="K22" s="168">
        <f>SUM(K23:K24)</f>
        <v>0</v>
      </c>
      <c r="L22" s="168"/>
      <c r="M22" s="168">
        <f>SUM(M23:M24)</f>
        <v>0</v>
      </c>
      <c r="N22" s="167"/>
      <c r="O22" s="167">
        <f>SUM(O23:O24)</f>
        <v>0.02</v>
      </c>
      <c r="P22" s="167"/>
      <c r="Q22" s="167">
        <f>SUM(Q23:Q24)</f>
        <v>0</v>
      </c>
      <c r="R22" s="168"/>
      <c r="S22" s="168"/>
      <c r="T22" s="169"/>
      <c r="U22" s="163"/>
      <c r="V22" s="163">
        <f>SUM(V23:V24)</f>
        <v>2.85</v>
      </c>
      <c r="W22" s="163"/>
      <c r="X22" s="163"/>
      <c r="Y22" s="163"/>
      <c r="AG22" t="s">
        <v>132</v>
      </c>
    </row>
    <row r="23" spans="1:60" outlineLevel="1" x14ac:dyDescent="0.2">
      <c r="A23" s="171">
        <v>3</v>
      </c>
      <c r="B23" s="172" t="s">
        <v>149</v>
      </c>
      <c r="C23" s="187" t="s">
        <v>150</v>
      </c>
      <c r="D23" s="173" t="s">
        <v>135</v>
      </c>
      <c r="E23" s="174">
        <v>16.121600000000001</v>
      </c>
      <c r="F23" s="175"/>
      <c r="G23" s="176">
        <f>ROUND(E23*F23,2)</f>
        <v>0</v>
      </c>
      <c r="H23" s="175"/>
      <c r="I23" s="176">
        <f>ROUND(E23*H23,2)</f>
        <v>0</v>
      </c>
      <c r="J23" s="175"/>
      <c r="K23" s="176">
        <f>ROUND(E23*J23,2)</f>
        <v>0</v>
      </c>
      <c r="L23" s="176">
        <v>21</v>
      </c>
      <c r="M23" s="176">
        <f>G23*(1+L23/100)</f>
        <v>0</v>
      </c>
      <c r="N23" s="174">
        <v>1.2099999999999999E-3</v>
      </c>
      <c r="O23" s="174">
        <f>ROUND(E23*N23,2)</f>
        <v>0.02</v>
      </c>
      <c r="P23" s="174">
        <v>0</v>
      </c>
      <c r="Q23" s="174">
        <f>ROUND(E23*P23,2)</f>
        <v>0</v>
      </c>
      <c r="R23" s="176"/>
      <c r="S23" s="176" t="s">
        <v>137</v>
      </c>
      <c r="T23" s="177" t="s">
        <v>137</v>
      </c>
      <c r="U23" s="159">
        <v>0.17699999999999999</v>
      </c>
      <c r="V23" s="159">
        <f>ROUND(E23*U23,2)</f>
        <v>2.85</v>
      </c>
      <c r="W23" s="159"/>
      <c r="X23" s="159" t="s">
        <v>138</v>
      </c>
      <c r="Y23" s="159" t="s">
        <v>139</v>
      </c>
      <c r="Z23" s="148"/>
      <c r="AA23" s="148"/>
      <c r="AB23" s="148"/>
      <c r="AC23" s="148"/>
      <c r="AD23" s="148"/>
      <c r="AE23" s="148"/>
      <c r="AF23" s="148"/>
      <c r="AG23" s="148" t="s">
        <v>140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2">
      <c r="A24" s="155"/>
      <c r="B24" s="156"/>
      <c r="C24" s="188" t="s">
        <v>516</v>
      </c>
      <c r="D24" s="161"/>
      <c r="E24" s="162">
        <v>16.121600000000001</v>
      </c>
      <c r="F24" s="159"/>
      <c r="G24" s="159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142</v>
      </c>
      <c r="AH24" s="148">
        <v>0</v>
      </c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ht="25.5" x14ac:dyDescent="0.2">
      <c r="A25" s="164" t="s">
        <v>131</v>
      </c>
      <c r="B25" s="165" t="s">
        <v>80</v>
      </c>
      <c r="C25" s="186" t="s">
        <v>81</v>
      </c>
      <c r="D25" s="166"/>
      <c r="E25" s="167"/>
      <c r="F25" s="168"/>
      <c r="G25" s="168">
        <f>SUMIF(AG26:AG27,"&lt;&gt;NOR",G26:G27)</f>
        <v>0</v>
      </c>
      <c r="H25" s="168"/>
      <c r="I25" s="168">
        <f>SUM(I26:I27)</f>
        <v>0</v>
      </c>
      <c r="J25" s="168"/>
      <c r="K25" s="168">
        <f>SUM(K26:K27)</f>
        <v>0</v>
      </c>
      <c r="L25" s="168"/>
      <c r="M25" s="168">
        <f>SUM(M26:M27)</f>
        <v>0</v>
      </c>
      <c r="N25" s="167"/>
      <c r="O25" s="167">
        <f>SUM(O26:O27)</f>
        <v>0</v>
      </c>
      <c r="P25" s="167"/>
      <c r="Q25" s="167">
        <f>SUM(Q26:Q27)</f>
        <v>0</v>
      </c>
      <c r="R25" s="168"/>
      <c r="S25" s="168"/>
      <c r="T25" s="169"/>
      <c r="U25" s="163"/>
      <c r="V25" s="163">
        <f>SUM(V26:V27)</f>
        <v>5</v>
      </c>
      <c r="W25" s="163"/>
      <c r="X25" s="163"/>
      <c r="Y25" s="163"/>
      <c r="AG25" t="s">
        <v>132</v>
      </c>
    </row>
    <row r="26" spans="1:60" outlineLevel="1" x14ac:dyDescent="0.2">
      <c r="A26" s="171">
        <v>4</v>
      </c>
      <c r="B26" s="172" t="s">
        <v>152</v>
      </c>
      <c r="C26" s="187" t="s">
        <v>153</v>
      </c>
      <c r="D26" s="173" t="s">
        <v>135</v>
      </c>
      <c r="E26" s="174">
        <v>16.121600000000001</v>
      </c>
      <c r="F26" s="175"/>
      <c r="G26" s="176">
        <f>ROUND(E26*F26,2)</f>
        <v>0</v>
      </c>
      <c r="H26" s="175"/>
      <c r="I26" s="176">
        <f>ROUND(E26*H26,2)</f>
        <v>0</v>
      </c>
      <c r="J26" s="175"/>
      <c r="K26" s="176">
        <f>ROUND(E26*J26,2)</f>
        <v>0</v>
      </c>
      <c r="L26" s="176">
        <v>21</v>
      </c>
      <c r="M26" s="176">
        <f>G26*(1+L26/100)</f>
        <v>0</v>
      </c>
      <c r="N26" s="174">
        <v>4.0000000000000003E-5</v>
      </c>
      <c r="O26" s="174">
        <f>ROUND(E26*N26,2)</f>
        <v>0</v>
      </c>
      <c r="P26" s="174">
        <v>0</v>
      </c>
      <c r="Q26" s="174">
        <f>ROUND(E26*P26,2)</f>
        <v>0</v>
      </c>
      <c r="R26" s="176"/>
      <c r="S26" s="176" t="s">
        <v>136</v>
      </c>
      <c r="T26" s="177" t="s">
        <v>137</v>
      </c>
      <c r="U26" s="159">
        <v>0.31</v>
      </c>
      <c r="V26" s="159">
        <f>ROUND(E26*U26,2)</f>
        <v>5</v>
      </c>
      <c r="W26" s="159"/>
      <c r="X26" s="159" t="s">
        <v>138</v>
      </c>
      <c r="Y26" s="159" t="s">
        <v>139</v>
      </c>
      <c r="Z26" s="148"/>
      <c r="AA26" s="148"/>
      <c r="AB26" s="148"/>
      <c r="AC26" s="148"/>
      <c r="AD26" s="148"/>
      <c r="AE26" s="148"/>
      <c r="AF26" s="148"/>
      <c r="AG26" s="148" t="s">
        <v>140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2" x14ac:dyDescent="0.2">
      <c r="A27" s="155"/>
      <c r="B27" s="156"/>
      <c r="C27" s="188" t="s">
        <v>516</v>
      </c>
      <c r="D27" s="161"/>
      <c r="E27" s="162">
        <v>16.121600000000001</v>
      </c>
      <c r="F27" s="159"/>
      <c r="G27" s="159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8"/>
      <c r="AA27" s="148"/>
      <c r="AB27" s="148"/>
      <c r="AC27" s="148"/>
      <c r="AD27" s="148"/>
      <c r="AE27" s="148"/>
      <c r="AF27" s="148"/>
      <c r="AG27" s="148" t="s">
        <v>142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x14ac:dyDescent="0.2">
      <c r="A28" s="164" t="s">
        <v>131</v>
      </c>
      <c r="B28" s="165" t="s">
        <v>82</v>
      </c>
      <c r="C28" s="186" t="s">
        <v>83</v>
      </c>
      <c r="D28" s="166"/>
      <c r="E28" s="167"/>
      <c r="F28" s="168"/>
      <c r="G28" s="168">
        <f>SUMIF(AG29:AG32,"&lt;&gt;NOR",G29:G32)</f>
        <v>0</v>
      </c>
      <c r="H28" s="168"/>
      <c r="I28" s="168">
        <f>SUM(I29:I32)</f>
        <v>0</v>
      </c>
      <c r="J28" s="168"/>
      <c r="K28" s="168">
        <f>SUM(K29:K32)</f>
        <v>0</v>
      </c>
      <c r="L28" s="168"/>
      <c r="M28" s="168">
        <f>SUM(M29:M32)</f>
        <v>0</v>
      </c>
      <c r="N28" s="167"/>
      <c r="O28" s="167">
        <f>SUM(O29:O32)</f>
        <v>0</v>
      </c>
      <c r="P28" s="167"/>
      <c r="Q28" s="167">
        <f>SUM(Q29:Q32)</f>
        <v>0.19</v>
      </c>
      <c r="R28" s="168"/>
      <c r="S28" s="168"/>
      <c r="T28" s="169"/>
      <c r="U28" s="163"/>
      <c r="V28" s="163">
        <f>SUM(V29:V32)</f>
        <v>2.0300000000000002</v>
      </c>
      <c r="W28" s="163"/>
      <c r="X28" s="163"/>
      <c r="Y28" s="163"/>
      <c r="AG28" t="s">
        <v>132</v>
      </c>
    </row>
    <row r="29" spans="1:60" ht="22.5" outlineLevel="1" x14ac:dyDescent="0.2">
      <c r="A29" s="178">
        <v>5</v>
      </c>
      <c r="B29" s="179" t="s">
        <v>517</v>
      </c>
      <c r="C29" s="189" t="s">
        <v>518</v>
      </c>
      <c r="D29" s="180" t="s">
        <v>258</v>
      </c>
      <c r="E29" s="181">
        <v>1</v>
      </c>
      <c r="F29" s="182"/>
      <c r="G29" s="183">
        <f>ROUND(E29*F29,2)</f>
        <v>0</v>
      </c>
      <c r="H29" s="182"/>
      <c r="I29" s="183">
        <f>ROUND(E29*H29,2)</f>
        <v>0</v>
      </c>
      <c r="J29" s="182"/>
      <c r="K29" s="183">
        <f>ROUND(E29*J29,2)</f>
        <v>0</v>
      </c>
      <c r="L29" s="183">
        <v>21</v>
      </c>
      <c r="M29" s="183">
        <f>G29*(1+L29/100)</f>
        <v>0</v>
      </c>
      <c r="N29" s="181">
        <v>0</v>
      </c>
      <c r="O29" s="181">
        <f>ROUND(E29*N29,2)</f>
        <v>0</v>
      </c>
      <c r="P29" s="181">
        <v>8.7999999999999995E-2</v>
      </c>
      <c r="Q29" s="181">
        <f>ROUND(E29*P29,2)</f>
        <v>0.09</v>
      </c>
      <c r="R29" s="183"/>
      <c r="S29" s="183" t="s">
        <v>137</v>
      </c>
      <c r="T29" s="184" t="s">
        <v>137</v>
      </c>
      <c r="U29" s="159">
        <v>0.69299999999999995</v>
      </c>
      <c r="V29" s="159">
        <f>ROUND(E29*U29,2)</f>
        <v>0.69</v>
      </c>
      <c r="W29" s="159"/>
      <c r="X29" s="159" t="s">
        <v>138</v>
      </c>
      <c r="Y29" s="159" t="s">
        <v>139</v>
      </c>
      <c r="Z29" s="148"/>
      <c r="AA29" s="148"/>
      <c r="AB29" s="148"/>
      <c r="AC29" s="148"/>
      <c r="AD29" s="148"/>
      <c r="AE29" s="148"/>
      <c r="AF29" s="148"/>
      <c r="AG29" s="148" t="s">
        <v>140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22.5" outlineLevel="1" x14ac:dyDescent="0.2">
      <c r="A30" s="178">
        <v>6</v>
      </c>
      <c r="B30" s="179" t="s">
        <v>329</v>
      </c>
      <c r="C30" s="189" t="s">
        <v>330</v>
      </c>
      <c r="D30" s="180" t="s">
        <v>200</v>
      </c>
      <c r="E30" s="181">
        <v>1</v>
      </c>
      <c r="F30" s="182"/>
      <c r="G30" s="183">
        <f>ROUND(E30*F30,2)</f>
        <v>0</v>
      </c>
      <c r="H30" s="182"/>
      <c r="I30" s="183">
        <f>ROUND(E30*H30,2)</f>
        <v>0</v>
      </c>
      <c r="J30" s="182"/>
      <c r="K30" s="183">
        <f>ROUND(E30*J30,2)</f>
        <v>0</v>
      </c>
      <c r="L30" s="183">
        <v>21</v>
      </c>
      <c r="M30" s="183">
        <f>G30*(1+L30/100)</f>
        <v>0</v>
      </c>
      <c r="N30" s="181">
        <v>0</v>
      </c>
      <c r="O30" s="181">
        <f>ROUND(E30*N30,2)</f>
        <v>0</v>
      </c>
      <c r="P30" s="181">
        <v>0</v>
      </c>
      <c r="Q30" s="181">
        <f>ROUND(E30*P30,2)</f>
        <v>0</v>
      </c>
      <c r="R30" s="183"/>
      <c r="S30" s="183" t="s">
        <v>137</v>
      </c>
      <c r="T30" s="184" t="s">
        <v>137</v>
      </c>
      <c r="U30" s="159">
        <v>0.05</v>
      </c>
      <c r="V30" s="159">
        <f>ROUND(E30*U30,2)</f>
        <v>0.05</v>
      </c>
      <c r="W30" s="159"/>
      <c r="X30" s="159" t="s">
        <v>138</v>
      </c>
      <c r="Y30" s="159" t="s">
        <v>139</v>
      </c>
      <c r="Z30" s="148"/>
      <c r="AA30" s="148"/>
      <c r="AB30" s="148"/>
      <c r="AC30" s="148"/>
      <c r="AD30" s="148"/>
      <c r="AE30" s="148"/>
      <c r="AF30" s="148"/>
      <c r="AG30" s="148" t="s">
        <v>140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22.5" outlineLevel="1" x14ac:dyDescent="0.2">
      <c r="A31" s="171">
        <v>7</v>
      </c>
      <c r="B31" s="172" t="s">
        <v>519</v>
      </c>
      <c r="C31" s="187" t="s">
        <v>520</v>
      </c>
      <c r="D31" s="173" t="s">
        <v>135</v>
      </c>
      <c r="E31" s="174">
        <v>1.379</v>
      </c>
      <c r="F31" s="175"/>
      <c r="G31" s="176">
        <f>ROUND(E31*F31,2)</f>
        <v>0</v>
      </c>
      <c r="H31" s="175"/>
      <c r="I31" s="176">
        <f>ROUND(E31*H31,2)</f>
        <v>0</v>
      </c>
      <c r="J31" s="175"/>
      <c r="K31" s="176">
        <f>ROUND(E31*J31,2)</f>
        <v>0</v>
      </c>
      <c r="L31" s="176">
        <v>21</v>
      </c>
      <c r="M31" s="176">
        <f>G31*(1+L31/100)</f>
        <v>0</v>
      </c>
      <c r="N31" s="174">
        <v>1.17E-3</v>
      </c>
      <c r="O31" s="174">
        <f>ROUND(E31*N31,2)</f>
        <v>0</v>
      </c>
      <c r="P31" s="174">
        <v>7.5999999999999998E-2</v>
      </c>
      <c r="Q31" s="174">
        <f>ROUND(E31*P31,2)</f>
        <v>0.1</v>
      </c>
      <c r="R31" s="176"/>
      <c r="S31" s="176" t="s">
        <v>137</v>
      </c>
      <c r="T31" s="177" t="s">
        <v>137</v>
      </c>
      <c r="U31" s="159">
        <v>0.93899999999999995</v>
      </c>
      <c r="V31" s="159">
        <f>ROUND(E31*U31,2)</f>
        <v>1.29</v>
      </c>
      <c r="W31" s="159"/>
      <c r="X31" s="159" t="s">
        <v>138</v>
      </c>
      <c r="Y31" s="159" t="s">
        <v>139</v>
      </c>
      <c r="Z31" s="148"/>
      <c r="AA31" s="148"/>
      <c r="AB31" s="148"/>
      <c r="AC31" s="148"/>
      <c r="AD31" s="148"/>
      <c r="AE31" s="148"/>
      <c r="AF31" s="148"/>
      <c r="AG31" s="148" t="s">
        <v>140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2" x14ac:dyDescent="0.2">
      <c r="A32" s="155"/>
      <c r="B32" s="156"/>
      <c r="C32" s="188" t="s">
        <v>521</v>
      </c>
      <c r="D32" s="161"/>
      <c r="E32" s="162">
        <v>1.379</v>
      </c>
      <c r="F32" s="159"/>
      <c r="G32" s="159"/>
      <c r="H32" s="159"/>
      <c r="I32" s="159"/>
      <c r="J32" s="159"/>
      <c r="K32" s="159"/>
      <c r="L32" s="159"/>
      <c r="M32" s="159"/>
      <c r="N32" s="158"/>
      <c r="O32" s="158"/>
      <c r="P32" s="158"/>
      <c r="Q32" s="158"/>
      <c r="R32" s="159"/>
      <c r="S32" s="159"/>
      <c r="T32" s="159"/>
      <c r="U32" s="159"/>
      <c r="V32" s="159"/>
      <c r="W32" s="159"/>
      <c r="X32" s="159"/>
      <c r="Y32" s="159"/>
      <c r="Z32" s="148"/>
      <c r="AA32" s="148"/>
      <c r="AB32" s="148"/>
      <c r="AC32" s="148"/>
      <c r="AD32" s="148"/>
      <c r="AE32" s="148"/>
      <c r="AF32" s="148"/>
      <c r="AG32" s="148" t="s">
        <v>142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x14ac:dyDescent="0.2">
      <c r="A33" s="164" t="s">
        <v>131</v>
      </c>
      <c r="B33" s="165" t="s">
        <v>84</v>
      </c>
      <c r="C33" s="186" t="s">
        <v>85</v>
      </c>
      <c r="D33" s="166"/>
      <c r="E33" s="167"/>
      <c r="F33" s="168"/>
      <c r="G33" s="168">
        <f>SUMIF(AG34:AG34,"&lt;&gt;NOR",G34:G34)</f>
        <v>0</v>
      </c>
      <c r="H33" s="168"/>
      <c r="I33" s="168">
        <f>SUM(I34:I34)</f>
        <v>0</v>
      </c>
      <c r="J33" s="168"/>
      <c r="K33" s="168">
        <f>SUM(K34:K34)</f>
        <v>0</v>
      </c>
      <c r="L33" s="168"/>
      <c r="M33" s="168">
        <f>SUM(M34:M34)</f>
        <v>0</v>
      </c>
      <c r="N33" s="167"/>
      <c r="O33" s="167">
        <f>SUM(O34:O34)</f>
        <v>0</v>
      </c>
      <c r="P33" s="167"/>
      <c r="Q33" s="167">
        <f>SUM(Q34:Q34)</f>
        <v>0</v>
      </c>
      <c r="R33" s="168"/>
      <c r="S33" s="168"/>
      <c r="T33" s="169"/>
      <c r="U33" s="163"/>
      <c r="V33" s="163">
        <f>SUM(V34:V34)</f>
        <v>1.5</v>
      </c>
      <c r="W33" s="163"/>
      <c r="X33" s="163"/>
      <c r="Y33" s="163"/>
      <c r="AG33" t="s">
        <v>132</v>
      </c>
    </row>
    <row r="34" spans="1:60" ht="22.5" outlineLevel="1" x14ac:dyDescent="0.2">
      <c r="A34" s="178">
        <v>8</v>
      </c>
      <c r="B34" s="179" t="s">
        <v>158</v>
      </c>
      <c r="C34" s="189" t="s">
        <v>159</v>
      </c>
      <c r="D34" s="180" t="s">
        <v>160</v>
      </c>
      <c r="E34" s="181">
        <v>0.71319999999999995</v>
      </c>
      <c r="F34" s="182"/>
      <c r="G34" s="183">
        <f>ROUND(E34*F34,2)</f>
        <v>0</v>
      </c>
      <c r="H34" s="182"/>
      <c r="I34" s="183">
        <f>ROUND(E34*H34,2)</f>
        <v>0</v>
      </c>
      <c r="J34" s="182"/>
      <c r="K34" s="183">
        <f>ROUND(E34*J34,2)</f>
        <v>0</v>
      </c>
      <c r="L34" s="183">
        <v>21</v>
      </c>
      <c r="M34" s="183">
        <f>G34*(1+L34/100)</f>
        <v>0</v>
      </c>
      <c r="N34" s="181">
        <v>0</v>
      </c>
      <c r="O34" s="181">
        <f>ROUND(E34*N34,2)</f>
        <v>0</v>
      </c>
      <c r="P34" s="181">
        <v>0</v>
      </c>
      <c r="Q34" s="181">
        <f>ROUND(E34*P34,2)</f>
        <v>0</v>
      </c>
      <c r="R34" s="183"/>
      <c r="S34" s="183" t="s">
        <v>137</v>
      </c>
      <c r="T34" s="184" t="s">
        <v>137</v>
      </c>
      <c r="U34" s="159">
        <v>2.1</v>
      </c>
      <c r="V34" s="159">
        <f>ROUND(E34*U34,2)</f>
        <v>1.5</v>
      </c>
      <c r="W34" s="159"/>
      <c r="X34" s="159" t="s">
        <v>161</v>
      </c>
      <c r="Y34" s="159" t="s">
        <v>139</v>
      </c>
      <c r="Z34" s="148"/>
      <c r="AA34" s="148"/>
      <c r="AB34" s="148"/>
      <c r="AC34" s="148"/>
      <c r="AD34" s="148"/>
      <c r="AE34" s="148"/>
      <c r="AF34" s="148"/>
      <c r="AG34" s="148" t="s">
        <v>162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64" t="s">
        <v>131</v>
      </c>
      <c r="B35" s="165" t="s">
        <v>88</v>
      </c>
      <c r="C35" s="186" t="s">
        <v>89</v>
      </c>
      <c r="D35" s="166"/>
      <c r="E35" s="167"/>
      <c r="F35" s="168"/>
      <c r="G35" s="168">
        <f>SUMIF(AG36:AG54,"&lt;&gt;NOR",G36:G54)</f>
        <v>0</v>
      </c>
      <c r="H35" s="168"/>
      <c r="I35" s="168">
        <f>SUM(I36:I54)</f>
        <v>0</v>
      </c>
      <c r="J35" s="168"/>
      <c r="K35" s="168">
        <f>SUM(K36:K54)</f>
        <v>0</v>
      </c>
      <c r="L35" s="168"/>
      <c r="M35" s="168">
        <f>SUM(M36:M54)</f>
        <v>0</v>
      </c>
      <c r="N35" s="167"/>
      <c r="O35" s="167">
        <f>SUM(O36:O54)</f>
        <v>7.0000000000000007E-2</v>
      </c>
      <c r="P35" s="167"/>
      <c r="Q35" s="167">
        <f>SUM(Q36:Q54)</f>
        <v>0.11</v>
      </c>
      <c r="R35" s="168"/>
      <c r="S35" s="168"/>
      <c r="T35" s="169"/>
      <c r="U35" s="163"/>
      <c r="V35" s="163">
        <f>SUM(V36:V54)</f>
        <v>40.939999999999991</v>
      </c>
      <c r="W35" s="163"/>
      <c r="X35" s="163"/>
      <c r="Y35" s="163"/>
      <c r="AG35" t="s">
        <v>132</v>
      </c>
    </row>
    <row r="36" spans="1:60" outlineLevel="1" x14ac:dyDescent="0.2">
      <c r="A36" s="171">
        <v>9</v>
      </c>
      <c r="B36" s="172" t="s">
        <v>174</v>
      </c>
      <c r="C36" s="187" t="s">
        <v>175</v>
      </c>
      <c r="D36" s="173" t="s">
        <v>135</v>
      </c>
      <c r="E36" s="174">
        <v>16.121600000000001</v>
      </c>
      <c r="F36" s="175"/>
      <c r="G36" s="176">
        <f>ROUND(E36*F36,2)</f>
        <v>0</v>
      </c>
      <c r="H36" s="175"/>
      <c r="I36" s="176">
        <f>ROUND(E36*H36,2)</f>
        <v>0</v>
      </c>
      <c r="J36" s="175"/>
      <c r="K36" s="176">
        <f>ROUND(E36*J36,2)</f>
        <v>0</v>
      </c>
      <c r="L36" s="176">
        <v>21</v>
      </c>
      <c r="M36" s="176">
        <f>G36*(1+L36/100)</f>
        <v>0</v>
      </c>
      <c r="N36" s="174">
        <v>0</v>
      </c>
      <c r="O36" s="174">
        <f>ROUND(E36*N36,2)</f>
        <v>0</v>
      </c>
      <c r="P36" s="174">
        <v>5.0000000000000001E-3</v>
      </c>
      <c r="Q36" s="174">
        <f>ROUND(E36*P36,2)</f>
        <v>0.08</v>
      </c>
      <c r="R36" s="176"/>
      <c r="S36" s="176" t="s">
        <v>137</v>
      </c>
      <c r="T36" s="177" t="s">
        <v>137</v>
      </c>
      <c r="U36" s="159">
        <v>0.51</v>
      </c>
      <c r="V36" s="159">
        <f>ROUND(E36*U36,2)</f>
        <v>8.2200000000000006</v>
      </c>
      <c r="W36" s="159"/>
      <c r="X36" s="159" t="s">
        <v>138</v>
      </c>
      <c r="Y36" s="159" t="s">
        <v>139</v>
      </c>
      <c r="Z36" s="148"/>
      <c r="AA36" s="148"/>
      <c r="AB36" s="148"/>
      <c r="AC36" s="148"/>
      <c r="AD36" s="148"/>
      <c r="AE36" s="148"/>
      <c r="AF36" s="148"/>
      <c r="AG36" s="148" t="s">
        <v>140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2" x14ac:dyDescent="0.2">
      <c r="A37" s="155"/>
      <c r="B37" s="156"/>
      <c r="C37" s="188" t="s">
        <v>522</v>
      </c>
      <c r="D37" s="161"/>
      <c r="E37" s="162">
        <v>16.121600000000001</v>
      </c>
      <c r="F37" s="159"/>
      <c r="G37" s="159"/>
      <c r="H37" s="159"/>
      <c r="I37" s="159"/>
      <c r="J37" s="159"/>
      <c r="K37" s="159"/>
      <c r="L37" s="159"/>
      <c r="M37" s="159"/>
      <c r="N37" s="158"/>
      <c r="O37" s="158"/>
      <c r="P37" s="158"/>
      <c r="Q37" s="158"/>
      <c r="R37" s="159"/>
      <c r="S37" s="159"/>
      <c r="T37" s="159"/>
      <c r="U37" s="159"/>
      <c r="V37" s="159"/>
      <c r="W37" s="159"/>
      <c r="X37" s="159"/>
      <c r="Y37" s="159"/>
      <c r="Z37" s="148"/>
      <c r="AA37" s="148"/>
      <c r="AB37" s="148"/>
      <c r="AC37" s="148"/>
      <c r="AD37" s="148"/>
      <c r="AE37" s="148"/>
      <c r="AF37" s="148"/>
      <c r="AG37" s="148" t="s">
        <v>142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1" x14ac:dyDescent="0.2">
      <c r="A38" s="171">
        <v>10</v>
      </c>
      <c r="B38" s="172" t="s">
        <v>176</v>
      </c>
      <c r="C38" s="187" t="s">
        <v>177</v>
      </c>
      <c r="D38" s="173" t="s">
        <v>135</v>
      </c>
      <c r="E38" s="174">
        <v>16.121600000000001</v>
      </c>
      <c r="F38" s="175"/>
      <c r="G38" s="176">
        <f>ROUND(E38*F38,2)</f>
        <v>0</v>
      </c>
      <c r="H38" s="175"/>
      <c r="I38" s="176">
        <f>ROUND(E38*H38,2)</f>
        <v>0</v>
      </c>
      <c r="J38" s="175"/>
      <c r="K38" s="176">
        <f>ROUND(E38*J38,2)</f>
        <v>0</v>
      </c>
      <c r="L38" s="176">
        <v>21</v>
      </c>
      <c r="M38" s="176">
        <f>G38*(1+L38/100)</f>
        <v>0</v>
      </c>
      <c r="N38" s="174">
        <v>0</v>
      </c>
      <c r="O38" s="174">
        <f>ROUND(E38*N38,2)</f>
        <v>0</v>
      </c>
      <c r="P38" s="174">
        <v>2E-3</v>
      </c>
      <c r="Q38" s="174">
        <f>ROUND(E38*P38,2)</f>
        <v>0.03</v>
      </c>
      <c r="R38" s="176"/>
      <c r="S38" s="176" t="s">
        <v>137</v>
      </c>
      <c r="T38" s="177" t="s">
        <v>137</v>
      </c>
      <c r="U38" s="159">
        <v>0.1</v>
      </c>
      <c r="V38" s="159">
        <f>ROUND(E38*U38,2)</f>
        <v>1.61</v>
      </c>
      <c r="W38" s="159"/>
      <c r="X38" s="159" t="s">
        <v>138</v>
      </c>
      <c r="Y38" s="159" t="s">
        <v>139</v>
      </c>
      <c r="Z38" s="148"/>
      <c r="AA38" s="148"/>
      <c r="AB38" s="148"/>
      <c r="AC38" s="148"/>
      <c r="AD38" s="148"/>
      <c r="AE38" s="148"/>
      <c r="AF38" s="148"/>
      <c r="AG38" s="148" t="s">
        <v>140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2" x14ac:dyDescent="0.2">
      <c r="A39" s="155"/>
      <c r="B39" s="156"/>
      <c r="C39" s="188" t="s">
        <v>522</v>
      </c>
      <c r="D39" s="161"/>
      <c r="E39" s="162">
        <v>16.121600000000001</v>
      </c>
      <c r="F39" s="159"/>
      <c r="G39" s="159"/>
      <c r="H39" s="159"/>
      <c r="I39" s="159"/>
      <c r="J39" s="159"/>
      <c r="K39" s="159"/>
      <c r="L39" s="159"/>
      <c r="M39" s="159"/>
      <c r="N39" s="158"/>
      <c r="O39" s="158"/>
      <c r="P39" s="158"/>
      <c r="Q39" s="158"/>
      <c r="R39" s="159"/>
      <c r="S39" s="159"/>
      <c r="T39" s="159"/>
      <c r="U39" s="159"/>
      <c r="V39" s="159"/>
      <c r="W39" s="159"/>
      <c r="X39" s="159"/>
      <c r="Y39" s="159"/>
      <c r="Z39" s="148"/>
      <c r="AA39" s="148"/>
      <c r="AB39" s="148"/>
      <c r="AC39" s="148"/>
      <c r="AD39" s="148"/>
      <c r="AE39" s="148"/>
      <c r="AF39" s="148"/>
      <c r="AG39" s="148" t="s">
        <v>142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ht="22.5" outlineLevel="1" x14ac:dyDescent="0.2">
      <c r="A40" s="171">
        <v>11</v>
      </c>
      <c r="B40" s="172" t="s">
        <v>178</v>
      </c>
      <c r="C40" s="187" t="s">
        <v>179</v>
      </c>
      <c r="D40" s="173" t="s">
        <v>135</v>
      </c>
      <c r="E40" s="174">
        <v>16.121600000000001</v>
      </c>
      <c r="F40" s="175"/>
      <c r="G40" s="176">
        <f>ROUND(E40*F40,2)</f>
        <v>0</v>
      </c>
      <c r="H40" s="175"/>
      <c r="I40" s="176">
        <f>ROUND(E40*H40,2)</f>
        <v>0</v>
      </c>
      <c r="J40" s="175"/>
      <c r="K40" s="176">
        <f>ROUND(E40*J40,2)</f>
        <v>0</v>
      </c>
      <c r="L40" s="176">
        <v>21</v>
      </c>
      <c r="M40" s="176">
        <f>G40*(1+L40/100)</f>
        <v>0</v>
      </c>
      <c r="N40" s="174">
        <v>0</v>
      </c>
      <c r="O40" s="174">
        <f>ROUND(E40*N40,2)</f>
        <v>0</v>
      </c>
      <c r="P40" s="174">
        <v>0</v>
      </c>
      <c r="Q40" s="174">
        <f>ROUND(E40*P40,2)</f>
        <v>0</v>
      </c>
      <c r="R40" s="176"/>
      <c r="S40" s="176" t="s">
        <v>136</v>
      </c>
      <c r="T40" s="177" t="s">
        <v>137</v>
      </c>
      <c r="U40" s="159">
        <v>0.52</v>
      </c>
      <c r="V40" s="159">
        <f>ROUND(E40*U40,2)</f>
        <v>8.3800000000000008</v>
      </c>
      <c r="W40" s="159"/>
      <c r="X40" s="159" t="s">
        <v>138</v>
      </c>
      <c r="Y40" s="159" t="s">
        <v>139</v>
      </c>
      <c r="Z40" s="148"/>
      <c r="AA40" s="148"/>
      <c r="AB40" s="148"/>
      <c r="AC40" s="148"/>
      <c r="AD40" s="148"/>
      <c r="AE40" s="148"/>
      <c r="AF40" s="148"/>
      <c r="AG40" s="148" t="s">
        <v>140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2" x14ac:dyDescent="0.2">
      <c r="A41" s="155"/>
      <c r="B41" s="156"/>
      <c r="C41" s="188" t="s">
        <v>522</v>
      </c>
      <c r="D41" s="161"/>
      <c r="E41" s="162">
        <v>16.121600000000001</v>
      </c>
      <c r="F41" s="159"/>
      <c r="G41" s="159"/>
      <c r="H41" s="159"/>
      <c r="I41" s="159"/>
      <c r="J41" s="159"/>
      <c r="K41" s="159"/>
      <c r="L41" s="159"/>
      <c r="M41" s="159"/>
      <c r="N41" s="158"/>
      <c r="O41" s="158"/>
      <c r="P41" s="158"/>
      <c r="Q41" s="158"/>
      <c r="R41" s="159"/>
      <c r="S41" s="159"/>
      <c r="T41" s="159"/>
      <c r="U41" s="159"/>
      <c r="V41" s="159"/>
      <c r="W41" s="159"/>
      <c r="X41" s="159"/>
      <c r="Y41" s="159"/>
      <c r="Z41" s="148"/>
      <c r="AA41" s="148"/>
      <c r="AB41" s="148"/>
      <c r="AC41" s="148"/>
      <c r="AD41" s="148"/>
      <c r="AE41" s="148"/>
      <c r="AF41" s="148"/>
      <c r="AG41" s="148" t="s">
        <v>142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22.5" outlineLevel="1" x14ac:dyDescent="0.2">
      <c r="A42" s="171">
        <v>12</v>
      </c>
      <c r="B42" s="172" t="s">
        <v>180</v>
      </c>
      <c r="C42" s="187" t="s">
        <v>490</v>
      </c>
      <c r="D42" s="173" t="s">
        <v>135</v>
      </c>
      <c r="E42" s="174">
        <v>16.121600000000001</v>
      </c>
      <c r="F42" s="175"/>
      <c r="G42" s="176">
        <f>ROUND(E42*F42,2)</f>
        <v>0</v>
      </c>
      <c r="H42" s="175"/>
      <c r="I42" s="176">
        <f>ROUND(E42*H42,2)</f>
        <v>0</v>
      </c>
      <c r="J42" s="175"/>
      <c r="K42" s="176">
        <f>ROUND(E42*J42,2)</f>
        <v>0</v>
      </c>
      <c r="L42" s="176">
        <v>21</v>
      </c>
      <c r="M42" s="176">
        <f>G42*(1+L42/100)</f>
        <v>0</v>
      </c>
      <c r="N42" s="174">
        <v>4.1999999999999997E-3</v>
      </c>
      <c r="O42" s="174">
        <f>ROUND(E42*N42,2)</f>
        <v>7.0000000000000007E-2</v>
      </c>
      <c r="P42" s="174">
        <v>0</v>
      </c>
      <c r="Q42" s="174">
        <f>ROUND(E42*P42,2)</f>
        <v>0</v>
      </c>
      <c r="R42" s="176"/>
      <c r="S42" s="176" t="s">
        <v>136</v>
      </c>
      <c r="T42" s="177" t="s">
        <v>137</v>
      </c>
      <c r="U42" s="159">
        <v>0.49</v>
      </c>
      <c r="V42" s="159">
        <f>ROUND(E42*U42,2)</f>
        <v>7.9</v>
      </c>
      <c r="W42" s="159"/>
      <c r="X42" s="159" t="s">
        <v>138</v>
      </c>
      <c r="Y42" s="159" t="s">
        <v>139</v>
      </c>
      <c r="Z42" s="148"/>
      <c r="AA42" s="148"/>
      <c r="AB42" s="148"/>
      <c r="AC42" s="148"/>
      <c r="AD42" s="148"/>
      <c r="AE42" s="148"/>
      <c r="AF42" s="148"/>
      <c r="AG42" s="148" t="s">
        <v>140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2">
      <c r="A43" s="155"/>
      <c r="B43" s="156"/>
      <c r="C43" s="188" t="s">
        <v>522</v>
      </c>
      <c r="D43" s="161"/>
      <c r="E43" s="162">
        <v>16.121600000000001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142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 x14ac:dyDescent="0.2">
      <c r="A44" s="171">
        <v>13</v>
      </c>
      <c r="B44" s="172" t="s">
        <v>182</v>
      </c>
      <c r="C44" s="187" t="s">
        <v>183</v>
      </c>
      <c r="D44" s="173" t="s">
        <v>156</v>
      </c>
      <c r="E44" s="174">
        <v>24.48</v>
      </c>
      <c r="F44" s="175"/>
      <c r="G44" s="176">
        <f>ROUND(E44*F44,2)</f>
        <v>0</v>
      </c>
      <c r="H44" s="175"/>
      <c r="I44" s="176">
        <f>ROUND(E44*H44,2)</f>
        <v>0</v>
      </c>
      <c r="J44" s="175"/>
      <c r="K44" s="176">
        <f>ROUND(E44*J44,2)</f>
        <v>0</v>
      </c>
      <c r="L44" s="176">
        <v>21</v>
      </c>
      <c r="M44" s="176">
        <f>G44*(1+L44/100)</f>
        <v>0</v>
      </c>
      <c r="N44" s="174">
        <v>2.0000000000000002E-5</v>
      </c>
      <c r="O44" s="174">
        <f>ROUND(E44*N44,2)</f>
        <v>0</v>
      </c>
      <c r="P44" s="174">
        <v>0</v>
      </c>
      <c r="Q44" s="174">
        <f>ROUND(E44*P44,2)</f>
        <v>0</v>
      </c>
      <c r="R44" s="176"/>
      <c r="S44" s="176" t="s">
        <v>137</v>
      </c>
      <c r="T44" s="177" t="s">
        <v>137</v>
      </c>
      <c r="U44" s="159">
        <v>0.39</v>
      </c>
      <c r="V44" s="159">
        <f>ROUND(E44*U44,2)</f>
        <v>9.5500000000000007</v>
      </c>
      <c r="W44" s="159"/>
      <c r="X44" s="159" t="s">
        <v>138</v>
      </c>
      <c r="Y44" s="159" t="s">
        <v>139</v>
      </c>
      <c r="Z44" s="148"/>
      <c r="AA44" s="148"/>
      <c r="AB44" s="148"/>
      <c r="AC44" s="148"/>
      <c r="AD44" s="148"/>
      <c r="AE44" s="148"/>
      <c r="AF44" s="148"/>
      <c r="AG44" s="148" t="s">
        <v>140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2" x14ac:dyDescent="0.2">
      <c r="A45" s="155"/>
      <c r="B45" s="156"/>
      <c r="C45" s="188" t="s">
        <v>523</v>
      </c>
      <c r="D45" s="161"/>
      <c r="E45" s="162">
        <v>16.2</v>
      </c>
      <c r="F45" s="159"/>
      <c r="G45" s="159"/>
      <c r="H45" s="159"/>
      <c r="I45" s="159"/>
      <c r="J45" s="159"/>
      <c r="K45" s="159"/>
      <c r="L45" s="159"/>
      <c r="M45" s="159"/>
      <c r="N45" s="158"/>
      <c r="O45" s="158"/>
      <c r="P45" s="158"/>
      <c r="Q45" s="158"/>
      <c r="R45" s="159"/>
      <c r="S45" s="159"/>
      <c r="T45" s="159"/>
      <c r="U45" s="159"/>
      <c r="V45" s="159"/>
      <c r="W45" s="159"/>
      <c r="X45" s="159"/>
      <c r="Y45" s="159"/>
      <c r="Z45" s="148"/>
      <c r="AA45" s="148"/>
      <c r="AB45" s="148"/>
      <c r="AC45" s="148"/>
      <c r="AD45" s="148"/>
      <c r="AE45" s="148"/>
      <c r="AF45" s="148"/>
      <c r="AG45" s="148" t="s">
        <v>142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3" x14ac:dyDescent="0.2">
      <c r="A46" s="155"/>
      <c r="B46" s="156"/>
      <c r="C46" s="188" t="s">
        <v>524</v>
      </c>
      <c r="D46" s="161"/>
      <c r="E46" s="162">
        <v>6.36</v>
      </c>
      <c r="F46" s="159"/>
      <c r="G46" s="159"/>
      <c r="H46" s="159"/>
      <c r="I46" s="159"/>
      <c r="J46" s="159"/>
      <c r="K46" s="159"/>
      <c r="L46" s="159"/>
      <c r="M46" s="159"/>
      <c r="N46" s="158"/>
      <c r="O46" s="158"/>
      <c r="P46" s="158"/>
      <c r="Q46" s="158"/>
      <c r="R46" s="159"/>
      <c r="S46" s="159"/>
      <c r="T46" s="159"/>
      <c r="U46" s="159"/>
      <c r="V46" s="159"/>
      <c r="W46" s="159"/>
      <c r="X46" s="159"/>
      <c r="Y46" s="159"/>
      <c r="Z46" s="148"/>
      <c r="AA46" s="148"/>
      <c r="AB46" s="148"/>
      <c r="AC46" s="148"/>
      <c r="AD46" s="148"/>
      <c r="AE46" s="148"/>
      <c r="AF46" s="148"/>
      <c r="AG46" s="148" t="s">
        <v>142</v>
      </c>
      <c r="AH46" s="148">
        <v>0</v>
      </c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3" x14ac:dyDescent="0.2">
      <c r="A47" s="155"/>
      <c r="B47" s="156"/>
      <c r="C47" s="188" t="s">
        <v>525</v>
      </c>
      <c r="D47" s="161"/>
      <c r="E47" s="162">
        <v>1.92</v>
      </c>
      <c r="F47" s="159"/>
      <c r="G47" s="159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142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1" x14ac:dyDescent="0.2">
      <c r="A48" s="171">
        <v>14</v>
      </c>
      <c r="B48" s="172" t="s">
        <v>185</v>
      </c>
      <c r="C48" s="187" t="s">
        <v>186</v>
      </c>
      <c r="D48" s="173" t="s">
        <v>156</v>
      </c>
      <c r="E48" s="174">
        <v>24.48</v>
      </c>
      <c r="F48" s="175"/>
      <c r="G48" s="176">
        <f>ROUND(E48*F48,2)</f>
        <v>0</v>
      </c>
      <c r="H48" s="175"/>
      <c r="I48" s="176">
        <f>ROUND(E48*H48,2)</f>
        <v>0</v>
      </c>
      <c r="J48" s="175"/>
      <c r="K48" s="176">
        <f>ROUND(E48*J48,2)</f>
        <v>0</v>
      </c>
      <c r="L48" s="176">
        <v>21</v>
      </c>
      <c r="M48" s="176">
        <f>G48*(1+L48/100)</f>
        <v>0</v>
      </c>
      <c r="N48" s="174">
        <v>0</v>
      </c>
      <c r="O48" s="174">
        <f>ROUND(E48*N48,2)</f>
        <v>0</v>
      </c>
      <c r="P48" s="174">
        <v>0</v>
      </c>
      <c r="Q48" s="174">
        <f>ROUND(E48*P48,2)</f>
        <v>0</v>
      </c>
      <c r="R48" s="176"/>
      <c r="S48" s="176" t="s">
        <v>137</v>
      </c>
      <c r="T48" s="177" t="s">
        <v>137</v>
      </c>
      <c r="U48" s="159">
        <v>0.17</v>
      </c>
      <c r="V48" s="159">
        <f>ROUND(E48*U48,2)</f>
        <v>4.16</v>
      </c>
      <c r="W48" s="159"/>
      <c r="X48" s="159" t="s">
        <v>138</v>
      </c>
      <c r="Y48" s="159" t="s">
        <v>139</v>
      </c>
      <c r="Z48" s="148"/>
      <c r="AA48" s="148"/>
      <c r="AB48" s="148"/>
      <c r="AC48" s="148"/>
      <c r="AD48" s="148"/>
      <c r="AE48" s="148"/>
      <c r="AF48" s="148"/>
      <c r="AG48" s="148" t="s">
        <v>140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2" x14ac:dyDescent="0.2">
      <c r="A49" s="155"/>
      <c r="B49" s="156"/>
      <c r="C49" s="188" t="s">
        <v>523</v>
      </c>
      <c r="D49" s="161"/>
      <c r="E49" s="162">
        <v>16.2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8"/>
      <c r="AA49" s="148"/>
      <c r="AB49" s="148"/>
      <c r="AC49" s="148"/>
      <c r="AD49" s="148"/>
      <c r="AE49" s="148"/>
      <c r="AF49" s="148"/>
      <c r="AG49" s="148" t="s">
        <v>142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3" x14ac:dyDescent="0.2">
      <c r="A50" s="155"/>
      <c r="B50" s="156"/>
      <c r="C50" s="188" t="s">
        <v>524</v>
      </c>
      <c r="D50" s="161"/>
      <c r="E50" s="162">
        <v>6.36</v>
      </c>
      <c r="F50" s="159"/>
      <c r="G50" s="159"/>
      <c r="H50" s="159"/>
      <c r="I50" s="159"/>
      <c r="J50" s="159"/>
      <c r="K50" s="159"/>
      <c r="L50" s="159"/>
      <c r="M50" s="159"/>
      <c r="N50" s="158"/>
      <c r="O50" s="158"/>
      <c r="P50" s="158"/>
      <c r="Q50" s="158"/>
      <c r="R50" s="159"/>
      <c r="S50" s="159"/>
      <c r="T50" s="159"/>
      <c r="U50" s="159"/>
      <c r="V50" s="159"/>
      <c r="W50" s="159"/>
      <c r="X50" s="159"/>
      <c r="Y50" s="159"/>
      <c r="Z50" s="148"/>
      <c r="AA50" s="148"/>
      <c r="AB50" s="148"/>
      <c r="AC50" s="148"/>
      <c r="AD50" s="148"/>
      <c r="AE50" s="148"/>
      <c r="AF50" s="148"/>
      <c r="AG50" s="148" t="s">
        <v>142</v>
      </c>
      <c r="AH50" s="148">
        <v>0</v>
      </c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3" x14ac:dyDescent="0.2">
      <c r="A51" s="155"/>
      <c r="B51" s="156"/>
      <c r="C51" s="188" t="s">
        <v>525</v>
      </c>
      <c r="D51" s="161"/>
      <c r="E51" s="162">
        <v>1.92</v>
      </c>
      <c r="F51" s="159"/>
      <c r="G51" s="159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142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1" x14ac:dyDescent="0.2">
      <c r="A52" s="171">
        <v>15</v>
      </c>
      <c r="B52" s="172" t="s">
        <v>187</v>
      </c>
      <c r="C52" s="187" t="s">
        <v>188</v>
      </c>
      <c r="D52" s="173" t="s">
        <v>135</v>
      </c>
      <c r="E52" s="174">
        <v>1.44</v>
      </c>
      <c r="F52" s="175"/>
      <c r="G52" s="176">
        <f>ROUND(E52*F52,2)</f>
        <v>0</v>
      </c>
      <c r="H52" s="175"/>
      <c r="I52" s="176">
        <f>ROUND(E52*H52,2)</f>
        <v>0</v>
      </c>
      <c r="J52" s="175"/>
      <c r="K52" s="176">
        <f>ROUND(E52*J52,2)</f>
        <v>0</v>
      </c>
      <c r="L52" s="176">
        <v>21</v>
      </c>
      <c r="M52" s="176">
        <f>G52*(1+L52/100)</f>
        <v>0</v>
      </c>
      <c r="N52" s="174">
        <v>0</v>
      </c>
      <c r="O52" s="174">
        <f>ROUND(E52*N52,2)</f>
        <v>0</v>
      </c>
      <c r="P52" s="174">
        <v>0</v>
      </c>
      <c r="Q52" s="174">
        <f>ROUND(E52*P52,2)</f>
        <v>0</v>
      </c>
      <c r="R52" s="176"/>
      <c r="S52" s="176" t="s">
        <v>137</v>
      </c>
      <c r="T52" s="177" t="s">
        <v>137</v>
      </c>
      <c r="U52" s="159">
        <v>0.78</v>
      </c>
      <c r="V52" s="159">
        <f>ROUND(E52*U52,2)</f>
        <v>1.1200000000000001</v>
      </c>
      <c r="W52" s="159"/>
      <c r="X52" s="159" t="s">
        <v>138</v>
      </c>
      <c r="Y52" s="159" t="s">
        <v>139</v>
      </c>
      <c r="Z52" s="148"/>
      <c r="AA52" s="148"/>
      <c r="AB52" s="148"/>
      <c r="AC52" s="148"/>
      <c r="AD52" s="148"/>
      <c r="AE52" s="148"/>
      <c r="AF52" s="148"/>
      <c r="AG52" s="148" t="s">
        <v>140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2" x14ac:dyDescent="0.2">
      <c r="A53" s="155"/>
      <c r="B53" s="156"/>
      <c r="C53" s="188" t="s">
        <v>189</v>
      </c>
      <c r="D53" s="161"/>
      <c r="E53" s="162">
        <v>1.44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8"/>
      <c r="AA53" s="148"/>
      <c r="AB53" s="148"/>
      <c r="AC53" s="148"/>
      <c r="AD53" s="148"/>
      <c r="AE53" s="148"/>
      <c r="AF53" s="148"/>
      <c r="AG53" s="148" t="s">
        <v>142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2">
      <c r="A54" s="155">
        <v>16</v>
      </c>
      <c r="B54" s="156" t="s">
        <v>190</v>
      </c>
      <c r="C54" s="190" t="s">
        <v>191</v>
      </c>
      <c r="D54" s="157" t="s">
        <v>0</v>
      </c>
      <c r="E54" s="185"/>
      <c r="F54" s="160"/>
      <c r="G54" s="159">
        <f>ROUND(E54*F54,2)</f>
        <v>0</v>
      </c>
      <c r="H54" s="160"/>
      <c r="I54" s="159">
        <f>ROUND(E54*H54,2)</f>
        <v>0</v>
      </c>
      <c r="J54" s="160"/>
      <c r="K54" s="159">
        <f>ROUND(E54*J54,2)</f>
        <v>0</v>
      </c>
      <c r="L54" s="159">
        <v>21</v>
      </c>
      <c r="M54" s="159">
        <f>G54*(1+L54/100)</f>
        <v>0</v>
      </c>
      <c r="N54" s="158">
        <v>0</v>
      </c>
      <c r="O54" s="158">
        <f>ROUND(E54*N54,2)</f>
        <v>0</v>
      </c>
      <c r="P54" s="158">
        <v>0</v>
      </c>
      <c r="Q54" s="158">
        <f>ROUND(E54*P54,2)</f>
        <v>0</v>
      </c>
      <c r="R54" s="159"/>
      <c r="S54" s="159" t="s">
        <v>137</v>
      </c>
      <c r="T54" s="159" t="s">
        <v>137</v>
      </c>
      <c r="U54" s="159">
        <v>0</v>
      </c>
      <c r="V54" s="159">
        <f>ROUND(E54*U54,2)</f>
        <v>0</v>
      </c>
      <c r="W54" s="159"/>
      <c r="X54" s="159" t="s">
        <v>161</v>
      </c>
      <c r="Y54" s="159" t="s">
        <v>139</v>
      </c>
      <c r="Z54" s="148"/>
      <c r="AA54" s="148"/>
      <c r="AB54" s="148"/>
      <c r="AC54" s="148"/>
      <c r="AD54" s="148"/>
      <c r="AE54" s="148"/>
      <c r="AF54" s="148"/>
      <c r="AG54" s="148" t="s">
        <v>173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x14ac:dyDescent="0.2">
      <c r="A55" s="164" t="s">
        <v>131</v>
      </c>
      <c r="B55" s="165" t="s">
        <v>90</v>
      </c>
      <c r="C55" s="186" t="s">
        <v>91</v>
      </c>
      <c r="D55" s="166"/>
      <c r="E55" s="167"/>
      <c r="F55" s="168"/>
      <c r="G55" s="168">
        <f>SUMIF(AG56:AG100,"&lt;&gt;NOR",G56:G100)</f>
        <v>0</v>
      </c>
      <c r="H55" s="168"/>
      <c r="I55" s="168">
        <f>SUM(I56:I100)</f>
        <v>0</v>
      </c>
      <c r="J55" s="168"/>
      <c r="K55" s="168">
        <f>SUM(K56:K100)</f>
        <v>0</v>
      </c>
      <c r="L55" s="168"/>
      <c r="M55" s="168">
        <f>SUM(M56:M100)</f>
        <v>0</v>
      </c>
      <c r="N55" s="167"/>
      <c r="O55" s="167">
        <f>SUM(O56:O100)</f>
        <v>0.14000000000000001</v>
      </c>
      <c r="P55" s="167"/>
      <c r="Q55" s="167">
        <f>SUM(Q56:Q100)</f>
        <v>0.24000000000000002</v>
      </c>
      <c r="R55" s="168"/>
      <c r="S55" s="168"/>
      <c r="T55" s="169"/>
      <c r="U55" s="163"/>
      <c r="V55" s="163">
        <f>SUM(V56:V100)</f>
        <v>23.67</v>
      </c>
      <c r="W55" s="163"/>
      <c r="X55" s="163"/>
      <c r="Y55" s="163"/>
      <c r="AG55" t="s">
        <v>132</v>
      </c>
    </row>
    <row r="56" spans="1:60" ht="22.5" outlineLevel="1" x14ac:dyDescent="0.2">
      <c r="A56" s="171">
        <v>17</v>
      </c>
      <c r="B56" s="172" t="s">
        <v>408</v>
      </c>
      <c r="C56" s="187" t="s">
        <v>409</v>
      </c>
      <c r="D56" s="173" t="s">
        <v>156</v>
      </c>
      <c r="E56" s="174">
        <v>16.32</v>
      </c>
      <c r="F56" s="175"/>
      <c r="G56" s="176">
        <f>ROUND(E56*F56,2)</f>
        <v>0</v>
      </c>
      <c r="H56" s="175"/>
      <c r="I56" s="176">
        <f>ROUND(E56*H56,2)</f>
        <v>0</v>
      </c>
      <c r="J56" s="175"/>
      <c r="K56" s="176">
        <f>ROUND(E56*J56,2)</f>
        <v>0</v>
      </c>
      <c r="L56" s="176">
        <v>21</v>
      </c>
      <c r="M56" s="176">
        <f>G56*(1+L56/100)</f>
        <v>0</v>
      </c>
      <c r="N56" s="174">
        <v>0</v>
      </c>
      <c r="O56" s="174">
        <f>ROUND(E56*N56,2)</f>
        <v>0</v>
      </c>
      <c r="P56" s="174">
        <v>8.0000000000000007E-5</v>
      </c>
      <c r="Q56" s="174">
        <f>ROUND(E56*P56,2)</f>
        <v>0</v>
      </c>
      <c r="R56" s="176"/>
      <c r="S56" s="176" t="s">
        <v>137</v>
      </c>
      <c r="T56" s="177" t="s">
        <v>137</v>
      </c>
      <c r="U56" s="159">
        <v>3.5000000000000003E-2</v>
      </c>
      <c r="V56" s="159">
        <f>ROUND(E56*U56,2)</f>
        <v>0.56999999999999995</v>
      </c>
      <c r="W56" s="159"/>
      <c r="X56" s="159" t="s">
        <v>138</v>
      </c>
      <c r="Y56" s="159" t="s">
        <v>139</v>
      </c>
      <c r="Z56" s="148"/>
      <c r="AA56" s="148"/>
      <c r="AB56" s="148"/>
      <c r="AC56" s="148"/>
      <c r="AD56" s="148"/>
      <c r="AE56" s="148"/>
      <c r="AF56" s="148"/>
      <c r="AG56" s="148" t="s">
        <v>140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2.5" outlineLevel="2" x14ac:dyDescent="0.2">
      <c r="A57" s="155"/>
      <c r="B57" s="156"/>
      <c r="C57" s="188" t="s">
        <v>526</v>
      </c>
      <c r="D57" s="161"/>
      <c r="E57" s="162">
        <v>16.32</v>
      </c>
      <c r="F57" s="159"/>
      <c r="G57" s="159"/>
      <c r="H57" s="159"/>
      <c r="I57" s="159"/>
      <c r="J57" s="159"/>
      <c r="K57" s="159"/>
      <c r="L57" s="159"/>
      <c r="M57" s="159"/>
      <c r="N57" s="158"/>
      <c r="O57" s="158"/>
      <c r="P57" s="158"/>
      <c r="Q57" s="158"/>
      <c r="R57" s="159"/>
      <c r="S57" s="159"/>
      <c r="T57" s="159"/>
      <c r="U57" s="159"/>
      <c r="V57" s="159"/>
      <c r="W57" s="159"/>
      <c r="X57" s="159"/>
      <c r="Y57" s="159"/>
      <c r="Z57" s="148"/>
      <c r="AA57" s="148"/>
      <c r="AB57" s="148"/>
      <c r="AC57" s="148"/>
      <c r="AD57" s="148"/>
      <c r="AE57" s="148"/>
      <c r="AF57" s="148"/>
      <c r="AG57" s="148" t="s">
        <v>142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 x14ac:dyDescent="0.2">
      <c r="A58" s="171">
        <v>18</v>
      </c>
      <c r="B58" s="172" t="s">
        <v>410</v>
      </c>
      <c r="C58" s="187" t="s">
        <v>411</v>
      </c>
      <c r="D58" s="173" t="s">
        <v>135</v>
      </c>
      <c r="E58" s="174">
        <v>13.358000000000001</v>
      </c>
      <c r="F58" s="175"/>
      <c r="G58" s="176">
        <f>ROUND(E58*F58,2)</f>
        <v>0</v>
      </c>
      <c r="H58" s="175"/>
      <c r="I58" s="176">
        <f>ROUND(E58*H58,2)</f>
        <v>0</v>
      </c>
      <c r="J58" s="175"/>
      <c r="K58" s="176">
        <f>ROUND(E58*J58,2)</f>
        <v>0</v>
      </c>
      <c r="L58" s="176">
        <v>21</v>
      </c>
      <c r="M58" s="176">
        <f>G58*(1+L58/100)</f>
        <v>0</v>
      </c>
      <c r="N58" s="174">
        <v>0</v>
      </c>
      <c r="O58" s="174">
        <f>ROUND(E58*N58,2)</f>
        <v>0</v>
      </c>
      <c r="P58" s="174">
        <v>3.5000000000000001E-3</v>
      </c>
      <c r="Q58" s="174">
        <f>ROUND(E58*P58,2)</f>
        <v>0.05</v>
      </c>
      <c r="R58" s="176"/>
      <c r="S58" s="176" t="s">
        <v>137</v>
      </c>
      <c r="T58" s="177" t="s">
        <v>137</v>
      </c>
      <c r="U58" s="159">
        <v>0.115</v>
      </c>
      <c r="V58" s="159">
        <f>ROUND(E58*U58,2)</f>
        <v>1.54</v>
      </c>
      <c r="W58" s="159"/>
      <c r="X58" s="159" t="s">
        <v>138</v>
      </c>
      <c r="Y58" s="159" t="s">
        <v>139</v>
      </c>
      <c r="Z58" s="148"/>
      <c r="AA58" s="148"/>
      <c r="AB58" s="148"/>
      <c r="AC58" s="148"/>
      <c r="AD58" s="148"/>
      <c r="AE58" s="148"/>
      <c r="AF58" s="148"/>
      <c r="AG58" s="148" t="s">
        <v>140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2" x14ac:dyDescent="0.2">
      <c r="A59" s="155"/>
      <c r="B59" s="156"/>
      <c r="C59" s="188" t="s">
        <v>527</v>
      </c>
      <c r="D59" s="161"/>
      <c r="E59" s="162">
        <v>8.8393999999999995</v>
      </c>
      <c r="F59" s="159"/>
      <c r="G59" s="159"/>
      <c r="H59" s="159"/>
      <c r="I59" s="159"/>
      <c r="J59" s="159"/>
      <c r="K59" s="159"/>
      <c r="L59" s="159"/>
      <c r="M59" s="159"/>
      <c r="N59" s="158"/>
      <c r="O59" s="158"/>
      <c r="P59" s="158"/>
      <c r="Q59" s="158"/>
      <c r="R59" s="159"/>
      <c r="S59" s="159"/>
      <c r="T59" s="159"/>
      <c r="U59" s="159"/>
      <c r="V59" s="159"/>
      <c r="W59" s="159"/>
      <c r="X59" s="159"/>
      <c r="Y59" s="159"/>
      <c r="Z59" s="148"/>
      <c r="AA59" s="148"/>
      <c r="AB59" s="148"/>
      <c r="AC59" s="148"/>
      <c r="AD59" s="148"/>
      <c r="AE59" s="148"/>
      <c r="AF59" s="148"/>
      <c r="AG59" s="148" t="s">
        <v>142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3" x14ac:dyDescent="0.2">
      <c r="A60" s="155"/>
      <c r="B60" s="156"/>
      <c r="C60" s="188" t="s">
        <v>528</v>
      </c>
      <c r="D60" s="161"/>
      <c r="E60" s="162">
        <v>0.48</v>
      </c>
      <c r="F60" s="159"/>
      <c r="G60" s="159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142</v>
      </c>
      <c r="AH60" s="148">
        <v>0</v>
      </c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3" x14ac:dyDescent="0.2">
      <c r="A61" s="155"/>
      <c r="B61" s="156"/>
      <c r="C61" s="188" t="s">
        <v>529</v>
      </c>
      <c r="D61" s="161"/>
      <c r="E61" s="162">
        <v>4.0385999999999997</v>
      </c>
      <c r="F61" s="159"/>
      <c r="G61" s="159"/>
      <c r="H61" s="159"/>
      <c r="I61" s="159"/>
      <c r="J61" s="159"/>
      <c r="K61" s="159"/>
      <c r="L61" s="159"/>
      <c r="M61" s="159"/>
      <c r="N61" s="158"/>
      <c r="O61" s="158"/>
      <c r="P61" s="158"/>
      <c r="Q61" s="158"/>
      <c r="R61" s="159"/>
      <c r="S61" s="159"/>
      <c r="T61" s="159"/>
      <c r="U61" s="159"/>
      <c r="V61" s="159"/>
      <c r="W61" s="159"/>
      <c r="X61" s="159"/>
      <c r="Y61" s="159"/>
      <c r="Z61" s="148"/>
      <c r="AA61" s="148"/>
      <c r="AB61" s="148"/>
      <c r="AC61" s="148"/>
      <c r="AD61" s="148"/>
      <c r="AE61" s="148"/>
      <c r="AF61" s="148"/>
      <c r="AG61" s="148" t="s">
        <v>142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2">
      <c r="A62" s="171">
        <v>19</v>
      </c>
      <c r="B62" s="172" t="s">
        <v>415</v>
      </c>
      <c r="C62" s="187" t="s">
        <v>416</v>
      </c>
      <c r="D62" s="173" t="s">
        <v>135</v>
      </c>
      <c r="E62" s="174">
        <v>13.358000000000001</v>
      </c>
      <c r="F62" s="175"/>
      <c r="G62" s="176">
        <f>ROUND(E62*F62,2)</f>
        <v>0</v>
      </c>
      <c r="H62" s="175"/>
      <c r="I62" s="176">
        <f>ROUND(E62*H62,2)</f>
        <v>0</v>
      </c>
      <c r="J62" s="175"/>
      <c r="K62" s="176">
        <f>ROUND(E62*J62,2)</f>
        <v>0</v>
      </c>
      <c r="L62" s="176">
        <v>21</v>
      </c>
      <c r="M62" s="176">
        <f>G62*(1+L62/100)</f>
        <v>0</v>
      </c>
      <c r="N62" s="174">
        <v>0</v>
      </c>
      <c r="O62" s="174">
        <f>ROUND(E62*N62,2)</f>
        <v>0</v>
      </c>
      <c r="P62" s="174">
        <v>1.75E-3</v>
      </c>
      <c r="Q62" s="174">
        <f>ROUND(E62*P62,2)</f>
        <v>0.02</v>
      </c>
      <c r="R62" s="176"/>
      <c r="S62" s="176" t="s">
        <v>137</v>
      </c>
      <c r="T62" s="177" t="s">
        <v>137</v>
      </c>
      <c r="U62" s="159">
        <v>0.16500000000000001</v>
      </c>
      <c r="V62" s="159">
        <f>ROUND(E62*U62,2)</f>
        <v>2.2000000000000002</v>
      </c>
      <c r="W62" s="159"/>
      <c r="X62" s="159" t="s">
        <v>138</v>
      </c>
      <c r="Y62" s="159" t="s">
        <v>139</v>
      </c>
      <c r="Z62" s="148"/>
      <c r="AA62" s="148"/>
      <c r="AB62" s="148"/>
      <c r="AC62" s="148"/>
      <c r="AD62" s="148"/>
      <c r="AE62" s="148"/>
      <c r="AF62" s="148"/>
      <c r="AG62" s="148" t="s">
        <v>140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2">
      <c r="A63" s="155"/>
      <c r="B63" s="156"/>
      <c r="C63" s="188" t="s">
        <v>527</v>
      </c>
      <c r="D63" s="161"/>
      <c r="E63" s="162">
        <v>8.8393999999999995</v>
      </c>
      <c r="F63" s="159"/>
      <c r="G63" s="159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142</v>
      </c>
      <c r="AH63" s="148">
        <v>0</v>
      </c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3" x14ac:dyDescent="0.2">
      <c r="A64" s="155"/>
      <c r="B64" s="156"/>
      <c r="C64" s="188" t="s">
        <v>528</v>
      </c>
      <c r="D64" s="161"/>
      <c r="E64" s="162">
        <v>0.48</v>
      </c>
      <c r="F64" s="159"/>
      <c r="G64" s="159"/>
      <c r="H64" s="159"/>
      <c r="I64" s="159"/>
      <c r="J64" s="159"/>
      <c r="K64" s="159"/>
      <c r="L64" s="159"/>
      <c r="M64" s="159"/>
      <c r="N64" s="158"/>
      <c r="O64" s="158"/>
      <c r="P64" s="158"/>
      <c r="Q64" s="158"/>
      <c r="R64" s="159"/>
      <c r="S64" s="159"/>
      <c r="T64" s="159"/>
      <c r="U64" s="159"/>
      <c r="V64" s="159"/>
      <c r="W64" s="159"/>
      <c r="X64" s="159"/>
      <c r="Y64" s="159"/>
      <c r="Z64" s="148"/>
      <c r="AA64" s="148"/>
      <c r="AB64" s="148"/>
      <c r="AC64" s="148"/>
      <c r="AD64" s="148"/>
      <c r="AE64" s="148"/>
      <c r="AF64" s="148"/>
      <c r="AG64" s="148" t="s">
        <v>142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3" x14ac:dyDescent="0.2">
      <c r="A65" s="155"/>
      <c r="B65" s="156"/>
      <c r="C65" s="188" t="s">
        <v>529</v>
      </c>
      <c r="D65" s="161"/>
      <c r="E65" s="162">
        <v>4.0385999999999997</v>
      </c>
      <c r="F65" s="159"/>
      <c r="G65" s="159"/>
      <c r="H65" s="159"/>
      <c r="I65" s="159"/>
      <c r="J65" s="159"/>
      <c r="K65" s="159"/>
      <c r="L65" s="159"/>
      <c r="M65" s="159"/>
      <c r="N65" s="158"/>
      <c r="O65" s="158"/>
      <c r="P65" s="158"/>
      <c r="Q65" s="158"/>
      <c r="R65" s="159"/>
      <c r="S65" s="159"/>
      <c r="T65" s="159"/>
      <c r="U65" s="159"/>
      <c r="V65" s="159"/>
      <c r="W65" s="159"/>
      <c r="X65" s="159"/>
      <c r="Y65" s="159"/>
      <c r="Z65" s="148"/>
      <c r="AA65" s="148"/>
      <c r="AB65" s="148"/>
      <c r="AC65" s="148"/>
      <c r="AD65" s="148"/>
      <c r="AE65" s="148"/>
      <c r="AF65" s="148"/>
      <c r="AG65" s="148" t="s">
        <v>142</v>
      </c>
      <c r="AH65" s="148">
        <v>0</v>
      </c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 x14ac:dyDescent="0.2">
      <c r="A66" s="171">
        <v>20</v>
      </c>
      <c r="B66" s="172" t="s">
        <v>419</v>
      </c>
      <c r="C66" s="187" t="s">
        <v>420</v>
      </c>
      <c r="D66" s="173" t="s">
        <v>135</v>
      </c>
      <c r="E66" s="174">
        <v>13.358000000000001</v>
      </c>
      <c r="F66" s="175"/>
      <c r="G66" s="176">
        <f>ROUND(E66*F66,2)</f>
        <v>0</v>
      </c>
      <c r="H66" s="175"/>
      <c r="I66" s="176">
        <f>ROUND(E66*H66,2)</f>
        <v>0</v>
      </c>
      <c r="J66" s="175"/>
      <c r="K66" s="176">
        <f>ROUND(E66*J66,2)</f>
        <v>0</v>
      </c>
      <c r="L66" s="176">
        <v>21</v>
      </c>
      <c r="M66" s="176">
        <f>G66*(1+L66/100)</f>
        <v>0</v>
      </c>
      <c r="N66" s="174">
        <v>0</v>
      </c>
      <c r="O66" s="174">
        <f>ROUND(E66*N66,2)</f>
        <v>0</v>
      </c>
      <c r="P66" s="174">
        <v>1.26E-2</v>
      </c>
      <c r="Q66" s="174">
        <f>ROUND(E66*P66,2)</f>
        <v>0.17</v>
      </c>
      <c r="R66" s="176"/>
      <c r="S66" s="176" t="s">
        <v>137</v>
      </c>
      <c r="T66" s="177" t="s">
        <v>137</v>
      </c>
      <c r="U66" s="159">
        <v>0.33</v>
      </c>
      <c r="V66" s="159">
        <f>ROUND(E66*U66,2)</f>
        <v>4.41</v>
      </c>
      <c r="W66" s="159"/>
      <c r="X66" s="159" t="s">
        <v>138</v>
      </c>
      <c r="Y66" s="159" t="s">
        <v>139</v>
      </c>
      <c r="Z66" s="148"/>
      <c r="AA66" s="148"/>
      <c r="AB66" s="148"/>
      <c r="AC66" s="148"/>
      <c r="AD66" s="148"/>
      <c r="AE66" s="148"/>
      <c r="AF66" s="148"/>
      <c r="AG66" s="148" t="s">
        <v>140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outlineLevel="2" x14ac:dyDescent="0.2">
      <c r="A67" s="155"/>
      <c r="B67" s="156"/>
      <c r="C67" s="188" t="s">
        <v>527</v>
      </c>
      <c r="D67" s="161"/>
      <c r="E67" s="162">
        <v>8.8393999999999995</v>
      </c>
      <c r="F67" s="159"/>
      <c r="G67" s="159"/>
      <c r="H67" s="159"/>
      <c r="I67" s="159"/>
      <c r="J67" s="159"/>
      <c r="K67" s="159"/>
      <c r="L67" s="159"/>
      <c r="M67" s="159"/>
      <c r="N67" s="158"/>
      <c r="O67" s="158"/>
      <c r="P67" s="158"/>
      <c r="Q67" s="158"/>
      <c r="R67" s="159"/>
      <c r="S67" s="159"/>
      <c r="T67" s="159"/>
      <c r="U67" s="159"/>
      <c r="V67" s="159"/>
      <c r="W67" s="159"/>
      <c r="X67" s="159"/>
      <c r="Y67" s="159"/>
      <c r="Z67" s="148"/>
      <c r="AA67" s="148"/>
      <c r="AB67" s="148"/>
      <c r="AC67" s="148"/>
      <c r="AD67" s="148"/>
      <c r="AE67" s="148"/>
      <c r="AF67" s="148"/>
      <c r="AG67" s="148" t="s">
        <v>142</v>
      </c>
      <c r="AH67" s="148">
        <v>0</v>
      </c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3" x14ac:dyDescent="0.2">
      <c r="A68" s="155"/>
      <c r="B68" s="156"/>
      <c r="C68" s="188" t="s">
        <v>528</v>
      </c>
      <c r="D68" s="161"/>
      <c r="E68" s="162">
        <v>0.48</v>
      </c>
      <c r="F68" s="159"/>
      <c r="G68" s="159"/>
      <c r="H68" s="159"/>
      <c r="I68" s="159"/>
      <c r="J68" s="159"/>
      <c r="K68" s="159"/>
      <c r="L68" s="159"/>
      <c r="M68" s="159"/>
      <c r="N68" s="158"/>
      <c r="O68" s="158"/>
      <c r="P68" s="158"/>
      <c r="Q68" s="158"/>
      <c r="R68" s="159"/>
      <c r="S68" s="159"/>
      <c r="T68" s="159"/>
      <c r="U68" s="159"/>
      <c r="V68" s="159"/>
      <c r="W68" s="159"/>
      <c r="X68" s="159"/>
      <c r="Y68" s="159"/>
      <c r="Z68" s="148"/>
      <c r="AA68" s="148"/>
      <c r="AB68" s="148"/>
      <c r="AC68" s="148"/>
      <c r="AD68" s="148"/>
      <c r="AE68" s="148"/>
      <c r="AF68" s="148"/>
      <c r="AG68" s="148" t="s">
        <v>142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3" x14ac:dyDescent="0.2">
      <c r="A69" s="155"/>
      <c r="B69" s="156"/>
      <c r="C69" s="188" t="s">
        <v>529</v>
      </c>
      <c r="D69" s="161"/>
      <c r="E69" s="162">
        <v>4.0385999999999997</v>
      </c>
      <c r="F69" s="159"/>
      <c r="G69" s="159"/>
      <c r="H69" s="159"/>
      <c r="I69" s="159"/>
      <c r="J69" s="159"/>
      <c r="K69" s="159"/>
      <c r="L69" s="159"/>
      <c r="M69" s="159"/>
      <c r="N69" s="158"/>
      <c r="O69" s="158"/>
      <c r="P69" s="158"/>
      <c r="Q69" s="158"/>
      <c r="R69" s="159"/>
      <c r="S69" s="159"/>
      <c r="T69" s="159"/>
      <c r="U69" s="159"/>
      <c r="V69" s="159"/>
      <c r="W69" s="159"/>
      <c r="X69" s="159"/>
      <c r="Y69" s="159"/>
      <c r="Z69" s="148"/>
      <c r="AA69" s="148"/>
      <c r="AB69" s="148"/>
      <c r="AC69" s="148"/>
      <c r="AD69" s="148"/>
      <c r="AE69" s="148"/>
      <c r="AF69" s="148"/>
      <c r="AG69" s="148" t="s">
        <v>142</v>
      </c>
      <c r="AH69" s="148">
        <v>0</v>
      </c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2.5" outlineLevel="1" x14ac:dyDescent="0.2">
      <c r="A70" s="171">
        <v>21</v>
      </c>
      <c r="B70" s="172" t="s">
        <v>421</v>
      </c>
      <c r="C70" s="187" t="s">
        <v>422</v>
      </c>
      <c r="D70" s="173" t="s">
        <v>135</v>
      </c>
      <c r="E70" s="174">
        <v>13.358000000000001</v>
      </c>
      <c r="F70" s="175"/>
      <c r="G70" s="176">
        <f>ROUND(E70*F70,2)</f>
        <v>0</v>
      </c>
      <c r="H70" s="175"/>
      <c r="I70" s="176">
        <f>ROUND(E70*H70,2)</f>
        <v>0</v>
      </c>
      <c r="J70" s="175"/>
      <c r="K70" s="176">
        <f>ROUND(E70*J70,2)</f>
        <v>0</v>
      </c>
      <c r="L70" s="176">
        <v>21</v>
      </c>
      <c r="M70" s="176">
        <f>G70*(1+L70/100)</f>
        <v>0</v>
      </c>
      <c r="N70" s="174">
        <v>0</v>
      </c>
      <c r="O70" s="174">
        <f>ROUND(E70*N70,2)</f>
        <v>0</v>
      </c>
      <c r="P70" s="174">
        <v>0</v>
      </c>
      <c r="Q70" s="174">
        <f>ROUND(E70*P70,2)</f>
        <v>0</v>
      </c>
      <c r="R70" s="176"/>
      <c r="S70" s="176" t="s">
        <v>136</v>
      </c>
      <c r="T70" s="177" t="s">
        <v>137</v>
      </c>
      <c r="U70" s="159">
        <v>0</v>
      </c>
      <c r="V70" s="159">
        <f>ROUND(E70*U70,2)</f>
        <v>0</v>
      </c>
      <c r="W70" s="159"/>
      <c r="X70" s="159" t="s">
        <v>138</v>
      </c>
      <c r="Y70" s="159" t="s">
        <v>139</v>
      </c>
      <c r="Z70" s="148"/>
      <c r="AA70" s="148"/>
      <c r="AB70" s="148"/>
      <c r="AC70" s="148"/>
      <c r="AD70" s="148"/>
      <c r="AE70" s="148"/>
      <c r="AF70" s="148"/>
      <c r="AG70" s="148" t="s">
        <v>140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2" x14ac:dyDescent="0.2">
      <c r="A71" s="155"/>
      <c r="B71" s="156"/>
      <c r="C71" s="188" t="s">
        <v>527</v>
      </c>
      <c r="D71" s="161"/>
      <c r="E71" s="162">
        <v>8.8393999999999995</v>
      </c>
      <c r="F71" s="159"/>
      <c r="G71" s="159"/>
      <c r="H71" s="159"/>
      <c r="I71" s="159"/>
      <c r="J71" s="159"/>
      <c r="K71" s="159"/>
      <c r="L71" s="159"/>
      <c r="M71" s="159"/>
      <c r="N71" s="158"/>
      <c r="O71" s="158"/>
      <c r="P71" s="158"/>
      <c r="Q71" s="158"/>
      <c r="R71" s="159"/>
      <c r="S71" s="159"/>
      <c r="T71" s="159"/>
      <c r="U71" s="159"/>
      <c r="V71" s="159"/>
      <c r="W71" s="159"/>
      <c r="X71" s="159"/>
      <c r="Y71" s="159"/>
      <c r="Z71" s="148"/>
      <c r="AA71" s="148"/>
      <c r="AB71" s="148"/>
      <c r="AC71" s="148"/>
      <c r="AD71" s="148"/>
      <c r="AE71" s="148"/>
      <c r="AF71" s="148"/>
      <c r="AG71" s="148" t="s">
        <v>142</v>
      </c>
      <c r="AH71" s="148">
        <v>0</v>
      </c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3" x14ac:dyDescent="0.2">
      <c r="A72" s="155"/>
      <c r="B72" s="156"/>
      <c r="C72" s="188" t="s">
        <v>528</v>
      </c>
      <c r="D72" s="161"/>
      <c r="E72" s="162">
        <v>0.48</v>
      </c>
      <c r="F72" s="159"/>
      <c r="G72" s="159"/>
      <c r="H72" s="159"/>
      <c r="I72" s="159"/>
      <c r="J72" s="159"/>
      <c r="K72" s="159"/>
      <c r="L72" s="159"/>
      <c r="M72" s="159"/>
      <c r="N72" s="158"/>
      <c r="O72" s="158"/>
      <c r="P72" s="158"/>
      <c r="Q72" s="158"/>
      <c r="R72" s="159"/>
      <c r="S72" s="159"/>
      <c r="T72" s="159"/>
      <c r="U72" s="159"/>
      <c r="V72" s="159"/>
      <c r="W72" s="159"/>
      <c r="X72" s="159"/>
      <c r="Y72" s="159"/>
      <c r="Z72" s="148"/>
      <c r="AA72" s="148"/>
      <c r="AB72" s="148"/>
      <c r="AC72" s="148"/>
      <c r="AD72" s="148"/>
      <c r="AE72" s="148"/>
      <c r="AF72" s="148"/>
      <c r="AG72" s="148" t="s">
        <v>142</v>
      </c>
      <c r="AH72" s="148">
        <v>0</v>
      </c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3" x14ac:dyDescent="0.2">
      <c r="A73" s="155"/>
      <c r="B73" s="156"/>
      <c r="C73" s="188" t="s">
        <v>529</v>
      </c>
      <c r="D73" s="161"/>
      <c r="E73" s="162">
        <v>4.0385999999999997</v>
      </c>
      <c r="F73" s="159"/>
      <c r="G73" s="159"/>
      <c r="H73" s="159"/>
      <c r="I73" s="159"/>
      <c r="J73" s="159"/>
      <c r="K73" s="159"/>
      <c r="L73" s="159"/>
      <c r="M73" s="159"/>
      <c r="N73" s="158"/>
      <c r="O73" s="158"/>
      <c r="P73" s="158"/>
      <c r="Q73" s="158"/>
      <c r="R73" s="159"/>
      <c r="S73" s="159"/>
      <c r="T73" s="159"/>
      <c r="U73" s="159"/>
      <c r="V73" s="159"/>
      <c r="W73" s="159"/>
      <c r="X73" s="159"/>
      <c r="Y73" s="159"/>
      <c r="Z73" s="148"/>
      <c r="AA73" s="148"/>
      <c r="AB73" s="148"/>
      <c r="AC73" s="148"/>
      <c r="AD73" s="148"/>
      <c r="AE73" s="148"/>
      <c r="AF73" s="148"/>
      <c r="AG73" s="148" t="s">
        <v>142</v>
      </c>
      <c r="AH73" s="148">
        <v>0</v>
      </c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2">
      <c r="A74" s="171">
        <v>22</v>
      </c>
      <c r="B74" s="172" t="s">
        <v>423</v>
      </c>
      <c r="C74" s="187" t="s">
        <v>424</v>
      </c>
      <c r="D74" s="173" t="s">
        <v>135</v>
      </c>
      <c r="E74" s="174">
        <v>13.358000000000001</v>
      </c>
      <c r="F74" s="175"/>
      <c r="G74" s="176">
        <f>ROUND(E74*F74,2)</f>
        <v>0</v>
      </c>
      <c r="H74" s="175"/>
      <c r="I74" s="176">
        <f>ROUND(E74*H74,2)</f>
        <v>0</v>
      </c>
      <c r="J74" s="175"/>
      <c r="K74" s="176">
        <f>ROUND(E74*J74,2)</f>
        <v>0</v>
      </c>
      <c r="L74" s="176">
        <v>21</v>
      </c>
      <c r="M74" s="176">
        <f>G74*(1+L74/100)</f>
        <v>0</v>
      </c>
      <c r="N74" s="174">
        <v>2.1000000000000001E-4</v>
      </c>
      <c r="O74" s="174">
        <f>ROUND(E74*N74,2)</f>
        <v>0</v>
      </c>
      <c r="P74" s="174">
        <v>0</v>
      </c>
      <c r="Q74" s="174">
        <f>ROUND(E74*P74,2)</f>
        <v>0</v>
      </c>
      <c r="R74" s="176"/>
      <c r="S74" s="176" t="s">
        <v>136</v>
      </c>
      <c r="T74" s="177" t="s">
        <v>137</v>
      </c>
      <c r="U74" s="159">
        <v>0.1</v>
      </c>
      <c r="V74" s="159">
        <f>ROUND(E74*U74,2)</f>
        <v>1.34</v>
      </c>
      <c r="W74" s="159"/>
      <c r="X74" s="159" t="s">
        <v>138</v>
      </c>
      <c r="Y74" s="159" t="s">
        <v>139</v>
      </c>
      <c r="Z74" s="148"/>
      <c r="AA74" s="148"/>
      <c r="AB74" s="148"/>
      <c r="AC74" s="148"/>
      <c r="AD74" s="148"/>
      <c r="AE74" s="148"/>
      <c r="AF74" s="148"/>
      <c r="AG74" s="148" t="s">
        <v>140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2">
      <c r="A75" s="155"/>
      <c r="B75" s="156"/>
      <c r="C75" s="188" t="s">
        <v>527</v>
      </c>
      <c r="D75" s="161"/>
      <c r="E75" s="162">
        <v>8.8393999999999995</v>
      </c>
      <c r="F75" s="159"/>
      <c r="G75" s="159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142</v>
      </c>
      <c r="AH75" s="148">
        <v>0</v>
      </c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3" x14ac:dyDescent="0.2">
      <c r="A76" s="155"/>
      <c r="B76" s="156"/>
      <c r="C76" s="188" t="s">
        <v>528</v>
      </c>
      <c r="D76" s="161"/>
      <c r="E76" s="162">
        <v>0.48</v>
      </c>
      <c r="F76" s="159"/>
      <c r="G76" s="159"/>
      <c r="H76" s="159"/>
      <c r="I76" s="159"/>
      <c r="J76" s="159"/>
      <c r="K76" s="159"/>
      <c r="L76" s="159"/>
      <c r="M76" s="159"/>
      <c r="N76" s="158"/>
      <c r="O76" s="158"/>
      <c r="P76" s="158"/>
      <c r="Q76" s="158"/>
      <c r="R76" s="159"/>
      <c r="S76" s="159"/>
      <c r="T76" s="159"/>
      <c r="U76" s="159"/>
      <c r="V76" s="159"/>
      <c r="W76" s="159"/>
      <c r="X76" s="159"/>
      <c r="Y76" s="159"/>
      <c r="Z76" s="148"/>
      <c r="AA76" s="148"/>
      <c r="AB76" s="148"/>
      <c r="AC76" s="148"/>
      <c r="AD76" s="148"/>
      <c r="AE76" s="148"/>
      <c r="AF76" s="148"/>
      <c r="AG76" s="148" t="s">
        <v>142</v>
      </c>
      <c r="AH76" s="148">
        <v>0</v>
      </c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3" x14ac:dyDescent="0.2">
      <c r="A77" s="155"/>
      <c r="B77" s="156"/>
      <c r="C77" s="188" t="s">
        <v>529</v>
      </c>
      <c r="D77" s="161"/>
      <c r="E77" s="162">
        <v>4.0385999999999997</v>
      </c>
      <c r="F77" s="159"/>
      <c r="G77" s="159"/>
      <c r="H77" s="159"/>
      <c r="I77" s="159"/>
      <c r="J77" s="159"/>
      <c r="K77" s="159"/>
      <c r="L77" s="159"/>
      <c r="M77" s="159"/>
      <c r="N77" s="158"/>
      <c r="O77" s="158"/>
      <c r="P77" s="158"/>
      <c r="Q77" s="158"/>
      <c r="R77" s="159"/>
      <c r="S77" s="159"/>
      <c r="T77" s="159"/>
      <c r="U77" s="159"/>
      <c r="V77" s="159"/>
      <c r="W77" s="159"/>
      <c r="X77" s="159"/>
      <c r="Y77" s="159"/>
      <c r="Z77" s="148"/>
      <c r="AA77" s="148"/>
      <c r="AB77" s="148"/>
      <c r="AC77" s="148"/>
      <c r="AD77" s="148"/>
      <c r="AE77" s="148"/>
      <c r="AF77" s="148"/>
      <c r="AG77" s="148" t="s">
        <v>142</v>
      </c>
      <c r="AH77" s="148">
        <v>0</v>
      </c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 x14ac:dyDescent="0.2">
      <c r="A78" s="171">
        <v>23</v>
      </c>
      <c r="B78" s="172" t="s">
        <v>425</v>
      </c>
      <c r="C78" s="187" t="s">
        <v>426</v>
      </c>
      <c r="D78" s="173" t="s">
        <v>135</v>
      </c>
      <c r="E78" s="174">
        <v>13.358000000000001</v>
      </c>
      <c r="F78" s="175"/>
      <c r="G78" s="176">
        <f>ROUND(E78*F78,2)</f>
        <v>0</v>
      </c>
      <c r="H78" s="175"/>
      <c r="I78" s="176">
        <f>ROUND(E78*H78,2)</f>
        <v>0</v>
      </c>
      <c r="J78" s="175"/>
      <c r="K78" s="176">
        <f>ROUND(E78*J78,2)</f>
        <v>0</v>
      </c>
      <c r="L78" s="176">
        <v>21</v>
      </c>
      <c r="M78" s="176">
        <f>G78*(1+L78/100)</f>
        <v>0</v>
      </c>
      <c r="N78" s="174">
        <v>5.5700000000000003E-3</v>
      </c>
      <c r="O78" s="174">
        <f>ROUND(E78*N78,2)</f>
        <v>7.0000000000000007E-2</v>
      </c>
      <c r="P78" s="174">
        <v>0</v>
      </c>
      <c r="Q78" s="174">
        <f>ROUND(E78*P78,2)</f>
        <v>0</v>
      </c>
      <c r="R78" s="176"/>
      <c r="S78" s="176" t="s">
        <v>137</v>
      </c>
      <c r="T78" s="177" t="s">
        <v>137</v>
      </c>
      <c r="U78" s="159">
        <v>0.34</v>
      </c>
      <c r="V78" s="159">
        <f>ROUND(E78*U78,2)</f>
        <v>4.54</v>
      </c>
      <c r="W78" s="159"/>
      <c r="X78" s="159" t="s">
        <v>374</v>
      </c>
      <c r="Y78" s="159" t="s">
        <v>139</v>
      </c>
      <c r="Z78" s="148"/>
      <c r="AA78" s="148"/>
      <c r="AB78" s="148"/>
      <c r="AC78" s="148"/>
      <c r="AD78" s="148"/>
      <c r="AE78" s="148"/>
      <c r="AF78" s="148"/>
      <c r="AG78" s="148" t="s">
        <v>375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2" x14ac:dyDescent="0.2">
      <c r="A79" s="155"/>
      <c r="B79" s="156"/>
      <c r="C79" s="271" t="s">
        <v>427</v>
      </c>
      <c r="D79" s="272"/>
      <c r="E79" s="272"/>
      <c r="F79" s="272"/>
      <c r="G79" s="272"/>
      <c r="H79" s="159"/>
      <c r="I79" s="159"/>
      <c r="J79" s="159"/>
      <c r="K79" s="159"/>
      <c r="L79" s="159"/>
      <c r="M79" s="159"/>
      <c r="N79" s="158"/>
      <c r="O79" s="158"/>
      <c r="P79" s="158"/>
      <c r="Q79" s="158"/>
      <c r="R79" s="159"/>
      <c r="S79" s="159"/>
      <c r="T79" s="159"/>
      <c r="U79" s="159"/>
      <c r="V79" s="159"/>
      <c r="W79" s="159"/>
      <c r="X79" s="159"/>
      <c r="Y79" s="159"/>
      <c r="Z79" s="148"/>
      <c r="AA79" s="148"/>
      <c r="AB79" s="148"/>
      <c r="AC79" s="148"/>
      <c r="AD79" s="148"/>
      <c r="AE79" s="148"/>
      <c r="AF79" s="148"/>
      <c r="AG79" s="148" t="s">
        <v>205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2">
      <c r="A80" s="155"/>
      <c r="B80" s="156"/>
      <c r="C80" s="188" t="s">
        <v>527</v>
      </c>
      <c r="D80" s="161"/>
      <c r="E80" s="162">
        <v>8.8393999999999995</v>
      </c>
      <c r="F80" s="159"/>
      <c r="G80" s="159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142</v>
      </c>
      <c r="AH80" s="148">
        <v>0</v>
      </c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outlineLevel="3" x14ac:dyDescent="0.2">
      <c r="A81" s="155"/>
      <c r="B81" s="156"/>
      <c r="C81" s="188" t="s">
        <v>528</v>
      </c>
      <c r="D81" s="161"/>
      <c r="E81" s="162">
        <v>0.48</v>
      </c>
      <c r="F81" s="159"/>
      <c r="G81" s="159"/>
      <c r="H81" s="159"/>
      <c r="I81" s="159"/>
      <c r="J81" s="159"/>
      <c r="K81" s="159"/>
      <c r="L81" s="159"/>
      <c r="M81" s="159"/>
      <c r="N81" s="158"/>
      <c r="O81" s="158"/>
      <c r="P81" s="158"/>
      <c r="Q81" s="158"/>
      <c r="R81" s="159"/>
      <c r="S81" s="159"/>
      <c r="T81" s="159"/>
      <c r="U81" s="159"/>
      <c r="V81" s="159"/>
      <c r="W81" s="159"/>
      <c r="X81" s="159"/>
      <c r="Y81" s="159"/>
      <c r="Z81" s="148"/>
      <c r="AA81" s="148"/>
      <c r="AB81" s="148"/>
      <c r="AC81" s="148"/>
      <c r="AD81" s="148"/>
      <c r="AE81" s="148"/>
      <c r="AF81" s="148"/>
      <c r="AG81" s="148" t="s">
        <v>142</v>
      </c>
      <c r="AH81" s="148">
        <v>0</v>
      </c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3" x14ac:dyDescent="0.2">
      <c r="A82" s="155"/>
      <c r="B82" s="156"/>
      <c r="C82" s="188" t="s">
        <v>529</v>
      </c>
      <c r="D82" s="161"/>
      <c r="E82" s="162">
        <v>4.0385999999999997</v>
      </c>
      <c r="F82" s="159"/>
      <c r="G82" s="159"/>
      <c r="H82" s="159"/>
      <c r="I82" s="159"/>
      <c r="J82" s="159"/>
      <c r="K82" s="159"/>
      <c r="L82" s="159"/>
      <c r="M82" s="159"/>
      <c r="N82" s="158"/>
      <c r="O82" s="158"/>
      <c r="P82" s="158"/>
      <c r="Q82" s="158"/>
      <c r="R82" s="159"/>
      <c r="S82" s="159"/>
      <c r="T82" s="159"/>
      <c r="U82" s="159"/>
      <c r="V82" s="159"/>
      <c r="W82" s="159"/>
      <c r="X82" s="159"/>
      <c r="Y82" s="159"/>
      <c r="Z82" s="148"/>
      <c r="AA82" s="148"/>
      <c r="AB82" s="148"/>
      <c r="AC82" s="148"/>
      <c r="AD82" s="148"/>
      <c r="AE82" s="148"/>
      <c r="AF82" s="148"/>
      <c r="AG82" s="148" t="s">
        <v>142</v>
      </c>
      <c r="AH82" s="148">
        <v>0</v>
      </c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2.5" outlineLevel="1" x14ac:dyDescent="0.2">
      <c r="A83" s="171">
        <v>24</v>
      </c>
      <c r="B83" s="172" t="s">
        <v>428</v>
      </c>
      <c r="C83" s="187" t="s">
        <v>429</v>
      </c>
      <c r="D83" s="173" t="s">
        <v>135</v>
      </c>
      <c r="E83" s="174">
        <v>13.358000000000001</v>
      </c>
      <c r="F83" s="175"/>
      <c r="G83" s="176">
        <f>ROUND(E83*F83,2)</f>
        <v>0</v>
      </c>
      <c r="H83" s="175"/>
      <c r="I83" s="176">
        <f>ROUND(E83*H83,2)</f>
        <v>0</v>
      </c>
      <c r="J83" s="175"/>
      <c r="K83" s="176">
        <f>ROUND(E83*J83,2)</f>
        <v>0</v>
      </c>
      <c r="L83" s="176">
        <v>21</v>
      </c>
      <c r="M83" s="176">
        <f>G83*(1+L83/100)</f>
        <v>0</v>
      </c>
      <c r="N83" s="174">
        <v>0</v>
      </c>
      <c r="O83" s="174">
        <f>ROUND(E83*N83,2)</f>
        <v>0</v>
      </c>
      <c r="P83" s="174">
        <v>0</v>
      </c>
      <c r="Q83" s="174">
        <f>ROUND(E83*P83,2)</f>
        <v>0</v>
      </c>
      <c r="R83" s="176"/>
      <c r="S83" s="176" t="s">
        <v>137</v>
      </c>
      <c r="T83" s="177" t="s">
        <v>137</v>
      </c>
      <c r="U83" s="159">
        <v>0.05</v>
      </c>
      <c r="V83" s="159">
        <f>ROUND(E83*U83,2)</f>
        <v>0.67</v>
      </c>
      <c r="W83" s="159"/>
      <c r="X83" s="159" t="s">
        <v>374</v>
      </c>
      <c r="Y83" s="159" t="s">
        <v>139</v>
      </c>
      <c r="Z83" s="148"/>
      <c r="AA83" s="148"/>
      <c r="AB83" s="148"/>
      <c r="AC83" s="148"/>
      <c r="AD83" s="148"/>
      <c r="AE83" s="148"/>
      <c r="AF83" s="148"/>
      <c r="AG83" s="148" t="s">
        <v>375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2">
      <c r="A84" s="155"/>
      <c r="B84" s="156"/>
      <c r="C84" s="188" t="s">
        <v>527</v>
      </c>
      <c r="D84" s="161"/>
      <c r="E84" s="162">
        <v>8.8393999999999995</v>
      </c>
      <c r="F84" s="159"/>
      <c r="G84" s="159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142</v>
      </c>
      <c r="AH84" s="148">
        <v>0</v>
      </c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3" x14ac:dyDescent="0.2">
      <c r="A85" s="155"/>
      <c r="B85" s="156"/>
      <c r="C85" s="188" t="s">
        <v>528</v>
      </c>
      <c r="D85" s="161"/>
      <c r="E85" s="162">
        <v>0.48</v>
      </c>
      <c r="F85" s="159"/>
      <c r="G85" s="159"/>
      <c r="H85" s="159"/>
      <c r="I85" s="159"/>
      <c r="J85" s="159"/>
      <c r="K85" s="159"/>
      <c r="L85" s="159"/>
      <c r="M85" s="159"/>
      <c r="N85" s="158"/>
      <c r="O85" s="158"/>
      <c r="P85" s="158"/>
      <c r="Q85" s="158"/>
      <c r="R85" s="159"/>
      <c r="S85" s="159"/>
      <c r="T85" s="159"/>
      <c r="U85" s="159"/>
      <c r="V85" s="159"/>
      <c r="W85" s="159"/>
      <c r="X85" s="159"/>
      <c r="Y85" s="159"/>
      <c r="Z85" s="148"/>
      <c r="AA85" s="148"/>
      <c r="AB85" s="148"/>
      <c r="AC85" s="148"/>
      <c r="AD85" s="148"/>
      <c r="AE85" s="148"/>
      <c r="AF85" s="148"/>
      <c r="AG85" s="148" t="s">
        <v>142</v>
      </c>
      <c r="AH85" s="148">
        <v>0</v>
      </c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3" x14ac:dyDescent="0.2">
      <c r="A86" s="155"/>
      <c r="B86" s="156"/>
      <c r="C86" s="188" t="s">
        <v>529</v>
      </c>
      <c r="D86" s="161"/>
      <c r="E86" s="162">
        <v>4.0385999999999997</v>
      </c>
      <c r="F86" s="159"/>
      <c r="G86" s="159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142</v>
      </c>
      <c r="AH86" s="148">
        <v>0</v>
      </c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 x14ac:dyDescent="0.2">
      <c r="A87" s="171">
        <v>25</v>
      </c>
      <c r="B87" s="172" t="s">
        <v>430</v>
      </c>
      <c r="C87" s="187" t="s">
        <v>431</v>
      </c>
      <c r="D87" s="173" t="s">
        <v>135</v>
      </c>
      <c r="E87" s="174">
        <v>15.361700000000001</v>
      </c>
      <c r="F87" s="175"/>
      <c r="G87" s="176">
        <f>ROUND(E87*F87,2)</f>
        <v>0</v>
      </c>
      <c r="H87" s="175"/>
      <c r="I87" s="176">
        <f>ROUND(E87*H87,2)</f>
        <v>0</v>
      </c>
      <c r="J87" s="175"/>
      <c r="K87" s="176">
        <f>ROUND(E87*J87,2)</f>
        <v>0</v>
      </c>
      <c r="L87" s="176">
        <v>21</v>
      </c>
      <c r="M87" s="176">
        <f>G87*(1+L87/100)</f>
        <v>0</v>
      </c>
      <c r="N87" s="174">
        <v>3.0000000000000001E-3</v>
      </c>
      <c r="O87" s="174">
        <f>ROUND(E87*N87,2)</f>
        <v>0.05</v>
      </c>
      <c r="P87" s="174">
        <v>0</v>
      </c>
      <c r="Q87" s="174">
        <f>ROUND(E87*P87,2)</f>
        <v>0</v>
      </c>
      <c r="R87" s="176" t="s">
        <v>253</v>
      </c>
      <c r="S87" s="176" t="s">
        <v>137</v>
      </c>
      <c r="T87" s="177" t="s">
        <v>137</v>
      </c>
      <c r="U87" s="159">
        <v>0</v>
      </c>
      <c r="V87" s="159">
        <f>ROUND(E87*U87,2)</f>
        <v>0</v>
      </c>
      <c r="W87" s="159"/>
      <c r="X87" s="159" t="s">
        <v>245</v>
      </c>
      <c r="Y87" s="159" t="s">
        <v>139</v>
      </c>
      <c r="Z87" s="148"/>
      <c r="AA87" s="148"/>
      <c r="AB87" s="148"/>
      <c r="AC87" s="148"/>
      <c r="AD87" s="148"/>
      <c r="AE87" s="148"/>
      <c r="AF87" s="148"/>
      <c r="AG87" s="148" t="s">
        <v>246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2" x14ac:dyDescent="0.2">
      <c r="A88" s="155"/>
      <c r="B88" s="156"/>
      <c r="C88" s="188" t="s">
        <v>530</v>
      </c>
      <c r="D88" s="161"/>
      <c r="E88" s="162">
        <v>10.16531</v>
      </c>
      <c r="F88" s="159"/>
      <c r="G88" s="159"/>
      <c r="H88" s="159"/>
      <c r="I88" s="159"/>
      <c r="J88" s="159"/>
      <c r="K88" s="159"/>
      <c r="L88" s="159"/>
      <c r="M88" s="159"/>
      <c r="N88" s="158"/>
      <c r="O88" s="158"/>
      <c r="P88" s="158"/>
      <c r="Q88" s="158"/>
      <c r="R88" s="159"/>
      <c r="S88" s="159"/>
      <c r="T88" s="159"/>
      <c r="U88" s="159"/>
      <c r="V88" s="159"/>
      <c r="W88" s="159"/>
      <c r="X88" s="159"/>
      <c r="Y88" s="159"/>
      <c r="Z88" s="148"/>
      <c r="AA88" s="148"/>
      <c r="AB88" s="148"/>
      <c r="AC88" s="148"/>
      <c r="AD88" s="148"/>
      <c r="AE88" s="148"/>
      <c r="AF88" s="148"/>
      <c r="AG88" s="148" t="s">
        <v>142</v>
      </c>
      <c r="AH88" s="148">
        <v>0</v>
      </c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3" x14ac:dyDescent="0.2">
      <c r="A89" s="155"/>
      <c r="B89" s="156"/>
      <c r="C89" s="188" t="s">
        <v>531</v>
      </c>
      <c r="D89" s="161"/>
      <c r="E89" s="162">
        <v>0.55200000000000005</v>
      </c>
      <c r="F89" s="159"/>
      <c r="G89" s="159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142</v>
      </c>
      <c r="AH89" s="148">
        <v>0</v>
      </c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3" x14ac:dyDescent="0.2">
      <c r="A90" s="155"/>
      <c r="B90" s="156"/>
      <c r="C90" s="188" t="s">
        <v>532</v>
      </c>
      <c r="D90" s="161"/>
      <c r="E90" s="162">
        <v>4.6443899999999996</v>
      </c>
      <c r="F90" s="159"/>
      <c r="G90" s="159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142</v>
      </c>
      <c r="AH90" s="148">
        <v>0</v>
      </c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ht="22.5" outlineLevel="1" x14ac:dyDescent="0.2">
      <c r="A91" s="171">
        <v>26</v>
      </c>
      <c r="B91" s="172" t="s">
        <v>436</v>
      </c>
      <c r="C91" s="187" t="s">
        <v>496</v>
      </c>
      <c r="D91" s="173" t="s">
        <v>135</v>
      </c>
      <c r="E91" s="174">
        <v>13.358000000000001</v>
      </c>
      <c r="F91" s="175"/>
      <c r="G91" s="176">
        <f>ROUND(E91*F91,2)</f>
        <v>0</v>
      </c>
      <c r="H91" s="175"/>
      <c r="I91" s="176">
        <f>ROUND(E91*H91,2)</f>
        <v>0</v>
      </c>
      <c r="J91" s="175"/>
      <c r="K91" s="176">
        <f>ROUND(E91*J91,2)</f>
        <v>0</v>
      </c>
      <c r="L91" s="176">
        <v>21</v>
      </c>
      <c r="M91" s="176">
        <f>G91*(1+L91/100)</f>
        <v>0</v>
      </c>
      <c r="N91" s="174">
        <v>3.8999999999999999E-4</v>
      </c>
      <c r="O91" s="174">
        <f>ROUND(E91*N91,2)</f>
        <v>0.01</v>
      </c>
      <c r="P91" s="174">
        <v>0</v>
      </c>
      <c r="Q91" s="174">
        <f>ROUND(E91*P91,2)</f>
        <v>0</v>
      </c>
      <c r="R91" s="176"/>
      <c r="S91" s="176" t="s">
        <v>137</v>
      </c>
      <c r="T91" s="177" t="s">
        <v>137</v>
      </c>
      <c r="U91" s="159">
        <v>0.45</v>
      </c>
      <c r="V91" s="159">
        <f>ROUND(E91*U91,2)</f>
        <v>6.01</v>
      </c>
      <c r="W91" s="159"/>
      <c r="X91" s="159" t="s">
        <v>374</v>
      </c>
      <c r="Y91" s="159" t="s">
        <v>139</v>
      </c>
      <c r="Z91" s="148"/>
      <c r="AA91" s="148"/>
      <c r="AB91" s="148"/>
      <c r="AC91" s="148"/>
      <c r="AD91" s="148"/>
      <c r="AE91" s="148"/>
      <c r="AF91" s="148"/>
      <c r="AG91" s="148" t="s">
        <v>375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2">
      <c r="A92" s="155"/>
      <c r="B92" s="156"/>
      <c r="C92" s="188" t="s">
        <v>527</v>
      </c>
      <c r="D92" s="161"/>
      <c r="E92" s="162">
        <v>8.8393999999999995</v>
      </c>
      <c r="F92" s="159"/>
      <c r="G92" s="159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142</v>
      </c>
      <c r="AH92" s="148">
        <v>0</v>
      </c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3" x14ac:dyDescent="0.2">
      <c r="A93" s="155"/>
      <c r="B93" s="156"/>
      <c r="C93" s="188" t="s">
        <v>528</v>
      </c>
      <c r="D93" s="161"/>
      <c r="E93" s="162">
        <v>0.48</v>
      </c>
      <c r="F93" s="159"/>
      <c r="G93" s="159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142</v>
      </c>
      <c r="AH93" s="148">
        <v>0</v>
      </c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3" x14ac:dyDescent="0.2">
      <c r="A94" s="155"/>
      <c r="B94" s="156"/>
      <c r="C94" s="188" t="s">
        <v>529</v>
      </c>
      <c r="D94" s="161"/>
      <c r="E94" s="162">
        <v>4.0385999999999997</v>
      </c>
      <c r="F94" s="159"/>
      <c r="G94" s="159"/>
      <c r="H94" s="159"/>
      <c r="I94" s="159"/>
      <c r="J94" s="159"/>
      <c r="K94" s="159"/>
      <c r="L94" s="159"/>
      <c r="M94" s="159"/>
      <c r="N94" s="158"/>
      <c r="O94" s="158"/>
      <c r="P94" s="158"/>
      <c r="Q94" s="158"/>
      <c r="R94" s="159"/>
      <c r="S94" s="159"/>
      <c r="T94" s="159"/>
      <c r="U94" s="159"/>
      <c r="V94" s="159"/>
      <c r="W94" s="159"/>
      <c r="X94" s="159"/>
      <c r="Y94" s="159"/>
      <c r="Z94" s="148"/>
      <c r="AA94" s="148"/>
      <c r="AB94" s="148"/>
      <c r="AC94" s="148"/>
      <c r="AD94" s="148"/>
      <c r="AE94" s="148"/>
      <c r="AF94" s="148"/>
      <c r="AG94" s="148" t="s">
        <v>142</v>
      </c>
      <c r="AH94" s="148">
        <v>0</v>
      </c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1" x14ac:dyDescent="0.2">
      <c r="A95" s="171">
        <v>27</v>
      </c>
      <c r="B95" s="172" t="s">
        <v>443</v>
      </c>
      <c r="C95" s="187" t="s">
        <v>444</v>
      </c>
      <c r="D95" s="173" t="s">
        <v>156</v>
      </c>
      <c r="E95" s="174">
        <v>17.952000000000002</v>
      </c>
      <c r="F95" s="175"/>
      <c r="G95" s="176">
        <f>ROUND(E95*F95,2)</f>
        <v>0</v>
      </c>
      <c r="H95" s="175"/>
      <c r="I95" s="176">
        <f>ROUND(E95*H95,2)</f>
        <v>0</v>
      </c>
      <c r="J95" s="175"/>
      <c r="K95" s="176">
        <f>ROUND(E95*J95,2)</f>
        <v>0</v>
      </c>
      <c r="L95" s="176">
        <v>21</v>
      </c>
      <c r="M95" s="176">
        <f>G95*(1+L95/100)</f>
        <v>0</v>
      </c>
      <c r="N95" s="174">
        <v>5.0000000000000001E-4</v>
      </c>
      <c r="O95" s="174">
        <f>ROUND(E95*N95,2)</f>
        <v>0.01</v>
      </c>
      <c r="P95" s="174">
        <v>0</v>
      </c>
      <c r="Q95" s="174">
        <f>ROUND(E95*P95,2)</f>
        <v>0</v>
      </c>
      <c r="R95" s="176" t="s">
        <v>253</v>
      </c>
      <c r="S95" s="176" t="s">
        <v>137</v>
      </c>
      <c r="T95" s="177" t="s">
        <v>137</v>
      </c>
      <c r="U95" s="159">
        <v>0</v>
      </c>
      <c r="V95" s="159">
        <f>ROUND(E95*U95,2)</f>
        <v>0</v>
      </c>
      <c r="W95" s="159"/>
      <c r="X95" s="159" t="s">
        <v>245</v>
      </c>
      <c r="Y95" s="159" t="s">
        <v>139</v>
      </c>
      <c r="Z95" s="148"/>
      <c r="AA95" s="148"/>
      <c r="AB95" s="148"/>
      <c r="AC95" s="148"/>
      <c r="AD95" s="148"/>
      <c r="AE95" s="148"/>
      <c r="AF95" s="148"/>
      <c r="AG95" s="148" t="s">
        <v>246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ht="22.5" outlineLevel="2" x14ac:dyDescent="0.2">
      <c r="A96" s="155"/>
      <c r="B96" s="156"/>
      <c r="C96" s="188" t="s">
        <v>533</v>
      </c>
      <c r="D96" s="161"/>
      <c r="E96" s="162">
        <v>17.952000000000002</v>
      </c>
      <c r="F96" s="159"/>
      <c r="G96" s="159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142</v>
      </c>
      <c r="AH96" s="148">
        <v>0</v>
      </c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1" x14ac:dyDescent="0.2">
      <c r="A97" s="171">
        <v>28</v>
      </c>
      <c r="B97" s="172" t="s">
        <v>447</v>
      </c>
      <c r="C97" s="187" t="s">
        <v>448</v>
      </c>
      <c r="D97" s="173" t="s">
        <v>156</v>
      </c>
      <c r="E97" s="174">
        <v>16.32</v>
      </c>
      <c r="F97" s="175"/>
      <c r="G97" s="176">
        <f>ROUND(E97*F97,2)</f>
        <v>0</v>
      </c>
      <c r="H97" s="175"/>
      <c r="I97" s="176">
        <f>ROUND(E97*H97,2)</f>
        <v>0</v>
      </c>
      <c r="J97" s="175"/>
      <c r="K97" s="176">
        <f>ROUND(E97*J97,2)</f>
        <v>0</v>
      </c>
      <c r="L97" s="176">
        <v>21</v>
      </c>
      <c r="M97" s="176">
        <f>G97*(1+L97/100)</f>
        <v>0</v>
      </c>
      <c r="N97" s="174">
        <v>3.0000000000000001E-5</v>
      </c>
      <c r="O97" s="174">
        <f>ROUND(E97*N97,2)</f>
        <v>0</v>
      </c>
      <c r="P97" s="174">
        <v>0</v>
      </c>
      <c r="Q97" s="174">
        <f>ROUND(E97*P97,2)</f>
        <v>0</v>
      </c>
      <c r="R97" s="176"/>
      <c r="S97" s="176" t="s">
        <v>137</v>
      </c>
      <c r="T97" s="177" t="s">
        <v>137</v>
      </c>
      <c r="U97" s="159">
        <v>0.13719999999999999</v>
      </c>
      <c r="V97" s="159">
        <f>ROUND(E97*U97,2)</f>
        <v>2.2400000000000002</v>
      </c>
      <c r="W97" s="159"/>
      <c r="X97" s="159" t="s">
        <v>138</v>
      </c>
      <c r="Y97" s="159" t="s">
        <v>139</v>
      </c>
      <c r="Z97" s="148"/>
      <c r="AA97" s="148"/>
      <c r="AB97" s="148"/>
      <c r="AC97" s="148"/>
      <c r="AD97" s="148"/>
      <c r="AE97" s="148"/>
      <c r="AF97" s="148"/>
      <c r="AG97" s="148" t="s">
        <v>140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2" x14ac:dyDescent="0.2">
      <c r="A98" s="155"/>
      <c r="B98" s="156"/>
      <c r="C98" s="188" t="s">
        <v>526</v>
      </c>
      <c r="D98" s="161"/>
      <c r="E98" s="162">
        <v>16.32</v>
      </c>
      <c r="F98" s="159"/>
      <c r="G98" s="159"/>
      <c r="H98" s="159"/>
      <c r="I98" s="159"/>
      <c r="J98" s="159"/>
      <c r="K98" s="159"/>
      <c r="L98" s="159"/>
      <c r="M98" s="159"/>
      <c r="N98" s="158"/>
      <c r="O98" s="158"/>
      <c r="P98" s="158"/>
      <c r="Q98" s="158"/>
      <c r="R98" s="159"/>
      <c r="S98" s="159"/>
      <c r="T98" s="159"/>
      <c r="U98" s="159"/>
      <c r="V98" s="159"/>
      <c r="W98" s="159"/>
      <c r="X98" s="159"/>
      <c r="Y98" s="159"/>
      <c r="Z98" s="148"/>
      <c r="AA98" s="148"/>
      <c r="AB98" s="148"/>
      <c r="AC98" s="148"/>
      <c r="AD98" s="148"/>
      <c r="AE98" s="148"/>
      <c r="AF98" s="148"/>
      <c r="AG98" s="148" t="s">
        <v>142</v>
      </c>
      <c r="AH98" s="148">
        <v>0</v>
      </c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 x14ac:dyDescent="0.2">
      <c r="A99" s="171">
        <v>29</v>
      </c>
      <c r="B99" s="172" t="s">
        <v>451</v>
      </c>
      <c r="C99" s="187" t="s">
        <v>452</v>
      </c>
      <c r="D99" s="173" t="s">
        <v>156</v>
      </c>
      <c r="E99" s="174">
        <v>1</v>
      </c>
      <c r="F99" s="175"/>
      <c r="G99" s="176">
        <f>ROUND(E99*F99,2)</f>
        <v>0</v>
      </c>
      <c r="H99" s="175"/>
      <c r="I99" s="176">
        <f>ROUND(E99*H99,2)</f>
        <v>0</v>
      </c>
      <c r="J99" s="175"/>
      <c r="K99" s="176">
        <f>ROUND(E99*J99,2)</f>
        <v>0</v>
      </c>
      <c r="L99" s="176">
        <v>21</v>
      </c>
      <c r="M99" s="176">
        <f>G99*(1+L99/100)</f>
        <v>0</v>
      </c>
      <c r="N99" s="174">
        <v>2.5999999999999998E-4</v>
      </c>
      <c r="O99" s="174">
        <f>ROUND(E99*N99,2)</f>
        <v>0</v>
      </c>
      <c r="P99" s="174">
        <v>0</v>
      </c>
      <c r="Q99" s="174">
        <f>ROUND(E99*P99,2)</f>
        <v>0</v>
      </c>
      <c r="R99" s="176"/>
      <c r="S99" s="176" t="s">
        <v>137</v>
      </c>
      <c r="T99" s="177" t="s">
        <v>137</v>
      </c>
      <c r="U99" s="159">
        <v>0.15</v>
      </c>
      <c r="V99" s="159">
        <f>ROUND(E99*U99,2)</f>
        <v>0.15</v>
      </c>
      <c r="W99" s="159"/>
      <c r="X99" s="159" t="s">
        <v>138</v>
      </c>
      <c r="Y99" s="159" t="s">
        <v>139</v>
      </c>
      <c r="Z99" s="148"/>
      <c r="AA99" s="148"/>
      <c r="AB99" s="148"/>
      <c r="AC99" s="148"/>
      <c r="AD99" s="148"/>
      <c r="AE99" s="148"/>
      <c r="AF99" s="148"/>
      <c r="AG99" s="148" t="s">
        <v>140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 x14ac:dyDescent="0.2">
      <c r="A100" s="155">
        <v>30</v>
      </c>
      <c r="B100" s="156" t="s">
        <v>453</v>
      </c>
      <c r="C100" s="190" t="s">
        <v>454</v>
      </c>
      <c r="D100" s="157" t="s">
        <v>0</v>
      </c>
      <c r="E100" s="185"/>
      <c r="F100" s="160"/>
      <c r="G100" s="159">
        <f>ROUND(E100*F100,2)</f>
        <v>0</v>
      </c>
      <c r="H100" s="160"/>
      <c r="I100" s="159">
        <f>ROUND(E100*H100,2)</f>
        <v>0</v>
      </c>
      <c r="J100" s="160"/>
      <c r="K100" s="159">
        <f>ROUND(E100*J100,2)</f>
        <v>0</v>
      </c>
      <c r="L100" s="159">
        <v>21</v>
      </c>
      <c r="M100" s="159">
        <f>G100*(1+L100/100)</f>
        <v>0</v>
      </c>
      <c r="N100" s="158">
        <v>0</v>
      </c>
      <c r="O100" s="158">
        <f>ROUND(E100*N100,2)</f>
        <v>0</v>
      </c>
      <c r="P100" s="158">
        <v>0</v>
      </c>
      <c r="Q100" s="158">
        <f>ROUND(E100*P100,2)</f>
        <v>0</v>
      </c>
      <c r="R100" s="159"/>
      <c r="S100" s="159" t="s">
        <v>137</v>
      </c>
      <c r="T100" s="159" t="s">
        <v>137</v>
      </c>
      <c r="U100" s="159">
        <v>0</v>
      </c>
      <c r="V100" s="159">
        <f>ROUND(E100*U100,2)</f>
        <v>0</v>
      </c>
      <c r="W100" s="159"/>
      <c r="X100" s="159" t="s">
        <v>161</v>
      </c>
      <c r="Y100" s="159" t="s">
        <v>139</v>
      </c>
      <c r="Z100" s="148"/>
      <c r="AA100" s="148"/>
      <c r="AB100" s="148"/>
      <c r="AC100" s="148"/>
      <c r="AD100" s="148"/>
      <c r="AE100" s="148"/>
      <c r="AF100" s="148"/>
      <c r="AG100" s="148" t="s">
        <v>173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x14ac:dyDescent="0.2">
      <c r="A101" s="164" t="s">
        <v>131</v>
      </c>
      <c r="B101" s="165" t="s">
        <v>92</v>
      </c>
      <c r="C101" s="186" t="s">
        <v>93</v>
      </c>
      <c r="D101" s="166"/>
      <c r="E101" s="167"/>
      <c r="F101" s="168"/>
      <c r="G101" s="168">
        <f>SUMIF(AG102:AG112,"&lt;&gt;NOR",G102:G112)</f>
        <v>0</v>
      </c>
      <c r="H101" s="168"/>
      <c r="I101" s="168">
        <f>SUM(I102:I112)</f>
        <v>0</v>
      </c>
      <c r="J101" s="168"/>
      <c r="K101" s="168">
        <f>SUM(K102:K112)</f>
        <v>0</v>
      </c>
      <c r="L101" s="168"/>
      <c r="M101" s="168">
        <f>SUM(M102:M112)</f>
        <v>0</v>
      </c>
      <c r="N101" s="167"/>
      <c r="O101" s="167">
        <f>SUM(O102:O112)</f>
        <v>0</v>
      </c>
      <c r="P101" s="167"/>
      <c r="Q101" s="167">
        <f>SUM(Q102:Q112)</f>
        <v>0</v>
      </c>
      <c r="R101" s="168"/>
      <c r="S101" s="168"/>
      <c r="T101" s="169"/>
      <c r="U101" s="163"/>
      <c r="V101" s="163">
        <f>SUM(V102:V112)</f>
        <v>0.59</v>
      </c>
      <c r="W101" s="163"/>
      <c r="X101" s="163"/>
      <c r="Y101" s="163"/>
      <c r="AG101" t="s">
        <v>132</v>
      </c>
    </row>
    <row r="102" spans="1:60" outlineLevel="1" x14ac:dyDescent="0.2">
      <c r="A102" s="171">
        <v>31</v>
      </c>
      <c r="B102" s="172" t="s">
        <v>192</v>
      </c>
      <c r="C102" s="187" t="s">
        <v>193</v>
      </c>
      <c r="D102" s="173" t="s">
        <v>135</v>
      </c>
      <c r="E102" s="174">
        <v>3.05</v>
      </c>
      <c r="F102" s="175"/>
      <c r="G102" s="176">
        <f>ROUND(E102*F102,2)</f>
        <v>0</v>
      </c>
      <c r="H102" s="175"/>
      <c r="I102" s="176">
        <f>ROUND(E102*H102,2)</f>
        <v>0</v>
      </c>
      <c r="J102" s="175"/>
      <c r="K102" s="176">
        <f>ROUND(E102*J102,2)</f>
        <v>0</v>
      </c>
      <c r="L102" s="176">
        <v>21</v>
      </c>
      <c r="M102" s="176">
        <f>G102*(1+L102/100)</f>
        <v>0</v>
      </c>
      <c r="N102" s="174">
        <v>5.0000000000000002E-5</v>
      </c>
      <c r="O102" s="174">
        <f>ROUND(E102*N102,2)</f>
        <v>0</v>
      </c>
      <c r="P102" s="174">
        <v>0</v>
      </c>
      <c r="Q102" s="174">
        <f>ROUND(E102*P102,2)</f>
        <v>0</v>
      </c>
      <c r="R102" s="176"/>
      <c r="S102" s="176" t="s">
        <v>136</v>
      </c>
      <c r="T102" s="177" t="s">
        <v>137</v>
      </c>
      <c r="U102" s="159">
        <v>0</v>
      </c>
      <c r="V102" s="159">
        <f>ROUND(E102*U102,2)</f>
        <v>0</v>
      </c>
      <c r="W102" s="159"/>
      <c r="X102" s="159" t="s">
        <v>138</v>
      </c>
      <c r="Y102" s="159" t="s">
        <v>139</v>
      </c>
      <c r="Z102" s="148"/>
      <c r="AA102" s="148"/>
      <c r="AB102" s="148"/>
      <c r="AC102" s="148"/>
      <c r="AD102" s="148"/>
      <c r="AE102" s="148"/>
      <c r="AF102" s="148"/>
      <c r="AG102" s="148" t="s">
        <v>140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2">
      <c r="A103" s="155"/>
      <c r="B103" s="156"/>
      <c r="C103" s="188" t="s">
        <v>455</v>
      </c>
      <c r="D103" s="161"/>
      <c r="E103" s="162">
        <v>1.25</v>
      </c>
      <c r="F103" s="159"/>
      <c r="G103" s="159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142</v>
      </c>
      <c r="AH103" s="148">
        <v>0</v>
      </c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3" x14ac:dyDescent="0.2">
      <c r="A104" s="155"/>
      <c r="B104" s="156"/>
      <c r="C104" s="188" t="s">
        <v>534</v>
      </c>
      <c r="D104" s="161"/>
      <c r="E104" s="162">
        <v>1.8</v>
      </c>
      <c r="F104" s="159"/>
      <c r="G104" s="159"/>
      <c r="H104" s="159"/>
      <c r="I104" s="159"/>
      <c r="J104" s="159"/>
      <c r="K104" s="159"/>
      <c r="L104" s="159"/>
      <c r="M104" s="159"/>
      <c r="N104" s="158"/>
      <c r="O104" s="158"/>
      <c r="P104" s="158"/>
      <c r="Q104" s="158"/>
      <c r="R104" s="159"/>
      <c r="S104" s="159"/>
      <c r="T104" s="159"/>
      <c r="U104" s="159"/>
      <c r="V104" s="159"/>
      <c r="W104" s="159"/>
      <c r="X104" s="159"/>
      <c r="Y104" s="159"/>
      <c r="Z104" s="148"/>
      <c r="AA104" s="148"/>
      <c r="AB104" s="148"/>
      <c r="AC104" s="148"/>
      <c r="AD104" s="148"/>
      <c r="AE104" s="148"/>
      <c r="AF104" s="148"/>
      <c r="AG104" s="148" t="s">
        <v>142</v>
      </c>
      <c r="AH104" s="148">
        <v>0</v>
      </c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 x14ac:dyDescent="0.2">
      <c r="A105" s="171">
        <v>32</v>
      </c>
      <c r="B105" s="172" t="s">
        <v>196</v>
      </c>
      <c r="C105" s="187" t="s">
        <v>197</v>
      </c>
      <c r="D105" s="173" t="s">
        <v>135</v>
      </c>
      <c r="E105" s="174">
        <v>3.05</v>
      </c>
      <c r="F105" s="175"/>
      <c r="G105" s="176">
        <f>ROUND(E105*F105,2)</f>
        <v>0</v>
      </c>
      <c r="H105" s="175"/>
      <c r="I105" s="176">
        <f>ROUND(E105*H105,2)</f>
        <v>0</v>
      </c>
      <c r="J105" s="175"/>
      <c r="K105" s="176">
        <f>ROUND(E105*J105,2)</f>
        <v>0</v>
      </c>
      <c r="L105" s="176">
        <v>21</v>
      </c>
      <c r="M105" s="176">
        <f>G105*(1+L105/100)</f>
        <v>0</v>
      </c>
      <c r="N105" s="174">
        <v>1.0000000000000001E-5</v>
      </c>
      <c r="O105" s="174">
        <f>ROUND(E105*N105,2)</f>
        <v>0</v>
      </c>
      <c r="P105" s="174">
        <v>0</v>
      </c>
      <c r="Q105" s="174">
        <f>ROUND(E105*P105,2)</f>
        <v>0</v>
      </c>
      <c r="R105" s="176"/>
      <c r="S105" s="176" t="s">
        <v>136</v>
      </c>
      <c r="T105" s="177" t="s">
        <v>137</v>
      </c>
      <c r="U105" s="159">
        <v>0</v>
      </c>
      <c r="V105" s="159">
        <f>ROUND(E105*U105,2)</f>
        <v>0</v>
      </c>
      <c r="W105" s="159"/>
      <c r="X105" s="159" t="s">
        <v>138</v>
      </c>
      <c r="Y105" s="159" t="s">
        <v>139</v>
      </c>
      <c r="Z105" s="148"/>
      <c r="AA105" s="148"/>
      <c r="AB105" s="148"/>
      <c r="AC105" s="148"/>
      <c r="AD105" s="148"/>
      <c r="AE105" s="148"/>
      <c r="AF105" s="148"/>
      <c r="AG105" s="148" t="s">
        <v>140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2" x14ac:dyDescent="0.2">
      <c r="A106" s="155"/>
      <c r="B106" s="156"/>
      <c r="C106" s="188" t="s">
        <v>455</v>
      </c>
      <c r="D106" s="161"/>
      <c r="E106" s="162">
        <v>1.25</v>
      </c>
      <c r="F106" s="159"/>
      <c r="G106" s="159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142</v>
      </c>
      <c r="AH106" s="148">
        <v>0</v>
      </c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3" x14ac:dyDescent="0.2">
      <c r="A107" s="155"/>
      <c r="B107" s="156"/>
      <c r="C107" s="188" t="s">
        <v>534</v>
      </c>
      <c r="D107" s="161"/>
      <c r="E107" s="162">
        <v>1.8</v>
      </c>
      <c r="F107" s="159"/>
      <c r="G107" s="159"/>
      <c r="H107" s="159"/>
      <c r="I107" s="159"/>
      <c r="J107" s="159"/>
      <c r="K107" s="159"/>
      <c r="L107" s="159"/>
      <c r="M107" s="159"/>
      <c r="N107" s="158"/>
      <c r="O107" s="158"/>
      <c r="P107" s="158"/>
      <c r="Q107" s="158"/>
      <c r="R107" s="159"/>
      <c r="S107" s="159"/>
      <c r="T107" s="159"/>
      <c r="U107" s="159"/>
      <c r="V107" s="159"/>
      <c r="W107" s="159"/>
      <c r="X107" s="159"/>
      <c r="Y107" s="159"/>
      <c r="Z107" s="148"/>
      <c r="AA107" s="148"/>
      <c r="AB107" s="148"/>
      <c r="AC107" s="148"/>
      <c r="AD107" s="148"/>
      <c r="AE107" s="148"/>
      <c r="AF107" s="148"/>
      <c r="AG107" s="148" t="s">
        <v>142</v>
      </c>
      <c r="AH107" s="148">
        <v>0</v>
      </c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1" x14ac:dyDescent="0.2">
      <c r="A108" s="178">
        <v>33</v>
      </c>
      <c r="B108" s="179" t="s">
        <v>198</v>
      </c>
      <c r="C108" s="189" t="s">
        <v>199</v>
      </c>
      <c r="D108" s="180" t="s">
        <v>200</v>
      </c>
      <c r="E108" s="181">
        <v>1</v>
      </c>
      <c r="F108" s="182"/>
      <c r="G108" s="183">
        <f>ROUND(E108*F108,2)</f>
        <v>0</v>
      </c>
      <c r="H108" s="182"/>
      <c r="I108" s="183">
        <f>ROUND(E108*H108,2)</f>
        <v>0</v>
      </c>
      <c r="J108" s="182"/>
      <c r="K108" s="183">
        <f>ROUND(E108*J108,2)</f>
        <v>0</v>
      </c>
      <c r="L108" s="183">
        <v>21</v>
      </c>
      <c r="M108" s="183">
        <f>G108*(1+L108/100)</f>
        <v>0</v>
      </c>
      <c r="N108" s="181">
        <v>2.4000000000000001E-4</v>
      </c>
      <c r="O108" s="181">
        <f>ROUND(E108*N108,2)</f>
        <v>0</v>
      </c>
      <c r="P108" s="181">
        <v>0</v>
      </c>
      <c r="Q108" s="181">
        <f>ROUND(E108*P108,2)</f>
        <v>0</v>
      </c>
      <c r="R108" s="183"/>
      <c r="S108" s="183" t="s">
        <v>136</v>
      </c>
      <c r="T108" s="184" t="s">
        <v>201</v>
      </c>
      <c r="U108" s="159">
        <v>0</v>
      </c>
      <c r="V108" s="159">
        <f>ROUND(E108*U108,2)</f>
        <v>0</v>
      </c>
      <c r="W108" s="159"/>
      <c r="X108" s="159" t="s">
        <v>138</v>
      </c>
      <c r="Y108" s="159" t="s">
        <v>139</v>
      </c>
      <c r="Z108" s="148"/>
      <c r="AA108" s="148"/>
      <c r="AB108" s="148"/>
      <c r="AC108" s="148"/>
      <c r="AD108" s="148"/>
      <c r="AE108" s="148"/>
      <c r="AF108" s="148"/>
      <c r="AG108" s="148" t="s">
        <v>140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2">
      <c r="A109" s="171">
        <v>34</v>
      </c>
      <c r="B109" s="172" t="s">
        <v>357</v>
      </c>
      <c r="C109" s="187" t="s">
        <v>358</v>
      </c>
      <c r="D109" s="173" t="s">
        <v>135</v>
      </c>
      <c r="E109" s="174">
        <v>1.8</v>
      </c>
      <c r="F109" s="175"/>
      <c r="G109" s="176">
        <f>ROUND(E109*F109,2)</f>
        <v>0</v>
      </c>
      <c r="H109" s="175"/>
      <c r="I109" s="176">
        <f>ROUND(E109*H109,2)</f>
        <v>0</v>
      </c>
      <c r="J109" s="175"/>
      <c r="K109" s="176">
        <f>ROUND(E109*J109,2)</f>
        <v>0</v>
      </c>
      <c r="L109" s="176">
        <v>21</v>
      </c>
      <c r="M109" s="176">
        <f>G109*(1+L109/100)</f>
        <v>0</v>
      </c>
      <c r="N109" s="174">
        <v>4.0999999999999999E-4</v>
      </c>
      <c r="O109" s="174">
        <f>ROUND(E109*N109,2)</f>
        <v>0</v>
      </c>
      <c r="P109" s="174">
        <v>0</v>
      </c>
      <c r="Q109" s="174">
        <f>ROUND(E109*P109,2)</f>
        <v>0</v>
      </c>
      <c r="R109" s="176"/>
      <c r="S109" s="176" t="s">
        <v>137</v>
      </c>
      <c r="T109" s="177" t="s">
        <v>137</v>
      </c>
      <c r="U109" s="159">
        <v>0.32600000000000001</v>
      </c>
      <c r="V109" s="159">
        <f>ROUND(E109*U109,2)</f>
        <v>0.59</v>
      </c>
      <c r="W109" s="159"/>
      <c r="X109" s="159" t="s">
        <v>138</v>
      </c>
      <c r="Y109" s="159" t="s">
        <v>139</v>
      </c>
      <c r="Z109" s="148"/>
      <c r="AA109" s="148"/>
      <c r="AB109" s="148"/>
      <c r="AC109" s="148"/>
      <c r="AD109" s="148"/>
      <c r="AE109" s="148"/>
      <c r="AF109" s="148"/>
      <c r="AG109" s="148" t="s">
        <v>140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2" x14ac:dyDescent="0.2">
      <c r="A110" s="155"/>
      <c r="B110" s="156"/>
      <c r="C110" s="188" t="s">
        <v>534</v>
      </c>
      <c r="D110" s="161"/>
      <c r="E110" s="162">
        <v>1.8</v>
      </c>
      <c r="F110" s="159"/>
      <c r="G110" s="159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142</v>
      </c>
      <c r="AH110" s="148">
        <v>0</v>
      </c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2">
      <c r="A111" s="171">
        <v>35</v>
      </c>
      <c r="B111" s="172" t="s">
        <v>206</v>
      </c>
      <c r="C111" s="187" t="s">
        <v>207</v>
      </c>
      <c r="D111" s="173" t="s">
        <v>156</v>
      </c>
      <c r="E111" s="174">
        <v>4.74</v>
      </c>
      <c r="F111" s="175"/>
      <c r="G111" s="176">
        <f>ROUND(E111*F111,2)</f>
        <v>0</v>
      </c>
      <c r="H111" s="175"/>
      <c r="I111" s="176">
        <f>ROUND(E111*H111,2)</f>
        <v>0</v>
      </c>
      <c r="J111" s="175"/>
      <c r="K111" s="176">
        <f>ROUND(E111*J111,2)</f>
        <v>0</v>
      </c>
      <c r="L111" s="176">
        <v>21</v>
      </c>
      <c r="M111" s="176">
        <f>G111*(1+L111/100)</f>
        <v>0</v>
      </c>
      <c r="N111" s="174">
        <v>0</v>
      </c>
      <c r="O111" s="174">
        <f>ROUND(E111*N111,2)</f>
        <v>0</v>
      </c>
      <c r="P111" s="174">
        <v>0</v>
      </c>
      <c r="Q111" s="174">
        <f>ROUND(E111*P111,2)</f>
        <v>0</v>
      </c>
      <c r="R111" s="176"/>
      <c r="S111" s="176" t="s">
        <v>136</v>
      </c>
      <c r="T111" s="177" t="s">
        <v>137</v>
      </c>
      <c r="U111" s="159">
        <v>0</v>
      </c>
      <c r="V111" s="159">
        <f>ROUND(E111*U111,2)</f>
        <v>0</v>
      </c>
      <c r="W111" s="159"/>
      <c r="X111" s="159" t="s">
        <v>138</v>
      </c>
      <c r="Y111" s="159" t="s">
        <v>139</v>
      </c>
      <c r="Z111" s="148"/>
      <c r="AA111" s="148"/>
      <c r="AB111" s="148"/>
      <c r="AC111" s="148"/>
      <c r="AD111" s="148"/>
      <c r="AE111" s="148"/>
      <c r="AF111" s="148"/>
      <c r="AG111" s="148" t="s">
        <v>140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2" x14ac:dyDescent="0.2">
      <c r="A112" s="155"/>
      <c r="B112" s="156"/>
      <c r="C112" s="188" t="s">
        <v>211</v>
      </c>
      <c r="D112" s="161"/>
      <c r="E112" s="162">
        <v>4.74</v>
      </c>
      <c r="F112" s="159"/>
      <c r="G112" s="159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142</v>
      </c>
      <c r="AH112" s="148">
        <v>0</v>
      </c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x14ac:dyDescent="0.2">
      <c r="A113" s="164" t="s">
        <v>131</v>
      </c>
      <c r="B113" s="165" t="s">
        <v>94</v>
      </c>
      <c r="C113" s="186" t="s">
        <v>95</v>
      </c>
      <c r="D113" s="166"/>
      <c r="E113" s="167"/>
      <c r="F113" s="168"/>
      <c r="G113" s="168">
        <f>SUMIF(AG114:AG187,"&lt;&gt;NOR",G114:G187)</f>
        <v>0</v>
      </c>
      <c r="H113" s="168"/>
      <c r="I113" s="168">
        <f>SUM(I114:I187)</f>
        <v>0</v>
      </c>
      <c r="J113" s="168"/>
      <c r="K113" s="168">
        <f>SUM(K114:K187)</f>
        <v>0</v>
      </c>
      <c r="L113" s="168"/>
      <c r="M113" s="168">
        <f>SUM(M114:M187)</f>
        <v>0</v>
      </c>
      <c r="N113" s="167"/>
      <c r="O113" s="167">
        <f>SUM(O114:O187)</f>
        <v>6.9999999999999993E-2</v>
      </c>
      <c r="P113" s="167"/>
      <c r="Q113" s="167">
        <f>SUM(Q114:Q187)</f>
        <v>0.06</v>
      </c>
      <c r="R113" s="168"/>
      <c r="S113" s="168"/>
      <c r="T113" s="169"/>
      <c r="U113" s="163"/>
      <c r="V113" s="163">
        <f>SUM(V114:V187)</f>
        <v>20.7</v>
      </c>
      <c r="W113" s="163"/>
      <c r="X113" s="163"/>
      <c r="Y113" s="163"/>
      <c r="AG113" t="s">
        <v>132</v>
      </c>
    </row>
    <row r="114" spans="1:60" ht="22.5" outlineLevel="1" x14ac:dyDescent="0.2">
      <c r="A114" s="171">
        <v>36</v>
      </c>
      <c r="B114" s="172" t="s">
        <v>213</v>
      </c>
      <c r="C114" s="187" t="s">
        <v>214</v>
      </c>
      <c r="D114" s="173" t="s">
        <v>135</v>
      </c>
      <c r="E114" s="174">
        <v>16.121600000000001</v>
      </c>
      <c r="F114" s="175"/>
      <c r="G114" s="176">
        <f>ROUND(E114*F114,2)</f>
        <v>0</v>
      </c>
      <c r="H114" s="175"/>
      <c r="I114" s="176">
        <f>ROUND(E114*H114,2)</f>
        <v>0</v>
      </c>
      <c r="J114" s="175"/>
      <c r="K114" s="176">
        <f>ROUND(E114*J114,2)</f>
        <v>0</v>
      </c>
      <c r="L114" s="176">
        <v>21</v>
      </c>
      <c r="M114" s="176">
        <f>G114*(1+L114/100)</f>
        <v>0</v>
      </c>
      <c r="N114" s="174">
        <v>3.5E-4</v>
      </c>
      <c r="O114" s="174">
        <f>ROUND(E114*N114,2)</f>
        <v>0.01</v>
      </c>
      <c r="P114" s="174">
        <v>0</v>
      </c>
      <c r="Q114" s="174">
        <f>ROUND(E114*P114,2)</f>
        <v>0</v>
      </c>
      <c r="R114" s="176"/>
      <c r="S114" s="176" t="s">
        <v>136</v>
      </c>
      <c r="T114" s="177" t="s">
        <v>137</v>
      </c>
      <c r="U114" s="159">
        <v>0</v>
      </c>
      <c r="V114" s="159">
        <f>ROUND(E114*U114,2)</f>
        <v>0</v>
      </c>
      <c r="W114" s="159"/>
      <c r="X114" s="159" t="s">
        <v>138</v>
      </c>
      <c r="Y114" s="159" t="s">
        <v>139</v>
      </c>
      <c r="Z114" s="148"/>
      <c r="AA114" s="148"/>
      <c r="AB114" s="148"/>
      <c r="AC114" s="148"/>
      <c r="AD114" s="148"/>
      <c r="AE114" s="148"/>
      <c r="AF114" s="148"/>
      <c r="AG114" s="148" t="s">
        <v>140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2" x14ac:dyDescent="0.2">
      <c r="A115" s="155"/>
      <c r="B115" s="156"/>
      <c r="C115" s="188" t="s">
        <v>516</v>
      </c>
      <c r="D115" s="161"/>
      <c r="E115" s="162">
        <v>16.121600000000001</v>
      </c>
      <c r="F115" s="159"/>
      <c r="G115" s="159"/>
      <c r="H115" s="159"/>
      <c r="I115" s="159"/>
      <c r="J115" s="159"/>
      <c r="K115" s="159"/>
      <c r="L115" s="159"/>
      <c r="M115" s="159"/>
      <c r="N115" s="158"/>
      <c r="O115" s="158"/>
      <c r="P115" s="158"/>
      <c r="Q115" s="158"/>
      <c r="R115" s="159"/>
      <c r="S115" s="159"/>
      <c r="T115" s="159"/>
      <c r="U115" s="159"/>
      <c r="V115" s="159"/>
      <c r="W115" s="159"/>
      <c r="X115" s="159"/>
      <c r="Y115" s="159"/>
      <c r="Z115" s="148"/>
      <c r="AA115" s="148"/>
      <c r="AB115" s="148"/>
      <c r="AC115" s="148"/>
      <c r="AD115" s="148"/>
      <c r="AE115" s="148"/>
      <c r="AF115" s="148"/>
      <c r="AG115" s="148" t="s">
        <v>142</v>
      </c>
      <c r="AH115" s="148">
        <v>0</v>
      </c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2">
      <c r="A116" s="171">
        <v>37</v>
      </c>
      <c r="B116" s="172" t="s">
        <v>215</v>
      </c>
      <c r="C116" s="187" t="s">
        <v>216</v>
      </c>
      <c r="D116" s="173" t="s">
        <v>135</v>
      </c>
      <c r="E116" s="174">
        <v>10.416</v>
      </c>
      <c r="F116" s="175"/>
      <c r="G116" s="176">
        <f>ROUND(E116*F116,2)</f>
        <v>0</v>
      </c>
      <c r="H116" s="175"/>
      <c r="I116" s="176">
        <f>ROUND(E116*H116,2)</f>
        <v>0</v>
      </c>
      <c r="J116" s="175"/>
      <c r="K116" s="176">
        <f>ROUND(E116*J116,2)</f>
        <v>0</v>
      </c>
      <c r="L116" s="176">
        <v>21</v>
      </c>
      <c r="M116" s="176">
        <f>G116*(1+L116/100)</f>
        <v>0</v>
      </c>
      <c r="N116" s="174">
        <v>4.0000000000000003E-5</v>
      </c>
      <c r="O116" s="174">
        <f>ROUND(E116*N116,2)</f>
        <v>0</v>
      </c>
      <c r="P116" s="174">
        <v>0</v>
      </c>
      <c r="Q116" s="174">
        <f>ROUND(E116*P116,2)</f>
        <v>0</v>
      </c>
      <c r="R116" s="176"/>
      <c r="S116" s="176" t="s">
        <v>136</v>
      </c>
      <c r="T116" s="177" t="s">
        <v>137</v>
      </c>
      <c r="U116" s="159">
        <v>0</v>
      </c>
      <c r="V116" s="159">
        <f>ROUND(E116*U116,2)</f>
        <v>0</v>
      </c>
      <c r="W116" s="159"/>
      <c r="X116" s="159" t="s">
        <v>138</v>
      </c>
      <c r="Y116" s="159" t="s">
        <v>139</v>
      </c>
      <c r="Z116" s="148"/>
      <c r="AA116" s="148"/>
      <c r="AB116" s="148"/>
      <c r="AC116" s="148"/>
      <c r="AD116" s="148"/>
      <c r="AE116" s="148"/>
      <c r="AF116" s="148"/>
      <c r="AG116" s="148" t="s">
        <v>140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2" x14ac:dyDescent="0.2">
      <c r="A117" s="155"/>
      <c r="B117" s="156"/>
      <c r="C117" s="188" t="s">
        <v>535</v>
      </c>
      <c r="D117" s="161"/>
      <c r="E117" s="162">
        <v>2.8159999999999998</v>
      </c>
      <c r="F117" s="159"/>
      <c r="G117" s="159"/>
      <c r="H117" s="159"/>
      <c r="I117" s="159"/>
      <c r="J117" s="159"/>
      <c r="K117" s="159"/>
      <c r="L117" s="159"/>
      <c r="M117" s="159"/>
      <c r="N117" s="158"/>
      <c r="O117" s="158"/>
      <c r="P117" s="158"/>
      <c r="Q117" s="158"/>
      <c r="R117" s="159"/>
      <c r="S117" s="159"/>
      <c r="T117" s="159"/>
      <c r="U117" s="159"/>
      <c r="V117" s="159"/>
      <c r="W117" s="159"/>
      <c r="X117" s="159"/>
      <c r="Y117" s="159"/>
      <c r="Z117" s="148"/>
      <c r="AA117" s="148"/>
      <c r="AB117" s="148"/>
      <c r="AC117" s="148"/>
      <c r="AD117" s="148"/>
      <c r="AE117" s="148"/>
      <c r="AF117" s="148"/>
      <c r="AG117" s="148" t="s">
        <v>142</v>
      </c>
      <c r="AH117" s="148">
        <v>0</v>
      </c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3" x14ac:dyDescent="0.2">
      <c r="A118" s="155"/>
      <c r="B118" s="156"/>
      <c r="C118" s="188" t="s">
        <v>219</v>
      </c>
      <c r="D118" s="161"/>
      <c r="E118" s="162">
        <v>1.6</v>
      </c>
      <c r="F118" s="159"/>
      <c r="G118" s="159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142</v>
      </c>
      <c r="AH118" s="148">
        <v>0</v>
      </c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 x14ac:dyDescent="0.2">
      <c r="A119" s="155"/>
      <c r="B119" s="156"/>
      <c r="C119" s="188" t="s">
        <v>536</v>
      </c>
      <c r="D119" s="161"/>
      <c r="E119" s="162">
        <v>2.8</v>
      </c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142</v>
      </c>
      <c r="AH119" s="148">
        <v>0</v>
      </c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2">
      <c r="A120" s="155"/>
      <c r="B120" s="156"/>
      <c r="C120" s="188" t="s">
        <v>537</v>
      </c>
      <c r="D120" s="161"/>
      <c r="E120" s="162">
        <v>3.2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142</v>
      </c>
      <c r="AH120" s="148">
        <v>0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ht="22.5" outlineLevel="1" x14ac:dyDescent="0.2">
      <c r="A121" s="178">
        <v>38</v>
      </c>
      <c r="B121" s="179" t="s">
        <v>365</v>
      </c>
      <c r="C121" s="189" t="s">
        <v>366</v>
      </c>
      <c r="D121" s="180" t="s">
        <v>135</v>
      </c>
      <c r="E121" s="181">
        <v>6</v>
      </c>
      <c r="F121" s="182"/>
      <c r="G121" s="183">
        <f>ROUND(E121*F121,2)</f>
        <v>0</v>
      </c>
      <c r="H121" s="182"/>
      <c r="I121" s="183">
        <f>ROUND(E121*H121,2)</f>
        <v>0</v>
      </c>
      <c r="J121" s="182"/>
      <c r="K121" s="183">
        <f>ROUND(E121*J121,2)</f>
        <v>0</v>
      </c>
      <c r="L121" s="183">
        <v>21</v>
      </c>
      <c r="M121" s="183">
        <f>G121*(1+L121/100)</f>
        <v>0</v>
      </c>
      <c r="N121" s="181">
        <v>1.0000000000000001E-5</v>
      </c>
      <c r="O121" s="181">
        <f>ROUND(E121*N121,2)</f>
        <v>0</v>
      </c>
      <c r="P121" s="181">
        <v>0</v>
      </c>
      <c r="Q121" s="181">
        <f>ROUND(E121*P121,2)</f>
        <v>0</v>
      </c>
      <c r="R121" s="183"/>
      <c r="S121" s="183" t="s">
        <v>136</v>
      </c>
      <c r="T121" s="184" t="s">
        <v>137</v>
      </c>
      <c r="U121" s="159">
        <v>0</v>
      </c>
      <c r="V121" s="159">
        <f>ROUND(E121*U121,2)</f>
        <v>0</v>
      </c>
      <c r="W121" s="159"/>
      <c r="X121" s="159" t="s">
        <v>138</v>
      </c>
      <c r="Y121" s="159" t="s">
        <v>139</v>
      </c>
      <c r="Z121" s="148"/>
      <c r="AA121" s="148"/>
      <c r="AB121" s="148"/>
      <c r="AC121" s="148"/>
      <c r="AD121" s="148"/>
      <c r="AE121" s="148"/>
      <c r="AF121" s="148"/>
      <c r="AG121" s="148" t="s">
        <v>140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1" x14ac:dyDescent="0.2">
      <c r="A122" s="171">
        <v>39</v>
      </c>
      <c r="B122" s="172" t="s">
        <v>222</v>
      </c>
      <c r="C122" s="187" t="s">
        <v>223</v>
      </c>
      <c r="D122" s="173" t="s">
        <v>135</v>
      </c>
      <c r="E122" s="174">
        <v>67.308000000000007</v>
      </c>
      <c r="F122" s="175"/>
      <c r="G122" s="176">
        <f>ROUND(E122*F122,2)</f>
        <v>0</v>
      </c>
      <c r="H122" s="175"/>
      <c r="I122" s="176">
        <f>ROUND(E122*H122,2)</f>
        <v>0</v>
      </c>
      <c r="J122" s="175"/>
      <c r="K122" s="176">
        <f>ROUND(E122*J122,2)</f>
        <v>0</v>
      </c>
      <c r="L122" s="176">
        <v>21</v>
      </c>
      <c r="M122" s="176">
        <f>G122*(1+L122/100)</f>
        <v>0</v>
      </c>
      <c r="N122" s="174">
        <v>0</v>
      </c>
      <c r="O122" s="174">
        <f>ROUND(E122*N122,2)</f>
        <v>0</v>
      </c>
      <c r="P122" s="174">
        <v>8.9999999999999998E-4</v>
      </c>
      <c r="Q122" s="174">
        <f>ROUND(E122*P122,2)</f>
        <v>0.06</v>
      </c>
      <c r="R122" s="176"/>
      <c r="S122" s="176" t="s">
        <v>136</v>
      </c>
      <c r="T122" s="177" t="s">
        <v>137</v>
      </c>
      <c r="U122" s="159">
        <v>0</v>
      </c>
      <c r="V122" s="159">
        <f>ROUND(E122*U122,2)</f>
        <v>0</v>
      </c>
      <c r="W122" s="159"/>
      <c r="X122" s="159" t="s">
        <v>138</v>
      </c>
      <c r="Y122" s="159" t="s">
        <v>139</v>
      </c>
      <c r="Z122" s="148"/>
      <c r="AA122" s="148"/>
      <c r="AB122" s="148"/>
      <c r="AC122" s="148"/>
      <c r="AD122" s="148"/>
      <c r="AE122" s="148"/>
      <c r="AF122" s="148"/>
      <c r="AG122" s="148" t="s">
        <v>140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2" x14ac:dyDescent="0.2">
      <c r="A123" s="155"/>
      <c r="B123" s="156"/>
      <c r="C123" s="188" t="s">
        <v>502</v>
      </c>
      <c r="D123" s="161"/>
      <c r="E123" s="162">
        <v>13.74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8"/>
      <c r="AA123" s="148"/>
      <c r="AB123" s="148"/>
      <c r="AC123" s="148"/>
      <c r="AD123" s="148"/>
      <c r="AE123" s="148"/>
      <c r="AF123" s="148"/>
      <c r="AG123" s="148" t="s">
        <v>142</v>
      </c>
      <c r="AH123" s="148">
        <v>0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2">
      <c r="A124" s="155"/>
      <c r="B124" s="156"/>
      <c r="C124" s="188" t="s">
        <v>507</v>
      </c>
      <c r="D124" s="161"/>
      <c r="E124" s="162">
        <v>10.56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142</v>
      </c>
      <c r="AH124" s="148">
        <v>0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2">
      <c r="A125" s="155"/>
      <c r="B125" s="156"/>
      <c r="C125" s="188" t="s">
        <v>312</v>
      </c>
      <c r="D125" s="161"/>
      <c r="E125" s="162">
        <v>7.62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142</v>
      </c>
      <c r="AH125" s="148">
        <v>0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2">
      <c r="A126" s="155"/>
      <c r="B126" s="156"/>
      <c r="C126" s="188" t="s">
        <v>508</v>
      </c>
      <c r="D126" s="161"/>
      <c r="E126" s="162">
        <v>9.5399999999999991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142</v>
      </c>
      <c r="AH126" s="148">
        <v>0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2">
      <c r="A127" s="155"/>
      <c r="B127" s="156"/>
      <c r="C127" s="188" t="s">
        <v>509</v>
      </c>
      <c r="D127" s="161"/>
      <c r="E127" s="162">
        <v>3.528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142</v>
      </c>
      <c r="AH127" s="148">
        <v>0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2">
      <c r="A128" s="155"/>
      <c r="B128" s="156"/>
      <c r="C128" s="188" t="s">
        <v>507</v>
      </c>
      <c r="D128" s="161"/>
      <c r="E128" s="162">
        <v>10.56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142</v>
      </c>
      <c r="AH128" s="148">
        <v>0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2">
      <c r="A129" s="155"/>
      <c r="B129" s="156"/>
      <c r="C129" s="188" t="s">
        <v>538</v>
      </c>
      <c r="D129" s="161"/>
      <c r="E129" s="162">
        <v>7.92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142</v>
      </c>
      <c r="AH129" s="148">
        <v>0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2">
      <c r="A130" s="155"/>
      <c r="B130" s="156"/>
      <c r="C130" s="188" t="s">
        <v>511</v>
      </c>
      <c r="D130" s="161"/>
      <c r="E130" s="162">
        <v>3.84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142</v>
      </c>
      <c r="AH130" s="148">
        <v>0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1" x14ac:dyDescent="0.2">
      <c r="A131" s="171">
        <v>40</v>
      </c>
      <c r="B131" s="172" t="s">
        <v>224</v>
      </c>
      <c r="C131" s="187" t="s">
        <v>225</v>
      </c>
      <c r="D131" s="173" t="s">
        <v>135</v>
      </c>
      <c r="E131" s="174">
        <v>67.308000000000007</v>
      </c>
      <c r="F131" s="175"/>
      <c r="G131" s="176">
        <f>ROUND(E131*F131,2)</f>
        <v>0</v>
      </c>
      <c r="H131" s="175"/>
      <c r="I131" s="176">
        <f>ROUND(E131*H131,2)</f>
        <v>0</v>
      </c>
      <c r="J131" s="175"/>
      <c r="K131" s="176">
        <f>ROUND(E131*J131,2)</f>
        <v>0</v>
      </c>
      <c r="L131" s="176">
        <v>21</v>
      </c>
      <c r="M131" s="176">
        <f>G131*(1+L131/100)</f>
        <v>0</v>
      </c>
      <c r="N131" s="174">
        <v>0</v>
      </c>
      <c r="O131" s="174">
        <f>ROUND(E131*N131,2)</f>
        <v>0</v>
      </c>
      <c r="P131" s="174">
        <v>0</v>
      </c>
      <c r="Q131" s="174">
        <f>ROUND(E131*P131,2)</f>
        <v>0</v>
      </c>
      <c r="R131" s="176"/>
      <c r="S131" s="176" t="s">
        <v>136</v>
      </c>
      <c r="T131" s="177" t="s">
        <v>137</v>
      </c>
      <c r="U131" s="159">
        <v>0</v>
      </c>
      <c r="V131" s="159">
        <f>ROUND(E131*U131,2)</f>
        <v>0</v>
      </c>
      <c r="W131" s="159"/>
      <c r="X131" s="159" t="s">
        <v>138</v>
      </c>
      <c r="Y131" s="159" t="s">
        <v>139</v>
      </c>
      <c r="Z131" s="148"/>
      <c r="AA131" s="148"/>
      <c r="AB131" s="148"/>
      <c r="AC131" s="148"/>
      <c r="AD131" s="148"/>
      <c r="AE131" s="148"/>
      <c r="AF131" s="148"/>
      <c r="AG131" s="148" t="s">
        <v>140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2" x14ac:dyDescent="0.2">
      <c r="A132" s="155"/>
      <c r="B132" s="156"/>
      <c r="C132" s="188" t="s">
        <v>502</v>
      </c>
      <c r="D132" s="161"/>
      <c r="E132" s="162">
        <v>13.74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142</v>
      </c>
      <c r="AH132" s="148">
        <v>0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2">
      <c r="A133" s="155"/>
      <c r="B133" s="156"/>
      <c r="C133" s="188" t="s">
        <v>507</v>
      </c>
      <c r="D133" s="161"/>
      <c r="E133" s="162">
        <v>10.56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142</v>
      </c>
      <c r="AH133" s="148">
        <v>0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2">
      <c r="A134" s="155"/>
      <c r="B134" s="156"/>
      <c r="C134" s="188" t="s">
        <v>312</v>
      </c>
      <c r="D134" s="161"/>
      <c r="E134" s="162">
        <v>7.62</v>
      </c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142</v>
      </c>
      <c r="AH134" s="148">
        <v>0</v>
      </c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2">
      <c r="A135" s="155"/>
      <c r="B135" s="156"/>
      <c r="C135" s="188" t="s">
        <v>508</v>
      </c>
      <c r="D135" s="161"/>
      <c r="E135" s="162">
        <v>9.5399999999999991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8"/>
      <c r="AA135" s="148"/>
      <c r="AB135" s="148"/>
      <c r="AC135" s="148"/>
      <c r="AD135" s="148"/>
      <c r="AE135" s="148"/>
      <c r="AF135" s="148"/>
      <c r="AG135" s="148" t="s">
        <v>142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outlineLevel="3" x14ac:dyDescent="0.2">
      <c r="A136" s="155"/>
      <c r="B136" s="156"/>
      <c r="C136" s="188" t="s">
        <v>509</v>
      </c>
      <c r="D136" s="161"/>
      <c r="E136" s="162">
        <v>3.528</v>
      </c>
      <c r="F136" s="159"/>
      <c r="G136" s="159"/>
      <c r="H136" s="159"/>
      <c r="I136" s="159"/>
      <c r="J136" s="159"/>
      <c r="K136" s="159"/>
      <c r="L136" s="159"/>
      <c r="M136" s="159"/>
      <c r="N136" s="158"/>
      <c r="O136" s="158"/>
      <c r="P136" s="158"/>
      <c r="Q136" s="158"/>
      <c r="R136" s="159"/>
      <c r="S136" s="159"/>
      <c r="T136" s="159"/>
      <c r="U136" s="159"/>
      <c r="V136" s="159"/>
      <c r="W136" s="159"/>
      <c r="X136" s="159"/>
      <c r="Y136" s="159"/>
      <c r="Z136" s="148"/>
      <c r="AA136" s="148"/>
      <c r="AB136" s="148"/>
      <c r="AC136" s="148"/>
      <c r="AD136" s="148"/>
      <c r="AE136" s="148"/>
      <c r="AF136" s="148"/>
      <c r="AG136" s="148" t="s">
        <v>142</v>
      </c>
      <c r="AH136" s="148">
        <v>0</v>
      </c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3" x14ac:dyDescent="0.2">
      <c r="A137" s="155"/>
      <c r="B137" s="156"/>
      <c r="C137" s="188" t="s">
        <v>507</v>
      </c>
      <c r="D137" s="161"/>
      <c r="E137" s="162">
        <v>10.56</v>
      </c>
      <c r="F137" s="159"/>
      <c r="G137" s="159"/>
      <c r="H137" s="159"/>
      <c r="I137" s="159"/>
      <c r="J137" s="159"/>
      <c r="K137" s="159"/>
      <c r="L137" s="159"/>
      <c r="M137" s="159"/>
      <c r="N137" s="158"/>
      <c r="O137" s="158"/>
      <c r="P137" s="158"/>
      <c r="Q137" s="158"/>
      <c r="R137" s="159"/>
      <c r="S137" s="159"/>
      <c r="T137" s="159"/>
      <c r="U137" s="159"/>
      <c r="V137" s="159"/>
      <c r="W137" s="159"/>
      <c r="X137" s="159"/>
      <c r="Y137" s="159"/>
      <c r="Z137" s="148"/>
      <c r="AA137" s="148"/>
      <c r="AB137" s="148"/>
      <c r="AC137" s="148"/>
      <c r="AD137" s="148"/>
      <c r="AE137" s="148"/>
      <c r="AF137" s="148"/>
      <c r="AG137" s="148" t="s">
        <v>142</v>
      </c>
      <c r="AH137" s="148">
        <v>0</v>
      </c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3" x14ac:dyDescent="0.2">
      <c r="A138" s="155"/>
      <c r="B138" s="156"/>
      <c r="C138" s="188" t="s">
        <v>538</v>
      </c>
      <c r="D138" s="161"/>
      <c r="E138" s="162">
        <v>7.92</v>
      </c>
      <c r="F138" s="159"/>
      <c r="G138" s="159"/>
      <c r="H138" s="159"/>
      <c r="I138" s="159"/>
      <c r="J138" s="159"/>
      <c r="K138" s="159"/>
      <c r="L138" s="159"/>
      <c r="M138" s="159"/>
      <c r="N138" s="158"/>
      <c r="O138" s="158"/>
      <c r="P138" s="158"/>
      <c r="Q138" s="158"/>
      <c r="R138" s="159"/>
      <c r="S138" s="159"/>
      <c r="T138" s="159"/>
      <c r="U138" s="159"/>
      <c r="V138" s="159"/>
      <c r="W138" s="159"/>
      <c r="X138" s="159"/>
      <c r="Y138" s="159"/>
      <c r="Z138" s="148"/>
      <c r="AA138" s="148"/>
      <c r="AB138" s="148"/>
      <c r="AC138" s="148"/>
      <c r="AD138" s="148"/>
      <c r="AE138" s="148"/>
      <c r="AF138" s="148"/>
      <c r="AG138" s="148" t="s">
        <v>142</v>
      </c>
      <c r="AH138" s="148">
        <v>0</v>
      </c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3" x14ac:dyDescent="0.2">
      <c r="A139" s="155"/>
      <c r="B139" s="156"/>
      <c r="C139" s="188" t="s">
        <v>511</v>
      </c>
      <c r="D139" s="161"/>
      <c r="E139" s="162">
        <v>3.84</v>
      </c>
      <c r="F139" s="159"/>
      <c r="G139" s="159"/>
      <c r="H139" s="159"/>
      <c r="I139" s="159"/>
      <c r="J139" s="159"/>
      <c r="K139" s="159"/>
      <c r="L139" s="159"/>
      <c r="M139" s="159"/>
      <c r="N139" s="158"/>
      <c r="O139" s="158"/>
      <c r="P139" s="158"/>
      <c r="Q139" s="158"/>
      <c r="R139" s="159"/>
      <c r="S139" s="159"/>
      <c r="T139" s="159"/>
      <c r="U139" s="159"/>
      <c r="V139" s="159"/>
      <c r="W139" s="159"/>
      <c r="X139" s="159"/>
      <c r="Y139" s="159"/>
      <c r="Z139" s="148"/>
      <c r="AA139" s="148"/>
      <c r="AB139" s="148"/>
      <c r="AC139" s="148"/>
      <c r="AD139" s="148"/>
      <c r="AE139" s="148"/>
      <c r="AF139" s="148"/>
      <c r="AG139" s="148" t="s">
        <v>142</v>
      </c>
      <c r="AH139" s="148">
        <v>0</v>
      </c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2">
      <c r="A140" s="171">
        <v>41</v>
      </c>
      <c r="B140" s="172" t="s">
        <v>226</v>
      </c>
      <c r="C140" s="187" t="s">
        <v>227</v>
      </c>
      <c r="D140" s="173" t="s">
        <v>156</v>
      </c>
      <c r="E140" s="174">
        <v>67.12</v>
      </c>
      <c r="F140" s="175"/>
      <c r="G140" s="176">
        <f>ROUND(E140*F140,2)</f>
        <v>0</v>
      </c>
      <c r="H140" s="175"/>
      <c r="I140" s="176">
        <f>ROUND(E140*H140,2)</f>
        <v>0</v>
      </c>
      <c r="J140" s="175"/>
      <c r="K140" s="176">
        <f>ROUND(E140*J140,2)</f>
        <v>0</v>
      </c>
      <c r="L140" s="176">
        <v>21</v>
      </c>
      <c r="M140" s="176">
        <f>G140*(1+L140/100)</f>
        <v>0</v>
      </c>
      <c r="N140" s="174">
        <v>1.0000000000000001E-5</v>
      </c>
      <c r="O140" s="174">
        <f>ROUND(E140*N140,2)</f>
        <v>0</v>
      </c>
      <c r="P140" s="174">
        <v>0</v>
      </c>
      <c r="Q140" s="174">
        <f>ROUND(E140*P140,2)</f>
        <v>0</v>
      </c>
      <c r="R140" s="176"/>
      <c r="S140" s="176" t="s">
        <v>136</v>
      </c>
      <c r="T140" s="177" t="s">
        <v>137</v>
      </c>
      <c r="U140" s="159">
        <v>0.05</v>
      </c>
      <c r="V140" s="159">
        <f>ROUND(E140*U140,2)</f>
        <v>3.36</v>
      </c>
      <c r="W140" s="159"/>
      <c r="X140" s="159" t="s">
        <v>138</v>
      </c>
      <c r="Y140" s="159" t="s">
        <v>139</v>
      </c>
      <c r="Z140" s="148"/>
      <c r="AA140" s="148"/>
      <c r="AB140" s="148"/>
      <c r="AC140" s="148"/>
      <c r="AD140" s="148"/>
      <c r="AE140" s="148"/>
      <c r="AF140" s="148"/>
      <c r="AG140" s="148" t="s">
        <v>140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2" x14ac:dyDescent="0.2">
      <c r="A141" s="155"/>
      <c r="B141" s="156"/>
      <c r="C141" s="188" t="s">
        <v>523</v>
      </c>
      <c r="D141" s="161"/>
      <c r="E141" s="162">
        <v>16.2</v>
      </c>
      <c r="F141" s="159"/>
      <c r="G141" s="159"/>
      <c r="H141" s="159"/>
      <c r="I141" s="159"/>
      <c r="J141" s="159"/>
      <c r="K141" s="159"/>
      <c r="L141" s="159"/>
      <c r="M141" s="159"/>
      <c r="N141" s="158"/>
      <c r="O141" s="158"/>
      <c r="P141" s="158"/>
      <c r="Q141" s="158"/>
      <c r="R141" s="159"/>
      <c r="S141" s="159"/>
      <c r="T141" s="159"/>
      <c r="U141" s="159"/>
      <c r="V141" s="159"/>
      <c r="W141" s="159"/>
      <c r="X141" s="159"/>
      <c r="Y141" s="159"/>
      <c r="Z141" s="148"/>
      <c r="AA141" s="148"/>
      <c r="AB141" s="148"/>
      <c r="AC141" s="148"/>
      <c r="AD141" s="148"/>
      <c r="AE141" s="148"/>
      <c r="AF141" s="148"/>
      <c r="AG141" s="148" t="s">
        <v>142</v>
      </c>
      <c r="AH141" s="148">
        <v>0</v>
      </c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3" x14ac:dyDescent="0.2">
      <c r="A142" s="155"/>
      <c r="B142" s="156"/>
      <c r="C142" s="188" t="s">
        <v>524</v>
      </c>
      <c r="D142" s="161"/>
      <c r="E142" s="162">
        <v>6.36</v>
      </c>
      <c r="F142" s="159"/>
      <c r="G142" s="159"/>
      <c r="H142" s="159"/>
      <c r="I142" s="159"/>
      <c r="J142" s="159"/>
      <c r="K142" s="159"/>
      <c r="L142" s="159"/>
      <c r="M142" s="159"/>
      <c r="N142" s="158"/>
      <c r="O142" s="158"/>
      <c r="P142" s="158"/>
      <c r="Q142" s="158"/>
      <c r="R142" s="159"/>
      <c r="S142" s="159"/>
      <c r="T142" s="159"/>
      <c r="U142" s="159"/>
      <c r="V142" s="159"/>
      <c r="W142" s="159"/>
      <c r="X142" s="159"/>
      <c r="Y142" s="159"/>
      <c r="Z142" s="148"/>
      <c r="AA142" s="148"/>
      <c r="AB142" s="148"/>
      <c r="AC142" s="148"/>
      <c r="AD142" s="148"/>
      <c r="AE142" s="148"/>
      <c r="AF142" s="148"/>
      <c r="AG142" s="148" t="s">
        <v>142</v>
      </c>
      <c r="AH142" s="148">
        <v>0</v>
      </c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3" x14ac:dyDescent="0.2">
      <c r="A143" s="155"/>
      <c r="B143" s="156"/>
      <c r="C143" s="188" t="s">
        <v>525</v>
      </c>
      <c r="D143" s="161"/>
      <c r="E143" s="162">
        <v>1.92</v>
      </c>
      <c r="F143" s="159"/>
      <c r="G143" s="159"/>
      <c r="H143" s="159"/>
      <c r="I143" s="159"/>
      <c r="J143" s="159"/>
      <c r="K143" s="159"/>
      <c r="L143" s="159"/>
      <c r="M143" s="159"/>
      <c r="N143" s="158"/>
      <c r="O143" s="158"/>
      <c r="P143" s="158"/>
      <c r="Q143" s="158"/>
      <c r="R143" s="159"/>
      <c r="S143" s="159"/>
      <c r="T143" s="159"/>
      <c r="U143" s="159"/>
      <c r="V143" s="159"/>
      <c r="W143" s="159"/>
      <c r="X143" s="159"/>
      <c r="Y143" s="159"/>
      <c r="Z143" s="148"/>
      <c r="AA143" s="148"/>
      <c r="AB143" s="148"/>
      <c r="AC143" s="148"/>
      <c r="AD143" s="148"/>
      <c r="AE143" s="148"/>
      <c r="AF143" s="148"/>
      <c r="AG143" s="148" t="s">
        <v>142</v>
      </c>
      <c r="AH143" s="148">
        <v>0</v>
      </c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3" x14ac:dyDescent="0.2">
      <c r="A144" s="155"/>
      <c r="B144" s="156"/>
      <c r="C144" s="188" t="s">
        <v>539</v>
      </c>
      <c r="D144" s="161"/>
      <c r="E144" s="162">
        <v>19.98</v>
      </c>
      <c r="F144" s="159"/>
      <c r="G144" s="159"/>
      <c r="H144" s="159"/>
      <c r="I144" s="159"/>
      <c r="J144" s="159"/>
      <c r="K144" s="159"/>
      <c r="L144" s="159"/>
      <c r="M144" s="159"/>
      <c r="N144" s="158"/>
      <c r="O144" s="158"/>
      <c r="P144" s="158"/>
      <c r="Q144" s="158"/>
      <c r="R144" s="159"/>
      <c r="S144" s="159"/>
      <c r="T144" s="159"/>
      <c r="U144" s="159"/>
      <c r="V144" s="159"/>
      <c r="W144" s="159"/>
      <c r="X144" s="159"/>
      <c r="Y144" s="159"/>
      <c r="Z144" s="148"/>
      <c r="AA144" s="148"/>
      <c r="AB144" s="148"/>
      <c r="AC144" s="148"/>
      <c r="AD144" s="148"/>
      <c r="AE144" s="148"/>
      <c r="AF144" s="148"/>
      <c r="AG144" s="148" t="s">
        <v>142</v>
      </c>
      <c r="AH144" s="148">
        <v>0</v>
      </c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3" x14ac:dyDescent="0.2">
      <c r="A145" s="155"/>
      <c r="B145" s="156"/>
      <c r="C145" s="188" t="s">
        <v>540</v>
      </c>
      <c r="D145" s="161"/>
      <c r="E145" s="162">
        <v>8.64</v>
      </c>
      <c r="F145" s="159"/>
      <c r="G145" s="159"/>
      <c r="H145" s="159"/>
      <c r="I145" s="159"/>
      <c r="J145" s="159"/>
      <c r="K145" s="159"/>
      <c r="L145" s="159"/>
      <c r="M145" s="159"/>
      <c r="N145" s="158"/>
      <c r="O145" s="158"/>
      <c r="P145" s="158"/>
      <c r="Q145" s="158"/>
      <c r="R145" s="159"/>
      <c r="S145" s="159"/>
      <c r="T145" s="159"/>
      <c r="U145" s="159"/>
      <c r="V145" s="159"/>
      <c r="W145" s="159"/>
      <c r="X145" s="159"/>
      <c r="Y145" s="159"/>
      <c r="Z145" s="148"/>
      <c r="AA145" s="148"/>
      <c r="AB145" s="148"/>
      <c r="AC145" s="148"/>
      <c r="AD145" s="148"/>
      <c r="AE145" s="148"/>
      <c r="AF145" s="148"/>
      <c r="AG145" s="148" t="s">
        <v>142</v>
      </c>
      <c r="AH145" s="148">
        <v>0</v>
      </c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3" x14ac:dyDescent="0.2">
      <c r="A146" s="155"/>
      <c r="B146" s="156"/>
      <c r="C146" s="188" t="s">
        <v>211</v>
      </c>
      <c r="D146" s="161"/>
      <c r="E146" s="162">
        <v>4.74</v>
      </c>
      <c r="F146" s="159"/>
      <c r="G146" s="159"/>
      <c r="H146" s="159"/>
      <c r="I146" s="159"/>
      <c r="J146" s="159"/>
      <c r="K146" s="159"/>
      <c r="L146" s="159"/>
      <c r="M146" s="159"/>
      <c r="N146" s="158"/>
      <c r="O146" s="158"/>
      <c r="P146" s="158"/>
      <c r="Q146" s="158"/>
      <c r="R146" s="159"/>
      <c r="S146" s="159"/>
      <c r="T146" s="159"/>
      <c r="U146" s="159"/>
      <c r="V146" s="159"/>
      <c r="W146" s="159"/>
      <c r="X146" s="159"/>
      <c r="Y146" s="159"/>
      <c r="Z146" s="148"/>
      <c r="AA146" s="148"/>
      <c r="AB146" s="148"/>
      <c r="AC146" s="148"/>
      <c r="AD146" s="148"/>
      <c r="AE146" s="148"/>
      <c r="AF146" s="148"/>
      <c r="AG146" s="148" t="s">
        <v>142</v>
      </c>
      <c r="AH146" s="148">
        <v>0</v>
      </c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3" x14ac:dyDescent="0.2">
      <c r="A147" s="155"/>
      <c r="B147" s="156"/>
      <c r="C147" s="188" t="s">
        <v>541</v>
      </c>
      <c r="D147" s="161"/>
      <c r="E147" s="162">
        <v>9.2799999999999994</v>
      </c>
      <c r="F147" s="159"/>
      <c r="G147" s="159"/>
      <c r="H147" s="159"/>
      <c r="I147" s="159"/>
      <c r="J147" s="159"/>
      <c r="K147" s="159"/>
      <c r="L147" s="159"/>
      <c r="M147" s="159"/>
      <c r="N147" s="158"/>
      <c r="O147" s="158"/>
      <c r="P147" s="158"/>
      <c r="Q147" s="158"/>
      <c r="R147" s="159"/>
      <c r="S147" s="159"/>
      <c r="T147" s="159"/>
      <c r="U147" s="159"/>
      <c r="V147" s="159"/>
      <c r="W147" s="159"/>
      <c r="X147" s="159"/>
      <c r="Y147" s="159"/>
      <c r="Z147" s="148"/>
      <c r="AA147" s="148"/>
      <c r="AB147" s="148"/>
      <c r="AC147" s="148"/>
      <c r="AD147" s="148"/>
      <c r="AE147" s="148"/>
      <c r="AF147" s="148"/>
      <c r="AG147" s="148" t="s">
        <v>142</v>
      </c>
      <c r="AH147" s="148">
        <v>0</v>
      </c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 x14ac:dyDescent="0.2">
      <c r="A148" s="171">
        <v>42</v>
      </c>
      <c r="B148" s="172" t="s">
        <v>542</v>
      </c>
      <c r="C148" s="187" t="s">
        <v>543</v>
      </c>
      <c r="D148" s="173" t="s">
        <v>156</v>
      </c>
      <c r="E148" s="174">
        <v>9.6</v>
      </c>
      <c r="F148" s="175"/>
      <c r="G148" s="176">
        <f>ROUND(E148*F148,2)</f>
        <v>0</v>
      </c>
      <c r="H148" s="175"/>
      <c r="I148" s="176">
        <f>ROUND(E148*H148,2)</f>
        <v>0</v>
      </c>
      <c r="J148" s="175"/>
      <c r="K148" s="176">
        <f>ROUND(E148*J148,2)</f>
        <v>0</v>
      </c>
      <c r="L148" s="176">
        <v>21</v>
      </c>
      <c r="M148" s="176">
        <f>G148*(1+L148/100)</f>
        <v>0</v>
      </c>
      <c r="N148" s="174">
        <v>4.0000000000000003E-5</v>
      </c>
      <c r="O148" s="174">
        <f>ROUND(E148*N148,2)</f>
        <v>0</v>
      </c>
      <c r="P148" s="174">
        <v>0</v>
      </c>
      <c r="Q148" s="174">
        <f>ROUND(E148*P148,2)</f>
        <v>0</v>
      </c>
      <c r="R148" s="176"/>
      <c r="S148" s="176" t="s">
        <v>137</v>
      </c>
      <c r="T148" s="177" t="s">
        <v>137</v>
      </c>
      <c r="U148" s="159">
        <v>7.0000000000000007E-2</v>
      </c>
      <c r="V148" s="159">
        <f>ROUND(E148*U148,2)</f>
        <v>0.67</v>
      </c>
      <c r="W148" s="159"/>
      <c r="X148" s="159" t="s">
        <v>138</v>
      </c>
      <c r="Y148" s="159" t="s">
        <v>139</v>
      </c>
      <c r="Z148" s="148"/>
      <c r="AA148" s="148"/>
      <c r="AB148" s="148"/>
      <c r="AC148" s="148"/>
      <c r="AD148" s="148"/>
      <c r="AE148" s="148"/>
      <c r="AF148" s="148"/>
      <c r="AG148" s="148" t="s">
        <v>140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2" x14ac:dyDescent="0.2">
      <c r="A149" s="155"/>
      <c r="B149" s="156"/>
      <c r="C149" s="271" t="s">
        <v>544</v>
      </c>
      <c r="D149" s="272"/>
      <c r="E149" s="272"/>
      <c r="F149" s="272"/>
      <c r="G149" s="272"/>
      <c r="H149" s="159"/>
      <c r="I149" s="159"/>
      <c r="J149" s="159"/>
      <c r="K149" s="159"/>
      <c r="L149" s="159"/>
      <c r="M149" s="159"/>
      <c r="N149" s="158"/>
      <c r="O149" s="158"/>
      <c r="P149" s="158"/>
      <c r="Q149" s="158"/>
      <c r="R149" s="159"/>
      <c r="S149" s="159"/>
      <c r="T149" s="159"/>
      <c r="U149" s="159"/>
      <c r="V149" s="159"/>
      <c r="W149" s="159"/>
      <c r="X149" s="159"/>
      <c r="Y149" s="159"/>
      <c r="Z149" s="148"/>
      <c r="AA149" s="148"/>
      <c r="AB149" s="148"/>
      <c r="AC149" s="148"/>
      <c r="AD149" s="148"/>
      <c r="AE149" s="148"/>
      <c r="AF149" s="148"/>
      <c r="AG149" s="148" t="s">
        <v>205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2" x14ac:dyDescent="0.2">
      <c r="A150" s="155"/>
      <c r="B150" s="156"/>
      <c r="C150" s="188" t="s">
        <v>545</v>
      </c>
      <c r="D150" s="161"/>
      <c r="E150" s="162">
        <v>9.6</v>
      </c>
      <c r="F150" s="159"/>
      <c r="G150" s="159"/>
      <c r="H150" s="159"/>
      <c r="I150" s="159"/>
      <c r="J150" s="159"/>
      <c r="K150" s="159"/>
      <c r="L150" s="159"/>
      <c r="M150" s="159"/>
      <c r="N150" s="158"/>
      <c r="O150" s="158"/>
      <c r="P150" s="158"/>
      <c r="Q150" s="158"/>
      <c r="R150" s="159"/>
      <c r="S150" s="159"/>
      <c r="T150" s="159"/>
      <c r="U150" s="159"/>
      <c r="V150" s="159"/>
      <c r="W150" s="159"/>
      <c r="X150" s="159"/>
      <c r="Y150" s="159"/>
      <c r="Z150" s="148"/>
      <c r="AA150" s="148"/>
      <c r="AB150" s="148"/>
      <c r="AC150" s="148"/>
      <c r="AD150" s="148"/>
      <c r="AE150" s="148"/>
      <c r="AF150" s="148"/>
      <c r="AG150" s="148" t="s">
        <v>142</v>
      </c>
      <c r="AH150" s="148">
        <v>0</v>
      </c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ht="22.5" outlineLevel="1" x14ac:dyDescent="0.2">
      <c r="A151" s="171">
        <v>43</v>
      </c>
      <c r="B151" s="172" t="s">
        <v>229</v>
      </c>
      <c r="C151" s="187" t="s">
        <v>230</v>
      </c>
      <c r="D151" s="173" t="s">
        <v>156</v>
      </c>
      <c r="E151" s="174">
        <v>76.72</v>
      </c>
      <c r="F151" s="175"/>
      <c r="G151" s="176">
        <f>ROUND(E151*F151,2)</f>
        <v>0</v>
      </c>
      <c r="H151" s="175"/>
      <c r="I151" s="176">
        <f>ROUND(E151*H151,2)</f>
        <v>0</v>
      </c>
      <c r="J151" s="175"/>
      <c r="K151" s="176">
        <f>ROUND(E151*J151,2)</f>
        <v>0</v>
      </c>
      <c r="L151" s="176">
        <v>21</v>
      </c>
      <c r="M151" s="176">
        <f>G151*(1+L151/100)</f>
        <v>0</v>
      </c>
      <c r="N151" s="174">
        <v>0</v>
      </c>
      <c r="O151" s="174">
        <f>ROUND(E151*N151,2)</f>
        <v>0</v>
      </c>
      <c r="P151" s="174">
        <v>0</v>
      </c>
      <c r="Q151" s="174">
        <f>ROUND(E151*P151,2)</f>
        <v>0</v>
      </c>
      <c r="R151" s="176"/>
      <c r="S151" s="176" t="s">
        <v>136</v>
      </c>
      <c r="T151" s="177" t="s">
        <v>137</v>
      </c>
      <c r="U151" s="159">
        <v>0</v>
      </c>
      <c r="V151" s="159">
        <f>ROUND(E151*U151,2)</f>
        <v>0</v>
      </c>
      <c r="W151" s="159"/>
      <c r="X151" s="159" t="s">
        <v>138</v>
      </c>
      <c r="Y151" s="159" t="s">
        <v>139</v>
      </c>
      <c r="Z151" s="148"/>
      <c r="AA151" s="148"/>
      <c r="AB151" s="148"/>
      <c r="AC151" s="148"/>
      <c r="AD151" s="148"/>
      <c r="AE151" s="148"/>
      <c r="AF151" s="148"/>
      <c r="AG151" s="148" t="s">
        <v>140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outlineLevel="2" x14ac:dyDescent="0.2">
      <c r="A152" s="155"/>
      <c r="B152" s="156"/>
      <c r="C152" s="188" t="s">
        <v>523</v>
      </c>
      <c r="D152" s="161"/>
      <c r="E152" s="162">
        <v>16.2</v>
      </c>
      <c r="F152" s="159"/>
      <c r="G152" s="159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8"/>
      <c r="AA152" s="148"/>
      <c r="AB152" s="148"/>
      <c r="AC152" s="148"/>
      <c r="AD152" s="148"/>
      <c r="AE152" s="148"/>
      <c r="AF152" s="148"/>
      <c r="AG152" s="148" t="s">
        <v>142</v>
      </c>
      <c r="AH152" s="148">
        <v>0</v>
      </c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3" x14ac:dyDescent="0.2">
      <c r="A153" s="155"/>
      <c r="B153" s="156"/>
      <c r="C153" s="188" t="s">
        <v>524</v>
      </c>
      <c r="D153" s="161"/>
      <c r="E153" s="162">
        <v>6.36</v>
      </c>
      <c r="F153" s="159"/>
      <c r="G153" s="159"/>
      <c r="H153" s="159"/>
      <c r="I153" s="159"/>
      <c r="J153" s="159"/>
      <c r="K153" s="159"/>
      <c r="L153" s="159"/>
      <c r="M153" s="159"/>
      <c r="N153" s="158"/>
      <c r="O153" s="158"/>
      <c r="P153" s="158"/>
      <c r="Q153" s="158"/>
      <c r="R153" s="159"/>
      <c r="S153" s="159"/>
      <c r="T153" s="159"/>
      <c r="U153" s="159"/>
      <c r="V153" s="159"/>
      <c r="W153" s="159"/>
      <c r="X153" s="159"/>
      <c r="Y153" s="159"/>
      <c r="Z153" s="148"/>
      <c r="AA153" s="148"/>
      <c r="AB153" s="148"/>
      <c r="AC153" s="148"/>
      <c r="AD153" s="148"/>
      <c r="AE153" s="148"/>
      <c r="AF153" s="148"/>
      <c r="AG153" s="148" t="s">
        <v>142</v>
      </c>
      <c r="AH153" s="148">
        <v>0</v>
      </c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3" x14ac:dyDescent="0.2">
      <c r="A154" s="155"/>
      <c r="B154" s="156"/>
      <c r="C154" s="188" t="s">
        <v>525</v>
      </c>
      <c r="D154" s="161"/>
      <c r="E154" s="162">
        <v>1.92</v>
      </c>
      <c r="F154" s="159"/>
      <c r="G154" s="159"/>
      <c r="H154" s="159"/>
      <c r="I154" s="159"/>
      <c r="J154" s="159"/>
      <c r="K154" s="159"/>
      <c r="L154" s="159"/>
      <c r="M154" s="159"/>
      <c r="N154" s="158"/>
      <c r="O154" s="158"/>
      <c r="P154" s="158"/>
      <c r="Q154" s="158"/>
      <c r="R154" s="159"/>
      <c r="S154" s="159"/>
      <c r="T154" s="159"/>
      <c r="U154" s="159"/>
      <c r="V154" s="159"/>
      <c r="W154" s="159"/>
      <c r="X154" s="159"/>
      <c r="Y154" s="159"/>
      <c r="Z154" s="148"/>
      <c r="AA154" s="148"/>
      <c r="AB154" s="148"/>
      <c r="AC154" s="148"/>
      <c r="AD154" s="148"/>
      <c r="AE154" s="148"/>
      <c r="AF154" s="148"/>
      <c r="AG154" s="148" t="s">
        <v>142</v>
      </c>
      <c r="AH154" s="148">
        <v>0</v>
      </c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3" x14ac:dyDescent="0.2">
      <c r="A155" s="155"/>
      <c r="B155" s="156"/>
      <c r="C155" s="188" t="s">
        <v>539</v>
      </c>
      <c r="D155" s="161"/>
      <c r="E155" s="162">
        <v>19.98</v>
      </c>
      <c r="F155" s="159"/>
      <c r="G155" s="159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142</v>
      </c>
      <c r="AH155" s="148">
        <v>0</v>
      </c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3" x14ac:dyDescent="0.2">
      <c r="A156" s="155"/>
      <c r="B156" s="156"/>
      <c r="C156" s="188" t="s">
        <v>540</v>
      </c>
      <c r="D156" s="161"/>
      <c r="E156" s="162">
        <v>8.64</v>
      </c>
      <c r="F156" s="159"/>
      <c r="G156" s="159"/>
      <c r="H156" s="159"/>
      <c r="I156" s="159"/>
      <c r="J156" s="159"/>
      <c r="K156" s="159"/>
      <c r="L156" s="159"/>
      <c r="M156" s="159"/>
      <c r="N156" s="158"/>
      <c r="O156" s="158"/>
      <c r="P156" s="158"/>
      <c r="Q156" s="158"/>
      <c r="R156" s="159"/>
      <c r="S156" s="159"/>
      <c r="T156" s="159"/>
      <c r="U156" s="159"/>
      <c r="V156" s="159"/>
      <c r="W156" s="159"/>
      <c r="X156" s="159"/>
      <c r="Y156" s="159"/>
      <c r="Z156" s="148"/>
      <c r="AA156" s="148"/>
      <c r="AB156" s="148"/>
      <c r="AC156" s="148"/>
      <c r="AD156" s="148"/>
      <c r="AE156" s="148"/>
      <c r="AF156" s="148"/>
      <c r="AG156" s="148" t="s">
        <v>142</v>
      </c>
      <c r="AH156" s="148">
        <v>0</v>
      </c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3" x14ac:dyDescent="0.2">
      <c r="A157" s="155"/>
      <c r="B157" s="156"/>
      <c r="C157" s="188" t="s">
        <v>211</v>
      </c>
      <c r="D157" s="161"/>
      <c r="E157" s="162">
        <v>4.74</v>
      </c>
      <c r="F157" s="159"/>
      <c r="G157" s="159"/>
      <c r="H157" s="159"/>
      <c r="I157" s="159"/>
      <c r="J157" s="159"/>
      <c r="K157" s="159"/>
      <c r="L157" s="159"/>
      <c r="M157" s="159"/>
      <c r="N157" s="158"/>
      <c r="O157" s="158"/>
      <c r="P157" s="158"/>
      <c r="Q157" s="158"/>
      <c r="R157" s="159"/>
      <c r="S157" s="159"/>
      <c r="T157" s="159"/>
      <c r="U157" s="159"/>
      <c r="V157" s="159"/>
      <c r="W157" s="159"/>
      <c r="X157" s="159"/>
      <c r="Y157" s="159"/>
      <c r="Z157" s="148"/>
      <c r="AA157" s="148"/>
      <c r="AB157" s="148"/>
      <c r="AC157" s="148"/>
      <c r="AD157" s="148"/>
      <c r="AE157" s="148"/>
      <c r="AF157" s="148"/>
      <c r="AG157" s="148" t="s">
        <v>142</v>
      </c>
      <c r="AH157" s="148">
        <v>0</v>
      </c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3" x14ac:dyDescent="0.2">
      <c r="A158" s="155"/>
      <c r="B158" s="156"/>
      <c r="C158" s="188" t="s">
        <v>541</v>
      </c>
      <c r="D158" s="161"/>
      <c r="E158" s="162">
        <v>9.2799999999999994</v>
      </c>
      <c r="F158" s="159"/>
      <c r="G158" s="159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8"/>
      <c r="AA158" s="148"/>
      <c r="AB158" s="148"/>
      <c r="AC158" s="148"/>
      <c r="AD158" s="148"/>
      <c r="AE158" s="148"/>
      <c r="AF158" s="148"/>
      <c r="AG158" s="148" t="s">
        <v>142</v>
      </c>
      <c r="AH158" s="148">
        <v>0</v>
      </c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3" x14ac:dyDescent="0.2">
      <c r="A159" s="155"/>
      <c r="B159" s="156"/>
      <c r="C159" s="188" t="s">
        <v>545</v>
      </c>
      <c r="D159" s="161"/>
      <c r="E159" s="162">
        <v>9.6</v>
      </c>
      <c r="F159" s="159"/>
      <c r="G159" s="159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8"/>
      <c r="AA159" s="148"/>
      <c r="AB159" s="148"/>
      <c r="AC159" s="148"/>
      <c r="AD159" s="148"/>
      <c r="AE159" s="148"/>
      <c r="AF159" s="148"/>
      <c r="AG159" s="148" t="s">
        <v>142</v>
      </c>
      <c r="AH159" s="148">
        <v>0</v>
      </c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2">
      <c r="A160" s="171">
        <v>44</v>
      </c>
      <c r="B160" s="172" t="s">
        <v>231</v>
      </c>
      <c r="C160" s="187" t="s">
        <v>232</v>
      </c>
      <c r="D160" s="173" t="s">
        <v>135</v>
      </c>
      <c r="E160" s="174">
        <v>67.308000000000007</v>
      </c>
      <c r="F160" s="175"/>
      <c r="G160" s="176">
        <f>ROUND(E160*F160,2)</f>
        <v>0</v>
      </c>
      <c r="H160" s="175"/>
      <c r="I160" s="176">
        <f>ROUND(E160*H160,2)</f>
        <v>0</v>
      </c>
      <c r="J160" s="175"/>
      <c r="K160" s="176">
        <f>ROUND(E160*J160,2)</f>
        <v>0</v>
      </c>
      <c r="L160" s="176">
        <v>21</v>
      </c>
      <c r="M160" s="176">
        <f>G160*(1+L160/100)</f>
        <v>0</v>
      </c>
      <c r="N160" s="174">
        <v>1.4999999999999999E-4</v>
      </c>
      <c r="O160" s="174">
        <f>ROUND(E160*N160,2)</f>
        <v>0.01</v>
      </c>
      <c r="P160" s="174">
        <v>0</v>
      </c>
      <c r="Q160" s="174">
        <f>ROUND(E160*P160,2)</f>
        <v>0</v>
      </c>
      <c r="R160" s="176"/>
      <c r="S160" s="176" t="s">
        <v>137</v>
      </c>
      <c r="T160" s="177" t="s">
        <v>137</v>
      </c>
      <c r="U160" s="159">
        <v>3.2480000000000002E-2</v>
      </c>
      <c r="V160" s="159">
        <f>ROUND(E160*U160,2)</f>
        <v>2.19</v>
      </c>
      <c r="W160" s="159"/>
      <c r="X160" s="159" t="s">
        <v>138</v>
      </c>
      <c r="Y160" s="159" t="s">
        <v>139</v>
      </c>
      <c r="Z160" s="148"/>
      <c r="AA160" s="148"/>
      <c r="AB160" s="148"/>
      <c r="AC160" s="148"/>
      <c r="AD160" s="148"/>
      <c r="AE160" s="148"/>
      <c r="AF160" s="148"/>
      <c r="AG160" s="148" t="s">
        <v>140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2" x14ac:dyDescent="0.2">
      <c r="A161" s="155"/>
      <c r="B161" s="156"/>
      <c r="C161" s="188" t="s">
        <v>502</v>
      </c>
      <c r="D161" s="161"/>
      <c r="E161" s="162">
        <v>13.74</v>
      </c>
      <c r="F161" s="159"/>
      <c r="G161" s="159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8"/>
      <c r="AA161" s="148"/>
      <c r="AB161" s="148"/>
      <c r="AC161" s="148"/>
      <c r="AD161" s="148"/>
      <c r="AE161" s="148"/>
      <c r="AF161" s="148"/>
      <c r="AG161" s="148" t="s">
        <v>142</v>
      </c>
      <c r="AH161" s="148">
        <v>0</v>
      </c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3" x14ac:dyDescent="0.2">
      <c r="A162" s="155"/>
      <c r="B162" s="156"/>
      <c r="C162" s="188" t="s">
        <v>507</v>
      </c>
      <c r="D162" s="161"/>
      <c r="E162" s="162">
        <v>10.56</v>
      </c>
      <c r="F162" s="159"/>
      <c r="G162" s="159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142</v>
      </c>
      <c r="AH162" s="148">
        <v>0</v>
      </c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outlineLevel="3" x14ac:dyDescent="0.2">
      <c r="A163" s="155"/>
      <c r="B163" s="156"/>
      <c r="C163" s="188" t="s">
        <v>312</v>
      </c>
      <c r="D163" s="161"/>
      <c r="E163" s="162">
        <v>7.62</v>
      </c>
      <c r="F163" s="159"/>
      <c r="G163" s="159"/>
      <c r="H163" s="159"/>
      <c r="I163" s="159"/>
      <c r="J163" s="159"/>
      <c r="K163" s="159"/>
      <c r="L163" s="159"/>
      <c r="M163" s="159"/>
      <c r="N163" s="158"/>
      <c r="O163" s="158"/>
      <c r="P163" s="158"/>
      <c r="Q163" s="158"/>
      <c r="R163" s="159"/>
      <c r="S163" s="159"/>
      <c r="T163" s="159"/>
      <c r="U163" s="159"/>
      <c r="V163" s="159"/>
      <c r="W163" s="159"/>
      <c r="X163" s="159"/>
      <c r="Y163" s="159"/>
      <c r="Z163" s="148"/>
      <c r="AA163" s="148"/>
      <c r="AB163" s="148"/>
      <c r="AC163" s="148"/>
      <c r="AD163" s="148"/>
      <c r="AE163" s="148"/>
      <c r="AF163" s="148"/>
      <c r="AG163" s="148" t="s">
        <v>142</v>
      </c>
      <c r="AH163" s="148">
        <v>0</v>
      </c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3" x14ac:dyDescent="0.2">
      <c r="A164" s="155"/>
      <c r="B164" s="156"/>
      <c r="C164" s="188" t="s">
        <v>508</v>
      </c>
      <c r="D164" s="161"/>
      <c r="E164" s="162">
        <v>9.5399999999999991</v>
      </c>
      <c r="F164" s="159"/>
      <c r="G164" s="159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142</v>
      </c>
      <c r="AH164" s="148">
        <v>0</v>
      </c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3" x14ac:dyDescent="0.2">
      <c r="A165" s="155"/>
      <c r="B165" s="156"/>
      <c r="C165" s="188" t="s">
        <v>509</v>
      </c>
      <c r="D165" s="161"/>
      <c r="E165" s="162">
        <v>3.528</v>
      </c>
      <c r="F165" s="159"/>
      <c r="G165" s="159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142</v>
      </c>
      <c r="AH165" s="148">
        <v>0</v>
      </c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outlineLevel="3" x14ac:dyDescent="0.2">
      <c r="A166" s="155"/>
      <c r="B166" s="156"/>
      <c r="C166" s="188" t="s">
        <v>507</v>
      </c>
      <c r="D166" s="161"/>
      <c r="E166" s="162">
        <v>10.56</v>
      </c>
      <c r="F166" s="159"/>
      <c r="G166" s="159"/>
      <c r="H166" s="159"/>
      <c r="I166" s="159"/>
      <c r="J166" s="159"/>
      <c r="K166" s="159"/>
      <c r="L166" s="159"/>
      <c r="M166" s="159"/>
      <c r="N166" s="158"/>
      <c r="O166" s="158"/>
      <c r="P166" s="158"/>
      <c r="Q166" s="158"/>
      <c r="R166" s="159"/>
      <c r="S166" s="159"/>
      <c r="T166" s="159"/>
      <c r="U166" s="159"/>
      <c r="V166" s="159"/>
      <c r="W166" s="159"/>
      <c r="X166" s="159"/>
      <c r="Y166" s="159"/>
      <c r="Z166" s="148"/>
      <c r="AA166" s="148"/>
      <c r="AB166" s="148"/>
      <c r="AC166" s="148"/>
      <c r="AD166" s="148"/>
      <c r="AE166" s="148"/>
      <c r="AF166" s="148"/>
      <c r="AG166" s="148" t="s">
        <v>142</v>
      </c>
      <c r="AH166" s="148">
        <v>0</v>
      </c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3" x14ac:dyDescent="0.2">
      <c r="A167" s="155"/>
      <c r="B167" s="156"/>
      <c r="C167" s="188" t="s">
        <v>538</v>
      </c>
      <c r="D167" s="161"/>
      <c r="E167" s="162">
        <v>7.92</v>
      </c>
      <c r="F167" s="159"/>
      <c r="G167" s="159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8"/>
      <c r="AA167" s="148"/>
      <c r="AB167" s="148"/>
      <c r="AC167" s="148"/>
      <c r="AD167" s="148"/>
      <c r="AE167" s="148"/>
      <c r="AF167" s="148"/>
      <c r="AG167" s="148" t="s">
        <v>142</v>
      </c>
      <c r="AH167" s="148">
        <v>0</v>
      </c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3" x14ac:dyDescent="0.2">
      <c r="A168" s="155"/>
      <c r="B168" s="156"/>
      <c r="C168" s="188" t="s">
        <v>511</v>
      </c>
      <c r="D168" s="161"/>
      <c r="E168" s="162">
        <v>3.84</v>
      </c>
      <c r="F168" s="159"/>
      <c r="G168" s="159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142</v>
      </c>
      <c r="AH168" s="148">
        <v>0</v>
      </c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 x14ac:dyDescent="0.2">
      <c r="A169" s="171">
        <v>45</v>
      </c>
      <c r="B169" s="172" t="s">
        <v>233</v>
      </c>
      <c r="C169" s="187" t="s">
        <v>234</v>
      </c>
      <c r="D169" s="173" t="s">
        <v>135</v>
      </c>
      <c r="E169" s="174">
        <v>67.308000000000007</v>
      </c>
      <c r="F169" s="175"/>
      <c r="G169" s="176">
        <f>ROUND(E169*F169,2)</f>
        <v>0</v>
      </c>
      <c r="H169" s="175"/>
      <c r="I169" s="176">
        <f>ROUND(E169*H169,2)</f>
        <v>0</v>
      </c>
      <c r="J169" s="175"/>
      <c r="K169" s="176">
        <f>ROUND(E169*J169,2)</f>
        <v>0</v>
      </c>
      <c r="L169" s="176">
        <v>21</v>
      </c>
      <c r="M169" s="176">
        <f>G169*(1+L169/100)</f>
        <v>0</v>
      </c>
      <c r="N169" s="174">
        <v>2.3000000000000001E-4</v>
      </c>
      <c r="O169" s="174">
        <f>ROUND(E169*N169,2)</f>
        <v>0.02</v>
      </c>
      <c r="P169" s="174">
        <v>0</v>
      </c>
      <c r="Q169" s="174">
        <f>ROUND(E169*P169,2)</f>
        <v>0</v>
      </c>
      <c r="R169" s="176"/>
      <c r="S169" s="176" t="s">
        <v>137</v>
      </c>
      <c r="T169" s="177" t="s">
        <v>137</v>
      </c>
      <c r="U169" s="159">
        <v>7.0000000000000007E-2</v>
      </c>
      <c r="V169" s="159">
        <f>ROUND(E169*U169,2)</f>
        <v>4.71</v>
      </c>
      <c r="W169" s="159"/>
      <c r="X169" s="159" t="s">
        <v>374</v>
      </c>
      <c r="Y169" s="159" t="s">
        <v>139</v>
      </c>
      <c r="Z169" s="148"/>
      <c r="AA169" s="148"/>
      <c r="AB169" s="148"/>
      <c r="AC169" s="148"/>
      <c r="AD169" s="148"/>
      <c r="AE169" s="148"/>
      <c r="AF169" s="148"/>
      <c r="AG169" s="148" t="s">
        <v>375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outlineLevel="2" x14ac:dyDescent="0.2">
      <c r="A170" s="155"/>
      <c r="B170" s="156"/>
      <c r="C170" s="188" t="s">
        <v>502</v>
      </c>
      <c r="D170" s="161"/>
      <c r="E170" s="162">
        <v>13.74</v>
      </c>
      <c r="F170" s="159"/>
      <c r="G170" s="159"/>
      <c r="H170" s="159"/>
      <c r="I170" s="159"/>
      <c r="J170" s="159"/>
      <c r="K170" s="159"/>
      <c r="L170" s="159"/>
      <c r="M170" s="159"/>
      <c r="N170" s="158"/>
      <c r="O170" s="158"/>
      <c r="P170" s="158"/>
      <c r="Q170" s="158"/>
      <c r="R170" s="159"/>
      <c r="S170" s="159"/>
      <c r="T170" s="159"/>
      <c r="U170" s="159"/>
      <c r="V170" s="159"/>
      <c r="W170" s="159"/>
      <c r="X170" s="159"/>
      <c r="Y170" s="159"/>
      <c r="Z170" s="148"/>
      <c r="AA170" s="148"/>
      <c r="AB170" s="148"/>
      <c r="AC170" s="148"/>
      <c r="AD170" s="148"/>
      <c r="AE170" s="148"/>
      <c r="AF170" s="148"/>
      <c r="AG170" s="148" t="s">
        <v>142</v>
      </c>
      <c r="AH170" s="148">
        <v>0</v>
      </c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3" x14ac:dyDescent="0.2">
      <c r="A171" s="155"/>
      <c r="B171" s="156"/>
      <c r="C171" s="188" t="s">
        <v>507</v>
      </c>
      <c r="D171" s="161"/>
      <c r="E171" s="162">
        <v>10.56</v>
      </c>
      <c r="F171" s="159"/>
      <c r="G171" s="159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142</v>
      </c>
      <c r="AH171" s="148">
        <v>0</v>
      </c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3" x14ac:dyDescent="0.2">
      <c r="A172" s="155"/>
      <c r="B172" s="156"/>
      <c r="C172" s="188" t="s">
        <v>312</v>
      </c>
      <c r="D172" s="161"/>
      <c r="E172" s="162">
        <v>7.62</v>
      </c>
      <c r="F172" s="159"/>
      <c r="G172" s="159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142</v>
      </c>
      <c r="AH172" s="148">
        <v>0</v>
      </c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2">
      <c r="A173" s="155"/>
      <c r="B173" s="156"/>
      <c r="C173" s="188" t="s">
        <v>508</v>
      </c>
      <c r="D173" s="161"/>
      <c r="E173" s="162">
        <v>9.5399999999999991</v>
      </c>
      <c r="F173" s="159"/>
      <c r="G173" s="159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142</v>
      </c>
      <c r="AH173" s="148">
        <v>0</v>
      </c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outlineLevel="3" x14ac:dyDescent="0.2">
      <c r="A174" s="155"/>
      <c r="B174" s="156"/>
      <c r="C174" s="188" t="s">
        <v>509</v>
      </c>
      <c r="D174" s="161"/>
      <c r="E174" s="162">
        <v>3.528</v>
      </c>
      <c r="F174" s="159"/>
      <c r="G174" s="159"/>
      <c r="H174" s="159"/>
      <c r="I174" s="159"/>
      <c r="J174" s="159"/>
      <c r="K174" s="159"/>
      <c r="L174" s="159"/>
      <c r="M174" s="159"/>
      <c r="N174" s="158"/>
      <c r="O174" s="158"/>
      <c r="P174" s="158"/>
      <c r="Q174" s="158"/>
      <c r="R174" s="159"/>
      <c r="S174" s="159"/>
      <c r="T174" s="159"/>
      <c r="U174" s="159"/>
      <c r="V174" s="159"/>
      <c r="W174" s="159"/>
      <c r="X174" s="159"/>
      <c r="Y174" s="159"/>
      <c r="Z174" s="148"/>
      <c r="AA174" s="148"/>
      <c r="AB174" s="148"/>
      <c r="AC174" s="148"/>
      <c r="AD174" s="148"/>
      <c r="AE174" s="148"/>
      <c r="AF174" s="148"/>
      <c r="AG174" s="148" t="s">
        <v>142</v>
      </c>
      <c r="AH174" s="148">
        <v>0</v>
      </c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3" x14ac:dyDescent="0.2">
      <c r="A175" s="155"/>
      <c r="B175" s="156"/>
      <c r="C175" s="188" t="s">
        <v>507</v>
      </c>
      <c r="D175" s="161"/>
      <c r="E175" s="162">
        <v>10.56</v>
      </c>
      <c r="F175" s="159"/>
      <c r="G175" s="159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8"/>
      <c r="AA175" s="148"/>
      <c r="AB175" s="148"/>
      <c r="AC175" s="148"/>
      <c r="AD175" s="148"/>
      <c r="AE175" s="148"/>
      <c r="AF175" s="148"/>
      <c r="AG175" s="148" t="s">
        <v>142</v>
      </c>
      <c r="AH175" s="148">
        <v>0</v>
      </c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3" x14ac:dyDescent="0.2">
      <c r="A176" s="155"/>
      <c r="B176" s="156"/>
      <c r="C176" s="188" t="s">
        <v>538</v>
      </c>
      <c r="D176" s="161"/>
      <c r="E176" s="162">
        <v>7.92</v>
      </c>
      <c r="F176" s="159"/>
      <c r="G176" s="159"/>
      <c r="H176" s="159"/>
      <c r="I176" s="159"/>
      <c r="J176" s="159"/>
      <c r="K176" s="159"/>
      <c r="L176" s="159"/>
      <c r="M176" s="159"/>
      <c r="N176" s="158"/>
      <c r="O176" s="158"/>
      <c r="P176" s="158"/>
      <c r="Q176" s="158"/>
      <c r="R176" s="159"/>
      <c r="S176" s="159"/>
      <c r="T176" s="159"/>
      <c r="U176" s="159"/>
      <c r="V176" s="159"/>
      <c r="W176" s="159"/>
      <c r="X176" s="159"/>
      <c r="Y176" s="159"/>
      <c r="Z176" s="148"/>
      <c r="AA176" s="148"/>
      <c r="AB176" s="148"/>
      <c r="AC176" s="148"/>
      <c r="AD176" s="148"/>
      <c r="AE176" s="148"/>
      <c r="AF176" s="148"/>
      <c r="AG176" s="148" t="s">
        <v>142</v>
      </c>
      <c r="AH176" s="148">
        <v>0</v>
      </c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3" x14ac:dyDescent="0.2">
      <c r="A177" s="155"/>
      <c r="B177" s="156"/>
      <c r="C177" s="188" t="s">
        <v>511</v>
      </c>
      <c r="D177" s="161"/>
      <c r="E177" s="162">
        <v>3.84</v>
      </c>
      <c r="F177" s="159"/>
      <c r="G177" s="159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142</v>
      </c>
      <c r="AH177" s="148">
        <v>0</v>
      </c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outlineLevel="1" x14ac:dyDescent="0.2">
      <c r="A178" s="171">
        <v>46</v>
      </c>
      <c r="B178" s="172" t="s">
        <v>235</v>
      </c>
      <c r="C178" s="187" t="s">
        <v>236</v>
      </c>
      <c r="D178" s="173" t="s">
        <v>135</v>
      </c>
      <c r="E178" s="174">
        <v>35.387999999999998</v>
      </c>
      <c r="F178" s="175"/>
      <c r="G178" s="176">
        <f>ROUND(E178*F178,2)</f>
        <v>0</v>
      </c>
      <c r="H178" s="175"/>
      <c r="I178" s="176">
        <f>ROUND(E178*H178,2)</f>
        <v>0</v>
      </c>
      <c r="J178" s="175"/>
      <c r="K178" s="176">
        <f>ROUND(E178*J178,2)</f>
        <v>0</v>
      </c>
      <c r="L178" s="176">
        <v>21</v>
      </c>
      <c r="M178" s="176">
        <f>G178*(1+L178/100)</f>
        <v>0</v>
      </c>
      <c r="N178" s="174">
        <v>4.6000000000000001E-4</v>
      </c>
      <c r="O178" s="174">
        <f>ROUND(E178*N178,2)</f>
        <v>0.02</v>
      </c>
      <c r="P178" s="174">
        <v>0</v>
      </c>
      <c r="Q178" s="174">
        <f>ROUND(E178*P178,2)</f>
        <v>0</v>
      </c>
      <c r="R178" s="176"/>
      <c r="S178" s="176" t="s">
        <v>137</v>
      </c>
      <c r="T178" s="177" t="s">
        <v>137</v>
      </c>
      <c r="U178" s="159">
        <v>0.1</v>
      </c>
      <c r="V178" s="159">
        <f>ROUND(E178*U178,2)</f>
        <v>3.54</v>
      </c>
      <c r="W178" s="159"/>
      <c r="X178" s="159" t="s">
        <v>374</v>
      </c>
      <c r="Y178" s="159" t="s">
        <v>139</v>
      </c>
      <c r="Z178" s="148"/>
      <c r="AA178" s="148"/>
      <c r="AB178" s="148"/>
      <c r="AC178" s="148"/>
      <c r="AD178" s="148"/>
      <c r="AE178" s="148"/>
      <c r="AF178" s="148"/>
      <c r="AG178" s="148" t="s">
        <v>375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2" x14ac:dyDescent="0.2">
      <c r="A179" s="155"/>
      <c r="B179" s="156"/>
      <c r="C179" s="188" t="s">
        <v>508</v>
      </c>
      <c r="D179" s="161"/>
      <c r="E179" s="162">
        <v>9.5399999999999991</v>
      </c>
      <c r="F179" s="159"/>
      <c r="G179" s="159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8"/>
      <c r="AA179" s="148"/>
      <c r="AB179" s="148"/>
      <c r="AC179" s="148"/>
      <c r="AD179" s="148"/>
      <c r="AE179" s="148"/>
      <c r="AF179" s="148"/>
      <c r="AG179" s="148" t="s">
        <v>142</v>
      </c>
      <c r="AH179" s="148">
        <v>0</v>
      </c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outlineLevel="3" x14ac:dyDescent="0.2">
      <c r="A180" s="155"/>
      <c r="B180" s="156"/>
      <c r="C180" s="188" t="s">
        <v>509</v>
      </c>
      <c r="D180" s="161"/>
      <c r="E180" s="162">
        <v>3.528</v>
      </c>
      <c r="F180" s="159"/>
      <c r="G180" s="159"/>
      <c r="H180" s="159"/>
      <c r="I180" s="159"/>
      <c r="J180" s="159"/>
      <c r="K180" s="159"/>
      <c r="L180" s="159"/>
      <c r="M180" s="159"/>
      <c r="N180" s="158"/>
      <c r="O180" s="158"/>
      <c r="P180" s="158"/>
      <c r="Q180" s="158"/>
      <c r="R180" s="159"/>
      <c r="S180" s="159"/>
      <c r="T180" s="159"/>
      <c r="U180" s="159"/>
      <c r="V180" s="159"/>
      <c r="W180" s="159"/>
      <c r="X180" s="159"/>
      <c r="Y180" s="159"/>
      <c r="Z180" s="148"/>
      <c r="AA180" s="148"/>
      <c r="AB180" s="148"/>
      <c r="AC180" s="148"/>
      <c r="AD180" s="148"/>
      <c r="AE180" s="148"/>
      <c r="AF180" s="148"/>
      <c r="AG180" s="148" t="s">
        <v>142</v>
      </c>
      <c r="AH180" s="148">
        <v>0</v>
      </c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3" x14ac:dyDescent="0.2">
      <c r="A181" s="155"/>
      <c r="B181" s="156"/>
      <c r="C181" s="188" t="s">
        <v>507</v>
      </c>
      <c r="D181" s="161"/>
      <c r="E181" s="162">
        <v>10.56</v>
      </c>
      <c r="F181" s="159"/>
      <c r="G181" s="159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142</v>
      </c>
      <c r="AH181" s="148">
        <v>0</v>
      </c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outlineLevel="3" x14ac:dyDescent="0.2">
      <c r="A182" s="155"/>
      <c r="B182" s="156"/>
      <c r="C182" s="188" t="s">
        <v>538</v>
      </c>
      <c r="D182" s="161"/>
      <c r="E182" s="162">
        <v>7.92</v>
      </c>
      <c r="F182" s="159"/>
      <c r="G182" s="159"/>
      <c r="H182" s="159"/>
      <c r="I182" s="159"/>
      <c r="J182" s="159"/>
      <c r="K182" s="159"/>
      <c r="L182" s="159"/>
      <c r="M182" s="159"/>
      <c r="N182" s="158"/>
      <c r="O182" s="158"/>
      <c r="P182" s="158"/>
      <c r="Q182" s="158"/>
      <c r="R182" s="159"/>
      <c r="S182" s="159"/>
      <c r="T182" s="159"/>
      <c r="U182" s="159"/>
      <c r="V182" s="159"/>
      <c r="W182" s="159"/>
      <c r="X182" s="159"/>
      <c r="Y182" s="159"/>
      <c r="Z182" s="148"/>
      <c r="AA182" s="148"/>
      <c r="AB182" s="148"/>
      <c r="AC182" s="148"/>
      <c r="AD182" s="148"/>
      <c r="AE182" s="148"/>
      <c r="AF182" s="148"/>
      <c r="AG182" s="148" t="s">
        <v>142</v>
      </c>
      <c r="AH182" s="148">
        <v>0</v>
      </c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3" x14ac:dyDescent="0.2">
      <c r="A183" s="155"/>
      <c r="B183" s="156"/>
      <c r="C183" s="188" t="s">
        <v>511</v>
      </c>
      <c r="D183" s="161"/>
      <c r="E183" s="162">
        <v>3.84</v>
      </c>
      <c r="F183" s="159"/>
      <c r="G183" s="159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142</v>
      </c>
      <c r="AH183" s="148">
        <v>0</v>
      </c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 x14ac:dyDescent="0.2">
      <c r="A184" s="171">
        <v>47</v>
      </c>
      <c r="B184" s="172" t="s">
        <v>503</v>
      </c>
      <c r="C184" s="187" t="s">
        <v>504</v>
      </c>
      <c r="D184" s="173" t="s">
        <v>135</v>
      </c>
      <c r="E184" s="174">
        <v>31.92</v>
      </c>
      <c r="F184" s="175"/>
      <c r="G184" s="176">
        <f>ROUND(E184*F184,2)</f>
        <v>0</v>
      </c>
      <c r="H184" s="175"/>
      <c r="I184" s="176">
        <f>ROUND(E184*H184,2)</f>
        <v>0</v>
      </c>
      <c r="J184" s="175"/>
      <c r="K184" s="176">
        <f>ROUND(E184*J184,2)</f>
        <v>0</v>
      </c>
      <c r="L184" s="176">
        <v>21</v>
      </c>
      <c r="M184" s="176">
        <f>G184*(1+L184/100)</f>
        <v>0</v>
      </c>
      <c r="N184" s="174">
        <v>2.9E-4</v>
      </c>
      <c r="O184" s="174">
        <f>ROUND(E184*N184,2)</f>
        <v>0.01</v>
      </c>
      <c r="P184" s="174">
        <v>0</v>
      </c>
      <c r="Q184" s="174">
        <f>ROUND(E184*P184,2)</f>
        <v>0</v>
      </c>
      <c r="R184" s="176"/>
      <c r="S184" s="176" t="s">
        <v>137</v>
      </c>
      <c r="T184" s="177" t="s">
        <v>137</v>
      </c>
      <c r="U184" s="159">
        <v>0.19503999999999999</v>
      </c>
      <c r="V184" s="159">
        <f>ROUND(E184*U184,2)</f>
        <v>6.23</v>
      </c>
      <c r="W184" s="159"/>
      <c r="X184" s="159" t="s">
        <v>138</v>
      </c>
      <c r="Y184" s="159" t="s">
        <v>139</v>
      </c>
      <c r="Z184" s="148"/>
      <c r="AA184" s="148"/>
      <c r="AB184" s="148"/>
      <c r="AC184" s="148"/>
      <c r="AD184" s="148"/>
      <c r="AE184" s="148"/>
      <c r="AF184" s="148"/>
      <c r="AG184" s="148" t="s">
        <v>140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2" x14ac:dyDescent="0.2">
      <c r="A185" s="155"/>
      <c r="B185" s="156"/>
      <c r="C185" s="188" t="s">
        <v>502</v>
      </c>
      <c r="D185" s="161"/>
      <c r="E185" s="162">
        <v>13.74</v>
      </c>
      <c r="F185" s="159"/>
      <c r="G185" s="159"/>
      <c r="H185" s="159"/>
      <c r="I185" s="159"/>
      <c r="J185" s="159"/>
      <c r="K185" s="159"/>
      <c r="L185" s="159"/>
      <c r="M185" s="159"/>
      <c r="N185" s="158"/>
      <c r="O185" s="158"/>
      <c r="P185" s="158"/>
      <c r="Q185" s="158"/>
      <c r="R185" s="159"/>
      <c r="S185" s="159"/>
      <c r="T185" s="159"/>
      <c r="U185" s="159"/>
      <c r="V185" s="159"/>
      <c r="W185" s="159"/>
      <c r="X185" s="159"/>
      <c r="Y185" s="159"/>
      <c r="Z185" s="148"/>
      <c r="AA185" s="148"/>
      <c r="AB185" s="148"/>
      <c r="AC185" s="148"/>
      <c r="AD185" s="148"/>
      <c r="AE185" s="148"/>
      <c r="AF185" s="148"/>
      <c r="AG185" s="148" t="s">
        <v>142</v>
      </c>
      <c r="AH185" s="148">
        <v>0</v>
      </c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3" x14ac:dyDescent="0.2">
      <c r="A186" s="155"/>
      <c r="B186" s="156"/>
      <c r="C186" s="188" t="s">
        <v>507</v>
      </c>
      <c r="D186" s="161"/>
      <c r="E186" s="162">
        <v>10.56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142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2">
      <c r="A187" s="155"/>
      <c r="B187" s="156"/>
      <c r="C187" s="188" t="s">
        <v>312</v>
      </c>
      <c r="D187" s="161"/>
      <c r="E187" s="162">
        <v>7.62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142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x14ac:dyDescent="0.2">
      <c r="A188" s="164" t="s">
        <v>131</v>
      </c>
      <c r="B188" s="165" t="s">
        <v>98</v>
      </c>
      <c r="C188" s="186" t="s">
        <v>99</v>
      </c>
      <c r="D188" s="166"/>
      <c r="E188" s="167"/>
      <c r="F188" s="168"/>
      <c r="G188" s="168">
        <f>SUMIF(AG189:AG196,"&lt;&gt;NOR",G189:G196)</f>
        <v>0</v>
      </c>
      <c r="H188" s="168"/>
      <c r="I188" s="168">
        <f>SUM(I189:I196)</f>
        <v>0</v>
      </c>
      <c r="J188" s="168"/>
      <c r="K188" s="168">
        <f>SUM(K189:K196)</f>
        <v>0</v>
      </c>
      <c r="L188" s="168"/>
      <c r="M188" s="168">
        <f>SUM(M189:M196)</f>
        <v>0</v>
      </c>
      <c r="N188" s="167"/>
      <c r="O188" s="167">
        <f>SUM(O189:O196)</f>
        <v>0</v>
      </c>
      <c r="P188" s="167"/>
      <c r="Q188" s="167">
        <f>SUM(Q189:Q196)</f>
        <v>0</v>
      </c>
      <c r="R188" s="168"/>
      <c r="S188" s="168"/>
      <c r="T188" s="169"/>
      <c r="U188" s="163"/>
      <c r="V188" s="163">
        <f>SUM(V189:V196)</f>
        <v>38.29</v>
      </c>
      <c r="W188" s="163"/>
      <c r="X188" s="163"/>
      <c r="Y188" s="163"/>
      <c r="AG188" t="s">
        <v>132</v>
      </c>
    </row>
    <row r="189" spans="1:60" outlineLevel="1" x14ac:dyDescent="0.2">
      <c r="A189" s="178">
        <v>48</v>
      </c>
      <c r="B189" s="179" t="s">
        <v>241</v>
      </c>
      <c r="C189" s="189" t="s">
        <v>242</v>
      </c>
      <c r="D189" s="180" t="s">
        <v>200</v>
      </c>
      <c r="E189" s="181">
        <v>3</v>
      </c>
      <c r="F189" s="182"/>
      <c r="G189" s="183">
        <f t="shared" ref="G189:G196" si="0">ROUND(E189*F189,2)</f>
        <v>0</v>
      </c>
      <c r="H189" s="182"/>
      <c r="I189" s="183">
        <f t="shared" ref="I189:I196" si="1">ROUND(E189*H189,2)</f>
        <v>0</v>
      </c>
      <c r="J189" s="182"/>
      <c r="K189" s="183">
        <f t="shared" ref="K189:K196" si="2">ROUND(E189*J189,2)</f>
        <v>0</v>
      </c>
      <c r="L189" s="183">
        <v>21</v>
      </c>
      <c r="M189" s="183">
        <f t="shared" ref="M189:M196" si="3">G189*(1+L189/100)</f>
        <v>0</v>
      </c>
      <c r="N189" s="181">
        <v>0</v>
      </c>
      <c r="O189" s="181">
        <f t="shared" ref="O189:O196" si="4">ROUND(E189*N189,2)</f>
        <v>0</v>
      </c>
      <c r="P189" s="181">
        <v>0</v>
      </c>
      <c r="Q189" s="181">
        <f t="shared" ref="Q189:Q196" si="5">ROUND(E189*P189,2)</f>
        <v>0</v>
      </c>
      <c r="R189" s="183"/>
      <c r="S189" s="183" t="s">
        <v>137</v>
      </c>
      <c r="T189" s="184" t="s">
        <v>137</v>
      </c>
      <c r="U189" s="159">
        <v>0.27</v>
      </c>
      <c r="V189" s="159">
        <f t="shared" ref="V189:V196" si="6">ROUND(E189*U189,2)</f>
        <v>0.81</v>
      </c>
      <c r="W189" s="159"/>
      <c r="X189" s="159" t="s">
        <v>138</v>
      </c>
      <c r="Y189" s="159" t="s">
        <v>139</v>
      </c>
      <c r="Z189" s="148"/>
      <c r="AA189" s="148"/>
      <c r="AB189" s="148"/>
      <c r="AC189" s="148"/>
      <c r="AD189" s="148"/>
      <c r="AE189" s="148"/>
      <c r="AF189" s="148"/>
      <c r="AG189" s="148" t="s">
        <v>140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1" x14ac:dyDescent="0.2">
      <c r="A190" s="178">
        <v>49</v>
      </c>
      <c r="B190" s="179" t="s">
        <v>546</v>
      </c>
      <c r="C190" s="189" t="s">
        <v>547</v>
      </c>
      <c r="D190" s="180" t="s">
        <v>200</v>
      </c>
      <c r="E190" s="181">
        <v>2</v>
      </c>
      <c r="F190" s="182"/>
      <c r="G190" s="183">
        <f t="shared" si="0"/>
        <v>0</v>
      </c>
      <c r="H190" s="182"/>
      <c r="I190" s="183">
        <f t="shared" si="1"/>
        <v>0</v>
      </c>
      <c r="J190" s="182"/>
      <c r="K190" s="183">
        <f t="shared" si="2"/>
        <v>0</v>
      </c>
      <c r="L190" s="183">
        <v>21</v>
      </c>
      <c r="M190" s="183">
        <f t="shared" si="3"/>
        <v>0</v>
      </c>
      <c r="N190" s="181">
        <v>0</v>
      </c>
      <c r="O190" s="181">
        <f t="shared" si="4"/>
        <v>0</v>
      </c>
      <c r="P190" s="181">
        <v>0</v>
      </c>
      <c r="Q190" s="181">
        <f t="shared" si="5"/>
        <v>0</v>
      </c>
      <c r="R190" s="183"/>
      <c r="S190" s="183" t="s">
        <v>137</v>
      </c>
      <c r="T190" s="184" t="s">
        <v>137</v>
      </c>
      <c r="U190" s="159">
        <v>0.16500000000000001</v>
      </c>
      <c r="V190" s="159">
        <f t="shared" si="6"/>
        <v>0.33</v>
      </c>
      <c r="W190" s="159"/>
      <c r="X190" s="159" t="s">
        <v>138</v>
      </c>
      <c r="Y190" s="159" t="s">
        <v>139</v>
      </c>
      <c r="Z190" s="148"/>
      <c r="AA190" s="148"/>
      <c r="AB190" s="148"/>
      <c r="AC190" s="148"/>
      <c r="AD190" s="148"/>
      <c r="AE190" s="148"/>
      <c r="AF190" s="148"/>
      <c r="AG190" s="148" t="s">
        <v>140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1" x14ac:dyDescent="0.2">
      <c r="A191" s="178">
        <v>50</v>
      </c>
      <c r="B191" s="179" t="s">
        <v>243</v>
      </c>
      <c r="C191" s="189" t="s">
        <v>244</v>
      </c>
      <c r="D191" s="180" t="s">
        <v>200</v>
      </c>
      <c r="E191" s="181">
        <v>3</v>
      </c>
      <c r="F191" s="182"/>
      <c r="G191" s="183">
        <f t="shared" si="0"/>
        <v>0</v>
      </c>
      <c r="H191" s="182"/>
      <c r="I191" s="183">
        <f t="shared" si="1"/>
        <v>0</v>
      </c>
      <c r="J191" s="182"/>
      <c r="K191" s="183">
        <f t="shared" si="2"/>
        <v>0</v>
      </c>
      <c r="L191" s="183">
        <v>21</v>
      </c>
      <c r="M191" s="183">
        <f t="shared" si="3"/>
        <v>0</v>
      </c>
      <c r="N191" s="181">
        <v>1.2999999999999999E-3</v>
      </c>
      <c r="O191" s="181">
        <f t="shared" si="4"/>
        <v>0</v>
      </c>
      <c r="P191" s="181">
        <v>0</v>
      </c>
      <c r="Q191" s="181">
        <f t="shared" si="5"/>
        <v>0</v>
      </c>
      <c r="R191" s="183"/>
      <c r="S191" s="183" t="s">
        <v>136</v>
      </c>
      <c r="T191" s="184" t="s">
        <v>137</v>
      </c>
      <c r="U191" s="159">
        <v>0</v>
      </c>
      <c r="V191" s="159">
        <f t="shared" si="6"/>
        <v>0</v>
      </c>
      <c r="W191" s="159"/>
      <c r="X191" s="159" t="s">
        <v>245</v>
      </c>
      <c r="Y191" s="159" t="s">
        <v>139</v>
      </c>
      <c r="Z191" s="148"/>
      <c r="AA191" s="148"/>
      <c r="AB191" s="148"/>
      <c r="AC191" s="148"/>
      <c r="AD191" s="148"/>
      <c r="AE191" s="148"/>
      <c r="AF191" s="148"/>
      <c r="AG191" s="148" t="s">
        <v>246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1" x14ac:dyDescent="0.2">
      <c r="A192" s="178">
        <v>51</v>
      </c>
      <c r="B192" s="179" t="s">
        <v>247</v>
      </c>
      <c r="C192" s="189" t="s">
        <v>248</v>
      </c>
      <c r="D192" s="180" t="s">
        <v>200</v>
      </c>
      <c r="E192" s="181">
        <v>3</v>
      </c>
      <c r="F192" s="182"/>
      <c r="G192" s="183">
        <f t="shared" si="0"/>
        <v>0</v>
      </c>
      <c r="H192" s="182"/>
      <c r="I192" s="183">
        <f t="shared" si="1"/>
        <v>0</v>
      </c>
      <c r="J192" s="182"/>
      <c r="K192" s="183">
        <f t="shared" si="2"/>
        <v>0</v>
      </c>
      <c r="L192" s="183">
        <v>21</v>
      </c>
      <c r="M192" s="183">
        <f t="shared" si="3"/>
        <v>0</v>
      </c>
      <c r="N192" s="181">
        <v>0</v>
      </c>
      <c r="O192" s="181">
        <f t="shared" si="4"/>
        <v>0</v>
      </c>
      <c r="P192" s="181">
        <v>0</v>
      </c>
      <c r="Q192" s="181">
        <f t="shared" si="5"/>
        <v>0</v>
      </c>
      <c r="R192" s="183"/>
      <c r="S192" s="183" t="s">
        <v>137</v>
      </c>
      <c r="T192" s="184" t="s">
        <v>137</v>
      </c>
      <c r="U192" s="159">
        <v>0.42</v>
      </c>
      <c r="V192" s="159">
        <f t="shared" si="6"/>
        <v>1.26</v>
      </c>
      <c r="W192" s="159"/>
      <c r="X192" s="159" t="s">
        <v>138</v>
      </c>
      <c r="Y192" s="159" t="s">
        <v>139</v>
      </c>
      <c r="Z192" s="148"/>
      <c r="AA192" s="148"/>
      <c r="AB192" s="148"/>
      <c r="AC192" s="148"/>
      <c r="AD192" s="148"/>
      <c r="AE192" s="148"/>
      <c r="AF192" s="148"/>
      <c r="AG192" s="148" t="s">
        <v>140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outlineLevel="1" x14ac:dyDescent="0.2">
      <c r="A193" s="178">
        <v>52</v>
      </c>
      <c r="B193" s="179" t="s">
        <v>548</v>
      </c>
      <c r="C193" s="189" t="s">
        <v>549</v>
      </c>
      <c r="D193" s="180" t="s">
        <v>200</v>
      </c>
      <c r="E193" s="181">
        <v>2</v>
      </c>
      <c r="F193" s="182"/>
      <c r="G193" s="183">
        <f t="shared" si="0"/>
        <v>0</v>
      </c>
      <c r="H193" s="182"/>
      <c r="I193" s="183">
        <f t="shared" si="1"/>
        <v>0</v>
      </c>
      <c r="J193" s="182"/>
      <c r="K193" s="183">
        <f t="shared" si="2"/>
        <v>0</v>
      </c>
      <c r="L193" s="183">
        <v>21</v>
      </c>
      <c r="M193" s="183">
        <f t="shared" si="3"/>
        <v>0</v>
      </c>
      <c r="N193" s="181">
        <v>1.5E-3</v>
      </c>
      <c r="O193" s="181">
        <f t="shared" si="4"/>
        <v>0</v>
      </c>
      <c r="P193" s="181">
        <v>0</v>
      </c>
      <c r="Q193" s="181">
        <f t="shared" si="5"/>
        <v>0</v>
      </c>
      <c r="R193" s="183" t="s">
        <v>253</v>
      </c>
      <c r="S193" s="183" t="s">
        <v>137</v>
      </c>
      <c r="T193" s="184" t="s">
        <v>137</v>
      </c>
      <c r="U193" s="159">
        <v>0</v>
      </c>
      <c r="V193" s="159">
        <f t="shared" si="6"/>
        <v>0</v>
      </c>
      <c r="W193" s="159"/>
      <c r="X193" s="159" t="s">
        <v>245</v>
      </c>
      <c r="Y193" s="159" t="s">
        <v>139</v>
      </c>
      <c r="Z193" s="148"/>
      <c r="AA193" s="148"/>
      <c r="AB193" s="148"/>
      <c r="AC193" s="148"/>
      <c r="AD193" s="148"/>
      <c r="AE193" s="148"/>
      <c r="AF193" s="148"/>
      <c r="AG193" s="148" t="s">
        <v>246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1" x14ac:dyDescent="0.2">
      <c r="A194" s="178">
        <v>53</v>
      </c>
      <c r="B194" s="179" t="s">
        <v>550</v>
      </c>
      <c r="C194" s="189" t="s">
        <v>551</v>
      </c>
      <c r="D194" s="180" t="s">
        <v>200</v>
      </c>
      <c r="E194" s="181">
        <v>2</v>
      </c>
      <c r="F194" s="182"/>
      <c r="G194" s="183">
        <f t="shared" si="0"/>
        <v>0</v>
      </c>
      <c r="H194" s="182"/>
      <c r="I194" s="183">
        <f t="shared" si="1"/>
        <v>0</v>
      </c>
      <c r="J194" s="182"/>
      <c r="K194" s="183">
        <f t="shared" si="2"/>
        <v>0</v>
      </c>
      <c r="L194" s="183">
        <v>21</v>
      </c>
      <c r="M194" s="183">
        <f t="shared" si="3"/>
        <v>0</v>
      </c>
      <c r="N194" s="181">
        <v>0</v>
      </c>
      <c r="O194" s="181">
        <f t="shared" si="4"/>
        <v>0</v>
      </c>
      <c r="P194" s="181">
        <v>0</v>
      </c>
      <c r="Q194" s="181">
        <f t="shared" si="5"/>
        <v>0</v>
      </c>
      <c r="R194" s="183"/>
      <c r="S194" s="183" t="s">
        <v>137</v>
      </c>
      <c r="T194" s="184" t="s">
        <v>137</v>
      </c>
      <c r="U194" s="159">
        <v>0.44500000000000001</v>
      </c>
      <c r="V194" s="159">
        <f t="shared" si="6"/>
        <v>0.89</v>
      </c>
      <c r="W194" s="159"/>
      <c r="X194" s="159" t="s">
        <v>138</v>
      </c>
      <c r="Y194" s="159" t="s">
        <v>139</v>
      </c>
      <c r="Z194" s="148"/>
      <c r="AA194" s="148"/>
      <c r="AB194" s="148"/>
      <c r="AC194" s="148"/>
      <c r="AD194" s="148"/>
      <c r="AE194" s="148"/>
      <c r="AF194" s="148"/>
      <c r="AG194" s="148" t="s">
        <v>140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outlineLevel="1" x14ac:dyDescent="0.2">
      <c r="A195" s="178">
        <v>54</v>
      </c>
      <c r="B195" s="179" t="s">
        <v>256</v>
      </c>
      <c r="C195" s="189" t="s">
        <v>257</v>
      </c>
      <c r="D195" s="180" t="s">
        <v>258</v>
      </c>
      <c r="E195" s="181">
        <v>1</v>
      </c>
      <c r="F195" s="182"/>
      <c r="G195" s="183">
        <f t="shared" si="0"/>
        <v>0</v>
      </c>
      <c r="H195" s="182"/>
      <c r="I195" s="183">
        <f t="shared" si="1"/>
        <v>0</v>
      </c>
      <c r="J195" s="182"/>
      <c r="K195" s="183">
        <f t="shared" si="2"/>
        <v>0</v>
      </c>
      <c r="L195" s="183">
        <v>21</v>
      </c>
      <c r="M195" s="183">
        <f t="shared" si="3"/>
        <v>0</v>
      </c>
      <c r="N195" s="181">
        <v>0</v>
      </c>
      <c r="O195" s="181">
        <f t="shared" si="4"/>
        <v>0</v>
      </c>
      <c r="P195" s="181">
        <v>0</v>
      </c>
      <c r="Q195" s="181">
        <f t="shared" si="5"/>
        <v>0</v>
      </c>
      <c r="R195" s="183"/>
      <c r="S195" s="183" t="s">
        <v>136</v>
      </c>
      <c r="T195" s="184" t="s">
        <v>201</v>
      </c>
      <c r="U195" s="159">
        <v>0</v>
      </c>
      <c r="V195" s="159">
        <f t="shared" si="6"/>
        <v>0</v>
      </c>
      <c r="W195" s="159"/>
      <c r="X195" s="159" t="s">
        <v>138</v>
      </c>
      <c r="Y195" s="159" t="s">
        <v>139</v>
      </c>
      <c r="Z195" s="148"/>
      <c r="AA195" s="148"/>
      <c r="AB195" s="148"/>
      <c r="AC195" s="148"/>
      <c r="AD195" s="148"/>
      <c r="AE195" s="148"/>
      <c r="AF195" s="148"/>
      <c r="AG195" s="148" t="s">
        <v>140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1" x14ac:dyDescent="0.2">
      <c r="A196" s="178">
        <v>55</v>
      </c>
      <c r="B196" s="179" t="s">
        <v>259</v>
      </c>
      <c r="C196" s="189" t="s">
        <v>260</v>
      </c>
      <c r="D196" s="180" t="s">
        <v>261</v>
      </c>
      <c r="E196" s="181">
        <v>35</v>
      </c>
      <c r="F196" s="182"/>
      <c r="G196" s="183">
        <f t="shared" si="0"/>
        <v>0</v>
      </c>
      <c r="H196" s="182"/>
      <c r="I196" s="183">
        <f t="shared" si="1"/>
        <v>0</v>
      </c>
      <c r="J196" s="182"/>
      <c r="K196" s="183">
        <f t="shared" si="2"/>
        <v>0</v>
      </c>
      <c r="L196" s="183">
        <v>21</v>
      </c>
      <c r="M196" s="183">
        <f t="shared" si="3"/>
        <v>0</v>
      </c>
      <c r="N196" s="181">
        <v>0</v>
      </c>
      <c r="O196" s="181">
        <f t="shared" si="4"/>
        <v>0</v>
      </c>
      <c r="P196" s="181">
        <v>0</v>
      </c>
      <c r="Q196" s="181">
        <f t="shared" si="5"/>
        <v>0</v>
      </c>
      <c r="R196" s="183"/>
      <c r="S196" s="183" t="s">
        <v>137</v>
      </c>
      <c r="T196" s="184" t="s">
        <v>137</v>
      </c>
      <c r="U196" s="159">
        <v>1</v>
      </c>
      <c r="V196" s="159">
        <f t="shared" si="6"/>
        <v>35</v>
      </c>
      <c r="W196" s="159"/>
      <c r="X196" s="159" t="s">
        <v>138</v>
      </c>
      <c r="Y196" s="159" t="s">
        <v>139</v>
      </c>
      <c r="Z196" s="148"/>
      <c r="AA196" s="148"/>
      <c r="AB196" s="148"/>
      <c r="AC196" s="148"/>
      <c r="AD196" s="148"/>
      <c r="AE196" s="148"/>
      <c r="AF196" s="148"/>
      <c r="AG196" s="148" t="s">
        <v>140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x14ac:dyDescent="0.2">
      <c r="A197" s="164" t="s">
        <v>131</v>
      </c>
      <c r="B197" s="165" t="s">
        <v>100</v>
      </c>
      <c r="C197" s="186" t="s">
        <v>101</v>
      </c>
      <c r="D197" s="166"/>
      <c r="E197" s="167"/>
      <c r="F197" s="168"/>
      <c r="G197" s="168">
        <f>SUMIF(AG198:AG207,"&lt;&gt;NOR",G198:G207)</f>
        <v>0</v>
      </c>
      <c r="H197" s="168"/>
      <c r="I197" s="168">
        <f>SUM(I198:I207)</f>
        <v>0</v>
      </c>
      <c r="J197" s="168"/>
      <c r="K197" s="168">
        <f>SUM(K198:K207)</f>
        <v>0</v>
      </c>
      <c r="L197" s="168"/>
      <c r="M197" s="168">
        <f>SUM(M198:M207)</f>
        <v>0</v>
      </c>
      <c r="N197" s="167"/>
      <c r="O197" s="167">
        <f>SUM(O198:O207)</f>
        <v>0</v>
      </c>
      <c r="P197" s="167"/>
      <c r="Q197" s="167">
        <f>SUM(Q198:Q207)</f>
        <v>0</v>
      </c>
      <c r="R197" s="168"/>
      <c r="S197" s="168"/>
      <c r="T197" s="169"/>
      <c r="U197" s="163"/>
      <c r="V197" s="163">
        <f>SUM(V198:V207)</f>
        <v>1.7899999999999998</v>
      </c>
      <c r="W197" s="163"/>
      <c r="X197" s="163"/>
      <c r="Y197" s="163"/>
      <c r="AG197" t="s">
        <v>132</v>
      </c>
    </row>
    <row r="198" spans="1:60" outlineLevel="1" x14ac:dyDescent="0.2">
      <c r="A198" s="178">
        <v>56</v>
      </c>
      <c r="B198" s="179" t="s">
        <v>262</v>
      </c>
      <c r="C198" s="189" t="s">
        <v>263</v>
      </c>
      <c r="D198" s="180" t="s">
        <v>160</v>
      </c>
      <c r="E198" s="181">
        <v>0.60597999999999996</v>
      </c>
      <c r="F198" s="182"/>
      <c r="G198" s="183">
        <f>ROUND(E198*F198,2)</f>
        <v>0</v>
      </c>
      <c r="H198" s="182"/>
      <c r="I198" s="183">
        <f>ROUND(E198*H198,2)</f>
        <v>0</v>
      </c>
      <c r="J198" s="182"/>
      <c r="K198" s="183">
        <f>ROUND(E198*J198,2)</f>
        <v>0</v>
      </c>
      <c r="L198" s="183">
        <v>21</v>
      </c>
      <c r="M198" s="183">
        <f>G198*(1+L198/100)</f>
        <v>0</v>
      </c>
      <c r="N198" s="181">
        <v>0</v>
      </c>
      <c r="O198" s="181">
        <f>ROUND(E198*N198,2)</f>
        <v>0</v>
      </c>
      <c r="P198" s="181">
        <v>0</v>
      </c>
      <c r="Q198" s="181">
        <f>ROUND(E198*P198,2)</f>
        <v>0</v>
      </c>
      <c r="R198" s="183"/>
      <c r="S198" s="183" t="s">
        <v>137</v>
      </c>
      <c r="T198" s="184" t="s">
        <v>137</v>
      </c>
      <c r="U198" s="159">
        <v>0.94199999999999995</v>
      </c>
      <c r="V198" s="159">
        <f>ROUND(E198*U198,2)</f>
        <v>0.56999999999999995</v>
      </c>
      <c r="W198" s="159"/>
      <c r="X198" s="159" t="s">
        <v>264</v>
      </c>
      <c r="Y198" s="159" t="s">
        <v>139</v>
      </c>
      <c r="Z198" s="148"/>
      <c r="AA198" s="148"/>
      <c r="AB198" s="148"/>
      <c r="AC198" s="148"/>
      <c r="AD198" s="148"/>
      <c r="AE198" s="148"/>
      <c r="AF198" s="148"/>
      <c r="AG198" s="148" t="s">
        <v>265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 x14ac:dyDescent="0.2">
      <c r="A199" s="178">
        <v>57</v>
      </c>
      <c r="B199" s="179" t="s">
        <v>266</v>
      </c>
      <c r="C199" s="189" t="s">
        <v>267</v>
      </c>
      <c r="D199" s="180" t="s">
        <v>160</v>
      </c>
      <c r="E199" s="181">
        <v>0.60597999999999996</v>
      </c>
      <c r="F199" s="182"/>
      <c r="G199" s="183">
        <f>ROUND(E199*F199,2)</f>
        <v>0</v>
      </c>
      <c r="H199" s="182"/>
      <c r="I199" s="183">
        <f>ROUND(E199*H199,2)</f>
        <v>0</v>
      </c>
      <c r="J199" s="182"/>
      <c r="K199" s="183">
        <f>ROUND(E199*J199,2)</f>
        <v>0</v>
      </c>
      <c r="L199" s="183">
        <v>21</v>
      </c>
      <c r="M199" s="183">
        <f>G199*(1+L199/100)</f>
        <v>0</v>
      </c>
      <c r="N199" s="181">
        <v>0</v>
      </c>
      <c r="O199" s="181">
        <f>ROUND(E199*N199,2)</f>
        <v>0</v>
      </c>
      <c r="P199" s="181">
        <v>0</v>
      </c>
      <c r="Q199" s="181">
        <f>ROUND(E199*P199,2)</f>
        <v>0</v>
      </c>
      <c r="R199" s="183"/>
      <c r="S199" s="183" t="s">
        <v>137</v>
      </c>
      <c r="T199" s="184" t="s">
        <v>137</v>
      </c>
      <c r="U199" s="159">
        <v>0.105</v>
      </c>
      <c r="V199" s="159">
        <f>ROUND(E199*U199,2)</f>
        <v>0.06</v>
      </c>
      <c r="W199" s="159"/>
      <c r="X199" s="159" t="s">
        <v>264</v>
      </c>
      <c r="Y199" s="159" t="s">
        <v>139</v>
      </c>
      <c r="Z199" s="148"/>
      <c r="AA199" s="148"/>
      <c r="AB199" s="148"/>
      <c r="AC199" s="148"/>
      <c r="AD199" s="148"/>
      <c r="AE199" s="148"/>
      <c r="AF199" s="148"/>
      <c r="AG199" s="148" t="s">
        <v>265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outlineLevel="1" x14ac:dyDescent="0.2">
      <c r="A200" s="178">
        <v>58</v>
      </c>
      <c r="B200" s="179" t="s">
        <v>268</v>
      </c>
      <c r="C200" s="189" t="s">
        <v>269</v>
      </c>
      <c r="D200" s="180" t="s">
        <v>160</v>
      </c>
      <c r="E200" s="181">
        <v>0.60597999999999996</v>
      </c>
      <c r="F200" s="182"/>
      <c r="G200" s="183">
        <f>ROUND(E200*F200,2)</f>
        <v>0</v>
      </c>
      <c r="H200" s="182"/>
      <c r="I200" s="183">
        <f>ROUND(E200*H200,2)</f>
        <v>0</v>
      </c>
      <c r="J200" s="182"/>
      <c r="K200" s="183">
        <f>ROUND(E200*J200,2)</f>
        <v>0</v>
      </c>
      <c r="L200" s="183">
        <v>21</v>
      </c>
      <c r="M200" s="183">
        <f>G200*(1+L200/100)</f>
        <v>0</v>
      </c>
      <c r="N200" s="181">
        <v>0</v>
      </c>
      <c r="O200" s="181">
        <f>ROUND(E200*N200,2)</f>
        <v>0</v>
      </c>
      <c r="P200" s="181">
        <v>0</v>
      </c>
      <c r="Q200" s="181">
        <f>ROUND(E200*P200,2)</f>
        <v>0</v>
      </c>
      <c r="R200" s="183"/>
      <c r="S200" s="183" t="s">
        <v>137</v>
      </c>
      <c r="T200" s="184" t="s">
        <v>137</v>
      </c>
      <c r="U200" s="159">
        <v>0.45800000000000002</v>
      </c>
      <c r="V200" s="159">
        <f>ROUND(E200*U200,2)</f>
        <v>0.28000000000000003</v>
      </c>
      <c r="W200" s="159"/>
      <c r="X200" s="159" t="s">
        <v>264</v>
      </c>
      <c r="Y200" s="159" t="s">
        <v>139</v>
      </c>
      <c r="Z200" s="148"/>
      <c r="AA200" s="148"/>
      <c r="AB200" s="148"/>
      <c r="AC200" s="148"/>
      <c r="AD200" s="148"/>
      <c r="AE200" s="148"/>
      <c r="AF200" s="148"/>
      <c r="AG200" s="148" t="s">
        <v>265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outlineLevel="1" x14ac:dyDescent="0.2">
      <c r="A201" s="178">
        <v>59</v>
      </c>
      <c r="B201" s="179" t="s">
        <v>270</v>
      </c>
      <c r="C201" s="189" t="s">
        <v>271</v>
      </c>
      <c r="D201" s="180" t="s">
        <v>160</v>
      </c>
      <c r="E201" s="181">
        <v>0.60597999999999996</v>
      </c>
      <c r="F201" s="182"/>
      <c r="G201" s="183">
        <f>ROUND(E201*F201,2)</f>
        <v>0</v>
      </c>
      <c r="H201" s="182"/>
      <c r="I201" s="183">
        <f>ROUND(E201*H201,2)</f>
        <v>0</v>
      </c>
      <c r="J201" s="182"/>
      <c r="K201" s="183">
        <f>ROUND(E201*J201,2)</f>
        <v>0</v>
      </c>
      <c r="L201" s="183">
        <v>21</v>
      </c>
      <c r="M201" s="183">
        <f>G201*(1+L201/100)</f>
        <v>0</v>
      </c>
      <c r="N201" s="181">
        <v>0</v>
      </c>
      <c r="O201" s="181">
        <f>ROUND(E201*N201,2)</f>
        <v>0</v>
      </c>
      <c r="P201" s="181">
        <v>0</v>
      </c>
      <c r="Q201" s="181">
        <f>ROUND(E201*P201,2)</f>
        <v>0</v>
      </c>
      <c r="R201" s="183"/>
      <c r="S201" s="183" t="s">
        <v>137</v>
      </c>
      <c r="T201" s="184" t="s">
        <v>137</v>
      </c>
      <c r="U201" s="159">
        <v>0.95599999999999996</v>
      </c>
      <c r="V201" s="159">
        <f>ROUND(E201*U201,2)</f>
        <v>0.57999999999999996</v>
      </c>
      <c r="W201" s="159"/>
      <c r="X201" s="159" t="s">
        <v>264</v>
      </c>
      <c r="Y201" s="159" t="s">
        <v>139</v>
      </c>
      <c r="Z201" s="148"/>
      <c r="AA201" s="148"/>
      <c r="AB201" s="148"/>
      <c r="AC201" s="148"/>
      <c r="AD201" s="148"/>
      <c r="AE201" s="148"/>
      <c r="AF201" s="148"/>
      <c r="AG201" s="148" t="s">
        <v>272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outlineLevel="1" x14ac:dyDescent="0.2">
      <c r="A202" s="171">
        <v>60</v>
      </c>
      <c r="B202" s="172" t="s">
        <v>273</v>
      </c>
      <c r="C202" s="187" t="s">
        <v>274</v>
      </c>
      <c r="D202" s="173" t="s">
        <v>160</v>
      </c>
      <c r="E202" s="174">
        <v>0.60597999999999996</v>
      </c>
      <c r="F202" s="175"/>
      <c r="G202" s="176">
        <f>ROUND(E202*F202,2)</f>
        <v>0</v>
      </c>
      <c r="H202" s="175"/>
      <c r="I202" s="176">
        <f>ROUND(E202*H202,2)</f>
        <v>0</v>
      </c>
      <c r="J202" s="175"/>
      <c r="K202" s="176">
        <f>ROUND(E202*J202,2)</f>
        <v>0</v>
      </c>
      <c r="L202" s="176">
        <v>21</v>
      </c>
      <c r="M202" s="176">
        <f>G202*(1+L202/100)</f>
        <v>0</v>
      </c>
      <c r="N202" s="174">
        <v>0</v>
      </c>
      <c r="O202" s="174">
        <f>ROUND(E202*N202,2)</f>
        <v>0</v>
      </c>
      <c r="P202" s="174">
        <v>0</v>
      </c>
      <c r="Q202" s="174">
        <f>ROUND(E202*P202,2)</f>
        <v>0</v>
      </c>
      <c r="R202" s="176"/>
      <c r="S202" s="176" t="s">
        <v>137</v>
      </c>
      <c r="T202" s="177" t="s">
        <v>137</v>
      </c>
      <c r="U202" s="159">
        <v>0.49</v>
      </c>
      <c r="V202" s="159">
        <f>ROUND(E202*U202,2)</f>
        <v>0.3</v>
      </c>
      <c r="W202" s="159"/>
      <c r="X202" s="159" t="s">
        <v>264</v>
      </c>
      <c r="Y202" s="159" t="s">
        <v>139</v>
      </c>
      <c r="Z202" s="148"/>
      <c r="AA202" s="148"/>
      <c r="AB202" s="148"/>
      <c r="AC202" s="148"/>
      <c r="AD202" s="148"/>
      <c r="AE202" s="148"/>
      <c r="AF202" s="148"/>
      <c r="AG202" s="148" t="s">
        <v>265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outlineLevel="2" x14ac:dyDescent="0.2">
      <c r="A203" s="155"/>
      <c r="B203" s="156"/>
      <c r="C203" s="271" t="s">
        <v>275</v>
      </c>
      <c r="D203" s="272"/>
      <c r="E203" s="272"/>
      <c r="F203" s="272"/>
      <c r="G203" s="272"/>
      <c r="H203" s="159"/>
      <c r="I203" s="159"/>
      <c r="J203" s="159"/>
      <c r="K203" s="159"/>
      <c r="L203" s="159"/>
      <c r="M203" s="159"/>
      <c r="N203" s="158"/>
      <c r="O203" s="158"/>
      <c r="P203" s="158"/>
      <c r="Q203" s="158"/>
      <c r="R203" s="159"/>
      <c r="S203" s="159"/>
      <c r="T203" s="159"/>
      <c r="U203" s="159"/>
      <c r="V203" s="159"/>
      <c r="W203" s="159"/>
      <c r="X203" s="159"/>
      <c r="Y203" s="159"/>
      <c r="Z203" s="148"/>
      <c r="AA203" s="148"/>
      <c r="AB203" s="148"/>
      <c r="AC203" s="148"/>
      <c r="AD203" s="148"/>
      <c r="AE203" s="148"/>
      <c r="AF203" s="148"/>
      <c r="AG203" s="148" t="s">
        <v>205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outlineLevel="1" x14ac:dyDescent="0.2">
      <c r="A204" s="178">
        <v>61</v>
      </c>
      <c r="B204" s="179" t="s">
        <v>276</v>
      </c>
      <c r="C204" s="189" t="s">
        <v>277</v>
      </c>
      <c r="D204" s="180" t="s">
        <v>160</v>
      </c>
      <c r="E204" s="181">
        <v>9.0896699999999999</v>
      </c>
      <c r="F204" s="182"/>
      <c r="G204" s="183">
        <f>ROUND(E204*F204,2)</f>
        <v>0</v>
      </c>
      <c r="H204" s="182"/>
      <c r="I204" s="183">
        <f>ROUND(E204*H204,2)</f>
        <v>0</v>
      </c>
      <c r="J204" s="182"/>
      <c r="K204" s="183">
        <f>ROUND(E204*J204,2)</f>
        <v>0</v>
      </c>
      <c r="L204" s="183">
        <v>21</v>
      </c>
      <c r="M204" s="183">
        <f>G204*(1+L204/100)</f>
        <v>0</v>
      </c>
      <c r="N204" s="181">
        <v>0</v>
      </c>
      <c r="O204" s="181">
        <f>ROUND(E204*N204,2)</f>
        <v>0</v>
      </c>
      <c r="P204" s="181">
        <v>0</v>
      </c>
      <c r="Q204" s="181">
        <f>ROUND(E204*P204,2)</f>
        <v>0</v>
      </c>
      <c r="R204" s="183"/>
      <c r="S204" s="183" t="s">
        <v>137</v>
      </c>
      <c r="T204" s="184" t="s">
        <v>137</v>
      </c>
      <c r="U204" s="159">
        <v>0</v>
      </c>
      <c r="V204" s="159">
        <f>ROUND(E204*U204,2)</f>
        <v>0</v>
      </c>
      <c r="W204" s="159"/>
      <c r="X204" s="159" t="s">
        <v>264</v>
      </c>
      <c r="Y204" s="159" t="s">
        <v>139</v>
      </c>
      <c r="Z204" s="148"/>
      <c r="AA204" s="148"/>
      <c r="AB204" s="148"/>
      <c r="AC204" s="148"/>
      <c r="AD204" s="148"/>
      <c r="AE204" s="148"/>
      <c r="AF204" s="148"/>
      <c r="AG204" s="148" t="s">
        <v>265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2.5" outlineLevel="1" x14ac:dyDescent="0.2">
      <c r="A205" s="178">
        <v>62</v>
      </c>
      <c r="B205" s="179" t="s">
        <v>278</v>
      </c>
      <c r="C205" s="189" t="s">
        <v>279</v>
      </c>
      <c r="D205" s="180" t="s">
        <v>160</v>
      </c>
      <c r="E205" s="181">
        <v>0.60597999999999996</v>
      </c>
      <c r="F205" s="182"/>
      <c r="G205" s="183">
        <f>ROUND(E205*F205,2)</f>
        <v>0</v>
      </c>
      <c r="H205" s="182"/>
      <c r="I205" s="183">
        <f>ROUND(E205*H205,2)</f>
        <v>0</v>
      </c>
      <c r="J205" s="182"/>
      <c r="K205" s="183">
        <f>ROUND(E205*J205,2)</f>
        <v>0</v>
      </c>
      <c r="L205" s="183">
        <v>21</v>
      </c>
      <c r="M205" s="183">
        <f>G205*(1+L205/100)</f>
        <v>0</v>
      </c>
      <c r="N205" s="181">
        <v>0</v>
      </c>
      <c r="O205" s="181">
        <f>ROUND(E205*N205,2)</f>
        <v>0</v>
      </c>
      <c r="P205" s="181">
        <v>0</v>
      </c>
      <c r="Q205" s="181">
        <f>ROUND(E205*P205,2)</f>
        <v>0</v>
      </c>
      <c r="R205" s="183"/>
      <c r="S205" s="183" t="s">
        <v>137</v>
      </c>
      <c r="T205" s="184" t="s">
        <v>137</v>
      </c>
      <c r="U205" s="159">
        <v>0</v>
      </c>
      <c r="V205" s="159">
        <f>ROUND(E205*U205,2)</f>
        <v>0</v>
      </c>
      <c r="W205" s="159"/>
      <c r="X205" s="159" t="s">
        <v>264</v>
      </c>
      <c r="Y205" s="159" t="s">
        <v>139</v>
      </c>
      <c r="Z205" s="148"/>
      <c r="AA205" s="148"/>
      <c r="AB205" s="148"/>
      <c r="AC205" s="148"/>
      <c r="AD205" s="148"/>
      <c r="AE205" s="148"/>
      <c r="AF205" s="148"/>
      <c r="AG205" s="148" t="s">
        <v>265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2.5" outlineLevel="1" x14ac:dyDescent="0.2">
      <c r="A206" s="171">
        <v>63</v>
      </c>
      <c r="B206" s="172" t="s">
        <v>480</v>
      </c>
      <c r="C206" s="187" t="s">
        <v>481</v>
      </c>
      <c r="D206" s="173" t="s">
        <v>160</v>
      </c>
      <c r="E206" s="174">
        <v>0.24</v>
      </c>
      <c r="F206" s="175"/>
      <c r="G206" s="176">
        <f>ROUND(E206*F206,2)</f>
        <v>0</v>
      </c>
      <c r="H206" s="175"/>
      <c r="I206" s="176">
        <f>ROUND(E206*H206,2)</f>
        <v>0</v>
      </c>
      <c r="J206" s="175"/>
      <c r="K206" s="176">
        <f>ROUND(E206*J206,2)</f>
        <v>0</v>
      </c>
      <c r="L206" s="176">
        <v>21</v>
      </c>
      <c r="M206" s="176">
        <f>G206*(1+L206/100)</f>
        <v>0</v>
      </c>
      <c r="N206" s="174">
        <v>0</v>
      </c>
      <c r="O206" s="174">
        <f>ROUND(E206*N206,2)</f>
        <v>0</v>
      </c>
      <c r="P206" s="174">
        <v>0</v>
      </c>
      <c r="Q206" s="174">
        <f>ROUND(E206*P206,2)</f>
        <v>0</v>
      </c>
      <c r="R206" s="176"/>
      <c r="S206" s="176" t="s">
        <v>136</v>
      </c>
      <c r="T206" s="177" t="s">
        <v>137</v>
      </c>
      <c r="U206" s="159">
        <v>0</v>
      </c>
      <c r="V206" s="159">
        <f>ROUND(E206*U206,2)</f>
        <v>0</v>
      </c>
      <c r="W206" s="159"/>
      <c r="X206" s="159" t="s">
        <v>138</v>
      </c>
      <c r="Y206" s="159" t="s">
        <v>139</v>
      </c>
      <c r="Z206" s="148"/>
      <c r="AA206" s="148"/>
      <c r="AB206" s="148"/>
      <c r="AC206" s="148"/>
      <c r="AD206" s="148"/>
      <c r="AE206" s="148"/>
      <c r="AF206" s="148"/>
      <c r="AG206" s="148" t="s">
        <v>482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outlineLevel="2" x14ac:dyDescent="0.2">
      <c r="A207" s="155"/>
      <c r="B207" s="156"/>
      <c r="C207" s="271" t="s">
        <v>483</v>
      </c>
      <c r="D207" s="272"/>
      <c r="E207" s="272"/>
      <c r="F207" s="272"/>
      <c r="G207" s="272"/>
      <c r="H207" s="159"/>
      <c r="I207" s="159"/>
      <c r="J207" s="159"/>
      <c r="K207" s="159"/>
      <c r="L207" s="159"/>
      <c r="M207" s="159"/>
      <c r="N207" s="158"/>
      <c r="O207" s="158"/>
      <c r="P207" s="158"/>
      <c r="Q207" s="158"/>
      <c r="R207" s="159"/>
      <c r="S207" s="159"/>
      <c r="T207" s="159"/>
      <c r="U207" s="159"/>
      <c r="V207" s="159"/>
      <c r="W207" s="159"/>
      <c r="X207" s="159"/>
      <c r="Y207" s="159"/>
      <c r="Z207" s="148"/>
      <c r="AA207" s="148"/>
      <c r="AB207" s="148"/>
      <c r="AC207" s="148"/>
      <c r="AD207" s="148"/>
      <c r="AE207" s="148"/>
      <c r="AF207" s="148"/>
      <c r="AG207" s="148" t="s">
        <v>205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x14ac:dyDescent="0.2">
      <c r="A208" s="164" t="s">
        <v>131</v>
      </c>
      <c r="B208" s="165" t="s">
        <v>103</v>
      </c>
      <c r="C208" s="186" t="s">
        <v>30</v>
      </c>
      <c r="D208" s="166"/>
      <c r="E208" s="167"/>
      <c r="F208" s="168"/>
      <c r="G208" s="168">
        <f>SUMIF(AG209:AG214,"&lt;&gt;NOR",G209:G214)</f>
        <v>0</v>
      </c>
      <c r="H208" s="168"/>
      <c r="I208" s="168">
        <f>SUM(I209:I214)</f>
        <v>0</v>
      </c>
      <c r="J208" s="168"/>
      <c r="K208" s="168">
        <f>SUM(K209:K214)</f>
        <v>0</v>
      </c>
      <c r="L208" s="168"/>
      <c r="M208" s="168">
        <f>SUM(M209:M214)</f>
        <v>0</v>
      </c>
      <c r="N208" s="167"/>
      <c r="O208" s="167">
        <f>SUM(O209:O214)</f>
        <v>0</v>
      </c>
      <c r="P208" s="167"/>
      <c r="Q208" s="167">
        <f>SUM(Q209:Q214)</f>
        <v>0</v>
      </c>
      <c r="R208" s="168"/>
      <c r="S208" s="168"/>
      <c r="T208" s="169"/>
      <c r="U208" s="163"/>
      <c r="V208" s="163">
        <f>SUM(V209:V214)</f>
        <v>0</v>
      </c>
      <c r="W208" s="163"/>
      <c r="X208" s="163"/>
      <c r="Y208" s="163"/>
      <c r="AG208" t="s">
        <v>132</v>
      </c>
    </row>
    <row r="209" spans="1:60" outlineLevel="1" x14ac:dyDescent="0.2">
      <c r="A209" s="178">
        <v>64</v>
      </c>
      <c r="B209" s="179" t="s">
        <v>280</v>
      </c>
      <c r="C209" s="189" t="s">
        <v>281</v>
      </c>
      <c r="D209" s="180" t="s">
        <v>261</v>
      </c>
      <c r="E209" s="181">
        <v>30</v>
      </c>
      <c r="F209" s="182"/>
      <c r="G209" s="183">
        <f t="shared" ref="G209:G214" si="7">ROUND(E209*F209,2)</f>
        <v>0</v>
      </c>
      <c r="H209" s="182"/>
      <c r="I209" s="183">
        <f t="shared" ref="I209:I214" si="8">ROUND(E209*H209,2)</f>
        <v>0</v>
      </c>
      <c r="J209" s="182"/>
      <c r="K209" s="183">
        <f t="shared" ref="K209:K214" si="9">ROUND(E209*J209,2)</f>
        <v>0</v>
      </c>
      <c r="L209" s="183">
        <v>21</v>
      </c>
      <c r="M209" s="183">
        <f t="shared" ref="M209:M214" si="10">G209*(1+L209/100)</f>
        <v>0</v>
      </c>
      <c r="N209" s="181">
        <v>0</v>
      </c>
      <c r="O209" s="181">
        <f t="shared" ref="O209:O214" si="11">ROUND(E209*N209,2)</f>
        <v>0</v>
      </c>
      <c r="P209" s="181">
        <v>0</v>
      </c>
      <c r="Q209" s="181">
        <f t="shared" ref="Q209:Q214" si="12">ROUND(E209*P209,2)</f>
        <v>0</v>
      </c>
      <c r="R209" s="183"/>
      <c r="S209" s="183" t="s">
        <v>136</v>
      </c>
      <c r="T209" s="184" t="s">
        <v>137</v>
      </c>
      <c r="U209" s="159">
        <v>0</v>
      </c>
      <c r="V209" s="159">
        <f t="shared" ref="V209:V214" si="13">ROUND(E209*U209,2)</f>
        <v>0</v>
      </c>
      <c r="W209" s="159"/>
      <c r="X209" s="159" t="s">
        <v>282</v>
      </c>
      <c r="Y209" s="159" t="s">
        <v>139</v>
      </c>
      <c r="Z209" s="148"/>
      <c r="AA209" s="148"/>
      <c r="AB209" s="148"/>
      <c r="AC209" s="148"/>
      <c r="AD209" s="148"/>
      <c r="AE209" s="148"/>
      <c r="AF209" s="148"/>
      <c r="AG209" s="148" t="s">
        <v>283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 x14ac:dyDescent="0.2">
      <c r="A210" s="178">
        <v>65</v>
      </c>
      <c r="B210" s="179" t="s">
        <v>284</v>
      </c>
      <c r="C210" s="189" t="s">
        <v>285</v>
      </c>
      <c r="D210" s="180" t="s">
        <v>286</v>
      </c>
      <c r="E210" s="181">
        <v>1</v>
      </c>
      <c r="F210" s="182"/>
      <c r="G210" s="183">
        <f t="shared" si="7"/>
        <v>0</v>
      </c>
      <c r="H210" s="182"/>
      <c r="I210" s="183">
        <f t="shared" si="8"/>
        <v>0</v>
      </c>
      <c r="J210" s="182"/>
      <c r="K210" s="183">
        <f t="shared" si="9"/>
        <v>0</v>
      </c>
      <c r="L210" s="183">
        <v>21</v>
      </c>
      <c r="M210" s="183">
        <f t="shared" si="10"/>
        <v>0</v>
      </c>
      <c r="N210" s="181">
        <v>0</v>
      </c>
      <c r="O210" s="181">
        <f t="shared" si="11"/>
        <v>0</v>
      </c>
      <c r="P210" s="181">
        <v>0</v>
      </c>
      <c r="Q210" s="181">
        <f t="shared" si="12"/>
        <v>0</v>
      </c>
      <c r="R210" s="183"/>
      <c r="S210" s="183" t="s">
        <v>136</v>
      </c>
      <c r="T210" s="184" t="s">
        <v>201</v>
      </c>
      <c r="U210" s="159">
        <v>0</v>
      </c>
      <c r="V210" s="159">
        <f t="shared" si="13"/>
        <v>0</v>
      </c>
      <c r="W210" s="159"/>
      <c r="X210" s="159" t="s">
        <v>287</v>
      </c>
      <c r="Y210" s="159" t="s">
        <v>139</v>
      </c>
      <c r="Z210" s="148"/>
      <c r="AA210" s="148"/>
      <c r="AB210" s="148"/>
      <c r="AC210" s="148"/>
      <c r="AD210" s="148"/>
      <c r="AE210" s="148"/>
      <c r="AF210" s="148"/>
      <c r="AG210" s="148" t="s">
        <v>288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1" x14ac:dyDescent="0.2">
      <c r="A211" s="178">
        <v>66</v>
      </c>
      <c r="B211" s="179" t="s">
        <v>289</v>
      </c>
      <c r="C211" s="189" t="s">
        <v>290</v>
      </c>
      <c r="D211" s="180" t="s">
        <v>286</v>
      </c>
      <c r="E211" s="181">
        <v>1</v>
      </c>
      <c r="F211" s="182"/>
      <c r="G211" s="183">
        <f t="shared" si="7"/>
        <v>0</v>
      </c>
      <c r="H211" s="182"/>
      <c r="I211" s="183">
        <f t="shared" si="8"/>
        <v>0</v>
      </c>
      <c r="J211" s="182"/>
      <c r="K211" s="183">
        <f t="shared" si="9"/>
        <v>0</v>
      </c>
      <c r="L211" s="183">
        <v>21</v>
      </c>
      <c r="M211" s="183">
        <f t="shared" si="10"/>
        <v>0</v>
      </c>
      <c r="N211" s="181">
        <v>0</v>
      </c>
      <c r="O211" s="181">
        <f t="shared" si="11"/>
        <v>0</v>
      </c>
      <c r="P211" s="181">
        <v>0</v>
      </c>
      <c r="Q211" s="181">
        <f t="shared" si="12"/>
        <v>0</v>
      </c>
      <c r="R211" s="183"/>
      <c r="S211" s="183" t="s">
        <v>136</v>
      </c>
      <c r="T211" s="184" t="s">
        <v>201</v>
      </c>
      <c r="U211" s="159">
        <v>0</v>
      </c>
      <c r="V211" s="159">
        <f t="shared" si="13"/>
        <v>0</v>
      </c>
      <c r="W211" s="159"/>
      <c r="X211" s="159" t="s">
        <v>287</v>
      </c>
      <c r="Y211" s="159" t="s">
        <v>139</v>
      </c>
      <c r="Z211" s="148"/>
      <c r="AA211" s="148"/>
      <c r="AB211" s="148"/>
      <c r="AC211" s="148"/>
      <c r="AD211" s="148"/>
      <c r="AE211" s="148"/>
      <c r="AF211" s="148"/>
      <c r="AG211" s="148" t="s">
        <v>288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2">
      <c r="A212" s="178">
        <v>67</v>
      </c>
      <c r="B212" s="179" t="s">
        <v>291</v>
      </c>
      <c r="C212" s="189" t="s">
        <v>292</v>
      </c>
      <c r="D212" s="180" t="s">
        <v>286</v>
      </c>
      <c r="E212" s="181">
        <v>1</v>
      </c>
      <c r="F212" s="182"/>
      <c r="G212" s="183">
        <f t="shared" si="7"/>
        <v>0</v>
      </c>
      <c r="H212" s="182"/>
      <c r="I212" s="183">
        <f t="shared" si="8"/>
        <v>0</v>
      </c>
      <c r="J212" s="182"/>
      <c r="K212" s="183">
        <f t="shared" si="9"/>
        <v>0</v>
      </c>
      <c r="L212" s="183">
        <v>21</v>
      </c>
      <c r="M212" s="183">
        <f t="shared" si="10"/>
        <v>0</v>
      </c>
      <c r="N212" s="181">
        <v>0</v>
      </c>
      <c r="O212" s="181">
        <f t="shared" si="11"/>
        <v>0</v>
      </c>
      <c r="P212" s="181">
        <v>0</v>
      </c>
      <c r="Q212" s="181">
        <f t="shared" si="12"/>
        <v>0</v>
      </c>
      <c r="R212" s="183"/>
      <c r="S212" s="183" t="s">
        <v>136</v>
      </c>
      <c r="T212" s="184" t="s">
        <v>201</v>
      </c>
      <c r="U212" s="159">
        <v>0</v>
      </c>
      <c r="V212" s="159">
        <f t="shared" si="13"/>
        <v>0</v>
      </c>
      <c r="W212" s="159"/>
      <c r="X212" s="159" t="s">
        <v>287</v>
      </c>
      <c r="Y212" s="159" t="s">
        <v>139</v>
      </c>
      <c r="Z212" s="148"/>
      <c r="AA212" s="148"/>
      <c r="AB212" s="148"/>
      <c r="AC212" s="148"/>
      <c r="AD212" s="148"/>
      <c r="AE212" s="148"/>
      <c r="AF212" s="148"/>
      <c r="AG212" s="148" t="s">
        <v>288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1" x14ac:dyDescent="0.2">
      <c r="A213" s="178">
        <v>68</v>
      </c>
      <c r="B213" s="179" t="s">
        <v>293</v>
      </c>
      <c r="C213" s="189" t="s">
        <v>294</v>
      </c>
      <c r="D213" s="180" t="s">
        <v>286</v>
      </c>
      <c r="E213" s="181">
        <v>1</v>
      </c>
      <c r="F213" s="182"/>
      <c r="G213" s="183">
        <f t="shared" si="7"/>
        <v>0</v>
      </c>
      <c r="H213" s="182"/>
      <c r="I213" s="183">
        <f t="shared" si="8"/>
        <v>0</v>
      </c>
      <c r="J213" s="182"/>
      <c r="K213" s="183">
        <f t="shared" si="9"/>
        <v>0</v>
      </c>
      <c r="L213" s="183">
        <v>21</v>
      </c>
      <c r="M213" s="183">
        <f t="shared" si="10"/>
        <v>0</v>
      </c>
      <c r="N213" s="181">
        <v>0</v>
      </c>
      <c r="O213" s="181">
        <f t="shared" si="11"/>
        <v>0</v>
      </c>
      <c r="P213" s="181">
        <v>0</v>
      </c>
      <c r="Q213" s="181">
        <f t="shared" si="12"/>
        <v>0</v>
      </c>
      <c r="R213" s="183"/>
      <c r="S213" s="183" t="s">
        <v>136</v>
      </c>
      <c r="T213" s="184" t="s">
        <v>201</v>
      </c>
      <c r="U213" s="159">
        <v>0</v>
      </c>
      <c r="V213" s="159">
        <f t="shared" si="13"/>
        <v>0</v>
      </c>
      <c r="W213" s="159"/>
      <c r="X213" s="159" t="s">
        <v>287</v>
      </c>
      <c r="Y213" s="159" t="s">
        <v>139</v>
      </c>
      <c r="Z213" s="148"/>
      <c r="AA213" s="148"/>
      <c r="AB213" s="148"/>
      <c r="AC213" s="148"/>
      <c r="AD213" s="148"/>
      <c r="AE213" s="148"/>
      <c r="AF213" s="148"/>
      <c r="AG213" s="148" t="s">
        <v>288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 x14ac:dyDescent="0.2">
      <c r="A214" s="171">
        <v>69</v>
      </c>
      <c r="B214" s="172" t="s">
        <v>295</v>
      </c>
      <c r="C214" s="187" t="s">
        <v>296</v>
      </c>
      <c r="D214" s="173" t="s">
        <v>286</v>
      </c>
      <c r="E214" s="174">
        <v>1</v>
      </c>
      <c r="F214" s="175"/>
      <c r="G214" s="176">
        <f t="shared" si="7"/>
        <v>0</v>
      </c>
      <c r="H214" s="175"/>
      <c r="I214" s="176">
        <f t="shared" si="8"/>
        <v>0</v>
      </c>
      <c r="J214" s="175"/>
      <c r="K214" s="176">
        <f t="shared" si="9"/>
        <v>0</v>
      </c>
      <c r="L214" s="176">
        <v>21</v>
      </c>
      <c r="M214" s="176">
        <f t="shared" si="10"/>
        <v>0</v>
      </c>
      <c r="N214" s="174">
        <v>0</v>
      </c>
      <c r="O214" s="174">
        <f t="shared" si="11"/>
        <v>0</v>
      </c>
      <c r="P214" s="174">
        <v>0</v>
      </c>
      <c r="Q214" s="174">
        <f t="shared" si="12"/>
        <v>0</v>
      </c>
      <c r="R214" s="176"/>
      <c r="S214" s="176" t="s">
        <v>136</v>
      </c>
      <c r="T214" s="177" t="s">
        <v>201</v>
      </c>
      <c r="U214" s="159">
        <v>0</v>
      </c>
      <c r="V214" s="159">
        <f t="shared" si="13"/>
        <v>0</v>
      </c>
      <c r="W214" s="159"/>
      <c r="X214" s="159" t="s">
        <v>287</v>
      </c>
      <c r="Y214" s="159" t="s">
        <v>139</v>
      </c>
      <c r="Z214" s="148"/>
      <c r="AA214" s="148"/>
      <c r="AB214" s="148"/>
      <c r="AC214" s="148"/>
      <c r="AD214" s="148"/>
      <c r="AE214" s="148"/>
      <c r="AF214" s="148"/>
      <c r="AG214" s="148" t="s">
        <v>288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x14ac:dyDescent="0.2">
      <c r="A215" s="3"/>
      <c r="B215" s="4"/>
      <c r="C215" s="191"/>
      <c r="D215" s="6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AE215">
        <v>12</v>
      </c>
      <c r="AF215">
        <v>21</v>
      </c>
      <c r="AG215" t="s">
        <v>117</v>
      </c>
    </row>
    <row r="216" spans="1:60" x14ac:dyDescent="0.2">
      <c r="A216" s="151"/>
      <c r="B216" s="152" t="s">
        <v>31</v>
      </c>
      <c r="C216" s="192"/>
      <c r="D216" s="153"/>
      <c r="E216" s="154"/>
      <c r="F216" s="154"/>
      <c r="G216" s="170">
        <f>G8+G22+G25+G28+G33+G35+G55+G101+G113+G188+G197+G208</f>
        <v>0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AE216">
        <f>SUMIF(L7:L214,AE215,G7:G214)</f>
        <v>0</v>
      </c>
      <c r="AF216">
        <f>SUMIF(L7:L214,AF215,G7:G214)</f>
        <v>0</v>
      </c>
      <c r="AG216" t="s">
        <v>297</v>
      </c>
    </row>
    <row r="217" spans="1:60" x14ac:dyDescent="0.2">
      <c r="A217" s="3"/>
      <c r="B217" s="4"/>
      <c r="C217" s="191"/>
      <c r="D217" s="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60" x14ac:dyDescent="0.2">
      <c r="A218" s="3"/>
      <c r="B218" s="4"/>
      <c r="C218" s="191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60" x14ac:dyDescent="0.2">
      <c r="A219" s="257" t="s">
        <v>298</v>
      </c>
      <c r="B219" s="257"/>
      <c r="C219" s="258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60" x14ac:dyDescent="0.2">
      <c r="A220" s="259"/>
      <c r="B220" s="260"/>
      <c r="C220" s="261"/>
      <c r="D220" s="260"/>
      <c r="E220" s="260"/>
      <c r="F220" s="260"/>
      <c r="G220" s="262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AG220" t="s">
        <v>299</v>
      </c>
    </row>
    <row r="221" spans="1:60" x14ac:dyDescent="0.2">
      <c r="A221" s="263"/>
      <c r="B221" s="264"/>
      <c r="C221" s="265"/>
      <c r="D221" s="264"/>
      <c r="E221" s="264"/>
      <c r="F221" s="264"/>
      <c r="G221" s="266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60" x14ac:dyDescent="0.2">
      <c r="A222" s="263"/>
      <c r="B222" s="264"/>
      <c r="C222" s="265"/>
      <c r="D222" s="264"/>
      <c r="E222" s="264"/>
      <c r="F222" s="264"/>
      <c r="G222" s="266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60" x14ac:dyDescent="0.2">
      <c r="A223" s="263"/>
      <c r="B223" s="264"/>
      <c r="C223" s="265"/>
      <c r="D223" s="264"/>
      <c r="E223" s="264"/>
      <c r="F223" s="264"/>
      <c r="G223" s="266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60" x14ac:dyDescent="0.2">
      <c r="A224" s="267"/>
      <c r="B224" s="268"/>
      <c r="C224" s="269"/>
      <c r="D224" s="268"/>
      <c r="E224" s="268"/>
      <c r="F224" s="268"/>
      <c r="G224" s="270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33" x14ac:dyDescent="0.2">
      <c r="A225" s="3"/>
      <c r="B225" s="4"/>
      <c r="C225" s="191"/>
      <c r="D225" s="6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33" x14ac:dyDescent="0.2">
      <c r="C226" s="193"/>
      <c r="D226" s="10"/>
      <c r="AG226" t="s">
        <v>300</v>
      </c>
    </row>
    <row r="227" spans="1:33" x14ac:dyDescent="0.2">
      <c r="D227" s="10"/>
    </row>
    <row r="228" spans="1:33" x14ac:dyDescent="0.2">
      <c r="D228" s="10"/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0">
    <mergeCell ref="A220:G224"/>
    <mergeCell ref="C79:G79"/>
    <mergeCell ref="C149:G149"/>
    <mergeCell ref="C203:G203"/>
    <mergeCell ref="C207:G207"/>
    <mergeCell ref="A1:G1"/>
    <mergeCell ref="C2:G2"/>
    <mergeCell ref="C3:G3"/>
    <mergeCell ref="C4:G4"/>
    <mergeCell ref="A219:C219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62</vt:i4>
      </vt:variant>
    </vt:vector>
  </HeadingPairs>
  <TitlesOfParts>
    <vt:vector size="73" baseType="lpstr">
      <vt:lpstr>Pokyny pro vyplnění</vt:lpstr>
      <vt:lpstr>Stavba</vt:lpstr>
      <vt:lpstr>VzorPolozky</vt:lpstr>
      <vt:lpstr>01 01 Pol</vt:lpstr>
      <vt:lpstr>01 02 Pol</vt:lpstr>
      <vt:lpstr>01 03 Pol</vt:lpstr>
      <vt:lpstr>01 04 Pol</vt:lpstr>
      <vt:lpstr>01 05 Pol</vt:lpstr>
      <vt:lpstr>01 06 Pol</vt:lpstr>
      <vt:lpstr>03 01 Pol</vt:lpstr>
      <vt:lpstr>04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'01 02 Pol'!Názvy_tisku</vt:lpstr>
      <vt:lpstr>'01 03 Pol'!Názvy_tisku</vt:lpstr>
      <vt:lpstr>'01 04 Pol'!Názvy_tisku</vt:lpstr>
      <vt:lpstr>'01 05 Pol'!Názvy_tisku</vt:lpstr>
      <vt:lpstr>'01 06 Pol'!Názvy_tisku</vt:lpstr>
      <vt:lpstr>'03 01 Pol'!Názvy_tisku</vt:lpstr>
      <vt:lpstr>'04 01 Pol'!Názvy_tisku</vt:lpstr>
      <vt:lpstr>oadresa</vt:lpstr>
      <vt:lpstr>Stavba!Objednatel</vt:lpstr>
      <vt:lpstr>Stavba!Objekt</vt:lpstr>
      <vt:lpstr>'01 01 Pol'!Oblast_tisku</vt:lpstr>
      <vt:lpstr>'01 02 Pol'!Oblast_tisku</vt:lpstr>
      <vt:lpstr>'01 03 Pol'!Oblast_tisku</vt:lpstr>
      <vt:lpstr>'01 04 Pol'!Oblast_tisku</vt:lpstr>
      <vt:lpstr>'01 05 Pol'!Oblast_tisku</vt:lpstr>
      <vt:lpstr>'01 06 Pol'!Oblast_tisku</vt:lpstr>
      <vt:lpstr>'03 01 Pol'!Oblast_tisku</vt:lpstr>
      <vt:lpstr>'04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Marketa</dc:creator>
  <cp:lastModifiedBy>Drábek Petr</cp:lastModifiedBy>
  <cp:lastPrinted>2019-03-19T12:27:02Z</cp:lastPrinted>
  <dcterms:created xsi:type="dcterms:W3CDTF">2009-04-08T07:15:50Z</dcterms:created>
  <dcterms:modified xsi:type="dcterms:W3CDTF">2024-07-19T07:55:37Z</dcterms:modified>
</cp:coreProperties>
</file>