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drabek.petr\Desktop\"/>
    </mc:Choice>
  </mc:AlternateContent>
  <xr:revisionPtr revIDLastSave="0" documentId="13_ncr:1_{AB472A09-0F96-4532-939E-7372F70FFB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01 - Rekonstrukce MK Pančava" sheetId="2" r:id="rId2"/>
    <sheet name="02 - Rekonstrukce ul. Vel..." sheetId="3" r:id="rId3"/>
    <sheet name="03 - Rekonstrukce MK Masa..." sheetId="4" r:id="rId4"/>
    <sheet name="04 - Rekonstrukce MK Pánov I" sheetId="5" r:id="rId5"/>
    <sheet name="05 - Rekonstrukce MK Páno..." sheetId="6" r:id="rId6"/>
    <sheet name="06 - Rekonstrukce MK Bran..." sheetId="7" r:id="rId7"/>
    <sheet name="07 - Rekonstrukce MK Milí..." sheetId="8" r:id="rId8"/>
    <sheet name="08 - Rekonstrukce MK Náro..." sheetId="9" r:id="rId9"/>
    <sheet name="09 - Rekonstrukce MK U Ci..." sheetId="10" r:id="rId10"/>
    <sheet name="10 - Rekonstrukce MK Horn..." sheetId="11" r:id="rId11"/>
    <sheet name="11 - Rekonstrukce propoje..." sheetId="12" r:id="rId12"/>
    <sheet name="12 - Ošetření spár - 2000 bm" sheetId="13" r:id="rId13"/>
  </sheets>
  <definedNames>
    <definedName name="_xlnm._FilterDatabase" localSheetId="1" hidden="1">'01 - Rekonstrukce MK Pančava'!$C$125:$K$176</definedName>
    <definedName name="_xlnm._FilterDatabase" localSheetId="2" hidden="1">'02 - Rekonstrukce ul. Vel...'!$C$123:$K$162</definedName>
    <definedName name="_xlnm._FilterDatabase" localSheetId="3" hidden="1">'03 - Rekonstrukce MK Masa...'!$C$124:$K$176</definedName>
    <definedName name="_xlnm._FilterDatabase" localSheetId="4" hidden="1">'04 - Rekonstrukce MK Pánov I'!$C$124:$K$172</definedName>
    <definedName name="_xlnm._FilterDatabase" localSheetId="5" hidden="1">'05 - Rekonstrukce MK Páno...'!$C$120:$K$146</definedName>
    <definedName name="_xlnm._FilterDatabase" localSheetId="6" hidden="1">'06 - Rekonstrukce MK Bran...'!$C$124:$K$184</definedName>
    <definedName name="_xlnm._FilterDatabase" localSheetId="7" hidden="1">'07 - Rekonstrukce MK Milí...'!$C$125:$K$188</definedName>
    <definedName name="_xlnm._FilterDatabase" localSheetId="8" hidden="1">'08 - Rekonstrukce MK Náro...'!$C$125:$K$196</definedName>
    <definedName name="_xlnm._FilterDatabase" localSheetId="9" hidden="1">'09 - Rekonstrukce MK U Ci...'!$C$125:$K$192</definedName>
    <definedName name="_xlnm._FilterDatabase" localSheetId="10" hidden="1">'10 - Rekonstrukce MK Horn...'!$C$122:$K$144</definedName>
    <definedName name="_xlnm._FilterDatabase" localSheetId="11" hidden="1">'11 - Rekonstrukce propoje...'!$C$123:$K$158</definedName>
    <definedName name="_xlnm._FilterDatabase" localSheetId="12" hidden="1">'12 - Ošetření spár - 2000 bm'!$C$118:$K$126</definedName>
    <definedName name="_xlnm.Print_Titles" localSheetId="1">'01 - Rekonstrukce MK Pančava'!$125:$125</definedName>
    <definedName name="_xlnm.Print_Titles" localSheetId="2">'02 - Rekonstrukce ul. Vel...'!$123:$123</definedName>
    <definedName name="_xlnm.Print_Titles" localSheetId="3">'03 - Rekonstrukce MK Masa...'!$124:$124</definedName>
    <definedName name="_xlnm.Print_Titles" localSheetId="4">'04 - Rekonstrukce MK Pánov I'!$124:$124</definedName>
    <definedName name="_xlnm.Print_Titles" localSheetId="5">'05 - Rekonstrukce MK Páno...'!$120:$120</definedName>
    <definedName name="_xlnm.Print_Titles" localSheetId="6">'06 - Rekonstrukce MK Bran...'!$124:$124</definedName>
    <definedName name="_xlnm.Print_Titles" localSheetId="7">'07 - Rekonstrukce MK Milí...'!$125:$125</definedName>
    <definedName name="_xlnm.Print_Titles" localSheetId="8">'08 - Rekonstrukce MK Náro...'!$125:$125</definedName>
    <definedName name="_xlnm.Print_Titles" localSheetId="9">'09 - Rekonstrukce MK U Ci...'!$125:$125</definedName>
    <definedName name="_xlnm.Print_Titles" localSheetId="10">'10 - Rekonstrukce MK Horn...'!$122:$122</definedName>
    <definedName name="_xlnm.Print_Titles" localSheetId="11">'11 - Rekonstrukce propoje...'!$123:$123</definedName>
    <definedName name="_xlnm.Print_Titles" localSheetId="12">'12 - Ošetření spár - 2000 bm'!$118:$118</definedName>
    <definedName name="_xlnm.Print_Titles" localSheetId="0">'Rekapitulace stavby'!$92:$92</definedName>
    <definedName name="_xlnm.Print_Area" localSheetId="1">'01 - Rekonstrukce MK Pančava'!$C$4:$J$76,'01 - Rekonstrukce MK Pančava'!$C$82:$J$107,'01 - Rekonstrukce MK Pančava'!$C$113:$J$176</definedName>
    <definedName name="_xlnm.Print_Area" localSheetId="2">'02 - Rekonstrukce ul. Vel...'!$C$4:$J$76,'02 - Rekonstrukce ul. Vel...'!$C$82:$J$105,'02 - Rekonstrukce ul. Vel...'!$C$111:$J$162</definedName>
    <definedName name="_xlnm.Print_Area" localSheetId="3">'03 - Rekonstrukce MK Masa...'!$C$4:$J$76,'03 - Rekonstrukce MK Masa...'!$C$82:$J$106,'03 - Rekonstrukce MK Masa...'!$C$112:$J$176</definedName>
    <definedName name="_xlnm.Print_Area" localSheetId="4">'04 - Rekonstrukce MK Pánov I'!$C$4:$J$76,'04 - Rekonstrukce MK Pánov I'!$C$82:$J$106,'04 - Rekonstrukce MK Pánov I'!$C$112:$J$172</definedName>
    <definedName name="_xlnm.Print_Area" localSheetId="5">'05 - Rekonstrukce MK Páno...'!$C$4:$J$76,'05 - Rekonstrukce MK Páno...'!$C$82:$J$102,'05 - Rekonstrukce MK Páno...'!$C$108:$J$146</definedName>
    <definedName name="_xlnm.Print_Area" localSheetId="6">'06 - Rekonstrukce MK Bran...'!$C$4:$J$76,'06 - Rekonstrukce MK Bran...'!$C$82:$J$106,'06 - Rekonstrukce MK Bran...'!$C$112:$J$184</definedName>
    <definedName name="_xlnm.Print_Area" localSheetId="7">'07 - Rekonstrukce MK Milí...'!$C$4:$J$76,'07 - Rekonstrukce MK Milí...'!$C$82:$J$107,'07 - Rekonstrukce MK Milí...'!$C$113:$J$188</definedName>
    <definedName name="_xlnm.Print_Area" localSheetId="8">'08 - Rekonstrukce MK Náro...'!$C$4:$J$76,'08 - Rekonstrukce MK Náro...'!$C$82:$J$107,'08 - Rekonstrukce MK Náro...'!$C$113:$J$196</definedName>
    <definedName name="_xlnm.Print_Area" localSheetId="9">'09 - Rekonstrukce MK U Ci...'!$C$4:$J$76,'09 - Rekonstrukce MK U Ci...'!$C$82:$J$107,'09 - Rekonstrukce MK U Ci...'!$C$113:$J$192</definedName>
    <definedName name="_xlnm.Print_Area" localSheetId="10">'10 - Rekonstrukce MK Horn...'!$C$4:$J$76,'10 - Rekonstrukce MK Horn...'!$C$82:$J$104,'10 - Rekonstrukce MK Horn...'!$C$110:$J$144</definedName>
    <definedName name="_xlnm.Print_Area" localSheetId="11">'11 - Rekonstrukce propoje...'!$C$4:$J$76,'11 - Rekonstrukce propoje...'!$C$82:$J$105,'11 - Rekonstrukce propoje...'!$C$111:$J$158</definedName>
    <definedName name="_xlnm.Print_Area" localSheetId="12">'12 - Ošetření spár - 2000 bm'!$C$4:$J$76,'12 - Ošetření spár - 2000 bm'!$C$82:$J$100,'12 - Ošetření spár - 2000 bm'!$C$106:$J$126</definedName>
    <definedName name="_xlnm.Print_Area" localSheetId="0">'Rekapitulace stavby'!$D$4:$AO$76,'Rekapitulace stavby'!$C$82:$AQ$107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3" l="1"/>
  <c r="J36" i="13"/>
  <c r="AY106" i="1" s="1"/>
  <c r="J35" i="13"/>
  <c r="AX106" i="1" s="1"/>
  <c r="BI125" i="13"/>
  <c r="BH125" i="13"/>
  <c r="BG125" i="13"/>
  <c r="BF125" i="13"/>
  <c r="T125" i="13"/>
  <c r="T124" i="13" s="1"/>
  <c r="R125" i="13"/>
  <c r="R124" i="13" s="1"/>
  <c r="P125" i="13"/>
  <c r="P124" i="13" s="1"/>
  <c r="BI122" i="13"/>
  <c r="BH122" i="13"/>
  <c r="BG122" i="13"/>
  <c r="BF122" i="13"/>
  <c r="T122" i="13"/>
  <c r="T121" i="13"/>
  <c r="R122" i="13"/>
  <c r="R121" i="13"/>
  <c r="P122" i="13"/>
  <c r="P121" i="13"/>
  <c r="F113" i="13"/>
  <c r="E111" i="13"/>
  <c r="F89" i="13"/>
  <c r="E87" i="13"/>
  <c r="J24" i="13"/>
  <c r="E24" i="13"/>
  <c r="J116" i="13" s="1"/>
  <c r="J23" i="13"/>
  <c r="J21" i="13"/>
  <c r="E21" i="13"/>
  <c r="J91" i="13" s="1"/>
  <c r="J20" i="13"/>
  <c r="J18" i="13"/>
  <c r="E18" i="13"/>
  <c r="F116" i="13" s="1"/>
  <c r="J17" i="13"/>
  <c r="J15" i="13"/>
  <c r="E15" i="13"/>
  <c r="F91" i="13" s="1"/>
  <c r="J14" i="13"/>
  <c r="J113" i="13"/>
  <c r="E7" i="13"/>
  <c r="E109" i="13" s="1"/>
  <c r="J37" i="12"/>
  <c r="J36" i="12"/>
  <c r="AY105" i="1" s="1"/>
  <c r="J35" i="12"/>
  <c r="AX105" i="1" s="1"/>
  <c r="BI157" i="12"/>
  <c r="BH157" i="12"/>
  <c r="BG157" i="12"/>
  <c r="BF157" i="12"/>
  <c r="T157" i="12"/>
  <c r="T156" i="12" s="1"/>
  <c r="T155" i="12" s="1"/>
  <c r="R157" i="12"/>
  <c r="R156" i="12" s="1"/>
  <c r="R155" i="12" s="1"/>
  <c r="P157" i="12"/>
  <c r="P156" i="12" s="1"/>
  <c r="P155" i="12" s="1"/>
  <c r="BI153" i="12"/>
  <c r="BH153" i="12"/>
  <c r="BG153" i="12"/>
  <c r="BF153" i="12"/>
  <c r="T153" i="12"/>
  <c r="T152" i="12" s="1"/>
  <c r="R153" i="12"/>
  <c r="R152" i="12"/>
  <c r="P153" i="12"/>
  <c r="P152" i="12" s="1"/>
  <c r="BI150" i="12"/>
  <c r="BH150" i="12"/>
  <c r="BG150" i="12"/>
  <c r="BF150" i="12"/>
  <c r="T150" i="12"/>
  <c r="R150" i="12"/>
  <c r="P150" i="12"/>
  <c r="BI148" i="12"/>
  <c r="BH148" i="12"/>
  <c r="BG148" i="12"/>
  <c r="BF148" i="12"/>
  <c r="T148" i="12"/>
  <c r="R148" i="12"/>
  <c r="P148" i="12"/>
  <c r="BI146" i="12"/>
  <c r="BH146" i="12"/>
  <c r="BG146" i="12"/>
  <c r="BF146" i="12"/>
  <c r="T146" i="12"/>
  <c r="R146" i="12"/>
  <c r="P146" i="12"/>
  <c r="BI143" i="12"/>
  <c r="BH143" i="12"/>
  <c r="BG143" i="12"/>
  <c r="BF143" i="12"/>
  <c r="T143" i="12"/>
  <c r="T142" i="12" s="1"/>
  <c r="R143" i="12"/>
  <c r="R142" i="12"/>
  <c r="P143" i="12"/>
  <c r="P142" i="12" s="1"/>
  <c r="BI140" i="12"/>
  <c r="BH140" i="12"/>
  <c r="BG140" i="12"/>
  <c r="BF140" i="12"/>
  <c r="T140" i="12"/>
  <c r="R140" i="12"/>
  <c r="P140" i="12"/>
  <c r="BI138" i="12"/>
  <c r="BH138" i="12"/>
  <c r="BG138" i="12"/>
  <c r="BF138" i="12"/>
  <c r="T138" i="12"/>
  <c r="R138" i="12"/>
  <c r="P138" i="12"/>
  <c r="BI136" i="12"/>
  <c r="BH136" i="12"/>
  <c r="BG136" i="12"/>
  <c r="BF136" i="12"/>
  <c r="T136" i="12"/>
  <c r="R136" i="12"/>
  <c r="P136" i="12"/>
  <c r="BI134" i="12"/>
  <c r="BH134" i="12"/>
  <c r="BG134" i="12"/>
  <c r="BF134" i="12"/>
  <c r="T134" i="12"/>
  <c r="R134" i="12"/>
  <c r="P134" i="12"/>
  <c r="BI132" i="12"/>
  <c r="BH132" i="12"/>
  <c r="BG132" i="12"/>
  <c r="BF132" i="12"/>
  <c r="T132" i="12"/>
  <c r="R132" i="12"/>
  <c r="P132" i="12"/>
  <c r="BI130" i="12"/>
  <c r="BH130" i="12"/>
  <c r="BG130" i="12"/>
  <c r="BF130" i="12"/>
  <c r="T130" i="12"/>
  <c r="R130" i="12"/>
  <c r="P130" i="12"/>
  <c r="BI127" i="12"/>
  <c r="BH127" i="12"/>
  <c r="BG127" i="12"/>
  <c r="BF127" i="12"/>
  <c r="T127" i="12"/>
  <c r="T126" i="12" s="1"/>
  <c r="R127" i="12"/>
  <c r="R126" i="12" s="1"/>
  <c r="P127" i="12"/>
  <c r="P126" i="12" s="1"/>
  <c r="F118" i="12"/>
  <c r="E116" i="12"/>
  <c r="F89" i="12"/>
  <c r="E87" i="12"/>
  <c r="J24" i="12"/>
  <c r="E24" i="12"/>
  <c r="J121" i="12"/>
  <c r="J23" i="12"/>
  <c r="J21" i="12"/>
  <c r="E21" i="12"/>
  <c r="J91" i="12" s="1"/>
  <c r="J20" i="12"/>
  <c r="J18" i="12"/>
  <c r="E18" i="12"/>
  <c r="F121" i="12" s="1"/>
  <c r="J17" i="12"/>
  <c r="J15" i="12"/>
  <c r="E15" i="12"/>
  <c r="F91" i="12"/>
  <c r="J14" i="12"/>
  <c r="J118" i="12"/>
  <c r="E7" i="12"/>
  <c r="E85" i="12" s="1"/>
  <c r="J37" i="11"/>
  <c r="J36" i="11"/>
  <c r="AY104" i="1"/>
  <c r="J35" i="11"/>
  <c r="AX104" i="1" s="1"/>
  <c r="BI143" i="11"/>
  <c r="BH143" i="11"/>
  <c r="BG143" i="11"/>
  <c r="BF143" i="11"/>
  <c r="T143" i="11"/>
  <c r="T142" i="11" s="1"/>
  <c r="T141" i="11" s="1"/>
  <c r="R143" i="11"/>
  <c r="R142" i="11" s="1"/>
  <c r="R141" i="11" s="1"/>
  <c r="P143" i="11"/>
  <c r="P142" i="11" s="1"/>
  <c r="P141" i="11" s="1"/>
  <c r="BI139" i="11"/>
  <c r="BH139" i="11"/>
  <c r="BG139" i="11"/>
  <c r="BF139" i="11"/>
  <c r="T139" i="11"/>
  <c r="T138" i="11" s="1"/>
  <c r="R139" i="11"/>
  <c r="R138" i="11" s="1"/>
  <c r="P139" i="11"/>
  <c r="P138" i="11" s="1"/>
  <c r="BI136" i="11"/>
  <c r="BH136" i="11"/>
  <c r="BG136" i="11"/>
  <c r="BF136" i="11"/>
  <c r="T136" i="11"/>
  <c r="R136" i="11"/>
  <c r="P136" i="11"/>
  <c r="BI134" i="11"/>
  <c r="BH134" i="11"/>
  <c r="BG134" i="11"/>
  <c r="BF134" i="11"/>
  <c r="T134" i="11"/>
  <c r="R134" i="11"/>
  <c r="P134" i="11"/>
  <c r="BI131" i="11"/>
  <c r="BH131" i="11"/>
  <c r="BG131" i="11"/>
  <c r="BF131" i="11"/>
  <c r="T131" i="11"/>
  <c r="R131" i="11"/>
  <c r="P131" i="11"/>
  <c r="BI129" i="11"/>
  <c r="BH129" i="11"/>
  <c r="BG129" i="11"/>
  <c r="BF129" i="11"/>
  <c r="T129" i="11"/>
  <c r="R129" i="11"/>
  <c r="P129" i="11"/>
  <c r="BI126" i="11"/>
  <c r="BH126" i="11"/>
  <c r="BG126" i="11"/>
  <c r="BF126" i="11"/>
  <c r="T126" i="11"/>
  <c r="T125" i="11"/>
  <c r="R126" i="11"/>
  <c r="R125" i="11" s="1"/>
  <c r="P126" i="11"/>
  <c r="P125" i="11"/>
  <c r="F117" i="11"/>
  <c r="E115" i="11"/>
  <c r="F89" i="11"/>
  <c r="E87" i="11"/>
  <c r="J24" i="11"/>
  <c r="E24" i="11"/>
  <c r="J120" i="11" s="1"/>
  <c r="J23" i="11"/>
  <c r="J21" i="11"/>
  <c r="E21" i="11"/>
  <c r="J119" i="11" s="1"/>
  <c r="J20" i="11"/>
  <c r="J18" i="11"/>
  <c r="E18" i="11"/>
  <c r="F120" i="11" s="1"/>
  <c r="J17" i="11"/>
  <c r="J15" i="11"/>
  <c r="E15" i="11"/>
  <c r="F91" i="11" s="1"/>
  <c r="J14" i="11"/>
  <c r="J117" i="11"/>
  <c r="E7" i="11"/>
  <c r="E113" i="11" s="1"/>
  <c r="J37" i="10"/>
  <c r="J36" i="10"/>
  <c r="AY103" i="1" s="1"/>
  <c r="J35" i="10"/>
  <c r="AX103" i="1" s="1"/>
  <c r="BI191" i="10"/>
  <c r="BH191" i="10"/>
  <c r="BG191" i="10"/>
  <c r="BF191" i="10"/>
  <c r="T191" i="10"/>
  <c r="T190" i="10" s="1"/>
  <c r="R191" i="10"/>
  <c r="R190" i="10"/>
  <c r="P191" i="10"/>
  <c r="P190" i="10" s="1"/>
  <c r="BI188" i="10"/>
  <c r="BH188" i="10"/>
  <c r="BG188" i="10"/>
  <c r="BF188" i="10"/>
  <c r="T188" i="10"/>
  <c r="T187" i="10" s="1"/>
  <c r="R188" i="10"/>
  <c r="R187" i="10"/>
  <c r="R186" i="10" s="1"/>
  <c r="P188" i="10"/>
  <c r="P187" i="10" s="1"/>
  <c r="BI184" i="10"/>
  <c r="BH184" i="10"/>
  <c r="BG184" i="10"/>
  <c r="BF184" i="10"/>
  <c r="T184" i="10"/>
  <c r="T183" i="10" s="1"/>
  <c r="R184" i="10"/>
  <c r="R183" i="10"/>
  <c r="P184" i="10"/>
  <c r="P183" i="10" s="1"/>
  <c r="BI181" i="10"/>
  <c r="BH181" i="10"/>
  <c r="BG181" i="10"/>
  <c r="BF181" i="10"/>
  <c r="T181" i="10"/>
  <c r="R181" i="10"/>
  <c r="P181" i="10"/>
  <c r="BI179" i="10"/>
  <c r="BH179" i="10"/>
  <c r="BG179" i="10"/>
  <c r="BF179" i="10"/>
  <c r="T179" i="10"/>
  <c r="R179" i="10"/>
  <c r="P179" i="10"/>
  <c r="BI177" i="10"/>
  <c r="BH177" i="10"/>
  <c r="BG177" i="10"/>
  <c r="BF177" i="10"/>
  <c r="T177" i="10"/>
  <c r="R177" i="10"/>
  <c r="P177" i="10"/>
  <c r="BI174" i="10"/>
  <c r="BH174" i="10"/>
  <c r="BG174" i="10"/>
  <c r="BF174" i="10"/>
  <c r="T174" i="10"/>
  <c r="R174" i="10"/>
  <c r="P174" i="10"/>
  <c r="BI172" i="10"/>
  <c r="BH172" i="10"/>
  <c r="BG172" i="10"/>
  <c r="BF172" i="10"/>
  <c r="T172" i="10"/>
  <c r="R172" i="10"/>
  <c r="P172" i="10"/>
  <c r="BI170" i="10"/>
  <c r="BH170" i="10"/>
  <c r="BG170" i="10"/>
  <c r="BF170" i="10"/>
  <c r="T170" i="10"/>
  <c r="R170" i="10"/>
  <c r="P170" i="10"/>
  <c r="BI168" i="10"/>
  <c r="BH168" i="10"/>
  <c r="BG168" i="10"/>
  <c r="BF168" i="10"/>
  <c r="T168" i="10"/>
  <c r="R168" i="10"/>
  <c r="P168" i="10"/>
  <c r="BI166" i="10"/>
  <c r="BH166" i="10"/>
  <c r="BG166" i="10"/>
  <c r="BF166" i="10"/>
  <c r="T166" i="10"/>
  <c r="R166" i="10"/>
  <c r="P166" i="10"/>
  <c r="BI164" i="10"/>
  <c r="BH164" i="10"/>
  <c r="BG164" i="10"/>
  <c r="BF164" i="10"/>
  <c r="T164" i="10"/>
  <c r="R164" i="10"/>
  <c r="P164" i="10"/>
  <c r="BI162" i="10"/>
  <c r="BH162" i="10"/>
  <c r="BG162" i="10"/>
  <c r="BF162" i="10"/>
  <c r="T162" i="10"/>
  <c r="R162" i="10"/>
  <c r="P162" i="10"/>
  <c r="BI160" i="10"/>
  <c r="BH160" i="10"/>
  <c r="BG160" i="10"/>
  <c r="BF160" i="10"/>
  <c r="T160" i="10"/>
  <c r="R160" i="10"/>
  <c r="P160" i="10"/>
  <c r="BI158" i="10"/>
  <c r="BH158" i="10"/>
  <c r="BG158" i="10"/>
  <c r="BF158" i="10"/>
  <c r="T158" i="10"/>
  <c r="R158" i="10"/>
  <c r="P158" i="10"/>
  <c r="BI156" i="10"/>
  <c r="BH156" i="10"/>
  <c r="BG156" i="10"/>
  <c r="BF156" i="10"/>
  <c r="T156" i="10"/>
  <c r="R156" i="10"/>
  <c r="P156" i="10"/>
  <c r="BI154" i="10"/>
  <c r="BH154" i="10"/>
  <c r="BG154" i="10"/>
  <c r="BF154" i="10"/>
  <c r="T154" i="10"/>
  <c r="R154" i="10"/>
  <c r="P154" i="10"/>
  <c r="BI151" i="10"/>
  <c r="BH151" i="10"/>
  <c r="BG151" i="10"/>
  <c r="BF151" i="10"/>
  <c r="T151" i="10"/>
  <c r="R151" i="10"/>
  <c r="P151" i="10"/>
  <c r="BI149" i="10"/>
  <c r="BH149" i="10"/>
  <c r="BG149" i="10"/>
  <c r="BF149" i="10"/>
  <c r="T149" i="10"/>
  <c r="R149" i="10"/>
  <c r="P149" i="10"/>
  <c r="BI146" i="10"/>
  <c r="BH146" i="10"/>
  <c r="BG146" i="10"/>
  <c r="BF146" i="10"/>
  <c r="T146" i="10"/>
  <c r="R146" i="10"/>
  <c r="P146" i="10"/>
  <c r="BI144" i="10"/>
  <c r="BH144" i="10"/>
  <c r="BG144" i="10"/>
  <c r="BF144" i="10"/>
  <c r="T144" i="10"/>
  <c r="R144" i="10"/>
  <c r="P144" i="10"/>
  <c r="BI142" i="10"/>
  <c r="BH142" i="10"/>
  <c r="BG142" i="10"/>
  <c r="BF142" i="10"/>
  <c r="T142" i="10"/>
  <c r="R142" i="10"/>
  <c r="P142" i="10"/>
  <c r="BI140" i="10"/>
  <c r="BH140" i="10"/>
  <c r="BG140" i="10"/>
  <c r="BF140" i="10"/>
  <c r="T140" i="10"/>
  <c r="R140" i="10"/>
  <c r="P140" i="10"/>
  <c r="BI138" i="10"/>
  <c r="BH138" i="10"/>
  <c r="BG138" i="10"/>
  <c r="BF138" i="10"/>
  <c r="T138" i="10"/>
  <c r="R138" i="10"/>
  <c r="P138" i="10"/>
  <c r="BI136" i="10"/>
  <c r="BH136" i="10"/>
  <c r="BG136" i="10"/>
  <c r="BF136" i="10"/>
  <c r="T136" i="10"/>
  <c r="R136" i="10"/>
  <c r="P136" i="10"/>
  <c r="BI133" i="10"/>
  <c r="BH133" i="10"/>
  <c r="BG133" i="10"/>
  <c r="BF133" i="10"/>
  <c r="T133" i="10"/>
  <c r="R133" i="10"/>
  <c r="P133" i="10"/>
  <c r="BI131" i="10"/>
  <c r="BH131" i="10"/>
  <c r="BG131" i="10"/>
  <c r="BF131" i="10"/>
  <c r="T131" i="10"/>
  <c r="R131" i="10"/>
  <c r="P131" i="10"/>
  <c r="BI129" i="10"/>
  <c r="BH129" i="10"/>
  <c r="BG129" i="10"/>
  <c r="BF129" i="10"/>
  <c r="T129" i="10"/>
  <c r="R129" i="10"/>
  <c r="P129" i="10"/>
  <c r="F120" i="10"/>
  <c r="E118" i="10"/>
  <c r="F89" i="10"/>
  <c r="E87" i="10"/>
  <c r="J24" i="10"/>
  <c r="E24" i="10"/>
  <c r="J92" i="10" s="1"/>
  <c r="J23" i="10"/>
  <c r="J21" i="10"/>
  <c r="E21" i="10"/>
  <c r="J122" i="10"/>
  <c r="J20" i="10"/>
  <c r="J18" i="10"/>
  <c r="E18" i="10"/>
  <c r="F123" i="10" s="1"/>
  <c r="J17" i="10"/>
  <c r="J15" i="10"/>
  <c r="E15" i="10"/>
  <c r="F91" i="10" s="1"/>
  <c r="J14" i="10"/>
  <c r="J89" i="10"/>
  <c r="E7" i="10"/>
  <c r="E85" i="10"/>
  <c r="J37" i="9"/>
  <c r="J36" i="9"/>
  <c r="AY102" i="1"/>
  <c r="J35" i="9"/>
  <c r="AX102" i="1" s="1"/>
  <c r="BI195" i="9"/>
  <c r="BH195" i="9"/>
  <c r="BG195" i="9"/>
  <c r="BF195" i="9"/>
  <c r="T195" i="9"/>
  <c r="T194" i="9"/>
  <c r="R195" i="9"/>
  <c r="R194" i="9" s="1"/>
  <c r="P195" i="9"/>
  <c r="P194" i="9" s="1"/>
  <c r="P190" i="9" s="1"/>
  <c r="BI192" i="9"/>
  <c r="BH192" i="9"/>
  <c r="BG192" i="9"/>
  <c r="BF192" i="9"/>
  <c r="T192" i="9"/>
  <c r="T191" i="9" s="1"/>
  <c r="R192" i="9"/>
  <c r="R191" i="9"/>
  <c r="R190" i="9" s="1"/>
  <c r="P192" i="9"/>
  <c r="P191" i="9"/>
  <c r="BI188" i="9"/>
  <c r="BH188" i="9"/>
  <c r="BG188" i="9"/>
  <c r="BF188" i="9"/>
  <c r="T188" i="9"/>
  <c r="T187" i="9" s="1"/>
  <c r="R188" i="9"/>
  <c r="R187" i="9"/>
  <c r="P188" i="9"/>
  <c r="P187" i="9" s="1"/>
  <c r="BI185" i="9"/>
  <c r="BH185" i="9"/>
  <c r="BG185" i="9"/>
  <c r="BF185" i="9"/>
  <c r="T185" i="9"/>
  <c r="R185" i="9"/>
  <c r="P185" i="9"/>
  <c r="BI183" i="9"/>
  <c r="BH183" i="9"/>
  <c r="BG183" i="9"/>
  <c r="BF183" i="9"/>
  <c r="T183" i="9"/>
  <c r="R183" i="9"/>
  <c r="P183" i="9"/>
  <c r="BI181" i="9"/>
  <c r="BH181" i="9"/>
  <c r="BG181" i="9"/>
  <c r="BF181" i="9"/>
  <c r="T181" i="9"/>
  <c r="R181" i="9"/>
  <c r="P181" i="9"/>
  <c r="BI178" i="9"/>
  <c r="BH178" i="9"/>
  <c r="BG178" i="9"/>
  <c r="BF178" i="9"/>
  <c r="T178" i="9"/>
  <c r="R178" i="9"/>
  <c r="P178" i="9"/>
  <c r="BI176" i="9"/>
  <c r="BH176" i="9"/>
  <c r="BG176" i="9"/>
  <c r="BF176" i="9"/>
  <c r="T176" i="9"/>
  <c r="R176" i="9"/>
  <c r="P176" i="9"/>
  <c r="BI174" i="9"/>
  <c r="BH174" i="9"/>
  <c r="BG174" i="9"/>
  <c r="BF174" i="9"/>
  <c r="T174" i="9"/>
  <c r="R174" i="9"/>
  <c r="P174" i="9"/>
  <c r="BI172" i="9"/>
  <c r="BH172" i="9"/>
  <c r="BG172" i="9"/>
  <c r="BF172" i="9"/>
  <c r="T172" i="9"/>
  <c r="R172" i="9"/>
  <c r="P172" i="9"/>
  <c r="BI170" i="9"/>
  <c r="BH170" i="9"/>
  <c r="BG170" i="9"/>
  <c r="BF170" i="9"/>
  <c r="T170" i="9"/>
  <c r="R170" i="9"/>
  <c r="P170" i="9"/>
  <c r="BI168" i="9"/>
  <c r="BH168" i="9"/>
  <c r="BG168" i="9"/>
  <c r="BF168" i="9"/>
  <c r="T168" i="9"/>
  <c r="R168" i="9"/>
  <c r="P168" i="9"/>
  <c r="BI166" i="9"/>
  <c r="BH166" i="9"/>
  <c r="BG166" i="9"/>
  <c r="BF166" i="9"/>
  <c r="T166" i="9"/>
  <c r="R166" i="9"/>
  <c r="P166" i="9"/>
  <c r="BI164" i="9"/>
  <c r="BH164" i="9"/>
  <c r="BG164" i="9"/>
  <c r="BF164" i="9"/>
  <c r="T164" i="9"/>
  <c r="R164" i="9"/>
  <c r="P164" i="9"/>
  <c r="BI162" i="9"/>
  <c r="BH162" i="9"/>
  <c r="BG162" i="9"/>
  <c r="BF162" i="9"/>
  <c r="T162" i="9"/>
  <c r="R162" i="9"/>
  <c r="P162" i="9"/>
  <c r="BI160" i="9"/>
  <c r="BH160" i="9"/>
  <c r="BG160" i="9"/>
  <c r="BF160" i="9"/>
  <c r="T160" i="9"/>
  <c r="R160" i="9"/>
  <c r="P160" i="9"/>
  <c r="BI158" i="9"/>
  <c r="BH158" i="9"/>
  <c r="BG158" i="9"/>
  <c r="BF158" i="9"/>
  <c r="T158" i="9"/>
  <c r="R158" i="9"/>
  <c r="P158" i="9"/>
  <c r="BI155" i="9"/>
  <c r="BH155" i="9"/>
  <c r="BG155" i="9"/>
  <c r="BF155" i="9"/>
  <c r="T155" i="9"/>
  <c r="R155" i="9"/>
  <c r="P155" i="9"/>
  <c r="BI153" i="9"/>
  <c r="BH153" i="9"/>
  <c r="BG153" i="9"/>
  <c r="BF153" i="9"/>
  <c r="T153" i="9"/>
  <c r="R153" i="9"/>
  <c r="P153" i="9"/>
  <c r="BI150" i="9"/>
  <c r="BH150" i="9"/>
  <c r="BG150" i="9"/>
  <c r="BF150" i="9"/>
  <c r="T150" i="9"/>
  <c r="R150" i="9"/>
  <c r="P150" i="9"/>
  <c r="BI148" i="9"/>
  <c r="BH148" i="9"/>
  <c r="BG148" i="9"/>
  <c r="BF148" i="9"/>
  <c r="T148" i="9"/>
  <c r="R148" i="9"/>
  <c r="P148" i="9"/>
  <c r="BI146" i="9"/>
  <c r="BH146" i="9"/>
  <c r="BG146" i="9"/>
  <c r="BF146" i="9"/>
  <c r="T146" i="9"/>
  <c r="R146" i="9"/>
  <c r="P146" i="9"/>
  <c r="BI144" i="9"/>
  <c r="BH144" i="9"/>
  <c r="BG144" i="9"/>
  <c r="BF144" i="9"/>
  <c r="T144" i="9"/>
  <c r="R144" i="9"/>
  <c r="P144" i="9"/>
  <c r="BI142" i="9"/>
  <c r="BH142" i="9"/>
  <c r="BG142" i="9"/>
  <c r="BF142" i="9"/>
  <c r="T142" i="9"/>
  <c r="R142" i="9"/>
  <c r="P142" i="9"/>
  <c r="BI140" i="9"/>
  <c r="BH140" i="9"/>
  <c r="BG140" i="9"/>
  <c r="BF140" i="9"/>
  <c r="T140" i="9"/>
  <c r="R140" i="9"/>
  <c r="P140" i="9"/>
  <c r="BI137" i="9"/>
  <c r="BH137" i="9"/>
  <c r="BG137" i="9"/>
  <c r="BF137" i="9"/>
  <c r="T137" i="9"/>
  <c r="R137" i="9"/>
  <c r="P137" i="9"/>
  <c r="BI135" i="9"/>
  <c r="BH135" i="9"/>
  <c r="BG135" i="9"/>
  <c r="BF135" i="9"/>
  <c r="T135" i="9"/>
  <c r="R135" i="9"/>
  <c r="P135" i="9"/>
  <c r="BI133" i="9"/>
  <c r="BH133" i="9"/>
  <c r="BG133" i="9"/>
  <c r="BF133" i="9"/>
  <c r="T133" i="9"/>
  <c r="R133" i="9"/>
  <c r="P133" i="9"/>
  <c r="BI131" i="9"/>
  <c r="BH131" i="9"/>
  <c r="BG131" i="9"/>
  <c r="BF131" i="9"/>
  <c r="T131" i="9"/>
  <c r="R131" i="9"/>
  <c r="P131" i="9"/>
  <c r="BI129" i="9"/>
  <c r="BH129" i="9"/>
  <c r="BG129" i="9"/>
  <c r="BF129" i="9"/>
  <c r="T129" i="9"/>
  <c r="R129" i="9"/>
  <c r="P129" i="9"/>
  <c r="F120" i="9"/>
  <c r="E118" i="9"/>
  <c r="F89" i="9"/>
  <c r="E87" i="9"/>
  <c r="J24" i="9"/>
  <c r="E24" i="9"/>
  <c r="J123" i="9" s="1"/>
  <c r="J23" i="9"/>
  <c r="J21" i="9"/>
  <c r="E21" i="9"/>
  <c r="J91" i="9" s="1"/>
  <c r="J20" i="9"/>
  <c r="J18" i="9"/>
  <c r="E18" i="9"/>
  <c r="F123" i="9" s="1"/>
  <c r="J17" i="9"/>
  <c r="J15" i="9"/>
  <c r="E15" i="9"/>
  <c r="F122" i="9" s="1"/>
  <c r="J14" i="9"/>
  <c r="J120" i="9"/>
  <c r="E7" i="9"/>
  <c r="E85" i="9"/>
  <c r="J37" i="8"/>
  <c r="J36" i="8"/>
  <c r="AY101" i="1" s="1"/>
  <c r="J35" i="8"/>
  <c r="AX101" i="1"/>
  <c r="BI187" i="8"/>
  <c r="BH187" i="8"/>
  <c r="BG187" i="8"/>
  <c r="BF187" i="8"/>
  <c r="T187" i="8"/>
  <c r="T186" i="8" s="1"/>
  <c r="T185" i="8" s="1"/>
  <c r="R187" i="8"/>
  <c r="R186" i="8" s="1"/>
  <c r="R185" i="8" s="1"/>
  <c r="P187" i="8"/>
  <c r="P186" i="8"/>
  <c r="P185" i="8" s="1"/>
  <c r="BI183" i="8"/>
  <c r="BH183" i="8"/>
  <c r="BG183" i="8"/>
  <c r="BF183" i="8"/>
  <c r="T183" i="8"/>
  <c r="T182" i="8"/>
  <c r="R183" i="8"/>
  <c r="R182" i="8" s="1"/>
  <c r="P183" i="8"/>
  <c r="P182" i="8" s="1"/>
  <c r="BI180" i="8"/>
  <c r="BH180" i="8"/>
  <c r="BG180" i="8"/>
  <c r="BF180" i="8"/>
  <c r="T180" i="8"/>
  <c r="R180" i="8"/>
  <c r="P180" i="8"/>
  <c r="BI178" i="8"/>
  <c r="BH178" i="8"/>
  <c r="BG178" i="8"/>
  <c r="BF178" i="8"/>
  <c r="T178" i="8"/>
  <c r="R178" i="8"/>
  <c r="P178" i="8"/>
  <c r="BI176" i="8"/>
  <c r="BH176" i="8"/>
  <c r="BG176" i="8"/>
  <c r="BF176" i="8"/>
  <c r="T176" i="8"/>
  <c r="R176" i="8"/>
  <c r="P176" i="8"/>
  <c r="BI174" i="8"/>
  <c r="BH174" i="8"/>
  <c r="BG174" i="8"/>
  <c r="BF174" i="8"/>
  <c r="T174" i="8"/>
  <c r="R174" i="8"/>
  <c r="P174" i="8"/>
  <c r="BI171" i="8"/>
  <c r="BH171" i="8"/>
  <c r="BG171" i="8"/>
  <c r="BF171" i="8"/>
  <c r="T171" i="8"/>
  <c r="R171" i="8"/>
  <c r="P171" i="8"/>
  <c r="BI169" i="8"/>
  <c r="BH169" i="8"/>
  <c r="BG169" i="8"/>
  <c r="BF169" i="8"/>
  <c r="T169" i="8"/>
  <c r="R169" i="8"/>
  <c r="P169" i="8"/>
  <c r="BI167" i="8"/>
  <c r="BH167" i="8"/>
  <c r="BG167" i="8"/>
  <c r="BF167" i="8"/>
  <c r="T167" i="8"/>
  <c r="R167" i="8"/>
  <c r="P167" i="8"/>
  <c r="BI165" i="8"/>
  <c r="BH165" i="8"/>
  <c r="BG165" i="8"/>
  <c r="BF165" i="8"/>
  <c r="T165" i="8"/>
  <c r="R165" i="8"/>
  <c r="P165" i="8"/>
  <c r="BI163" i="8"/>
  <c r="BH163" i="8"/>
  <c r="BG163" i="8"/>
  <c r="BF163" i="8"/>
  <c r="T163" i="8"/>
  <c r="R163" i="8"/>
  <c r="P163" i="8"/>
  <c r="BI161" i="8"/>
  <c r="BH161" i="8"/>
  <c r="BG161" i="8"/>
  <c r="BF161" i="8"/>
  <c r="T161" i="8"/>
  <c r="R161" i="8"/>
  <c r="P161" i="8"/>
  <c r="BI159" i="8"/>
  <c r="BH159" i="8"/>
  <c r="BG159" i="8"/>
  <c r="BF159" i="8"/>
  <c r="T159" i="8"/>
  <c r="R159" i="8"/>
  <c r="P159" i="8"/>
  <c r="BI156" i="8"/>
  <c r="BH156" i="8"/>
  <c r="BG156" i="8"/>
  <c r="BF156" i="8"/>
  <c r="T156" i="8"/>
  <c r="R156" i="8"/>
  <c r="P156" i="8"/>
  <c r="BI154" i="8"/>
  <c r="BH154" i="8"/>
  <c r="BG154" i="8"/>
  <c r="BF154" i="8"/>
  <c r="T154" i="8"/>
  <c r="R154" i="8"/>
  <c r="P154" i="8"/>
  <c r="BI151" i="8"/>
  <c r="BH151" i="8"/>
  <c r="BG151" i="8"/>
  <c r="BF151" i="8"/>
  <c r="T151" i="8"/>
  <c r="R151" i="8"/>
  <c r="P151" i="8"/>
  <c r="BI149" i="8"/>
  <c r="BH149" i="8"/>
  <c r="BG149" i="8"/>
  <c r="BF149" i="8"/>
  <c r="T149" i="8"/>
  <c r="R149" i="8"/>
  <c r="P149" i="8"/>
  <c r="BI147" i="8"/>
  <c r="BH147" i="8"/>
  <c r="BG147" i="8"/>
  <c r="BF147" i="8"/>
  <c r="T147" i="8"/>
  <c r="R147" i="8"/>
  <c r="P147" i="8"/>
  <c r="BI145" i="8"/>
  <c r="BH145" i="8"/>
  <c r="BG145" i="8"/>
  <c r="BF145" i="8"/>
  <c r="T145" i="8"/>
  <c r="R145" i="8"/>
  <c r="P145" i="8"/>
  <c r="BI143" i="8"/>
  <c r="BH143" i="8"/>
  <c r="BG143" i="8"/>
  <c r="BF143" i="8"/>
  <c r="T143" i="8"/>
  <c r="R143" i="8"/>
  <c r="P143" i="8"/>
  <c r="BI141" i="8"/>
  <c r="BH141" i="8"/>
  <c r="BG141" i="8"/>
  <c r="BF141" i="8"/>
  <c r="T141" i="8"/>
  <c r="R141" i="8"/>
  <c r="P141" i="8"/>
  <c r="BI138" i="8"/>
  <c r="BH138" i="8"/>
  <c r="BG138" i="8"/>
  <c r="BF138" i="8"/>
  <c r="T138" i="8"/>
  <c r="T137" i="8" s="1"/>
  <c r="R138" i="8"/>
  <c r="R137" i="8" s="1"/>
  <c r="P138" i="8"/>
  <c r="P137" i="8" s="1"/>
  <c r="BI135" i="8"/>
  <c r="BH135" i="8"/>
  <c r="BG135" i="8"/>
  <c r="BF135" i="8"/>
  <c r="T135" i="8"/>
  <c r="R135" i="8"/>
  <c r="P135" i="8"/>
  <c r="BI133" i="8"/>
  <c r="BH133" i="8"/>
  <c r="BG133" i="8"/>
  <c r="BF133" i="8"/>
  <c r="T133" i="8"/>
  <c r="R133" i="8"/>
  <c r="P133" i="8"/>
  <c r="BI131" i="8"/>
  <c r="BH131" i="8"/>
  <c r="BG131" i="8"/>
  <c r="BF131" i="8"/>
  <c r="T131" i="8"/>
  <c r="R131" i="8"/>
  <c r="P131" i="8"/>
  <c r="BI129" i="8"/>
  <c r="BH129" i="8"/>
  <c r="BG129" i="8"/>
  <c r="BF129" i="8"/>
  <c r="T129" i="8"/>
  <c r="R129" i="8"/>
  <c r="P129" i="8"/>
  <c r="F120" i="8"/>
  <c r="E118" i="8"/>
  <c r="F89" i="8"/>
  <c r="E87" i="8"/>
  <c r="J24" i="8"/>
  <c r="E24" i="8"/>
  <c r="J123" i="8" s="1"/>
  <c r="J23" i="8"/>
  <c r="J21" i="8"/>
  <c r="E21" i="8"/>
  <c r="J91" i="8" s="1"/>
  <c r="J20" i="8"/>
  <c r="J18" i="8"/>
  <c r="E18" i="8"/>
  <c r="F123" i="8" s="1"/>
  <c r="J17" i="8"/>
  <c r="J15" i="8"/>
  <c r="E15" i="8"/>
  <c r="F91" i="8" s="1"/>
  <c r="J14" i="8"/>
  <c r="J120" i="8"/>
  <c r="E7" i="8"/>
  <c r="E116" i="8" s="1"/>
  <c r="J37" i="7"/>
  <c r="J36" i="7"/>
  <c r="AY100" i="1" s="1"/>
  <c r="J35" i="7"/>
  <c r="AX100" i="1" s="1"/>
  <c r="BI183" i="7"/>
  <c r="BH183" i="7"/>
  <c r="BG183" i="7"/>
  <c r="BF183" i="7"/>
  <c r="T183" i="7"/>
  <c r="T182" i="7" s="1"/>
  <c r="T181" i="7" s="1"/>
  <c r="R183" i="7"/>
  <c r="R182" i="7"/>
  <c r="R181" i="7" s="1"/>
  <c r="P183" i="7"/>
  <c r="P182" i="7" s="1"/>
  <c r="P181" i="7" s="1"/>
  <c r="BI179" i="7"/>
  <c r="BH179" i="7"/>
  <c r="BG179" i="7"/>
  <c r="BF179" i="7"/>
  <c r="T179" i="7"/>
  <c r="T178" i="7" s="1"/>
  <c r="R179" i="7"/>
  <c r="R178" i="7"/>
  <c r="P179" i="7"/>
  <c r="P178" i="7" s="1"/>
  <c r="BI176" i="7"/>
  <c r="BH176" i="7"/>
  <c r="BG176" i="7"/>
  <c r="BF176" i="7"/>
  <c r="T176" i="7"/>
  <c r="R176" i="7"/>
  <c r="P176" i="7"/>
  <c r="BI174" i="7"/>
  <c r="BH174" i="7"/>
  <c r="BG174" i="7"/>
  <c r="BF174" i="7"/>
  <c r="T174" i="7"/>
  <c r="R174" i="7"/>
  <c r="P174" i="7"/>
  <c r="BI172" i="7"/>
  <c r="BH172" i="7"/>
  <c r="BG172" i="7"/>
  <c r="BF172" i="7"/>
  <c r="T172" i="7"/>
  <c r="R172" i="7"/>
  <c r="P172" i="7"/>
  <c r="BI169" i="7"/>
  <c r="BH169" i="7"/>
  <c r="BG169" i="7"/>
  <c r="BF169" i="7"/>
  <c r="T169" i="7"/>
  <c r="R169" i="7"/>
  <c r="P169" i="7"/>
  <c r="BI167" i="7"/>
  <c r="BH167" i="7"/>
  <c r="BG167" i="7"/>
  <c r="BF167" i="7"/>
  <c r="T167" i="7"/>
  <c r="R167" i="7"/>
  <c r="P167" i="7"/>
  <c r="BI165" i="7"/>
  <c r="BH165" i="7"/>
  <c r="BG165" i="7"/>
  <c r="BF165" i="7"/>
  <c r="T165" i="7"/>
  <c r="R165" i="7"/>
  <c r="P165" i="7"/>
  <c r="BI163" i="7"/>
  <c r="BH163" i="7"/>
  <c r="BG163" i="7"/>
  <c r="BF163" i="7"/>
  <c r="T163" i="7"/>
  <c r="R163" i="7"/>
  <c r="P163" i="7"/>
  <c r="BI161" i="7"/>
  <c r="BH161" i="7"/>
  <c r="BG161" i="7"/>
  <c r="BF161" i="7"/>
  <c r="T161" i="7"/>
  <c r="R161" i="7"/>
  <c r="P161" i="7"/>
  <c r="BI159" i="7"/>
  <c r="BH159" i="7"/>
  <c r="BG159" i="7"/>
  <c r="BF159" i="7"/>
  <c r="T159" i="7"/>
  <c r="R159" i="7"/>
  <c r="P159" i="7"/>
  <c r="BI157" i="7"/>
  <c r="BH157" i="7"/>
  <c r="BG157" i="7"/>
  <c r="BF157" i="7"/>
  <c r="T157" i="7"/>
  <c r="R157" i="7"/>
  <c r="P157" i="7"/>
  <c r="BI155" i="7"/>
  <c r="BH155" i="7"/>
  <c r="BG155" i="7"/>
  <c r="BF155" i="7"/>
  <c r="T155" i="7"/>
  <c r="R155" i="7"/>
  <c r="P155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9" i="7"/>
  <c r="BH149" i="7"/>
  <c r="BG149" i="7"/>
  <c r="BF149" i="7"/>
  <c r="T149" i="7"/>
  <c r="R149" i="7"/>
  <c r="P149" i="7"/>
  <c r="BI147" i="7"/>
  <c r="BH147" i="7"/>
  <c r="BG147" i="7"/>
  <c r="BF147" i="7"/>
  <c r="T147" i="7"/>
  <c r="R147" i="7"/>
  <c r="P147" i="7"/>
  <c r="BI145" i="7"/>
  <c r="BH145" i="7"/>
  <c r="BG145" i="7"/>
  <c r="BF145" i="7"/>
  <c r="T145" i="7"/>
  <c r="R145" i="7"/>
  <c r="P145" i="7"/>
  <c r="BI142" i="7"/>
  <c r="BH142" i="7"/>
  <c r="BG142" i="7"/>
  <c r="BF142" i="7"/>
  <c r="T142" i="7"/>
  <c r="R142" i="7"/>
  <c r="P142" i="7"/>
  <c r="BI140" i="7"/>
  <c r="BH140" i="7"/>
  <c r="BG140" i="7"/>
  <c r="BF140" i="7"/>
  <c r="T140" i="7"/>
  <c r="R140" i="7"/>
  <c r="P140" i="7"/>
  <c r="BI137" i="7"/>
  <c r="BH137" i="7"/>
  <c r="BG137" i="7"/>
  <c r="BF137" i="7"/>
  <c r="T137" i="7"/>
  <c r="R137" i="7"/>
  <c r="P137" i="7"/>
  <c r="BI135" i="7"/>
  <c r="BH135" i="7"/>
  <c r="BG135" i="7"/>
  <c r="BF135" i="7"/>
  <c r="T135" i="7"/>
  <c r="R135" i="7"/>
  <c r="P135" i="7"/>
  <c r="BI133" i="7"/>
  <c r="BH133" i="7"/>
  <c r="BG133" i="7"/>
  <c r="BF133" i="7"/>
  <c r="T133" i="7"/>
  <c r="R133" i="7"/>
  <c r="P133" i="7"/>
  <c r="BI131" i="7"/>
  <c r="BH131" i="7"/>
  <c r="BG131" i="7"/>
  <c r="BF131" i="7"/>
  <c r="T131" i="7"/>
  <c r="R131" i="7"/>
  <c r="P131" i="7"/>
  <c r="BI128" i="7"/>
  <c r="BH128" i="7"/>
  <c r="BG128" i="7"/>
  <c r="BF128" i="7"/>
  <c r="T128" i="7"/>
  <c r="T127" i="7" s="1"/>
  <c r="R128" i="7"/>
  <c r="R127" i="7" s="1"/>
  <c r="P128" i="7"/>
  <c r="P127" i="7" s="1"/>
  <c r="F119" i="7"/>
  <c r="E117" i="7"/>
  <c r="F89" i="7"/>
  <c r="E87" i="7"/>
  <c r="J24" i="7"/>
  <c r="E24" i="7"/>
  <c r="J122" i="7" s="1"/>
  <c r="J23" i="7"/>
  <c r="J21" i="7"/>
  <c r="E21" i="7"/>
  <c r="J91" i="7" s="1"/>
  <c r="J20" i="7"/>
  <c r="J18" i="7"/>
  <c r="E18" i="7"/>
  <c r="F122" i="7" s="1"/>
  <c r="J17" i="7"/>
  <c r="J15" i="7"/>
  <c r="E15" i="7"/>
  <c r="F121" i="7" s="1"/>
  <c r="J14" i="7"/>
  <c r="J89" i="7"/>
  <c r="E7" i="7"/>
  <c r="E115" i="7" s="1"/>
  <c r="J37" i="6"/>
  <c r="J36" i="6"/>
  <c r="AY99" i="1" s="1"/>
  <c r="J35" i="6"/>
  <c r="AX99" i="1" s="1"/>
  <c r="BI145" i="6"/>
  <c r="BH145" i="6"/>
  <c r="BG145" i="6"/>
  <c r="BF145" i="6"/>
  <c r="T145" i="6"/>
  <c r="T144" i="6" s="1"/>
  <c r="R145" i="6"/>
  <c r="R144" i="6"/>
  <c r="P145" i="6"/>
  <c r="P144" i="6" s="1"/>
  <c r="BI142" i="6"/>
  <c r="BH142" i="6"/>
  <c r="BG142" i="6"/>
  <c r="BF142" i="6"/>
  <c r="T142" i="6"/>
  <c r="R142" i="6"/>
  <c r="P142" i="6"/>
  <c r="BI140" i="6"/>
  <c r="BH140" i="6"/>
  <c r="BG140" i="6"/>
  <c r="BF140" i="6"/>
  <c r="T140" i="6"/>
  <c r="R140" i="6"/>
  <c r="P140" i="6"/>
  <c r="BI138" i="6"/>
  <c r="BH138" i="6"/>
  <c r="BG138" i="6"/>
  <c r="BF138" i="6"/>
  <c r="T138" i="6"/>
  <c r="R138" i="6"/>
  <c r="P138" i="6"/>
  <c r="BI135" i="6"/>
  <c r="BH135" i="6"/>
  <c r="BG135" i="6"/>
  <c r="BF135" i="6"/>
  <c r="T135" i="6"/>
  <c r="R135" i="6"/>
  <c r="P135" i="6"/>
  <c r="BI133" i="6"/>
  <c r="BH133" i="6"/>
  <c r="BG133" i="6"/>
  <c r="BF133" i="6"/>
  <c r="T133" i="6"/>
  <c r="R133" i="6"/>
  <c r="P133" i="6"/>
  <c r="BI131" i="6"/>
  <c r="BH131" i="6"/>
  <c r="BG131" i="6"/>
  <c r="BF131" i="6"/>
  <c r="T131" i="6"/>
  <c r="R131" i="6"/>
  <c r="P131" i="6"/>
  <c r="BI129" i="6"/>
  <c r="BH129" i="6"/>
  <c r="BG129" i="6"/>
  <c r="BF129" i="6"/>
  <c r="T129" i="6"/>
  <c r="R129" i="6"/>
  <c r="P129" i="6"/>
  <c r="BI127" i="6"/>
  <c r="BH127" i="6"/>
  <c r="BG127" i="6"/>
  <c r="BF127" i="6"/>
  <c r="T127" i="6"/>
  <c r="R127" i="6"/>
  <c r="P127" i="6"/>
  <c r="BI124" i="6"/>
  <c r="BH124" i="6"/>
  <c r="BG124" i="6"/>
  <c r="BF124" i="6"/>
  <c r="T124" i="6"/>
  <c r="T123" i="6"/>
  <c r="R124" i="6"/>
  <c r="R123" i="6" s="1"/>
  <c r="P124" i="6"/>
  <c r="P123" i="6"/>
  <c r="F115" i="6"/>
  <c r="E113" i="6"/>
  <c r="F89" i="6"/>
  <c r="E87" i="6"/>
  <c r="J24" i="6"/>
  <c r="E24" i="6"/>
  <c r="J118" i="6" s="1"/>
  <c r="J23" i="6"/>
  <c r="J21" i="6"/>
  <c r="E21" i="6"/>
  <c r="J117" i="6" s="1"/>
  <c r="J20" i="6"/>
  <c r="J18" i="6"/>
  <c r="E18" i="6"/>
  <c r="F92" i="6" s="1"/>
  <c r="J17" i="6"/>
  <c r="J15" i="6"/>
  <c r="E15" i="6"/>
  <c r="F117" i="6" s="1"/>
  <c r="J14" i="6"/>
  <c r="J115" i="6"/>
  <c r="E7" i="6"/>
  <c r="E111" i="6"/>
  <c r="J37" i="5"/>
  <c r="J36" i="5"/>
  <c r="AY98" i="1" s="1"/>
  <c r="J35" i="5"/>
  <c r="AX98" i="1" s="1"/>
  <c r="BI171" i="5"/>
  <c r="BH171" i="5"/>
  <c r="BG171" i="5"/>
  <c r="BF171" i="5"/>
  <c r="T171" i="5"/>
  <c r="T170" i="5" s="1"/>
  <c r="T169" i="5" s="1"/>
  <c r="R171" i="5"/>
  <c r="R170" i="5" s="1"/>
  <c r="R169" i="5" s="1"/>
  <c r="P171" i="5"/>
  <c r="P170" i="5" s="1"/>
  <c r="P169" i="5" s="1"/>
  <c r="BI167" i="5"/>
  <c r="BH167" i="5"/>
  <c r="BG167" i="5"/>
  <c r="BF167" i="5"/>
  <c r="T167" i="5"/>
  <c r="T166" i="5"/>
  <c r="R167" i="5"/>
  <c r="R166" i="5" s="1"/>
  <c r="P167" i="5"/>
  <c r="P166" i="5" s="1"/>
  <c r="BI164" i="5"/>
  <c r="BH164" i="5"/>
  <c r="BG164" i="5"/>
  <c r="BF164" i="5"/>
  <c r="T164" i="5"/>
  <c r="R164" i="5"/>
  <c r="P164" i="5"/>
  <c r="BI162" i="5"/>
  <c r="BH162" i="5"/>
  <c r="BG162" i="5"/>
  <c r="BF162" i="5"/>
  <c r="T162" i="5"/>
  <c r="R162" i="5"/>
  <c r="P162" i="5"/>
  <c r="BI160" i="5"/>
  <c r="BH160" i="5"/>
  <c r="BG160" i="5"/>
  <c r="BF160" i="5"/>
  <c r="T160" i="5"/>
  <c r="R160" i="5"/>
  <c r="P160" i="5"/>
  <c r="BI158" i="5"/>
  <c r="BH158" i="5"/>
  <c r="BG158" i="5"/>
  <c r="BF158" i="5"/>
  <c r="T158" i="5"/>
  <c r="R158" i="5"/>
  <c r="P158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51" i="5"/>
  <c r="BH151" i="5"/>
  <c r="BG151" i="5"/>
  <c r="BF151" i="5"/>
  <c r="T151" i="5"/>
  <c r="R151" i="5"/>
  <c r="P151" i="5"/>
  <c r="BI149" i="5"/>
  <c r="BH149" i="5"/>
  <c r="BG149" i="5"/>
  <c r="BF149" i="5"/>
  <c r="T149" i="5"/>
  <c r="R149" i="5"/>
  <c r="P149" i="5"/>
  <c r="BI147" i="5"/>
  <c r="BH147" i="5"/>
  <c r="BG147" i="5"/>
  <c r="BF147" i="5"/>
  <c r="T147" i="5"/>
  <c r="R147" i="5"/>
  <c r="P147" i="5"/>
  <c r="BI144" i="5"/>
  <c r="BH144" i="5"/>
  <c r="BG144" i="5"/>
  <c r="BF144" i="5"/>
  <c r="T144" i="5"/>
  <c r="T143" i="5"/>
  <c r="R144" i="5"/>
  <c r="R143" i="5" s="1"/>
  <c r="P144" i="5"/>
  <c r="P143" i="5" s="1"/>
  <c r="BI141" i="5"/>
  <c r="BH141" i="5"/>
  <c r="BG141" i="5"/>
  <c r="BF141" i="5"/>
  <c r="T141" i="5"/>
  <c r="R141" i="5"/>
  <c r="P141" i="5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5" i="5"/>
  <c r="BH135" i="5"/>
  <c r="BG135" i="5"/>
  <c r="BF135" i="5"/>
  <c r="T135" i="5"/>
  <c r="R135" i="5"/>
  <c r="P135" i="5"/>
  <c r="BI133" i="5"/>
  <c r="BH133" i="5"/>
  <c r="BG133" i="5"/>
  <c r="BF133" i="5"/>
  <c r="T133" i="5"/>
  <c r="R133" i="5"/>
  <c r="P133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F119" i="5"/>
  <c r="E117" i="5"/>
  <c r="F89" i="5"/>
  <c r="E87" i="5"/>
  <c r="J24" i="5"/>
  <c r="E24" i="5"/>
  <c r="J122" i="5" s="1"/>
  <c r="J23" i="5"/>
  <c r="J21" i="5"/>
  <c r="E21" i="5"/>
  <c r="J121" i="5"/>
  <c r="J20" i="5"/>
  <c r="J18" i="5"/>
  <c r="E18" i="5"/>
  <c r="F122" i="5" s="1"/>
  <c r="J17" i="5"/>
  <c r="J15" i="5"/>
  <c r="E15" i="5"/>
  <c r="F91" i="5" s="1"/>
  <c r="J14" i="5"/>
  <c r="J119" i="5"/>
  <c r="E7" i="5"/>
  <c r="E85" i="5" s="1"/>
  <c r="J37" i="4"/>
  <c r="J36" i="4"/>
  <c r="AY97" i="1" s="1"/>
  <c r="J35" i="4"/>
  <c r="AX97" i="1" s="1"/>
  <c r="BI175" i="4"/>
  <c r="BH175" i="4"/>
  <c r="BG175" i="4"/>
  <c r="BF175" i="4"/>
  <c r="T175" i="4"/>
  <c r="T174" i="4"/>
  <c r="T173" i="4" s="1"/>
  <c r="R175" i="4"/>
  <c r="R174" i="4" s="1"/>
  <c r="R173" i="4" s="1"/>
  <c r="P175" i="4"/>
  <c r="P174" i="4" s="1"/>
  <c r="P173" i="4" s="1"/>
  <c r="BI171" i="4"/>
  <c r="BH171" i="4"/>
  <c r="BG171" i="4"/>
  <c r="BF171" i="4"/>
  <c r="T171" i="4"/>
  <c r="T170" i="4" s="1"/>
  <c r="R171" i="4"/>
  <c r="R170" i="4"/>
  <c r="P171" i="4"/>
  <c r="P170" i="4" s="1"/>
  <c r="BI168" i="4"/>
  <c r="BH168" i="4"/>
  <c r="BG168" i="4"/>
  <c r="BF168" i="4"/>
  <c r="T168" i="4"/>
  <c r="R168" i="4"/>
  <c r="P168" i="4"/>
  <c r="BI166" i="4"/>
  <c r="BH166" i="4"/>
  <c r="BG166" i="4"/>
  <c r="BF166" i="4"/>
  <c r="T166" i="4"/>
  <c r="R166" i="4"/>
  <c r="P166" i="4"/>
  <c r="BI164" i="4"/>
  <c r="BH164" i="4"/>
  <c r="BG164" i="4"/>
  <c r="BF164" i="4"/>
  <c r="T164" i="4"/>
  <c r="R164" i="4"/>
  <c r="P164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5" i="4"/>
  <c r="BH145" i="4"/>
  <c r="BG145" i="4"/>
  <c r="BF145" i="4"/>
  <c r="T145" i="4"/>
  <c r="R145" i="4"/>
  <c r="P145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28" i="4"/>
  <c r="BH128" i="4"/>
  <c r="BG128" i="4"/>
  <c r="BF128" i="4"/>
  <c r="T128" i="4"/>
  <c r="T127" i="4" s="1"/>
  <c r="R128" i="4"/>
  <c r="R127" i="4"/>
  <c r="P128" i="4"/>
  <c r="P127" i="4" s="1"/>
  <c r="F119" i="4"/>
  <c r="E117" i="4"/>
  <c r="F89" i="4"/>
  <c r="E87" i="4"/>
  <c r="J24" i="4"/>
  <c r="E24" i="4"/>
  <c r="J92" i="4" s="1"/>
  <c r="J23" i="4"/>
  <c r="J21" i="4"/>
  <c r="E21" i="4"/>
  <c r="J121" i="4" s="1"/>
  <c r="J20" i="4"/>
  <c r="J18" i="4"/>
  <c r="E18" i="4"/>
  <c r="F122" i="4"/>
  <c r="J17" i="4"/>
  <c r="J15" i="4"/>
  <c r="E15" i="4"/>
  <c r="F121" i="4" s="1"/>
  <c r="J14" i="4"/>
  <c r="J119" i="4"/>
  <c r="E7" i="4"/>
  <c r="E115" i="4" s="1"/>
  <c r="J37" i="3"/>
  <c r="J36" i="3"/>
  <c r="AY96" i="1" s="1"/>
  <c r="J35" i="3"/>
  <c r="AX96" i="1" s="1"/>
  <c r="BI161" i="3"/>
  <c r="BH161" i="3"/>
  <c r="BG161" i="3"/>
  <c r="BF161" i="3"/>
  <c r="T161" i="3"/>
  <c r="T160" i="3" s="1"/>
  <c r="T159" i="3" s="1"/>
  <c r="R161" i="3"/>
  <c r="R160" i="3"/>
  <c r="R159" i="3" s="1"/>
  <c r="P161" i="3"/>
  <c r="P160" i="3" s="1"/>
  <c r="P159" i="3" s="1"/>
  <c r="BI157" i="3"/>
  <c r="BH157" i="3"/>
  <c r="BG157" i="3"/>
  <c r="BF157" i="3"/>
  <c r="T157" i="3"/>
  <c r="T156" i="3" s="1"/>
  <c r="R157" i="3"/>
  <c r="R156" i="3"/>
  <c r="P157" i="3"/>
  <c r="P156" i="3" s="1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7" i="3"/>
  <c r="BH127" i="3"/>
  <c r="BG127" i="3"/>
  <c r="BF127" i="3"/>
  <c r="T127" i="3"/>
  <c r="T126" i="3" s="1"/>
  <c r="R127" i="3"/>
  <c r="R126" i="3" s="1"/>
  <c r="P127" i="3"/>
  <c r="P126" i="3" s="1"/>
  <c r="F118" i="3"/>
  <c r="E116" i="3"/>
  <c r="F89" i="3"/>
  <c r="E87" i="3"/>
  <c r="J24" i="3"/>
  <c r="E24" i="3"/>
  <c r="J92" i="3" s="1"/>
  <c r="J23" i="3"/>
  <c r="J21" i="3"/>
  <c r="E21" i="3"/>
  <c r="J120" i="3" s="1"/>
  <c r="J20" i="3"/>
  <c r="J18" i="3"/>
  <c r="E18" i="3"/>
  <c r="F121" i="3" s="1"/>
  <c r="J17" i="3"/>
  <c r="J15" i="3"/>
  <c r="E15" i="3"/>
  <c r="F91" i="3" s="1"/>
  <c r="J14" i="3"/>
  <c r="J118" i="3"/>
  <c r="E7" i="3"/>
  <c r="E85" i="3" s="1"/>
  <c r="J37" i="2"/>
  <c r="J36" i="2"/>
  <c r="AY95" i="1" s="1"/>
  <c r="J35" i="2"/>
  <c r="AX95" i="1"/>
  <c r="BI175" i="2"/>
  <c r="BH175" i="2"/>
  <c r="BG175" i="2"/>
  <c r="BF175" i="2"/>
  <c r="T175" i="2"/>
  <c r="T174" i="2" s="1"/>
  <c r="T173" i="2" s="1"/>
  <c r="R175" i="2"/>
  <c r="R174" i="2" s="1"/>
  <c r="R173" i="2" s="1"/>
  <c r="P175" i="2"/>
  <c r="P174" i="2" s="1"/>
  <c r="P173" i="2" s="1"/>
  <c r="BI171" i="2"/>
  <c r="BH171" i="2"/>
  <c r="BG171" i="2"/>
  <c r="BF171" i="2"/>
  <c r="T171" i="2"/>
  <c r="T170" i="2" s="1"/>
  <c r="R171" i="2"/>
  <c r="R170" i="2" s="1"/>
  <c r="P171" i="2"/>
  <c r="P170" i="2" s="1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T149" i="2" s="1"/>
  <c r="R150" i="2"/>
  <c r="R149" i="2" s="1"/>
  <c r="P150" i="2"/>
  <c r="P149" i="2" s="1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T135" i="2" s="1"/>
  <c r="R136" i="2"/>
  <c r="R135" i="2" s="1"/>
  <c r="P136" i="2"/>
  <c r="P135" i="2" s="1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F120" i="2"/>
  <c r="E118" i="2"/>
  <c r="F89" i="2"/>
  <c r="E87" i="2"/>
  <c r="J24" i="2"/>
  <c r="E24" i="2"/>
  <c r="J123" i="2" s="1"/>
  <c r="J23" i="2"/>
  <c r="J21" i="2"/>
  <c r="E21" i="2"/>
  <c r="J122" i="2" s="1"/>
  <c r="J20" i="2"/>
  <c r="J18" i="2"/>
  <c r="E18" i="2"/>
  <c r="F123" i="2" s="1"/>
  <c r="J17" i="2"/>
  <c r="J15" i="2"/>
  <c r="E15" i="2"/>
  <c r="F122" i="2" s="1"/>
  <c r="J14" i="2"/>
  <c r="J120" i="2"/>
  <c r="E7" i="2"/>
  <c r="E116" i="2"/>
  <c r="L90" i="1"/>
  <c r="AM90" i="1"/>
  <c r="AM89" i="1"/>
  <c r="L89" i="1"/>
  <c r="AM87" i="1"/>
  <c r="L87" i="1"/>
  <c r="L85" i="1"/>
  <c r="J171" i="2"/>
  <c r="BK164" i="2"/>
  <c r="J159" i="2"/>
  <c r="J153" i="2"/>
  <c r="J147" i="2"/>
  <c r="J143" i="2"/>
  <c r="BK136" i="2"/>
  <c r="J134" i="3"/>
  <c r="J132" i="3"/>
  <c r="BK147" i="3"/>
  <c r="BK136" i="3"/>
  <c r="J175" i="4"/>
  <c r="BK131" i="4"/>
  <c r="BK151" i="4"/>
  <c r="J131" i="4"/>
  <c r="J149" i="4"/>
  <c r="J159" i="4"/>
  <c r="J147" i="4"/>
  <c r="BK153" i="5"/>
  <c r="J153" i="5"/>
  <c r="J135" i="5"/>
  <c r="BK158" i="5"/>
  <c r="BK139" i="5"/>
  <c r="BK149" i="5"/>
  <c r="J145" i="6"/>
  <c r="BK135" i="6"/>
  <c r="J142" i="6"/>
  <c r="J129" i="6"/>
  <c r="BK129" i="6"/>
  <c r="J161" i="7"/>
  <c r="BK167" i="7"/>
  <c r="BK140" i="7"/>
  <c r="J157" i="7"/>
  <c r="BK176" i="7"/>
  <c r="BK149" i="7"/>
  <c r="J174" i="7"/>
  <c r="BK157" i="7"/>
  <c r="BK142" i="7"/>
  <c r="J163" i="8"/>
  <c r="J131" i="8"/>
  <c r="BK145" i="8"/>
  <c r="BK171" i="8"/>
  <c r="BK147" i="8"/>
  <c r="BK154" i="8"/>
  <c r="J178" i="8"/>
  <c r="BK183" i="8"/>
  <c r="J174" i="8"/>
  <c r="J147" i="8"/>
  <c r="BK181" i="9"/>
  <c r="J140" i="9"/>
  <c r="BK185" i="9"/>
  <c r="BK158" i="9"/>
  <c r="J129" i="9"/>
  <c r="J160" i="9"/>
  <c r="BK140" i="9"/>
  <c r="BK170" i="9"/>
  <c r="BK160" i="9"/>
  <c r="J158" i="9"/>
  <c r="J146" i="9"/>
  <c r="BK181" i="10"/>
  <c r="BK164" i="10"/>
  <c r="J146" i="10"/>
  <c r="J138" i="10"/>
  <c r="BK168" i="10"/>
  <c r="J140" i="10"/>
  <c r="BK149" i="10"/>
  <c r="J181" i="10"/>
  <c r="J149" i="10"/>
  <c r="BK131" i="11"/>
  <c r="J134" i="11"/>
  <c r="BK129" i="11"/>
  <c r="BK157" i="12"/>
  <c r="J140" i="12"/>
  <c r="J157" i="12"/>
  <c r="J127" i="12"/>
  <c r="BK122" i="13"/>
  <c r="BK168" i="2"/>
  <c r="BK166" i="2"/>
  <c r="J161" i="2"/>
  <c r="J155" i="2"/>
  <c r="BK147" i="2"/>
  <c r="J141" i="2"/>
  <c r="J133" i="2"/>
  <c r="AS94" i="1"/>
  <c r="BK150" i="3"/>
  <c r="BK157" i="3"/>
  <c r="BK143" i="3"/>
  <c r="J147" i="3"/>
  <c r="J152" i="3"/>
  <c r="BK134" i="3"/>
  <c r="J161" i="4"/>
  <c r="BK135" i="4"/>
  <c r="BK133" i="4"/>
  <c r="BK147" i="4"/>
  <c r="J155" i="4"/>
  <c r="BK145" i="4"/>
  <c r="J166" i="4"/>
  <c r="J164" i="5"/>
  <c r="BK133" i="5"/>
  <c r="J139" i="5"/>
  <c r="J160" i="5"/>
  <c r="BK151" i="5"/>
  <c r="J133" i="5"/>
  <c r="J141" i="5"/>
  <c r="BK127" i="6"/>
  <c r="BK131" i="6"/>
  <c r="J135" i="6"/>
  <c r="BK133" i="6"/>
  <c r="BK179" i="7"/>
  <c r="J149" i="7"/>
  <c r="BK153" i="7"/>
  <c r="BK133" i="7"/>
  <c r="J151" i="7"/>
  <c r="J172" i="7"/>
  <c r="BK147" i="7"/>
  <c r="BK128" i="7"/>
  <c r="BK159" i="7"/>
  <c r="J153" i="7"/>
  <c r="J169" i="8"/>
  <c r="J165" i="8"/>
  <c r="BK141" i="8"/>
  <c r="J129" i="8"/>
  <c r="BK133" i="8"/>
  <c r="J135" i="8"/>
  <c r="BK131" i="8"/>
  <c r="BK169" i="8"/>
  <c r="BK151" i="8"/>
  <c r="J133" i="8"/>
  <c r="BK162" i="9"/>
  <c r="J188" i="9"/>
  <c r="J170" i="9"/>
  <c r="J155" i="9"/>
  <c r="BK195" i="9"/>
  <c r="BK146" i="9"/>
  <c r="BK183" i="9"/>
  <c r="BK164" i="9"/>
  <c r="BK188" i="9"/>
  <c r="J168" i="9"/>
  <c r="J133" i="9"/>
  <c r="J168" i="10"/>
  <c r="BK158" i="10"/>
  <c r="BK142" i="10"/>
  <c r="J191" i="10"/>
  <c r="J156" i="10"/>
  <c r="BK172" i="10"/>
  <c r="J129" i="10"/>
  <c r="BK177" i="10"/>
  <c r="BK146" i="10"/>
  <c r="BK136" i="11"/>
  <c r="J129" i="11"/>
  <c r="J146" i="12"/>
  <c r="BK127" i="12"/>
  <c r="J132" i="12"/>
  <c r="J122" i="13"/>
  <c r="BK141" i="2"/>
  <c r="BK133" i="2"/>
  <c r="BK129" i="2"/>
  <c r="F37" i="2"/>
  <c r="BK132" i="3"/>
  <c r="BK127" i="3"/>
  <c r="J141" i="3"/>
  <c r="J164" i="4"/>
  <c r="BK140" i="4"/>
  <c r="BK157" i="4"/>
  <c r="BK155" i="4"/>
  <c r="J135" i="4"/>
  <c r="J145" i="4"/>
  <c r="BK142" i="4"/>
  <c r="BK159" i="4"/>
  <c r="BK160" i="5"/>
  <c r="BK128" i="5"/>
  <c r="J149" i="5"/>
  <c r="BK171" i="5"/>
  <c r="J158" i="5"/>
  <c r="BK141" i="5"/>
  <c r="BK147" i="5"/>
  <c r="BK138" i="6"/>
  <c r="J138" i="6"/>
  <c r="J124" i="6"/>
  <c r="J133" i="6"/>
  <c r="J140" i="6"/>
  <c r="J176" i="7"/>
  <c r="J155" i="7"/>
  <c r="BK172" i="7"/>
  <c r="BK135" i="7"/>
  <c r="J165" i="7"/>
  <c r="J133" i="7"/>
  <c r="BK161" i="7"/>
  <c r="BK131" i="7"/>
  <c r="J150" i="12"/>
  <c r="BK153" i="12"/>
  <c r="BK134" i="12"/>
  <c r="J153" i="12"/>
  <c r="BK163" i="8"/>
  <c r="BK167" i="8"/>
  <c r="BK135" i="8"/>
  <c r="J178" i="9"/>
  <c r="J148" i="9"/>
  <c r="J142" i="9"/>
  <c r="BK155" i="9"/>
  <c r="BK129" i="9"/>
  <c r="J172" i="10"/>
  <c r="J160" i="10"/>
  <c r="J144" i="10"/>
  <c r="BK129" i="10"/>
  <c r="J166" i="10"/>
  <c r="BK174" i="10"/>
  <c r="BK138" i="10"/>
  <c r="BK184" i="10"/>
  <c r="J164" i="10"/>
  <c r="J133" i="10"/>
  <c r="BK143" i="11"/>
  <c r="BK134" i="11"/>
  <c r="BK130" i="12"/>
  <c r="BK132" i="12"/>
  <c r="J138" i="12"/>
  <c r="BK150" i="12"/>
  <c r="J125" i="13"/>
  <c r="J175" i="2"/>
  <c r="J168" i="2"/>
  <c r="J164" i="2"/>
  <c r="BK157" i="2"/>
  <c r="BK153" i="2"/>
  <c r="BK145" i="2"/>
  <c r="J139" i="2"/>
  <c r="J131" i="2"/>
  <c r="BK141" i="3"/>
  <c r="J157" i="3"/>
  <c r="J145" i="3"/>
  <c r="J142" i="4"/>
  <c r="BK175" i="4"/>
  <c r="BK164" i="4"/>
  <c r="J137" i="4"/>
  <c r="J151" i="4"/>
  <c r="BK161" i="4"/>
  <c r="J157" i="4"/>
  <c r="BK162" i="5"/>
  <c r="J130" i="5"/>
  <c r="J151" i="5"/>
  <c r="J167" i="5"/>
  <c r="BK155" i="5"/>
  <c r="BK137" i="5"/>
  <c r="J128" i="5"/>
  <c r="BK135" i="5"/>
  <c r="BK145" i="6"/>
  <c r="J127" i="6"/>
  <c r="BK140" i="6"/>
  <c r="BK142" i="6"/>
  <c r="BK124" i="6"/>
  <c r="BK169" i="7"/>
  <c r="BK183" i="7"/>
  <c r="J147" i="7"/>
  <c r="J183" i="7"/>
  <c r="BK137" i="7"/>
  <c r="J167" i="7"/>
  <c r="BK145" i="7"/>
  <c r="BK165" i="7"/>
  <c r="J131" i="7"/>
  <c r="BK187" i="8"/>
  <c r="BK143" i="8"/>
  <c r="J161" i="8"/>
  <c r="BK138" i="8"/>
  <c r="BK165" i="8"/>
  <c r="BK129" i="8"/>
  <c r="J156" i="8"/>
  <c r="BK159" i="8"/>
  <c r="J138" i="8"/>
  <c r="BK178" i="9"/>
  <c r="BK142" i="9"/>
  <c r="BK174" i="9"/>
  <c r="BK168" i="9"/>
  <c r="J144" i="9"/>
  <c r="J181" i="9"/>
  <c r="BK153" i="9"/>
  <c r="BK192" i="9"/>
  <c r="J162" i="9"/>
  <c r="J185" i="9"/>
  <c r="BK137" i="9"/>
  <c r="BK135" i="9"/>
  <c r="J177" i="10"/>
  <c r="J162" i="10"/>
  <c r="BK151" i="10"/>
  <c r="J136" i="10"/>
  <c r="J174" i="10"/>
  <c r="J154" i="10"/>
  <c r="BK162" i="10"/>
  <c r="BK136" i="10"/>
  <c r="J179" i="10"/>
  <c r="BK144" i="10"/>
  <c r="J143" i="11"/>
  <c r="J126" i="11"/>
  <c r="BK138" i="12"/>
  <c r="J143" i="12"/>
  <c r="BK143" i="12"/>
  <c r="BK171" i="2"/>
  <c r="BK161" i="2"/>
  <c r="J157" i="2"/>
  <c r="BK150" i="2"/>
  <c r="BK143" i="2"/>
  <c r="J136" i="2"/>
  <c r="J129" i="2"/>
  <c r="BK145" i="3"/>
  <c r="J143" i="3"/>
  <c r="J139" i="3"/>
  <c r="BK130" i="3"/>
  <c r="J161" i="3"/>
  <c r="J136" i="3"/>
  <c r="BK152" i="3"/>
  <c r="BK154" i="3"/>
  <c r="J130" i="3"/>
  <c r="J150" i="3"/>
  <c r="J127" i="3"/>
  <c r="BK171" i="4"/>
  <c r="BK137" i="4"/>
  <c r="J168" i="4"/>
  <c r="BK149" i="4"/>
  <c r="J171" i="4"/>
  <c r="BK168" i="4"/>
  <c r="J133" i="4"/>
  <c r="BK167" i="5"/>
  <c r="J137" i="5"/>
  <c r="J171" i="5"/>
  <c r="J162" i="5"/>
  <c r="J147" i="5"/>
  <c r="BK130" i="5"/>
  <c r="BK144" i="5"/>
  <c r="J137" i="7"/>
  <c r="J142" i="7"/>
  <c r="J169" i="7"/>
  <c r="J179" i="7"/>
  <c r="BK155" i="7"/>
  <c r="BK151" i="7"/>
  <c r="J183" i="8"/>
  <c r="J141" i="8"/>
  <c r="BK174" i="8"/>
  <c r="J149" i="8"/>
  <c r="J176" i="8"/>
  <c r="BK161" i="8"/>
  <c r="BK180" i="8"/>
  <c r="J171" i="8"/>
  <c r="BK178" i="8"/>
  <c r="J167" i="8"/>
  <c r="J145" i="8"/>
  <c r="J176" i="9"/>
  <c r="BK131" i="9"/>
  <c r="J172" i="9"/>
  <c r="J164" i="9"/>
  <c r="J131" i="9"/>
  <c r="BK172" i="9"/>
  <c r="BK148" i="9"/>
  <c r="J174" i="9"/>
  <c r="J153" i="9"/>
  <c r="J150" i="9"/>
  <c r="BK144" i="9"/>
  <c r="BK179" i="10"/>
  <c r="BK156" i="10"/>
  <c r="BK140" i="10"/>
  <c r="J188" i="10"/>
  <c r="J142" i="10"/>
  <c r="BK160" i="10"/>
  <c r="BK133" i="10"/>
  <c r="J170" i="10"/>
  <c r="J131" i="10"/>
  <c r="BK139" i="11"/>
  <c r="J131" i="11"/>
  <c r="BK140" i="12"/>
  <c r="BK148" i="12"/>
  <c r="J130" i="12"/>
  <c r="J148" i="12"/>
  <c r="BK125" i="13"/>
  <c r="BK175" i="2"/>
  <c r="J166" i="2"/>
  <c r="BK159" i="2"/>
  <c r="BK155" i="2"/>
  <c r="J150" i="2"/>
  <c r="J145" i="2"/>
  <c r="BK139" i="2"/>
  <c r="BK131" i="2"/>
  <c r="BK161" i="3"/>
  <c r="J154" i="3"/>
  <c r="BK139" i="3"/>
  <c r="BK153" i="4"/>
  <c r="J153" i="4"/>
  <c r="BK128" i="4"/>
  <c r="BK166" i="4"/>
  <c r="J128" i="4"/>
  <c r="J140" i="4"/>
  <c r="J144" i="5"/>
  <c r="J155" i="5"/>
  <c r="BK164" i="5"/>
  <c r="J131" i="6"/>
  <c r="BK163" i="7"/>
  <c r="BK174" i="7"/>
  <c r="J145" i="7"/>
  <c r="J163" i="7"/>
  <c r="J135" i="7"/>
  <c r="J159" i="7"/>
  <c r="J140" i="7"/>
  <c r="J128" i="7"/>
  <c r="BK149" i="8"/>
  <c r="J187" i="8"/>
  <c r="J154" i="8"/>
  <c r="J180" i="8"/>
  <c r="J151" i="8"/>
  <c r="J143" i="8"/>
  <c r="J159" i="8"/>
  <c r="BK176" i="8"/>
  <c r="BK156" i="8"/>
  <c r="J195" i="9"/>
  <c r="BK150" i="9"/>
  <c r="J183" i="9"/>
  <c r="J166" i="9"/>
  <c r="J135" i="9"/>
  <c r="J192" i="9"/>
  <c r="J137" i="9"/>
  <c r="BK166" i="9"/>
  <c r="BK176" i="9"/>
  <c r="BK133" i="9"/>
  <c r="J184" i="10"/>
  <c r="BK166" i="10"/>
  <c r="BK154" i="10"/>
  <c r="BK131" i="10"/>
  <c r="BK170" i="10"/>
  <c r="BK191" i="10"/>
  <c r="J158" i="10"/>
  <c r="BK188" i="10"/>
  <c r="J151" i="10"/>
  <c r="J139" i="11"/>
  <c r="BK126" i="11"/>
  <c r="J136" i="11"/>
  <c r="J134" i="12"/>
  <c r="J136" i="12"/>
  <c r="BK146" i="12"/>
  <c r="BK136" i="12"/>
  <c r="T120" i="13" l="1"/>
  <c r="T119" i="13" s="1"/>
  <c r="F35" i="2"/>
  <c r="F35" i="8"/>
  <c r="R120" i="13"/>
  <c r="R119" i="13" s="1"/>
  <c r="T190" i="9"/>
  <c r="F34" i="5"/>
  <c r="P186" i="10"/>
  <c r="F36" i="2"/>
  <c r="BC95" i="1" s="1"/>
  <c r="P120" i="13"/>
  <c r="P119" i="13" s="1"/>
  <c r="AU106" i="1" s="1"/>
  <c r="F36" i="6"/>
  <c r="J34" i="2"/>
  <c r="F34" i="2"/>
  <c r="BA95" i="1" s="1"/>
  <c r="T186" i="10"/>
  <c r="R128" i="2"/>
  <c r="P138" i="2"/>
  <c r="R152" i="2"/>
  <c r="R129" i="3"/>
  <c r="R125" i="3"/>
  <c r="R124" i="3" s="1"/>
  <c r="T149" i="3"/>
  <c r="T138" i="2"/>
  <c r="P163" i="2"/>
  <c r="P129" i="3"/>
  <c r="T138" i="3"/>
  <c r="P130" i="4"/>
  <c r="T144" i="4"/>
  <c r="R127" i="5"/>
  <c r="P146" i="5"/>
  <c r="T157" i="5"/>
  <c r="R126" i="6"/>
  <c r="R122" i="6"/>
  <c r="R121" i="6" s="1"/>
  <c r="P144" i="7"/>
  <c r="BK128" i="8"/>
  <c r="J128" i="8" s="1"/>
  <c r="J98" i="8" s="1"/>
  <c r="BK153" i="8"/>
  <c r="J153" i="8" s="1"/>
  <c r="J101" i="8" s="1"/>
  <c r="R153" i="8"/>
  <c r="P173" i="8"/>
  <c r="P128" i="9"/>
  <c r="P157" i="9"/>
  <c r="T128" i="10"/>
  <c r="R153" i="10"/>
  <c r="T128" i="11"/>
  <c r="BK129" i="12"/>
  <c r="J129" i="12" s="1"/>
  <c r="J99" i="12" s="1"/>
  <c r="BK145" i="12"/>
  <c r="J145" i="12" s="1"/>
  <c r="J101" i="12" s="1"/>
  <c r="R145" i="12"/>
  <c r="R138" i="2"/>
  <c r="P152" i="2"/>
  <c r="T163" i="2"/>
  <c r="T129" i="3"/>
  <c r="BK149" i="3"/>
  <c r="J149" i="3" s="1"/>
  <c r="J101" i="3" s="1"/>
  <c r="BK139" i="4"/>
  <c r="J139" i="4" s="1"/>
  <c r="J100" i="4" s="1"/>
  <c r="R139" i="4"/>
  <c r="BK163" i="4"/>
  <c r="J163" i="4" s="1"/>
  <c r="J102" i="4" s="1"/>
  <c r="P132" i="5"/>
  <c r="BK157" i="5"/>
  <c r="J157" i="5" s="1"/>
  <c r="J102" i="5" s="1"/>
  <c r="P137" i="6"/>
  <c r="P122" i="6" s="1"/>
  <c r="P121" i="6" s="1"/>
  <c r="AU99" i="1" s="1"/>
  <c r="BK144" i="7"/>
  <c r="J144" i="7" s="1"/>
  <c r="J101" i="7" s="1"/>
  <c r="R171" i="7"/>
  <c r="R158" i="8"/>
  <c r="BK128" i="9"/>
  <c r="J128" i="9" s="1"/>
  <c r="J98" i="9" s="1"/>
  <c r="T139" i="9"/>
  <c r="P152" i="9"/>
  <c r="BK180" i="9"/>
  <c r="J180" i="9" s="1"/>
  <c r="J102" i="9" s="1"/>
  <c r="R128" i="10"/>
  <c r="P153" i="10"/>
  <c r="P133" i="11"/>
  <c r="T129" i="12"/>
  <c r="BK144" i="4"/>
  <c r="J144" i="4" s="1"/>
  <c r="J101" i="4" s="1"/>
  <c r="T163" i="4"/>
  <c r="BK132" i="5"/>
  <c r="J132" i="5"/>
  <c r="J99" i="5" s="1"/>
  <c r="T146" i="5"/>
  <c r="R137" i="6"/>
  <c r="P130" i="7"/>
  <c r="P126" i="7" s="1"/>
  <c r="P125" i="7" s="1"/>
  <c r="AU100" i="1" s="1"/>
  <c r="BK139" i="7"/>
  <c r="J139" i="7" s="1"/>
  <c r="J100" i="7" s="1"/>
  <c r="T139" i="7"/>
  <c r="T171" i="7"/>
  <c r="P128" i="8"/>
  <c r="R140" i="8"/>
  <c r="T153" i="8"/>
  <c r="R173" i="8"/>
  <c r="R139" i="9"/>
  <c r="R152" i="9"/>
  <c r="P180" i="9"/>
  <c r="T135" i="10"/>
  <c r="R148" i="10"/>
  <c r="P176" i="10"/>
  <c r="P128" i="2"/>
  <c r="P127" i="2"/>
  <c r="P126" i="2" s="1"/>
  <c r="AU95" i="1" s="1"/>
  <c r="BK138" i="2"/>
  <c r="J138" i="2"/>
  <c r="J100" i="2"/>
  <c r="T152" i="2"/>
  <c r="BK129" i="3"/>
  <c r="J129" i="3" s="1"/>
  <c r="J99" i="3" s="1"/>
  <c r="R138" i="3"/>
  <c r="T130" i="4"/>
  <c r="P139" i="4"/>
  <c r="T139" i="4"/>
  <c r="P163" i="4"/>
  <c r="P127" i="5"/>
  <c r="R132" i="5"/>
  <c r="BK146" i="5"/>
  <c r="J146" i="5"/>
  <c r="J101" i="5"/>
  <c r="R157" i="5"/>
  <c r="BK137" i="6"/>
  <c r="J137" i="6" s="1"/>
  <c r="J100" i="6" s="1"/>
  <c r="R144" i="7"/>
  <c r="R128" i="8"/>
  <c r="T140" i="8"/>
  <c r="P153" i="8"/>
  <c r="BK173" i="8"/>
  <c r="J173" i="8" s="1"/>
  <c r="J103" i="8" s="1"/>
  <c r="T128" i="9"/>
  <c r="BK157" i="9"/>
  <c r="J157" i="9" s="1"/>
  <c r="J101" i="9" s="1"/>
  <c r="R180" i="9"/>
  <c r="BK135" i="10"/>
  <c r="J135" i="10" s="1"/>
  <c r="J99" i="10" s="1"/>
  <c r="BK153" i="10"/>
  <c r="J153" i="10" s="1"/>
  <c r="J101" i="10" s="1"/>
  <c r="T176" i="10"/>
  <c r="BK128" i="11"/>
  <c r="J128" i="11" s="1"/>
  <c r="J99" i="11" s="1"/>
  <c r="BK133" i="11"/>
  <c r="J133" i="11" s="1"/>
  <c r="J100" i="11" s="1"/>
  <c r="P129" i="12"/>
  <c r="P125" i="12" s="1"/>
  <c r="P124" i="12" s="1"/>
  <c r="AU105" i="1" s="1"/>
  <c r="P145" i="12"/>
  <c r="BK128" i="2"/>
  <c r="J128" i="2" s="1"/>
  <c r="J98" i="2" s="1"/>
  <c r="BK152" i="2"/>
  <c r="J152" i="2" s="1"/>
  <c r="J102" i="2" s="1"/>
  <c r="R163" i="2"/>
  <c r="P138" i="3"/>
  <c r="R149" i="3"/>
  <c r="R130" i="4"/>
  <c r="P144" i="4"/>
  <c r="R163" i="4"/>
  <c r="T127" i="5"/>
  <c r="P157" i="5"/>
  <c r="BK126" i="6"/>
  <c r="T137" i="6"/>
  <c r="T144" i="7"/>
  <c r="P140" i="8"/>
  <c r="P158" i="8"/>
  <c r="P139" i="9"/>
  <c r="BK152" i="9"/>
  <c r="J152" i="9" s="1"/>
  <c r="J100" i="9" s="1"/>
  <c r="T152" i="9"/>
  <c r="T180" i="9"/>
  <c r="P128" i="10"/>
  <c r="T153" i="10"/>
  <c r="R128" i="11"/>
  <c r="R129" i="12"/>
  <c r="R125" i="12" s="1"/>
  <c r="R124" i="12" s="1"/>
  <c r="T145" i="12"/>
  <c r="T126" i="6"/>
  <c r="R130" i="7"/>
  <c r="P139" i="7"/>
  <c r="BK171" i="7"/>
  <c r="J171" i="7" s="1"/>
  <c r="J102" i="7" s="1"/>
  <c r="BK140" i="8"/>
  <c r="J140" i="8" s="1"/>
  <c r="J100" i="8" s="1"/>
  <c r="T158" i="8"/>
  <c r="R128" i="9"/>
  <c r="T157" i="9"/>
  <c r="P135" i="10"/>
  <c r="BK148" i="10"/>
  <c r="J148" i="10"/>
  <c r="J100" i="10" s="1"/>
  <c r="T148" i="10"/>
  <c r="R176" i="10"/>
  <c r="R133" i="11"/>
  <c r="T128" i="2"/>
  <c r="BK163" i="2"/>
  <c r="J163" i="2" s="1"/>
  <c r="J103" i="2" s="1"/>
  <c r="BK138" i="3"/>
  <c r="J138" i="3" s="1"/>
  <c r="J100" i="3" s="1"/>
  <c r="P149" i="3"/>
  <c r="BK130" i="4"/>
  <c r="J130" i="4" s="1"/>
  <c r="J99" i="4" s="1"/>
  <c r="R144" i="4"/>
  <c r="R126" i="4" s="1"/>
  <c r="R125" i="4" s="1"/>
  <c r="BK127" i="5"/>
  <c r="J127" i="5" s="1"/>
  <c r="J98" i="5" s="1"/>
  <c r="T132" i="5"/>
  <c r="R146" i="5"/>
  <c r="P126" i="6"/>
  <c r="BK130" i="7"/>
  <c r="J130" i="7" s="1"/>
  <c r="J99" i="7" s="1"/>
  <c r="T130" i="7"/>
  <c r="R139" i="7"/>
  <c r="R126" i="7" s="1"/>
  <c r="R125" i="7" s="1"/>
  <c r="P171" i="7"/>
  <c r="T128" i="8"/>
  <c r="BK158" i="8"/>
  <c r="J158" i="8" s="1"/>
  <c r="J102" i="8" s="1"/>
  <c r="T173" i="8"/>
  <c r="BK139" i="9"/>
  <c r="J139" i="9"/>
  <c r="J99" i="9" s="1"/>
  <c r="R157" i="9"/>
  <c r="BK128" i="10"/>
  <c r="J128" i="10" s="1"/>
  <c r="J98" i="10" s="1"/>
  <c r="R135" i="10"/>
  <c r="P148" i="10"/>
  <c r="BK176" i="10"/>
  <c r="J176" i="10" s="1"/>
  <c r="J102" i="10" s="1"/>
  <c r="P128" i="11"/>
  <c r="P124" i="11" s="1"/>
  <c r="P123" i="11" s="1"/>
  <c r="AU104" i="1" s="1"/>
  <c r="T133" i="11"/>
  <c r="T124" i="11" s="1"/>
  <c r="T123" i="11" s="1"/>
  <c r="BK174" i="2"/>
  <c r="BK173" i="2" s="1"/>
  <c r="J173" i="2" s="1"/>
  <c r="J105" i="2" s="1"/>
  <c r="BK156" i="3"/>
  <c r="J156" i="3" s="1"/>
  <c r="J102" i="3" s="1"/>
  <c r="BK127" i="4"/>
  <c r="J127" i="4"/>
  <c r="J98" i="4" s="1"/>
  <c r="BK143" i="5"/>
  <c r="J143" i="5" s="1"/>
  <c r="J100" i="5" s="1"/>
  <c r="BK170" i="5"/>
  <c r="J170" i="5" s="1"/>
  <c r="J105" i="5" s="1"/>
  <c r="BK127" i="7"/>
  <c r="BK186" i="8"/>
  <c r="J186" i="8" s="1"/>
  <c r="J106" i="8" s="1"/>
  <c r="BK183" i="10"/>
  <c r="J183" i="10" s="1"/>
  <c r="J103" i="10" s="1"/>
  <c r="BK142" i="12"/>
  <c r="J142" i="12" s="1"/>
  <c r="J100" i="12" s="1"/>
  <c r="BK152" i="12"/>
  <c r="J152" i="12" s="1"/>
  <c r="J102" i="12" s="1"/>
  <c r="BK156" i="12"/>
  <c r="BK155" i="12" s="1"/>
  <c r="J155" i="12" s="1"/>
  <c r="J103" i="12" s="1"/>
  <c r="BK135" i="2"/>
  <c r="J135" i="2" s="1"/>
  <c r="J99" i="2" s="1"/>
  <c r="BK126" i="3"/>
  <c r="J126" i="3" s="1"/>
  <c r="J98" i="3" s="1"/>
  <c r="BK137" i="8"/>
  <c r="J137" i="8"/>
  <c r="J99" i="8" s="1"/>
  <c r="BK194" i="9"/>
  <c r="J194" i="9" s="1"/>
  <c r="J106" i="9" s="1"/>
  <c r="BK174" i="4"/>
  <c r="J174" i="4" s="1"/>
  <c r="J105" i="4" s="1"/>
  <c r="BK123" i="6"/>
  <c r="J123" i="6" s="1"/>
  <c r="J98" i="6" s="1"/>
  <c r="BK178" i="7"/>
  <c r="J178" i="7" s="1"/>
  <c r="J103" i="7" s="1"/>
  <c r="BK191" i="9"/>
  <c r="J191" i="9" s="1"/>
  <c r="J105" i="9" s="1"/>
  <c r="BK190" i="10"/>
  <c r="J190" i="10" s="1"/>
  <c r="J106" i="10" s="1"/>
  <c r="BK182" i="8"/>
  <c r="J182" i="8" s="1"/>
  <c r="J104" i="8" s="1"/>
  <c r="BK125" i="11"/>
  <c r="J125" i="11"/>
  <c r="J98" i="11" s="1"/>
  <c r="BK138" i="11"/>
  <c r="J138" i="11" s="1"/>
  <c r="J101" i="11" s="1"/>
  <c r="BK142" i="11"/>
  <c r="J142" i="11" s="1"/>
  <c r="J103" i="11" s="1"/>
  <c r="BK126" i="12"/>
  <c r="J126" i="12" s="1"/>
  <c r="J98" i="12" s="1"/>
  <c r="BK187" i="10"/>
  <c r="J187" i="10" s="1"/>
  <c r="J105" i="10" s="1"/>
  <c r="BK149" i="2"/>
  <c r="J149" i="2" s="1"/>
  <c r="J101" i="2" s="1"/>
  <c r="BK170" i="2"/>
  <c r="J170" i="2" s="1"/>
  <c r="J104" i="2" s="1"/>
  <c r="BK160" i="3"/>
  <c r="BK159" i="3" s="1"/>
  <c r="J159" i="3" s="1"/>
  <c r="J103" i="3" s="1"/>
  <c r="BK170" i="4"/>
  <c r="J170" i="4" s="1"/>
  <c r="J103" i="4" s="1"/>
  <c r="BK166" i="5"/>
  <c r="J166" i="5" s="1"/>
  <c r="J103" i="5" s="1"/>
  <c r="BK144" i="6"/>
  <c r="J144" i="6" s="1"/>
  <c r="J101" i="6" s="1"/>
  <c r="BK182" i="7"/>
  <c r="J182" i="7" s="1"/>
  <c r="J105" i="7" s="1"/>
  <c r="BK187" i="9"/>
  <c r="J187" i="9" s="1"/>
  <c r="J103" i="9" s="1"/>
  <c r="BK121" i="13"/>
  <c r="J121" i="13"/>
  <c r="J98" i="13" s="1"/>
  <c r="BK124" i="13"/>
  <c r="J124" i="13" s="1"/>
  <c r="J99" i="13" s="1"/>
  <c r="J92" i="13"/>
  <c r="F115" i="13"/>
  <c r="J89" i="13"/>
  <c r="F92" i="13"/>
  <c r="J115" i="13"/>
  <c r="E85" i="13"/>
  <c r="BE122" i="13"/>
  <c r="BE125" i="13"/>
  <c r="E114" i="12"/>
  <c r="BE130" i="12"/>
  <c r="BE132" i="12"/>
  <c r="BE134" i="12"/>
  <c r="J89" i="12"/>
  <c r="F120" i="12"/>
  <c r="BE136" i="12"/>
  <c r="BE140" i="12"/>
  <c r="BE146" i="12"/>
  <c r="J120" i="12"/>
  <c r="BE127" i="12"/>
  <c r="BE138" i="12"/>
  <c r="BE157" i="12"/>
  <c r="J92" i="12"/>
  <c r="BE148" i="12"/>
  <c r="BE150" i="12"/>
  <c r="F92" i="12"/>
  <c r="BE143" i="12"/>
  <c r="BE153" i="12"/>
  <c r="F92" i="11"/>
  <c r="J91" i="11"/>
  <c r="F119" i="11"/>
  <c r="BE143" i="11"/>
  <c r="E85" i="11"/>
  <c r="J89" i="11"/>
  <c r="BE134" i="11"/>
  <c r="BE136" i="11"/>
  <c r="BE139" i="11"/>
  <c r="J92" i="11"/>
  <c r="BE129" i="11"/>
  <c r="BE131" i="11"/>
  <c r="BE126" i="11"/>
  <c r="J91" i="10"/>
  <c r="E116" i="10"/>
  <c r="F122" i="10"/>
  <c r="J123" i="10"/>
  <c r="BE133" i="10"/>
  <c r="BE138" i="10"/>
  <c r="BE154" i="10"/>
  <c r="BE158" i="10"/>
  <c r="BE160" i="10"/>
  <c r="BE166" i="10"/>
  <c r="BE174" i="10"/>
  <c r="F92" i="10"/>
  <c r="BE131" i="10"/>
  <c r="BE140" i="10"/>
  <c r="BE144" i="10"/>
  <c r="BE151" i="10"/>
  <c r="BE164" i="10"/>
  <c r="BE168" i="10"/>
  <c r="BE177" i="10"/>
  <c r="BE181" i="10"/>
  <c r="BE184" i="10"/>
  <c r="J120" i="10"/>
  <c r="BE129" i="10"/>
  <c r="BE136" i="10"/>
  <c r="BE142" i="10"/>
  <c r="BE146" i="10"/>
  <c r="BE149" i="10"/>
  <c r="BE156" i="10"/>
  <c r="BE162" i="10"/>
  <c r="BE179" i="10"/>
  <c r="BE170" i="10"/>
  <c r="BE172" i="10"/>
  <c r="BE188" i="10"/>
  <c r="BE191" i="10"/>
  <c r="J89" i="9"/>
  <c r="F92" i="9"/>
  <c r="BE131" i="9"/>
  <c r="BE142" i="9"/>
  <c r="BE148" i="9"/>
  <c r="BE164" i="9"/>
  <c r="J92" i="9"/>
  <c r="J122" i="9"/>
  <c r="BE129" i="9"/>
  <c r="BE140" i="9"/>
  <c r="BE155" i="9"/>
  <c r="BE166" i="9"/>
  <c r="BE168" i="9"/>
  <c r="BE183" i="9"/>
  <c r="BE135" i="9"/>
  <c r="BE137" i="9"/>
  <c r="BE146" i="9"/>
  <c r="BE172" i="9"/>
  <c r="BE176" i="9"/>
  <c r="BE195" i="9"/>
  <c r="E116" i="9"/>
  <c r="BE144" i="9"/>
  <c r="BE150" i="9"/>
  <c r="BE158" i="9"/>
  <c r="BE170" i="9"/>
  <c r="BE174" i="9"/>
  <c r="BE188" i="9"/>
  <c r="F91" i="9"/>
  <c r="BE133" i="9"/>
  <c r="BE153" i="9"/>
  <c r="BE162" i="9"/>
  <c r="BE178" i="9"/>
  <c r="BE181" i="9"/>
  <c r="BE160" i="9"/>
  <c r="BE185" i="9"/>
  <c r="BE192" i="9"/>
  <c r="J122" i="8"/>
  <c r="BE141" i="8"/>
  <c r="BE143" i="8"/>
  <c r="BE161" i="8"/>
  <c r="BE165" i="8"/>
  <c r="J127" i="7"/>
  <c r="J98" i="7" s="1"/>
  <c r="F122" i="8"/>
  <c r="BE133" i="8"/>
  <c r="J89" i="8"/>
  <c r="J92" i="8"/>
  <c r="BE149" i="8"/>
  <c r="BE151" i="8"/>
  <c r="BE169" i="8"/>
  <c r="BE171" i="8"/>
  <c r="BE174" i="8"/>
  <c r="BE176" i="8"/>
  <c r="BE178" i="8"/>
  <c r="BE131" i="8"/>
  <c r="BE145" i="8"/>
  <c r="BE154" i="8"/>
  <c r="BE163" i="8"/>
  <c r="BE187" i="8"/>
  <c r="BB101" i="1"/>
  <c r="E85" i="8"/>
  <c r="BE135" i="8"/>
  <c r="BE156" i="8"/>
  <c r="BE159" i="8"/>
  <c r="BE183" i="8"/>
  <c r="F92" i="8"/>
  <c r="BE129" i="8"/>
  <c r="BE138" i="8"/>
  <c r="BE147" i="8"/>
  <c r="BE167" i="8"/>
  <c r="BE180" i="8"/>
  <c r="J92" i="7"/>
  <c r="BE137" i="7"/>
  <c r="BE163" i="7"/>
  <c r="BE176" i="7"/>
  <c r="BE183" i="7"/>
  <c r="J126" i="6"/>
  <c r="J99" i="6" s="1"/>
  <c r="F91" i="7"/>
  <c r="F92" i="7"/>
  <c r="J119" i="7"/>
  <c r="BE133" i="7"/>
  <c r="BE142" i="7"/>
  <c r="BE165" i="7"/>
  <c r="BE169" i="7"/>
  <c r="BE174" i="7"/>
  <c r="E85" i="7"/>
  <c r="BE128" i="7"/>
  <c r="BE145" i="7"/>
  <c r="BE149" i="7"/>
  <c r="BE172" i="7"/>
  <c r="BE179" i="7"/>
  <c r="J121" i="7"/>
  <c r="BE131" i="7"/>
  <c r="BE151" i="7"/>
  <c r="BE155" i="7"/>
  <c r="BE157" i="7"/>
  <c r="BE161" i="7"/>
  <c r="BE135" i="7"/>
  <c r="BE140" i="7"/>
  <c r="BE147" i="7"/>
  <c r="BE153" i="7"/>
  <c r="BE159" i="7"/>
  <c r="BE167" i="7"/>
  <c r="F91" i="6"/>
  <c r="J92" i="6"/>
  <c r="BE138" i="6"/>
  <c r="BE145" i="6"/>
  <c r="E85" i="6"/>
  <c r="J91" i="6"/>
  <c r="BE124" i="6"/>
  <c r="BE127" i="6"/>
  <c r="BE131" i="6"/>
  <c r="F118" i="6"/>
  <c r="BE129" i="6"/>
  <c r="BE140" i="6"/>
  <c r="J89" i="6"/>
  <c r="BE133" i="6"/>
  <c r="BE135" i="6"/>
  <c r="BE142" i="6"/>
  <c r="BC99" i="1"/>
  <c r="J92" i="5"/>
  <c r="E115" i="5"/>
  <c r="F121" i="5"/>
  <c r="BE128" i="5"/>
  <c r="BE130" i="5"/>
  <c r="BE133" i="5"/>
  <c r="BE137" i="5"/>
  <c r="BE139" i="5"/>
  <c r="BE151" i="5"/>
  <c r="BE155" i="5"/>
  <c r="J91" i="5"/>
  <c r="BE158" i="5"/>
  <c r="BE164" i="5"/>
  <c r="BE171" i="5"/>
  <c r="J89" i="5"/>
  <c r="BE135" i="5"/>
  <c r="BE144" i="5"/>
  <c r="BE160" i="5"/>
  <c r="BE162" i="5"/>
  <c r="BE167" i="5"/>
  <c r="F92" i="5"/>
  <c r="BE141" i="5"/>
  <c r="BE147" i="5"/>
  <c r="BE149" i="5"/>
  <c r="BE153" i="5"/>
  <c r="BA98" i="1"/>
  <c r="J160" i="3"/>
  <c r="J104" i="3" s="1"/>
  <c r="J91" i="4"/>
  <c r="J122" i="4"/>
  <c r="BE128" i="4"/>
  <c r="BE135" i="4"/>
  <c r="BE137" i="4"/>
  <c r="BE145" i="4"/>
  <c r="BE153" i="4"/>
  <c r="BE155" i="4"/>
  <c r="BE140" i="4"/>
  <c r="BE149" i="4"/>
  <c r="BE164" i="4"/>
  <c r="BE175" i="4"/>
  <c r="BE142" i="4"/>
  <c r="BE147" i="4"/>
  <c r="F91" i="4"/>
  <c r="BE133" i="4"/>
  <c r="BE161" i="4"/>
  <c r="E85" i="4"/>
  <c r="F92" i="4"/>
  <c r="BE131" i="4"/>
  <c r="BE166" i="4"/>
  <c r="BE171" i="4"/>
  <c r="J89" i="4"/>
  <c r="BE151" i="4"/>
  <c r="BE157" i="4"/>
  <c r="BE159" i="4"/>
  <c r="BE168" i="4"/>
  <c r="J174" i="2"/>
  <c r="J106" i="2" s="1"/>
  <c r="J89" i="3"/>
  <c r="F92" i="3"/>
  <c r="BE132" i="3"/>
  <c r="BE161" i="3"/>
  <c r="J91" i="3"/>
  <c r="BE143" i="3"/>
  <c r="E114" i="3"/>
  <c r="F120" i="3"/>
  <c r="BE139" i="3"/>
  <c r="BE145" i="3"/>
  <c r="BE150" i="3"/>
  <c r="BE152" i="3"/>
  <c r="J121" i="3"/>
  <c r="BE130" i="3"/>
  <c r="BE141" i="3"/>
  <c r="BE154" i="3"/>
  <c r="BE134" i="3"/>
  <c r="BE147" i="3"/>
  <c r="BE157" i="3"/>
  <c r="BE127" i="3"/>
  <c r="BE136" i="3"/>
  <c r="AW95" i="1"/>
  <c r="BB95" i="1"/>
  <c r="E85" i="2"/>
  <c r="J89" i="2"/>
  <c r="F91" i="2"/>
  <c r="J91" i="2"/>
  <c r="F92" i="2"/>
  <c r="J92" i="2"/>
  <c r="BE129" i="2"/>
  <c r="BE131" i="2"/>
  <c r="BE133" i="2"/>
  <c r="BE136" i="2"/>
  <c r="BE139" i="2"/>
  <c r="BE141" i="2"/>
  <c r="BE143" i="2"/>
  <c r="BE145" i="2"/>
  <c r="BE147" i="2"/>
  <c r="BE150" i="2"/>
  <c r="BE153" i="2"/>
  <c r="BE155" i="2"/>
  <c r="BE157" i="2"/>
  <c r="BE159" i="2"/>
  <c r="BE161" i="2"/>
  <c r="BE164" i="2"/>
  <c r="BE166" i="2"/>
  <c r="BE168" i="2"/>
  <c r="BE171" i="2"/>
  <c r="BE175" i="2"/>
  <c r="BD95" i="1"/>
  <c r="J34" i="3"/>
  <c r="AW96" i="1" s="1"/>
  <c r="F34" i="4"/>
  <c r="BA97" i="1" s="1"/>
  <c r="F35" i="6"/>
  <c r="BB99" i="1" s="1"/>
  <c r="F36" i="7"/>
  <c r="BC100" i="1" s="1"/>
  <c r="F34" i="9"/>
  <c r="BA102" i="1" s="1"/>
  <c r="F35" i="10"/>
  <c r="BB103" i="1" s="1"/>
  <c r="F36" i="11"/>
  <c r="BC104" i="1" s="1"/>
  <c r="F35" i="12"/>
  <c r="BB105" i="1" s="1"/>
  <c r="F37" i="3"/>
  <c r="BD96" i="1" s="1"/>
  <c r="J34" i="5"/>
  <c r="AW98" i="1" s="1"/>
  <c r="J34" i="6"/>
  <c r="AW99" i="1" s="1"/>
  <c r="F34" i="7"/>
  <c r="BA100" i="1" s="1"/>
  <c r="F37" i="8"/>
  <c r="BD101" i="1"/>
  <c r="J34" i="10"/>
  <c r="AW103" i="1" s="1"/>
  <c r="F37" i="11"/>
  <c r="BD104" i="1"/>
  <c r="F34" i="11"/>
  <c r="BA104" i="1" s="1"/>
  <c r="J34" i="13"/>
  <c r="AW106" i="1" s="1"/>
  <c r="F37" i="13"/>
  <c r="BD106" i="1" s="1"/>
  <c r="F36" i="3"/>
  <c r="BC96" i="1" s="1"/>
  <c r="F35" i="4"/>
  <c r="BB97" i="1" s="1"/>
  <c r="F37" i="5"/>
  <c r="BD98" i="1" s="1"/>
  <c r="F37" i="7"/>
  <c r="BD100" i="1" s="1"/>
  <c r="F36" i="8"/>
  <c r="BC101" i="1" s="1"/>
  <c r="F36" i="9"/>
  <c r="BC102" i="1" s="1"/>
  <c r="J34" i="11"/>
  <c r="AW104" i="1" s="1"/>
  <c r="F36" i="12"/>
  <c r="BC105" i="1" s="1"/>
  <c r="F34" i="3"/>
  <c r="BA96" i="1" s="1"/>
  <c r="J34" i="4"/>
  <c r="AW97" i="1" s="1"/>
  <c r="F34" i="6"/>
  <c r="BA99" i="1" s="1"/>
  <c r="F35" i="7"/>
  <c r="BB100" i="1" s="1"/>
  <c r="J34" i="8"/>
  <c r="AW101" i="1"/>
  <c r="F35" i="9"/>
  <c r="BB102" i="1" s="1"/>
  <c r="F34" i="10"/>
  <c r="BA103" i="1" s="1"/>
  <c r="F35" i="11"/>
  <c r="BB104" i="1" s="1"/>
  <c r="F34" i="12"/>
  <c r="BA105" i="1" s="1"/>
  <c r="F34" i="13"/>
  <c r="BA106" i="1" s="1"/>
  <c r="F35" i="3"/>
  <c r="BB96" i="1" s="1"/>
  <c r="F37" i="4"/>
  <c r="BD97" i="1" s="1"/>
  <c r="F36" i="5"/>
  <c r="BC98" i="1" s="1"/>
  <c r="J34" i="7"/>
  <c r="AW100" i="1" s="1"/>
  <c r="J34" i="9"/>
  <c r="AW102" i="1" s="1"/>
  <c r="F37" i="10"/>
  <c r="BD103" i="1"/>
  <c r="F37" i="12"/>
  <c r="BD105" i="1"/>
  <c r="F36" i="13"/>
  <c r="BC106" i="1" s="1"/>
  <c r="F36" i="4"/>
  <c r="BC97" i="1" s="1"/>
  <c r="F35" i="5"/>
  <c r="BB98" i="1" s="1"/>
  <c r="F37" i="6"/>
  <c r="BD99" i="1" s="1"/>
  <c r="F34" i="8"/>
  <c r="BA101" i="1" s="1"/>
  <c r="F37" i="9"/>
  <c r="BD102" i="1" s="1"/>
  <c r="F36" i="10"/>
  <c r="BC103" i="1"/>
  <c r="J34" i="12"/>
  <c r="AW105" i="1"/>
  <c r="F35" i="13"/>
  <c r="BB106" i="1" s="1"/>
  <c r="R127" i="8" l="1"/>
  <c r="R126" i="8" s="1"/>
  <c r="T126" i="4"/>
  <c r="T125" i="4" s="1"/>
  <c r="T122" i="6"/>
  <c r="T121" i="6" s="1"/>
  <c r="T126" i="7"/>
  <c r="T125" i="7" s="1"/>
  <c r="T127" i="8"/>
  <c r="T126" i="8" s="1"/>
  <c r="P126" i="4"/>
  <c r="P125" i="4" s="1"/>
  <c r="AU97" i="1" s="1"/>
  <c r="T127" i="2"/>
  <c r="T126" i="2" s="1"/>
  <c r="T125" i="3"/>
  <c r="T124" i="3" s="1"/>
  <c r="BK169" i="5"/>
  <c r="J169" i="5" s="1"/>
  <c r="J104" i="5" s="1"/>
  <c r="BK141" i="11"/>
  <c r="J141" i="11" s="1"/>
  <c r="J102" i="11" s="1"/>
  <c r="BK127" i="10"/>
  <c r="BK125" i="12"/>
  <c r="J125" i="12" s="1"/>
  <c r="J97" i="12" s="1"/>
  <c r="J156" i="12"/>
  <c r="J104" i="12" s="1"/>
  <c r="BK122" i="6"/>
  <c r="BK121" i="6" s="1"/>
  <c r="J121" i="6" s="1"/>
  <c r="J30" i="6" s="1"/>
  <c r="AG99" i="1" s="1"/>
  <c r="T127" i="9"/>
  <c r="T126" i="9" s="1"/>
  <c r="R127" i="10"/>
  <c r="R126" i="10" s="1"/>
  <c r="R127" i="9"/>
  <c r="R126" i="9" s="1"/>
  <c r="BK127" i="2"/>
  <c r="BK126" i="2" s="1"/>
  <c r="J126" i="2" s="1"/>
  <c r="J30" i="2" s="1"/>
  <c r="AG95" i="1" s="1"/>
  <c r="P127" i="10"/>
  <c r="P126" i="10" s="1"/>
  <c r="AU103" i="1" s="1"/>
  <c r="BK127" i="9"/>
  <c r="R126" i="5"/>
  <c r="R125" i="5" s="1"/>
  <c r="R124" i="11"/>
  <c r="R123" i="11" s="1"/>
  <c r="T125" i="12"/>
  <c r="T124" i="12" s="1"/>
  <c r="T127" i="10"/>
  <c r="T126" i="10" s="1"/>
  <c r="R127" i="2"/>
  <c r="R126" i="2" s="1"/>
  <c r="P127" i="8"/>
  <c r="P126" i="8" s="1"/>
  <c r="AU101" i="1" s="1"/>
  <c r="P125" i="3"/>
  <c r="P124" i="3"/>
  <c r="AU96" i="1" s="1"/>
  <c r="BK126" i="7"/>
  <c r="J126" i="7" s="1"/>
  <c r="J97" i="7" s="1"/>
  <c r="T126" i="5"/>
  <c r="T125" i="5" s="1"/>
  <c r="P126" i="5"/>
  <c r="P125" i="5"/>
  <c r="AU98" i="1" s="1"/>
  <c r="P127" i="9"/>
  <c r="P126" i="9" s="1"/>
  <c r="AU102" i="1" s="1"/>
  <c r="BK186" i="10"/>
  <c r="J186" i="10" s="1"/>
  <c r="J104" i="10" s="1"/>
  <c r="BK173" i="4"/>
  <c r="J173" i="4" s="1"/>
  <c r="J104" i="4" s="1"/>
  <c r="BK126" i="5"/>
  <c r="J126" i="5" s="1"/>
  <c r="J97" i="5" s="1"/>
  <c r="BK190" i="9"/>
  <c r="J190" i="9" s="1"/>
  <c r="J104" i="9" s="1"/>
  <c r="BK125" i="3"/>
  <c r="J125" i="3" s="1"/>
  <c r="J97" i="3" s="1"/>
  <c r="BK181" i="7"/>
  <c r="J181" i="7" s="1"/>
  <c r="J104" i="7" s="1"/>
  <c r="BK185" i="8"/>
  <c r="J185" i="8" s="1"/>
  <c r="J105" i="8" s="1"/>
  <c r="BK126" i="4"/>
  <c r="BK127" i="8"/>
  <c r="J127" i="8" s="1"/>
  <c r="J97" i="8" s="1"/>
  <c r="BK124" i="11"/>
  <c r="J124" i="11" s="1"/>
  <c r="J97" i="11" s="1"/>
  <c r="BK120" i="13"/>
  <c r="J120" i="13"/>
  <c r="J97" i="13" s="1"/>
  <c r="J127" i="10"/>
  <c r="J97" i="10" s="1"/>
  <c r="F33" i="4"/>
  <c r="AZ97" i="1" s="1"/>
  <c r="J33" i="7"/>
  <c r="AV100" i="1" s="1"/>
  <c r="AT100" i="1" s="1"/>
  <c r="F33" i="11"/>
  <c r="AZ104" i="1" s="1"/>
  <c r="F33" i="13"/>
  <c r="AZ106" i="1" s="1"/>
  <c r="F33" i="2"/>
  <c r="AZ95" i="1" s="1"/>
  <c r="F33" i="8"/>
  <c r="AZ101" i="1" s="1"/>
  <c r="F33" i="12"/>
  <c r="AZ105" i="1" s="1"/>
  <c r="BA94" i="1"/>
  <c r="W30" i="1" s="1"/>
  <c r="J33" i="4"/>
  <c r="AV97" i="1" s="1"/>
  <c r="AT97" i="1" s="1"/>
  <c r="J33" i="6"/>
  <c r="AV99" i="1" s="1"/>
  <c r="AT99" i="1" s="1"/>
  <c r="J33" i="8"/>
  <c r="AV101" i="1" s="1"/>
  <c r="AT101" i="1" s="1"/>
  <c r="J33" i="11"/>
  <c r="AV104" i="1" s="1"/>
  <c r="AT104" i="1" s="1"/>
  <c r="J33" i="12"/>
  <c r="AV105" i="1" s="1"/>
  <c r="AT105" i="1" s="1"/>
  <c r="F33" i="3"/>
  <c r="AZ96" i="1" s="1"/>
  <c r="F33" i="5"/>
  <c r="AZ98" i="1" s="1"/>
  <c r="F33" i="9"/>
  <c r="AZ102" i="1" s="1"/>
  <c r="J33" i="13"/>
  <c r="AV106" i="1" s="1"/>
  <c r="AT106" i="1" s="1"/>
  <c r="J33" i="3"/>
  <c r="AV96" i="1" s="1"/>
  <c r="AT96" i="1" s="1"/>
  <c r="F33" i="6"/>
  <c r="AZ99" i="1" s="1"/>
  <c r="J33" i="9"/>
  <c r="AV102" i="1" s="1"/>
  <c r="AT102" i="1" s="1"/>
  <c r="BD94" i="1"/>
  <c r="W33" i="1" s="1"/>
  <c r="J33" i="2"/>
  <c r="AV95" i="1" s="1"/>
  <c r="AT95" i="1" s="1"/>
  <c r="F33" i="7"/>
  <c r="AZ100" i="1" s="1"/>
  <c r="F33" i="10"/>
  <c r="AZ103" i="1" s="1"/>
  <c r="BC94" i="1"/>
  <c r="W32" i="1" s="1"/>
  <c r="J33" i="5"/>
  <c r="AV98" i="1" s="1"/>
  <c r="AT98" i="1" s="1"/>
  <c r="J33" i="10"/>
  <c r="AV103" i="1" s="1"/>
  <c r="AT103" i="1" s="1"/>
  <c r="BB94" i="1"/>
  <c r="W31" i="1" s="1"/>
  <c r="AN99" i="1" l="1"/>
  <c r="AN95" i="1"/>
  <c r="BK124" i="12"/>
  <c r="J124" i="12" s="1"/>
  <c r="J96" i="12" s="1"/>
  <c r="BK123" i="11"/>
  <c r="J123" i="11" s="1"/>
  <c r="J96" i="11" s="1"/>
  <c r="BK125" i="4"/>
  <c r="J125" i="4" s="1"/>
  <c r="J30" i="4" s="1"/>
  <c r="AG97" i="1" s="1"/>
  <c r="AN97" i="1" s="1"/>
  <c r="BK126" i="9"/>
  <c r="J126" i="9" s="1"/>
  <c r="J96" i="9" s="1"/>
  <c r="J127" i="9"/>
  <c r="J97" i="9" s="1"/>
  <c r="BK125" i="5"/>
  <c r="J125" i="5" s="1"/>
  <c r="J30" i="5" s="1"/>
  <c r="AG98" i="1" s="1"/>
  <c r="J96" i="6"/>
  <c r="BK126" i="10"/>
  <c r="J126" i="10" s="1"/>
  <c r="J96" i="10" s="1"/>
  <c r="BK124" i="3"/>
  <c r="J124" i="3" s="1"/>
  <c r="J96" i="2"/>
  <c r="J126" i="4"/>
  <c r="J97" i="4" s="1"/>
  <c r="J122" i="6"/>
  <c r="J97" i="6" s="1"/>
  <c r="BK126" i="8"/>
  <c r="J126" i="8" s="1"/>
  <c r="J30" i="8" s="1"/>
  <c r="AG101" i="1" s="1"/>
  <c r="BK119" i="13"/>
  <c r="J119" i="13" s="1"/>
  <c r="J96" i="13" s="1"/>
  <c r="BK125" i="7"/>
  <c r="J125" i="7" s="1"/>
  <c r="J96" i="7" s="1"/>
  <c r="J127" i="2"/>
  <c r="J97" i="2" s="1"/>
  <c r="J39" i="6"/>
  <c r="J39" i="2"/>
  <c r="AZ94" i="1"/>
  <c r="W29" i="1" s="1"/>
  <c r="AU94" i="1"/>
  <c r="AX94" i="1"/>
  <c r="AY94" i="1"/>
  <c r="AW94" i="1"/>
  <c r="AK30" i="1" s="1"/>
  <c r="J30" i="12"/>
  <c r="AG105" i="1" s="1"/>
  <c r="AN105" i="1" s="1"/>
  <c r="J30" i="11" l="1"/>
  <c r="AG104" i="1" s="1"/>
  <c r="AN104" i="1" s="1"/>
  <c r="J96" i="4"/>
  <c r="J39" i="4"/>
  <c r="J96" i="3"/>
  <c r="J30" i="3"/>
  <c r="AG96" i="1" s="1"/>
  <c r="AN96" i="1" s="1"/>
  <c r="J39" i="5"/>
  <c r="J39" i="8"/>
  <c r="J96" i="5"/>
  <c r="J96" i="8"/>
  <c r="J39" i="12"/>
  <c r="AN101" i="1"/>
  <c r="AN98" i="1"/>
  <c r="J30" i="13"/>
  <c r="AG106" i="1"/>
  <c r="J30" i="10"/>
  <c r="AG103" i="1" s="1"/>
  <c r="AN103" i="1" s="1"/>
  <c r="J30" i="7"/>
  <c r="AG100" i="1" s="1"/>
  <c r="AN100" i="1" s="1"/>
  <c r="J30" i="9"/>
  <c r="AG102" i="1" s="1"/>
  <c r="AV94" i="1"/>
  <c r="AK29" i="1" s="1"/>
  <c r="J39" i="11" l="1"/>
  <c r="J39" i="3"/>
  <c r="J39" i="10"/>
  <c r="J39" i="13"/>
  <c r="J39" i="9"/>
  <c r="J39" i="7"/>
  <c r="AN106" i="1"/>
  <c r="AN102" i="1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<sst xmlns="http://schemas.openxmlformats.org/spreadsheetml/2006/main" count="6083" uniqueCount="388">
  <si>
    <t>Export Komplet</t>
  </si>
  <si>
    <t/>
  </si>
  <si>
    <t>2.0</t>
  </si>
  <si>
    <t>False</t>
  </si>
  <si>
    <t>{c5eb0000-ba2b-40f0-95a2-d1cf6fd07a05}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</si>
  <si>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</si>
  <si>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</si>
  <si>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</si>
  <si>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</si>
  <si>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</si>
  <si>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</si>
  <si>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</si>
  <si>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</si>
  <si>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IMPORT</t>
  </si>
  <si>
    <t>Stavba:</t>
  </si>
  <si>
    <t>Hodonín – opravy asfaltových vrstev MK 2024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</si>
  <si>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</si>
  <si>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</si>
  <si>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</si>
  <si>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</si>
  <si>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</si>
  <si>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</si>
  <si>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</si>
  <si>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</si>
  <si>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</si>
  <si>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</si>
  <si>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</si>
  <si>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</si>
  <si>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</si>
  <si>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</si>
  <si>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</si>
  <si>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</si>
  <si>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</si>
  <si>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</si>
  <si>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</si>
  <si>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</si>
  <si>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</si>
  <si>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</si>
  <si>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</si>
  <si>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</si>
  <si>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</si>
  <si>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</si>
  <si>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</si>
  <si>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</si>
  <si>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</si>
  <si>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</si>
  <si>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</si>
  <si>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</si>
  <si>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</si>
  <si>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</si>
  <si>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</si>
  <si>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</si>
  <si>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</si>
  <si>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</si>
  <si>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</si>
  <si>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</si>
  <si>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</si>
  <si>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</si>
  <si>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</si>
  <si>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</si>
  <si>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</si>
  <si>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</si>
  <si>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</si>
  <si>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</si>
  <si>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</si>
  <si>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</si>
  <si>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</si>
  <si>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</si>
  <si>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</si>
  <si>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</si>
  <si>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</si>
  <si>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</si>
  <si>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</si>
  <si>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01</t>
  </si>
  <si>
    <t>Rekonstrukce MK Pančava</t>
  </si>
  <si>
    <t>STA</t>
  </si>
  <si>
    <t>1</t>
  </si>
  <si>
    <t>{34ef36d9-c952-46f8-a917-90e8f1648ece}</t>
  </si>
  <si>
    <t>2</t>
  </si>
  <si>
    <t>02</t>
  </si>
  <si>
    <t>{9a3ede9f-83dc-4476-b6b2-cf4486700120}</t>
  </si>
  <si>
    <t>03</t>
  </si>
  <si>
    <t>{3dc3ccf4-6130-4f1c-aa15-cf23c3fba830}</t>
  </si>
  <si>
    <t>04</t>
  </si>
  <si>
    <t>Rekonstrukce MK Pánov I</t>
  </si>
  <si>
    <t>{989e399e-7021-497d-91c0-1a2dc4fa2597}</t>
  </si>
  <si>
    <t>05</t>
  </si>
  <si>
    <t>{c7d4de10-f1c8-43cf-b877-44d862100d1a}</t>
  </si>
  <si>
    <t>06</t>
  </si>
  <si>
    <t>{3c41c7e5-1d74-46c0-9df8-592ae0cc2b27}</t>
  </si>
  <si>
    <t>07</t>
  </si>
  <si>
    <t>{827af5cc-ccbe-4bc0-b4b3-e6862cb6be15}</t>
  </si>
  <si>
    <t>08</t>
  </si>
  <si>
    <t>{a95d0294-7e10-421a-bbd7-3eb5ffac1e47}</t>
  </si>
  <si>
    <t>09</t>
  </si>
  <si>
    <t>{51c92615-331a-4fcc-9eff-cc2320c8b35b}</t>
  </si>
  <si>
    <t>10</t>
  </si>
  <si>
    <t>{9962650a-417d-4dbf-8949-ae360cbc199e}</t>
  </si>
  <si>
    <t>11</t>
  </si>
  <si>
    <t>Rekonstrukce propoje ul. Okružní a ul. Legionářů</t>
  </si>
  <si>
    <t>{43da9a6e-a7e4-4f75-a3b1-487efa597358}</t>
  </si>
  <si>
    <t>Ošetření spár - 2000 bm</t>
  </si>
  <si>
    <t>{41dfbf45-38dd-41e5-8fa3-0181a6491887}</t>
  </si>
  <si>
    <t>KRYCÍ LIST SOUPISU PRACÍ</t>
  </si>
  <si>
    <t>Objekt:</t>
  </si>
  <si>
    <t>01 - Rekonstrukce MK Pančava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</si>
  <si>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</si>
  <si>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</si>
  <si>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</si>
  <si>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</si>
  <si>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</si>
  <si>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</si>
  <si>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</si>
  <si>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</si>
  <si>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</si>
  <si>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</si>
  <si>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</si>
  <si>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</si>
  <si>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</si>
  <si>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</si>
  <si>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</si>
  <si>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</si>
  <si>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</si>
  <si>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</si>
  <si>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</si>
  <si>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</si>
  <si>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</si>
  <si>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</si>
  <si>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</si>
  <si>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</si>
  <si>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</si>
  <si>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</si>
  <si>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</si>
  <si>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</si>
  <si>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</si>
  <si>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</si>
  <si>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</si>
  <si>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</si>
  <si>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</si>
  <si>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113107035</t>
  </si>
  <si>
    <t>Odstranění podkladu z betonu vyztuženého sítěmi tl do 100 mm při překopech ručně</t>
  </si>
  <si>
    <t>m2</t>
  </si>
  <si>
    <t>4</t>
  </si>
  <si>
    <t>PP</t>
  </si>
  <si>
    <t>Odstranění podkladů nebo krytů při překopech inženýrských sítí s přemístěním hmot na skládku ve vzdálenosti do 3 m nebo s naložením na dopravní prostředek ručně z betonu vyztuženého sítěmi, o tl. vrstvy do 100 mm</t>
  </si>
  <si>
    <t>113154364</t>
  </si>
  <si>
    <t>Frézování živičného krytu tl 100 mm pruh š přes 1 do 2 m pl přes 1000 do 10000 m2 s překážkami v trase</t>
  </si>
  <si>
    <t>Frézování živičného podkladu nebo krytu s naložením na dopravní prostředek plochy přes 1 000 do 10 000 m2 s překážkami v trase pruhu šířky přes 1 m do 2 m, tloušťky vrstvy 100 mm</t>
  </si>
  <si>
    <t>113155254</t>
  </si>
  <si>
    <t>Frézování betonového krytu tl 80 mm pruh š 1 m pl do 1000 m2 s překážkami v trase</t>
  </si>
  <si>
    <t>6</t>
  </si>
  <si>
    <t>Frézování betonového podkladu nebo krytu s naložením na dopravní prostředek plochy přes 500 do 1 000 m2 s překážkami v trase pruhu šířky do 1 m, tloušťky vrstvy 100 mm</t>
  </si>
  <si>
    <t>Vodorovné konstrukce</t>
  </si>
  <si>
    <t>18</t>
  </si>
  <si>
    <t>451315136</t>
  </si>
  <si>
    <t>Podkladní nebo výplňová vrstva z betonu C 20/25 tl do 200 mm vč. vybourání</t>
  </si>
  <si>
    <t>8</t>
  </si>
  <si>
    <t>Podkladní a výplňové vrstvy z betonu prostého tloušťky do 200 mm, z betonu C 20/25</t>
  </si>
  <si>
    <t>5</t>
  </si>
  <si>
    <t>Komunikace pozemní</t>
  </si>
  <si>
    <t>573231111</t>
  </si>
  <si>
    <t>Postřik živičný spojovací ze silniční emulze v množství 0,70 kg/m2</t>
  </si>
  <si>
    <t>Postřik spojovací PS bez posypu kamenivem ze silniční emulze, v množství 0,70 kg/m2</t>
  </si>
  <si>
    <t>577144121</t>
  </si>
  <si>
    <t>Asfaltový beton vrstva obrusná ACO 11+ (ABS) tř. I tl 50 mm š přes 3 m z nemodifikovaného asfaltu</t>
  </si>
  <si>
    <t>Asfaltový beton vrstva obrusná ACO 11 (ABS) s rozprostřením a se zhutněním z nemodifikovaného asfaltu v pruhu šířky přes 3 m tř. I (ACO 11+), po zhutnění tl. 50 mm</t>
  </si>
  <si>
    <t>577145112</t>
  </si>
  <si>
    <t>Asfaltový beton vrstva ložní ACL 16 (ABH) tl 50 mm š do 3 m z nemodifikovaného asfaltu</t>
  </si>
  <si>
    <t>14</t>
  </si>
  <si>
    <t>Asfaltový beton vrstva ložní ACL 16 (ABH) s rozprostřením a zhutněním z nemodifikovaného asfaltu v pruhu šířky do 3 m, po zhutnění tl. 50 mm</t>
  </si>
  <si>
    <t>7</t>
  </si>
  <si>
    <t>577146151R</t>
  </si>
  <si>
    <t>Asfaltová kompenzační vrstva se zvýšenou odolností proti šíření trhlin v. tl. 30mm (SAL)</t>
  </si>
  <si>
    <t>16</t>
  </si>
  <si>
    <t>Asfaltový beton vrstva ložní ACL 22 (ABVH) s rozprostřením a zhutněním z nemodifikovaného asfaltu v pruhu šířky do 3 m, po zhutnění tl. 50 mm</t>
  </si>
  <si>
    <t>599141111</t>
  </si>
  <si>
    <t>Vyplnění spár mezi silničními dílci živičnou zálivkou</t>
  </si>
  <si>
    <t>m</t>
  </si>
  <si>
    <t>Vyplnění spár mezi silničními dílci jakékoliv tloušťky živičnou zálivkou</t>
  </si>
  <si>
    <t>Trubní vedení</t>
  </si>
  <si>
    <t>19</t>
  </si>
  <si>
    <t>899231111</t>
  </si>
  <si>
    <t>Výšková úprava uličního vstupu nebo vpusti do 200 mm zvýšením mříže</t>
  </si>
  <si>
    <t>kus</t>
  </si>
  <si>
    <t>20</t>
  </si>
  <si>
    <t>9</t>
  </si>
  <si>
    <t>Ostatní konstrukce a práce, bourání</t>
  </si>
  <si>
    <t>919112223</t>
  </si>
  <si>
    <t>Řezání spár pro vytvoření komůrky š 15 mm hl 30 mm pro těsnící zálivku v živičném krytu</t>
  </si>
  <si>
    <t>22</t>
  </si>
  <si>
    <t>Řezání dilatačních spár v živičném krytu vytvoření komůrky pro těsnící zálivku šířky 15 mm, hloubky 30 mm</t>
  </si>
  <si>
    <t>919721221</t>
  </si>
  <si>
    <t>Geomříž pro vyztužení asfaltového povrchu</t>
  </si>
  <si>
    <t>24</t>
  </si>
  <si>
    <t>Geomříž pro vyztužení asfaltového povrchu ze skelných vláken</t>
  </si>
  <si>
    <t>919731112</t>
  </si>
  <si>
    <t>Zarovnání styčné plochy podkladu nebo krytu z betonu tl do 150 mm</t>
  </si>
  <si>
    <t>26</t>
  </si>
  <si>
    <t>Zarovnání styčné plochy podkladu nebo krytu podél vybourané části komunikace nebo zpevněné plochy z betonu prostého tl. do 150 mm</t>
  </si>
  <si>
    <t>919735112</t>
  </si>
  <si>
    <t>Řezání stávajícího živičného krytu hl přes 50 do 100 mm</t>
  </si>
  <si>
    <t>28</t>
  </si>
  <si>
    <t>Řezání stávajícího živičného krytu nebo podkladu hloubky přes 50 do 100 mm</t>
  </si>
  <si>
    <t>13</t>
  </si>
  <si>
    <t>938909331</t>
  </si>
  <si>
    <t>Čištění vozovek metením ručně podkladu nebo krytu betonového nebo živičného</t>
  </si>
  <si>
    <t>30</t>
  </si>
  <si>
    <t>Čištění vozovek metením bláta, prachu nebo hlinitého nánosu s odklizením na hromady na vzdálenost do 20 m nebo naložením na dopravní prostředek ručně povrchu podkladu nebo krytu betonového nebo živičného</t>
  </si>
  <si>
    <t>997</t>
  </si>
  <si>
    <t>Přesun sutě</t>
  </si>
  <si>
    <t>997211511</t>
  </si>
  <si>
    <t>Vodorovná doprava suti po suchu na vzdálenost do 1 km</t>
  </si>
  <si>
    <t>t</t>
  </si>
  <si>
    <t>32</t>
  </si>
  <si>
    <t>Vodorovná doprava suti nebo vybouraných hmot suti se složením a hrubým urovnáním, na vzdálenost do 1 km</t>
  </si>
  <si>
    <t>15</t>
  </si>
  <si>
    <t>997211519</t>
  </si>
  <si>
    <t>Příplatek ZKD 1 km u vodorovné dopravy suti</t>
  </si>
  <si>
    <t>34</t>
  </si>
  <si>
    <t>Vodorovná doprava suti nebo vybouraných hmot suti se složením a hrubým urovnáním, na vzdálenost Příplatek k ceně za každý další započatý 1 km přes 1 km</t>
  </si>
  <si>
    <t>997221645</t>
  </si>
  <si>
    <t>Poplatek za uložení na skládce (skládkovné) odpadu asfaltového bez dehtu kód odpadu 17 03 02</t>
  </si>
  <si>
    <t>36</t>
  </si>
  <si>
    <t>Poplatek za uložení stavebního odpadu na skládce (skládkovné) asfaltového bez obsahu dehtu zatříděného do Katalogu odpadů pod kódem 17 03 02</t>
  </si>
  <si>
    <t>998</t>
  </si>
  <si>
    <t>Přesun hmot</t>
  </si>
  <si>
    <t>17</t>
  </si>
  <si>
    <t>998225111</t>
  </si>
  <si>
    <t>Přesun hmot pro pozemní komunikace s krytem z kamene, monolitickým betonovým nebo živičným</t>
  </si>
  <si>
    <t>38</t>
  </si>
  <si>
    <t>Přesun hmot pro komunikace s krytem z kameniva, monolitickým betonovým nebo živičným dopravní vzdálenost do 200 m jakékoliv délky objektu</t>
  </si>
  <si>
    <t>VRN</t>
  </si>
  <si>
    <t>Vedlejší rozpočtové náklady</t>
  </si>
  <si>
    <t>VRN7</t>
  </si>
  <si>
    <t>Provozní vlivy</t>
  </si>
  <si>
    <t>Přechodné dopravní značení</t>
  </si>
  <si>
    <t>kpl</t>
  </si>
  <si>
    <t>40</t>
  </si>
  <si>
    <t>Zajištění DIO komunikace II. a III. třídy - jednoduché el. vedení</t>
  </si>
  <si>
    <t>113154114</t>
  </si>
  <si>
    <t>Frézování živičného krytu tl 100 mm pruh š 0,5 m pl do 500 m2 bez překážek v trase</t>
  </si>
  <si>
    <t>Frézování živičného podkladu nebo krytu s naložením na dopravní prostředek plochy do 500 m2 bez překážek v trase pruhu šířky do 0,5 m, tloušťky vrstvy 100 mm</t>
  </si>
  <si>
    <t>3</t>
  </si>
  <si>
    <t>577144131</t>
  </si>
  <si>
    <t>Asfaltový beton vrstva obrusná ACO 11 (ABS) tl 50 mm š do 3 m z modifikovaného asfaltu</t>
  </si>
  <si>
    <t>Asfaltový beton vrstva obrusná ACO 11 (ABS) s rozprostřením a se zhutněním z modifikovaného asfaltu v pruhu šířky přes do 1,5 do 3 m, po zhutnění tl. 50 mm</t>
  </si>
  <si>
    <t>Pol1</t>
  </si>
  <si>
    <t>Zřízení kompletní UV vč. napojení do kanalizace</t>
  </si>
  <si>
    <t>Osazení vpusti uliční z betonových dílců DN 450 dno s výtokem</t>
  </si>
  <si>
    <t>915211112</t>
  </si>
  <si>
    <t>Vodorovné dopravní značení dělící čáry souvislé š 125 mm retroreflexní bílý plast</t>
  </si>
  <si>
    <t>Vodorovné dopravní značení stříkaným plastem dělící čára šířky 125 mm souvislá bílá retroreflexní</t>
  </si>
  <si>
    <t>915231112</t>
  </si>
  <si>
    <t>Vodorovné dopravní značení přechody pro chodce, šipky, symboly retroreflexní bílý plast</t>
  </si>
  <si>
    <t>Vodorovné dopravní značení stříkaným plastem přechody pro chodce, šipky, symboly nápisy bílé retroreflexní</t>
  </si>
  <si>
    <t>915611111</t>
  </si>
  <si>
    <t>Předznačení vodorovného liniového značení</t>
  </si>
  <si>
    <t>Předznačení pro vodorovné značení stříkané barvou nebo prováděné z nátěrových hmot liniové dělicí čáry, vodicí proužky</t>
  </si>
  <si>
    <t>915621111</t>
  </si>
  <si>
    <t>Předznačení vodorovného plošného značení</t>
  </si>
  <si>
    <t>Předznačení pro vodorovné značení stříkané barvou nebo prováděné z nátěrových hmot plošné šipky, symboly, nápisy</t>
  </si>
  <si>
    <t>42</t>
  </si>
  <si>
    <t>04 - Rekonstrukce MK Pánov I</t>
  </si>
  <si>
    <t>113107213</t>
  </si>
  <si>
    <t>Odstranění podkladu z kameniva těženého tl přes 200 do 300 mm strojně pl přes 200 m2</t>
  </si>
  <si>
    <t>Odstranění podkladů nebo krytů strojně plochy jednotlivě přes 200 m2 s přemístěním hmot na skládku na vzdálenost do 20 m nebo s naložením na dopravní prostředek z kameniva těženého, o tl. vrstvy přes 200 do 300 mm</t>
  </si>
  <si>
    <t>564951413</t>
  </si>
  <si>
    <t>Podklad z asfaltového recyklátu plochy přes 100 m2 tl 150 mm</t>
  </si>
  <si>
    <t>Podklad nebo podsyp z asfaltového recyklátu s rozprostřením a zhutněním plochy přes 100 m2, po zhutnění tl. 150 mm</t>
  </si>
  <si>
    <t>997211611</t>
  </si>
  <si>
    <t>Nakládání suti na dopravní prostředky pro vodorovnou dopravu</t>
  </si>
  <si>
    <t>Nakládání suti nebo vybouraných hmot na dopravní prostředky pro vodorovnou dopravu suti</t>
  </si>
  <si>
    <t>181911102</t>
  </si>
  <si>
    <t>Úprava pláně v hornině třídy těžitelnosti I skupiny 1 až 2 se zhutněním ručně</t>
  </si>
  <si>
    <t>Úprava pláně vyrovnáním výškových rozdílů ručně v hornině třídy těžitelnosti I skupiny 1 a 2 se zhutněním</t>
  </si>
  <si>
    <t>915211122</t>
  </si>
  <si>
    <t>Vodorovné dopravní značení dělící čáry přerušované š 125 mm retroreflexní bílý plast</t>
  </si>
  <si>
    <t>Vodorovné dopravní značení stříkaným plastem dělící čára šířky 125 mm přerušovaná bílá retroreflexní</t>
  </si>
  <si>
    <t>23</t>
  </si>
  <si>
    <t>915221112</t>
  </si>
  <si>
    <t>Vodorovné dopravní značení vodící čáry souvislé š 250 mm retroreflexní bílý plast</t>
  </si>
  <si>
    <t>Vodorovné dopravní značení stříkaným plastem vodící čára bílá šířky 250 mm souvislá retroreflexní</t>
  </si>
  <si>
    <t>915221122</t>
  </si>
  <si>
    <t>Vodorovné dopravní značení vodící čáry přerušované š 250 mm retroreflexní bílý plast</t>
  </si>
  <si>
    <t>Vodorovné dopravní značení stříkaným plastem vodící čára bílá šířky 250 mm přerušovaná retroreflexní</t>
  </si>
  <si>
    <t>25</t>
  </si>
  <si>
    <t>M</t>
  </si>
  <si>
    <t>5521</t>
  </si>
  <si>
    <t>Dodávka a montáž mříží uličních vpustí vč. nutných úprav UV</t>
  </si>
  <si>
    <t>mříž D 400 - konkávní 600x600 4-stranný rám</t>
  </si>
  <si>
    <t>44</t>
  </si>
  <si>
    <t>46</t>
  </si>
  <si>
    <t>48</t>
  </si>
  <si>
    <t>50</t>
  </si>
  <si>
    <t>113106142</t>
  </si>
  <si>
    <t>Rozebrání dlažeb z betonových nebo kamenných dlaždic komunikací pro pěší strojně pl přes 50 m2</t>
  </si>
  <si>
    <t>Rozebrání dlažeb komunikací pro pěší s přemístěním hmot na skládku na vzdálenost do 3 m nebo s naložením na dopravní prostředek s ložem z kameniva nebo živice a s jakoukoliv výplní spár strojně plochy jednotlivě přes 50 m2 z betonových nebo kameninových dlaždic, desek nebo tvarovek</t>
  </si>
  <si>
    <t>113107123</t>
  </si>
  <si>
    <t>Odstranění podkladu z kameniva drceného tl přes 200 do 300 mm ručně</t>
  </si>
  <si>
    <t>Odstranění podkladů nebo krytů ručně s přemístěním hmot na skládku na vzdálenost do 3 m nebo s naložením na dopravní prostředek z kameniva hrubého drceného, o tl. vrstvy přes 200 do 300 mm</t>
  </si>
  <si>
    <t>181912112</t>
  </si>
  <si>
    <t>Úprava pláně v hornině třídy těžitelnosti I skupiny 3 se zhutněním ručně</t>
  </si>
  <si>
    <t>Úprava pláně vyrovnáním výškových rozdílů ručně v hornině třídy těžitelnosti I skupiny 3 se zhutněním</t>
  </si>
  <si>
    <t>451504111</t>
  </si>
  <si>
    <t>Zřízení podkladní vrstvy z kameniva pod dlažbu tl do 100 mm</t>
  </si>
  <si>
    <t>Zřízení podkladní vrstvy z kameniva pod dlažbu tl. do 100 mm</t>
  </si>
  <si>
    <t>564861111</t>
  </si>
  <si>
    <t>Podklad ze štěrkodrtě ŠD plochy přes 100 m2 tl 200 mm</t>
  </si>
  <si>
    <t>Podklad ze štěrkodrti ŠD s rozprostřením a zhutněním plochy přes 100 m2, po zhutnění tl. 200 mm</t>
  </si>
  <si>
    <t>596211222X</t>
  </si>
  <si>
    <t>Dodávka a montáž (kladení) zámkové dlažby typu klasik komunikací pro pěší ručně tl 80 mm skupiny B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</si>
  <si>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B, pro plochy přes 100 do 300 m2</t>
  </si>
  <si>
    <t>Zřízení uliční dešťové vpusi - včetně napojení na kanalizaci délka přípojky 15m - kompletní provedení vč. zemních prací</t>
  </si>
  <si>
    <t>DM1</t>
  </si>
  <si>
    <t>Osazení chodníkového obrubníku do lože z betonu C20/25 vč. vytrhnutí starého  (případně výkopu rýhy pro nový), provedení lože</t>
  </si>
  <si>
    <t>Osazení silničního obrubníku betonového se zřízením lože, s vyplněním a zatřením spár cementovou maltou ležatého bez boční opěry, do lože z betonu prostého</t>
  </si>
  <si>
    <t>DM2</t>
  </si>
  <si>
    <t>52</t>
  </si>
  <si>
    <t xml:space="preserve">    VRN1 - Ostatní</t>
  </si>
  <si>
    <t>31</t>
  </si>
  <si>
    <t>113107164</t>
  </si>
  <si>
    <t>Odstranění podkladu z kameniva drceného tl přes 300 do 400 mm strojně pl přes 50 do 200 m2</t>
  </si>
  <si>
    <t>Odstranění podkladů nebo krytů strojně plochy jednotlivě přes 50 m2 do 200 m2 s přemístěním hmot na skládku na vzdálenost do 20 m nebo s naložením na dopravní prostředek z kameniva hrubého drceného, o tl. vrstvy přes 300 do 400 mm</t>
  </si>
  <si>
    <t>113203111</t>
  </si>
  <si>
    <t>Vytrhání obrub z dlažebních kostek</t>
  </si>
  <si>
    <t>Vytrhání obrub s vybouráním lože, s přemístěním hmot na skládku na vzdálenost do 3 m nebo s naložením na dopravní prostředek z dlažebních kostek</t>
  </si>
  <si>
    <t>567132115</t>
  </si>
  <si>
    <t>Podklad ze směsi stmelené cementem SC C 8/10 (KSC I) tl 200 mm</t>
  </si>
  <si>
    <t>Podklad ze směsi stmelené cementem SC bez dilatačních spár, s rozprostřením a zhutněním SC C 8/10 (KSC I), po zhutnění tl. 200 mm</t>
  </si>
  <si>
    <t>577144141</t>
  </si>
  <si>
    <t>Asfaltový beton vrstva obrusná ACO 11 (ABS) tl 50 mm š přes 3 m z modifikovaného asfaltu</t>
  </si>
  <si>
    <t>Asfaltový beton vrstva obrusná ACO 11 (ABS) s rozprostřením a se zhutněním z modifikovaného asfaltu v pruhu šířky přes 3 m, po zhutnění tl. 50 mm</t>
  </si>
  <si>
    <t>577145142</t>
  </si>
  <si>
    <t>Asfaltový beton vrstva ložní ACL 16 (ABH) tl 50 mm š přes 3 m z modifikovaného asfaltu</t>
  </si>
  <si>
    <t>Asfaltový beton vrstva ložní ACL 16 (ABH) s rozprostřením a zhutněním z modifikovaného asfaltu v pruhu šířky přes 3 m, po zhutnění tl. 50 mm</t>
  </si>
  <si>
    <t>Kompletní UV vč. napojení do kanalizace</t>
  </si>
  <si>
    <t>27</t>
  </si>
  <si>
    <t>29</t>
  </si>
  <si>
    <t>54</t>
  </si>
  <si>
    <t>56</t>
  </si>
  <si>
    <t>VRN1</t>
  </si>
  <si>
    <t>Ostatní</t>
  </si>
  <si>
    <t>DM</t>
  </si>
  <si>
    <t>Obnova indukčních smyček v povrchu (PATRIOT) - 4 ks smyček</t>
  </si>
  <si>
    <t>58</t>
  </si>
  <si>
    <t>Průzkumné, geodetické a projektové práce</t>
  </si>
  <si>
    <t>60</t>
  </si>
  <si>
    <t>11 - Rekonstrukce propoje ul. Okružní a ul. Legionářů</t>
  </si>
  <si>
    <t>-1241533233</t>
  </si>
  <si>
    <t>1183050849</t>
  </si>
  <si>
    <t>-1636155351</t>
  </si>
  <si>
    <t>565166121</t>
  </si>
  <si>
    <t>Asfaltový beton vrstva podkladní ACP 22 (obalované kamenivo OKH) tl 80 mm š přes 3 m</t>
  </si>
  <si>
    <t>-318085456</t>
  </si>
  <si>
    <t>Asfaltový beton vrstva podkladní ACP 22 (obalované kamenivo hrubozrnné - OKH) s rozprostřením a zhutněním v pruhu šířky přes 3 m, po zhutnění tl. 80 mm</t>
  </si>
  <si>
    <t>577134121</t>
  </si>
  <si>
    <t>Asfaltový beton vrstva obrusná ACO 11+ (ABS) tř. I tl 40 mm š přes 3 m z nemodifikovaného asfaltu</t>
  </si>
  <si>
    <t>-562286311</t>
  </si>
  <si>
    <t>Asfaltový beton vrstva obrusná ACO 11 (ABS) s rozprostřením a se zhutněním z nemodifikovaného asfaltu v pruhu šířky přes 3 m tř. I (ACO 11+), po zhutnění tl. 40 mm</t>
  </si>
  <si>
    <t>-701318574</t>
  </si>
  <si>
    <t>569941132</t>
  </si>
  <si>
    <t>Zpevnění krajnic asfaltovým recyklátem tl 120 mm</t>
  </si>
  <si>
    <t>-1669270282</t>
  </si>
  <si>
    <t>Zpevnění krajnic nebo komunikací pro pěší s rozprostřením a zhutněním, po zhutnění asfaltovým recyklátem tl. 120 mm</t>
  </si>
  <si>
    <t>-86675445</t>
  </si>
  <si>
    <t>926381571</t>
  </si>
  <si>
    <t>923393227</t>
  </si>
  <si>
    <t>189502323</t>
  </si>
  <si>
    <t>104428671</t>
  </si>
  <si>
    <t>-2043414662</t>
  </si>
  <si>
    <t>12 - Ošetření spár - 2000 bm</t>
  </si>
  <si>
    <t>Vyplnění spár mezi silničními dílci živičnou zálivkou (lokalita Rybáře, Komenského, Výstavní, Erbenova, J.Suka a další dle výběru )</t>
  </si>
  <si>
    <t>Rekonstrukce ul. Velkomoravská sjezd z I/51 směrem do Hornické čtvrti</t>
  </si>
  <si>
    <t>Rekonstrukce MK Masarykovo náměstí - II.etapa</t>
  </si>
  <si>
    <t>Rekonstrukce MK Pánov II</t>
  </si>
  <si>
    <t xml:space="preserve">Rekonstrukce MK Brandlova (Marxova - Úprkova)                  </t>
  </si>
  <si>
    <t>Rekonstrukce MK Milíčova</t>
  </si>
  <si>
    <t>Rekonstrukce MK Národní třída - úsek Dukelských hrdinů -Štefánikova</t>
  </si>
  <si>
    <t>Rekonstrukce MK U Cihelny</t>
  </si>
  <si>
    <t>Rekonstrukce MK Hornická čtvrť</t>
  </si>
  <si>
    <t>02 - Rekonstrukce ul. Velkomoravská sjezd z I/51 směrem do Hornické čtvrti</t>
  </si>
  <si>
    <t>03 - Rekonstrukce MK Masarykovo náměstí - II.etapa</t>
  </si>
  <si>
    <t>05 - Rekonstrukce MK Pánov II</t>
  </si>
  <si>
    <t xml:space="preserve">06 - Rekonstrukce MK Brandlova (Marxova - Úprkova)  </t>
  </si>
  <si>
    <t>07 - Rekonstrukce MK Milíčova</t>
  </si>
  <si>
    <t>08 - Rekonstrukce MK Národní třída - úsek Dukelských hrdinů -Štefánikova</t>
  </si>
  <si>
    <t>09 - Rekonstrukce MK U Cihelny</t>
  </si>
  <si>
    <t>10 - Rekonstrukce MK Hornická čtvrť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</si>
</sst>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7" fillId="0" borderId="22" xfId="0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167" fontId="17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4" fontId="19" fillId="0" borderId="0" xfId="0" applyNumberFormat="1" applyFont="1"/>
    <xf numFmtId="4" fontId="6" fillId="0" borderId="0" xfId="0" applyNumberFormat="1" applyFont="1"/>
    <xf numFmtId="4" fontId="7" fillId="0" borderId="0" xfId="0" applyNumberFormat="1" applyFont="1"/>
    <xf numFmtId="4" fontId="17" fillId="0" borderId="22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1" fillId="0" borderId="22" xfId="0" applyFont="1" applyBorder="1" applyAlignment="1">
      <alignment horizontal="center" vertical="center"/>
    </xf>
    <xf numFmtId="49" fontId="31" fillId="0" borderId="22" xfId="0" applyNumberFormat="1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center" vertical="center" wrapText="1"/>
    </xf>
    <xf numFmtId="167" fontId="31" fillId="0" borderId="22" xfId="0" applyNumberFormat="1" applyFont="1" applyBorder="1" applyAlignment="1">
      <alignment vertical="center"/>
    </xf>
    <xf numFmtId="4" fontId="31" fillId="0" borderId="22" xfId="0" applyNumberFormat="1" applyFont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7" xfId="0" applyFont="1" applyFill="1" applyBorder="1" applyAlignment="1">
      <alignment horizontal="right" vertical="center"/>
    </xf>
    <xf numFmtId="0" fontId="17" fillId="4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69875" cy="26987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69875" cy="26987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69875" cy="26987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69875" cy="26987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69875" cy="26987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69875" cy="26987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69875" cy="26987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69875" cy="26987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69875" cy="26987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69875" cy="26987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69875" cy="26987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69875" cy="26987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69875" cy="26987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8"/>
  <sheetViews>
    <sheetView showGridLines="0" tabSelected="1" workbookViewId="0">
      <selection activeCell="AG104" sqref="AG104:AM104"/>
    </sheetView>
  </sheetViews>
  <sheetFormatPr defaultRowHeight="11.25"/>
  <cols>
    <col min="1" max="1" width="8.5" customWidth="1"/>
    <col min="2" max="2" width="1.6640625" customWidth="1"/>
    <col min="3" max="3" width="4.33203125" customWidth="1"/>
    <col min="4" max="33" width="2.6640625" customWidth="1"/>
    <col min="34" max="34" width="3.5" customWidth="1"/>
    <col min="35" max="35" width="38.83203125" customWidth="1"/>
    <col min="36" max="37" width="2.5" customWidth="1"/>
    <col min="38" max="38" width="8.5" customWidth="1"/>
    <col min="39" max="39" width="3.5" customWidth="1"/>
    <col min="40" max="40" width="13.6640625" customWidth="1"/>
    <col min="41" max="41" width="7.6640625" customWidth="1"/>
    <col min="42" max="42" width="4.33203125" customWidth="1"/>
    <col min="43" max="43" width="16" hidden="1" customWidth="1"/>
    <col min="44" max="44" width="14" customWidth="1"/>
    <col min="45" max="47" width="26.5" hidden="1" customWidth="1"/>
    <col min="48" max="49" width="22.33203125" hidden="1" customWidth="1"/>
    <col min="50" max="51" width="25.5" hidden="1" customWidth="1"/>
    <col min="52" max="52" width="22.33203125" hidden="1" customWidth="1"/>
    <col min="53" max="53" width="19.6640625" hidden="1" customWidth="1"/>
    <col min="54" max="54" width="25.5" hidden="1" customWidth="1"/>
    <col min="55" max="55" width="22.33203125" hidden="1" customWidth="1"/>
    <col min="56" max="56" width="19.6640625" hidden="1" customWidth="1"/>
    <col min="57" max="57" width="68.33203125" customWidth="1"/>
    <col min="71" max="91" width="9.1640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64" t="s">
        <v>5</v>
      </c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78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R5" s="16"/>
      <c r="BS5" s="13" t="s">
        <v>6</v>
      </c>
    </row>
    <row r="6" spans="1:74" ht="36.950000000000003" customHeight="1">
      <c r="B6" s="16"/>
      <c r="D6" s="21" t="s">
        <v>14</v>
      </c>
      <c r="K6" s="179" t="s">
        <v>15</v>
      </c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20"/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6</v>
      </c>
    </row>
    <row r="11" spans="1:74" ht="18.600000000000001" customHeight="1">
      <c r="B11" s="16"/>
      <c r="E11" s="20" t="s">
        <v>19</v>
      </c>
      <c r="AK11" s="22" t="s">
        <v>23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24</v>
      </c>
      <c r="AK13" s="22" t="s">
        <v>22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19</v>
      </c>
      <c r="AK14" s="22" t="s">
        <v>23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25</v>
      </c>
      <c r="AK16" s="22" t="s">
        <v>22</v>
      </c>
      <c r="AN16" s="20" t="s">
        <v>1</v>
      </c>
      <c r="AR16" s="16"/>
      <c r="BS16" s="13" t="s">
        <v>3</v>
      </c>
    </row>
    <row r="17" spans="2:71" ht="18.600000000000001" customHeight="1">
      <c r="B17" s="16"/>
      <c r="E17" s="20" t="s">
        <v>19</v>
      </c>
      <c r="AK17" s="22" t="s">
        <v>23</v>
      </c>
      <c r="AN17" s="20" t="s">
        <v>1</v>
      </c>
      <c r="AR17" s="16"/>
      <c r="BS17" s="13" t="s">
        <v>26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27</v>
      </c>
      <c r="AK19" s="22" t="s">
        <v>22</v>
      </c>
      <c r="AN19" s="20" t="s">
        <v>1</v>
      </c>
      <c r="AR19" s="16"/>
      <c r="BS19" s="13" t="s">
        <v>6</v>
      </c>
    </row>
    <row r="20" spans="2:71" ht="18.600000000000001" customHeight="1">
      <c r="B20" s="16"/>
      <c r="E20" s="20" t="s">
        <v>19</v>
      </c>
      <c r="AK20" s="22" t="s">
        <v>23</v>
      </c>
      <c r="AN20" s="20" t="s">
        <v>1</v>
      </c>
      <c r="AR20" s="16"/>
      <c r="BS20" s="13" t="s">
        <v>26</v>
      </c>
    </row>
    <row r="21" spans="2:71" ht="6.95" customHeight="1">
      <c r="B21" s="16"/>
      <c r="AR21" s="16"/>
    </row>
    <row r="22" spans="2:71" ht="12" customHeight="1">
      <c r="B22" s="16"/>
      <c r="D22" s="22" t="s">
        <v>28</v>
      </c>
      <c r="AR22" s="16"/>
    </row>
    <row r="23" spans="2:71" ht="15" customHeight="1">
      <c r="B23" s="16"/>
      <c r="E23" s="180" t="s">
        <v>1</v>
      </c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81">
        <f>ROUND(AG94,2)</f>
        <v>0</v>
      </c>
      <c r="AL26" s="182"/>
      <c r="AM26" s="182"/>
      <c r="AN26" s="182"/>
      <c r="AO26" s="182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83" t="s">
        <v>30</v>
      </c>
      <c r="M28" s="183"/>
      <c r="N28" s="183"/>
      <c r="O28" s="183"/>
      <c r="P28" s="183"/>
      <c r="W28" s="183" t="s">
        <v>31</v>
      </c>
      <c r="X28" s="183"/>
      <c r="Y28" s="183"/>
      <c r="Z28" s="183"/>
      <c r="AA28" s="183"/>
      <c r="AB28" s="183"/>
      <c r="AC28" s="183"/>
      <c r="AD28" s="183"/>
      <c r="AE28" s="183"/>
      <c r="AK28" s="183" t="s">
        <v>32</v>
      </c>
      <c r="AL28" s="183"/>
      <c r="AM28" s="183"/>
      <c r="AN28" s="183"/>
      <c r="AO28" s="183"/>
      <c r="AR28" s="25"/>
    </row>
    <row r="29" spans="2:71" s="2" customFormat="1" ht="14.45" customHeight="1">
      <c r="B29" s="29"/>
      <c r="D29" s="22" t="s">
        <v>33</v>
      </c>
      <c r="F29" s="22" t="s">
        <v>34</v>
      </c>
      <c r="L29" s="171">
        <v>0.21</v>
      </c>
      <c r="M29" s="172"/>
      <c r="N29" s="172"/>
      <c r="O29" s="172"/>
      <c r="P29" s="172"/>
      <c r="W29" s="173">
        <f>ROUND(AZ94, 2)</f>
        <v>0</v>
      </c>
      <c r="X29" s="172"/>
      <c r="Y29" s="172"/>
      <c r="Z29" s="172"/>
      <c r="AA29" s="172"/>
      <c r="AB29" s="172"/>
      <c r="AC29" s="172"/>
      <c r="AD29" s="172"/>
      <c r="AE29" s="172"/>
      <c r="AK29" s="173">
        <f>ROUND(AV94, 2)</f>
        <v>0</v>
      </c>
      <c r="AL29" s="172"/>
      <c r="AM29" s="172"/>
      <c r="AN29" s="172"/>
      <c r="AO29" s="172"/>
      <c r="AR29" s="29"/>
    </row>
    <row r="30" spans="2:71" s="2" customFormat="1" ht="14.45" customHeight="1">
      <c r="B30" s="29"/>
      <c r="F30" s="22" t="s">
        <v>35</v>
      </c>
      <c r="L30" s="171">
        <v>0.12</v>
      </c>
      <c r="M30" s="172"/>
      <c r="N30" s="172"/>
      <c r="O30" s="172"/>
      <c r="P30" s="172"/>
      <c r="W30" s="173">
        <f>ROUND(BA94, 2)</f>
        <v>0</v>
      </c>
      <c r="X30" s="172"/>
      <c r="Y30" s="172"/>
      <c r="Z30" s="172"/>
      <c r="AA30" s="172"/>
      <c r="AB30" s="172"/>
      <c r="AC30" s="172"/>
      <c r="AD30" s="172"/>
      <c r="AE30" s="172"/>
      <c r="AK30" s="173">
        <f>ROUND(AW94, 2)</f>
        <v>0</v>
      </c>
      <c r="AL30" s="172"/>
      <c r="AM30" s="172"/>
      <c r="AN30" s="172"/>
      <c r="AO30" s="172"/>
      <c r="AR30" s="29"/>
    </row>
    <row r="31" spans="2:71" s="2" customFormat="1" ht="14.45" hidden="1" customHeight="1">
      <c r="B31" s="29"/>
      <c r="F31" s="22" t="s">
        <v>36</v>
      </c>
      <c r="L31" s="171">
        <v>0.21</v>
      </c>
      <c r="M31" s="172"/>
      <c r="N31" s="172"/>
      <c r="O31" s="172"/>
      <c r="P31" s="172"/>
      <c r="W31" s="173">
        <f>ROUND(BB94, 2)</f>
        <v>0</v>
      </c>
      <c r="X31" s="172"/>
      <c r="Y31" s="172"/>
      <c r="Z31" s="172"/>
      <c r="AA31" s="172"/>
      <c r="AB31" s="172"/>
      <c r="AC31" s="172"/>
      <c r="AD31" s="172"/>
      <c r="AE31" s="172"/>
      <c r="AK31" s="173">
        <v>0</v>
      </c>
      <c r="AL31" s="172"/>
      <c r="AM31" s="172"/>
      <c r="AN31" s="172"/>
      <c r="AO31" s="172"/>
      <c r="AR31" s="29"/>
    </row>
    <row r="32" spans="2:71" s="2" customFormat="1" ht="14.45" hidden="1" customHeight="1">
      <c r="B32" s="29"/>
      <c r="F32" s="22" t="s">
        <v>37</v>
      </c>
      <c r="L32" s="171">
        <v>0.12</v>
      </c>
      <c r="M32" s="172"/>
      <c r="N32" s="172"/>
      <c r="O32" s="172"/>
      <c r="P32" s="172"/>
      <c r="W32" s="173">
        <f>ROUND(BC94, 2)</f>
        <v>0</v>
      </c>
      <c r="X32" s="172"/>
      <c r="Y32" s="172"/>
      <c r="Z32" s="172"/>
      <c r="AA32" s="172"/>
      <c r="AB32" s="172"/>
      <c r="AC32" s="172"/>
      <c r="AD32" s="172"/>
      <c r="AE32" s="172"/>
      <c r="AK32" s="173">
        <v>0</v>
      </c>
      <c r="AL32" s="172"/>
      <c r="AM32" s="172"/>
      <c r="AN32" s="172"/>
      <c r="AO32" s="172"/>
      <c r="AR32" s="29"/>
    </row>
    <row r="33" spans="2:44" s="2" customFormat="1" ht="14.45" hidden="1" customHeight="1">
      <c r="B33" s="29"/>
      <c r="F33" s="22" t="s">
        <v>38</v>
      </c>
      <c r="L33" s="171">
        <v>0</v>
      </c>
      <c r="M33" s="172"/>
      <c r="N33" s="172"/>
      <c r="O33" s="172"/>
      <c r="P33" s="172"/>
      <c r="W33" s="173">
        <f>ROUND(BD94, 2)</f>
        <v>0</v>
      </c>
      <c r="X33" s="172"/>
      <c r="Y33" s="172"/>
      <c r="Z33" s="172"/>
      <c r="AA33" s="172"/>
      <c r="AB33" s="172"/>
      <c r="AC33" s="172"/>
      <c r="AD33" s="172"/>
      <c r="AE33" s="172"/>
      <c r="AK33" s="173">
        <v>0</v>
      </c>
      <c r="AL33" s="172"/>
      <c r="AM33" s="172"/>
      <c r="AN33" s="172"/>
      <c r="AO33" s="172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39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40</v>
      </c>
      <c r="U35" s="32"/>
      <c r="V35" s="32"/>
      <c r="W35" s="32"/>
      <c r="X35" s="177" t="s">
        <v>41</v>
      </c>
      <c r="Y35" s="175"/>
      <c r="Z35" s="175"/>
      <c r="AA35" s="175"/>
      <c r="AB35" s="175"/>
      <c r="AC35" s="32"/>
      <c r="AD35" s="32"/>
      <c r="AE35" s="32"/>
      <c r="AF35" s="32"/>
      <c r="AG35" s="32"/>
      <c r="AH35" s="32"/>
      <c r="AI35" s="32"/>
      <c r="AJ35" s="32"/>
      <c r="AK35" s="174">
        <f>SUM(AK26:AK33)</f>
        <v>0</v>
      </c>
      <c r="AL35" s="175"/>
      <c r="AM35" s="175"/>
      <c r="AN35" s="175"/>
      <c r="AO35" s="176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42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43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45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44</v>
      </c>
      <c r="AI60" s="27"/>
      <c r="AJ60" s="27"/>
      <c r="AK60" s="27"/>
      <c r="AL60" s="27"/>
      <c r="AM60" s="36" t="s">
        <v>45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46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47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44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45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44</v>
      </c>
      <c r="AI75" s="27"/>
      <c r="AJ75" s="27"/>
      <c r="AK75" s="27"/>
      <c r="AL75" s="27"/>
      <c r="AM75" s="36" t="s">
        <v>45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48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12</v>
      </c>
      <c r="AR84" s="41"/>
    </row>
    <row r="85" spans="1:91" s="4" customFormat="1" ht="36.950000000000003" customHeight="1">
      <c r="B85" s="42"/>
      <c r="C85" s="43" t="s">
        <v>14</v>
      </c>
      <c r="L85" s="184" t="str">
        <f>K6</f>
        <v>Hodonín – opravy asfaltových vrstev MK 2024</v>
      </c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18</v>
      </c>
      <c r="L87" s="44" t="str">
        <f>IF(K8="","",K8)</f>
        <v xml:space="preserve"> </v>
      </c>
      <c r="AI87" s="22" t="s">
        <v>20</v>
      </c>
      <c r="AM87" s="168" t="str">
        <f>IF(AN8= "","",AN8)</f>
        <v/>
      </c>
      <c r="AN87" s="168"/>
      <c r="AR87" s="25"/>
    </row>
    <row r="88" spans="1:91" s="1" customFormat="1" ht="6.95" customHeight="1">
      <c r="B88" s="25"/>
      <c r="AR88" s="25"/>
    </row>
    <row r="89" spans="1:91" s="1" customFormat="1" ht="14.85" customHeight="1">
      <c r="B89" s="25"/>
      <c r="C89" s="22" t="s">
        <v>21</v>
      </c>
      <c r="L89" s="3" t="str">
        <f>IF(E11= "","",E11)</f>
        <v xml:space="preserve"> </v>
      </c>
      <c r="AI89" s="22" t="s">
        <v>25</v>
      </c>
      <c r="AM89" s="169" t="str">
        <f>IF(E17="","",E17)</f>
        <v xml:space="preserve"> </v>
      </c>
      <c r="AN89" s="170"/>
      <c r="AO89" s="170"/>
      <c r="AP89" s="170"/>
      <c r="AR89" s="25"/>
      <c r="AS89" s="157" t="s">
        <v>49</v>
      </c>
      <c r="AT89" s="158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4.85" customHeight="1">
      <c r="B90" s="25"/>
      <c r="C90" s="22" t="s">
        <v>24</v>
      </c>
      <c r="L90" s="3" t="str">
        <f>IF(E14="","",E14)</f>
        <v xml:space="preserve"> </v>
      </c>
      <c r="AI90" s="22" t="s">
        <v>27</v>
      </c>
      <c r="AM90" s="169" t="str">
        <f>IF(E20="","",E20)</f>
        <v xml:space="preserve"> </v>
      </c>
      <c r="AN90" s="170"/>
      <c r="AO90" s="170"/>
      <c r="AP90" s="170"/>
      <c r="AR90" s="25"/>
      <c r="AS90" s="159"/>
      <c r="AT90" s="160"/>
      <c r="BD90" s="48"/>
    </row>
    <row r="91" spans="1:91" s="1" customFormat="1" ht="10.9" customHeight="1">
      <c r="B91" s="25"/>
      <c r="AR91" s="25"/>
      <c r="AS91" s="159"/>
      <c r="AT91" s="160"/>
      <c r="BD91" s="48"/>
    </row>
    <row r="92" spans="1:91" s="1" customFormat="1" ht="29.25" customHeight="1">
      <c r="B92" s="25"/>
      <c r="C92" s="190" t="s">
        <v>50</v>
      </c>
      <c r="D92" s="167"/>
      <c r="E92" s="167"/>
      <c r="F92" s="167"/>
      <c r="G92" s="167"/>
      <c r="H92" s="49"/>
      <c r="I92" s="188" t="s">
        <v>51</v>
      </c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6" t="s">
        <v>52</v>
      </c>
      <c r="AH92" s="167"/>
      <c r="AI92" s="167"/>
      <c r="AJ92" s="167"/>
      <c r="AK92" s="167"/>
      <c r="AL92" s="167"/>
      <c r="AM92" s="167"/>
      <c r="AN92" s="188" t="s">
        <v>53</v>
      </c>
      <c r="AO92" s="167"/>
      <c r="AP92" s="189"/>
      <c r="AQ92" s="50" t="s">
        <v>54</v>
      </c>
      <c r="AR92" s="25"/>
      <c r="AS92" s="51" t="s">
        <v>55</v>
      </c>
      <c r="AT92" s="52" t="s">
        <v>56</v>
      </c>
      <c r="AU92" s="52" t="s">
        <v>57</v>
      </c>
      <c r="AV92" s="52" t="s">
        <v>58</v>
      </c>
      <c r="AW92" s="52" t="s">
        <v>59</v>
      </c>
      <c r="AX92" s="52" t="s">
        <v>60</v>
      </c>
      <c r="AY92" s="52" t="s">
        <v>61</v>
      </c>
      <c r="AZ92" s="52" t="s">
        <v>62</v>
      </c>
      <c r="BA92" s="52" t="s">
        <v>63</v>
      </c>
      <c r="BB92" s="52" t="s">
        <v>64</v>
      </c>
      <c r="BC92" s="52" t="s">
        <v>65</v>
      </c>
      <c r="BD92" s="53" t="s">
        <v>66</v>
      </c>
    </row>
    <row r="93" spans="1:91" s="1" customFormat="1" ht="10.9" customHeight="1">
      <c r="B93" s="25"/>
      <c r="AR93" s="25"/>
      <c r="AS93" s="5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5"/>
      <c r="C94" s="134" t="s">
        <v>67</v>
      </c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  <c r="AG94" s="187">
        <f>ROUND(SUM(AG95:AG106),2)</f>
        <v>0</v>
      </c>
      <c r="AH94" s="187"/>
      <c r="AI94" s="187"/>
      <c r="AJ94" s="187"/>
      <c r="AK94" s="187"/>
      <c r="AL94" s="187"/>
      <c r="AM94" s="187"/>
      <c r="AN94" s="163">
        <f t="shared" ref="AN94:AN106" si="0">SUM(AG94,AT94)</f>
        <v>0</v>
      </c>
      <c r="AO94" s="163"/>
      <c r="AP94" s="163"/>
      <c r="AQ94" s="57" t="s">
        <v>1</v>
      </c>
      <c r="AR94" s="55"/>
      <c r="AS94" s="58">
        <f>ROUND(SUM(AS95:AS106),2)</f>
        <v>0</v>
      </c>
      <c r="AT94" s="59">
        <f t="shared" ref="AT94:AT106" si="1">ROUND(SUM(AV94:AW94),2)</f>
        <v>0</v>
      </c>
      <c r="AU94" s="60">
        <f>ROUND(SUM(AU95:AU106),5)</f>
        <v>48.802999999999997</v>
      </c>
      <c r="AV94" s="59">
        <f>ROUND(AZ94*L29,2)</f>
        <v>0</v>
      </c>
      <c r="AW94" s="59">
        <f>ROUND(BA94*L30,2)</f>
        <v>0</v>
      </c>
      <c r="AX94" s="59">
        <f>ROUND(BB94*L29,2)</f>
        <v>0</v>
      </c>
      <c r="AY94" s="59">
        <f>ROUND(BC94*L30,2)</f>
        <v>0</v>
      </c>
      <c r="AZ94" s="59">
        <f>ROUND(SUM(AZ95:AZ106),2)</f>
        <v>0</v>
      </c>
      <c r="BA94" s="59">
        <f>ROUND(SUM(BA95:BA106),2)</f>
        <v>0</v>
      </c>
      <c r="BB94" s="59">
        <f>ROUND(SUM(BB95:BB106),2)</f>
        <v>0</v>
      </c>
      <c r="BC94" s="59">
        <f>ROUND(SUM(BC95:BC106),2)</f>
        <v>0</v>
      </c>
      <c r="BD94" s="61">
        <f>ROUND(SUM(BD95:BD106),2)</f>
        <v>0</v>
      </c>
      <c r="BS94" s="62" t="s">
        <v>68</v>
      </c>
      <c r="BT94" s="62" t="s">
        <v>69</v>
      </c>
      <c r="BU94" s="63" t="s">
        <v>70</v>
      </c>
      <c r="BV94" s="62" t="s">
        <v>13</v>
      </c>
      <c r="BW94" s="62" t="s">
        <v>4</v>
      </c>
      <c r="BX94" s="62" t="s">
        <v>71</v>
      </c>
      <c r="CL94" s="62" t="s">
        <v>1</v>
      </c>
    </row>
    <row r="95" spans="1:91" s="6" customFormat="1" ht="15" customHeight="1">
      <c r="A95" s="64" t="s">
        <v>72</v>
      </c>
      <c r="B95" s="65"/>
      <c r="C95" s="149"/>
      <c r="D95" s="186" t="s">
        <v>73</v>
      </c>
      <c r="E95" s="186"/>
      <c r="F95" s="186"/>
      <c r="G95" s="186"/>
      <c r="H95" s="186"/>
      <c r="I95" s="150"/>
      <c r="J95" s="186" t="s">
        <v>74</v>
      </c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61">
        <f>'01 - Rekonstrukce MK Pančava'!J30</f>
        <v>0</v>
      </c>
      <c r="AH95" s="162"/>
      <c r="AI95" s="162"/>
      <c r="AJ95" s="162"/>
      <c r="AK95" s="162"/>
      <c r="AL95" s="162"/>
      <c r="AM95" s="162"/>
      <c r="AN95" s="161">
        <f t="shared" si="0"/>
        <v>0</v>
      </c>
      <c r="AO95" s="162"/>
      <c r="AP95" s="162"/>
      <c r="AQ95" s="66" t="s">
        <v>75</v>
      </c>
      <c r="AR95" s="65"/>
      <c r="AS95" s="67">
        <v>0</v>
      </c>
      <c r="AT95" s="68">
        <f t="shared" si="1"/>
        <v>0</v>
      </c>
      <c r="AU95" s="69">
        <f>'01 - Rekonstrukce MK Pančava'!P126</f>
        <v>0</v>
      </c>
      <c r="AV95" s="68">
        <f>'01 - Rekonstrukce MK Pančava'!J33</f>
        <v>0</v>
      </c>
      <c r="AW95" s="68">
        <f>'01 - Rekonstrukce MK Pančava'!J34</f>
        <v>0</v>
      </c>
      <c r="AX95" s="68">
        <f>'01 - Rekonstrukce MK Pančava'!J35</f>
        <v>0</v>
      </c>
      <c r="AY95" s="68">
        <f>'01 - Rekonstrukce MK Pančava'!J36</f>
        <v>0</v>
      </c>
      <c r="AZ95" s="68">
        <f>'01 - Rekonstrukce MK Pančava'!F33</f>
        <v>0</v>
      </c>
      <c r="BA95" s="68">
        <f>'01 - Rekonstrukce MK Pančava'!F34</f>
        <v>0</v>
      </c>
      <c r="BB95" s="68">
        <f>'01 - Rekonstrukce MK Pančava'!F35</f>
        <v>0</v>
      </c>
      <c r="BC95" s="68">
        <f>'01 - Rekonstrukce MK Pančava'!F36</f>
        <v>0</v>
      </c>
      <c r="BD95" s="70">
        <f>'01 - Rekonstrukce MK Pančava'!F37</f>
        <v>0</v>
      </c>
      <c r="BT95" s="71" t="s">
        <v>76</v>
      </c>
      <c r="BV95" s="71" t="s">
        <v>13</v>
      </c>
      <c r="BW95" s="71" t="s">
        <v>77</v>
      </c>
      <c r="BX95" s="71" t="s">
        <v>4</v>
      </c>
      <c r="CL95" s="71" t="s">
        <v>1</v>
      </c>
      <c r="CM95" s="71" t="s">
        <v>78</v>
      </c>
    </row>
    <row r="96" spans="1:91" s="6" customFormat="1" ht="15" customHeight="1">
      <c r="A96" s="64" t="s">
        <v>72</v>
      </c>
      <c r="B96" s="65"/>
      <c r="C96" s="149"/>
      <c r="D96" s="186" t="s">
        <v>79</v>
      </c>
      <c r="E96" s="186"/>
      <c r="F96" s="186"/>
      <c r="G96" s="186"/>
      <c r="H96" s="186"/>
      <c r="I96" s="150"/>
      <c r="J96" s="186" t="s">
        <v>372</v>
      </c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61">
        <f>'02 - Rekonstrukce ul. Vel...'!J30</f>
        <v>0</v>
      </c>
      <c r="AH96" s="162"/>
      <c r="AI96" s="162"/>
      <c r="AJ96" s="162"/>
      <c r="AK96" s="162"/>
      <c r="AL96" s="162"/>
      <c r="AM96" s="162"/>
      <c r="AN96" s="161">
        <f t="shared" si="0"/>
        <v>0</v>
      </c>
      <c r="AO96" s="162"/>
      <c r="AP96" s="162"/>
      <c r="AQ96" s="66" t="s">
        <v>75</v>
      </c>
      <c r="AR96" s="65"/>
      <c r="AS96" s="67">
        <v>0</v>
      </c>
      <c r="AT96" s="68">
        <f t="shared" si="1"/>
        <v>0</v>
      </c>
      <c r="AU96" s="69">
        <f>'02 - Rekonstrukce ul. Vel...'!P124</f>
        <v>0</v>
      </c>
      <c r="AV96" s="68">
        <f>'02 - Rekonstrukce ul. Vel...'!J33</f>
        <v>0</v>
      </c>
      <c r="AW96" s="68">
        <f>'02 - Rekonstrukce ul. Vel...'!J34</f>
        <v>0</v>
      </c>
      <c r="AX96" s="68">
        <f>'02 - Rekonstrukce ul. Vel...'!J35</f>
        <v>0</v>
      </c>
      <c r="AY96" s="68">
        <f>'02 - Rekonstrukce ul. Vel...'!J36</f>
        <v>0</v>
      </c>
      <c r="AZ96" s="68">
        <f>'02 - Rekonstrukce ul. Vel...'!F33</f>
        <v>0</v>
      </c>
      <c r="BA96" s="68">
        <f>'02 - Rekonstrukce ul. Vel...'!F34</f>
        <v>0</v>
      </c>
      <c r="BB96" s="68">
        <f>'02 - Rekonstrukce ul. Vel...'!F35</f>
        <v>0</v>
      </c>
      <c r="BC96" s="68">
        <f>'02 - Rekonstrukce ul. Vel...'!F36</f>
        <v>0</v>
      </c>
      <c r="BD96" s="70">
        <f>'02 - Rekonstrukce ul. Vel...'!F37</f>
        <v>0</v>
      </c>
      <c r="BT96" s="71" t="s">
        <v>76</v>
      </c>
      <c r="BV96" s="71" t="s">
        <v>13</v>
      </c>
      <c r="BW96" s="71" t="s">
        <v>80</v>
      </c>
      <c r="BX96" s="71" t="s">
        <v>4</v>
      </c>
      <c r="CL96" s="71" t="s">
        <v>1</v>
      </c>
      <c r="CM96" s="71" t="s">
        <v>78</v>
      </c>
    </row>
    <row r="97" spans="1:91" s="6" customFormat="1" ht="15" customHeight="1">
      <c r="A97" s="64" t="s">
        <v>72</v>
      </c>
      <c r="B97" s="65"/>
      <c r="C97" s="149"/>
      <c r="D97" s="186" t="s">
        <v>81</v>
      </c>
      <c r="E97" s="186"/>
      <c r="F97" s="186"/>
      <c r="G97" s="186"/>
      <c r="H97" s="186"/>
      <c r="I97" s="150"/>
      <c r="J97" s="186" t="s">
        <v>373</v>
      </c>
      <c r="K97" s="186"/>
      <c r="L97" s="186"/>
      <c r="M97" s="186"/>
      <c r="N97" s="186"/>
      <c r="O97" s="186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61">
        <f>'03 - Rekonstrukce MK Masa...'!J30</f>
        <v>0</v>
      </c>
      <c r="AH97" s="162"/>
      <c r="AI97" s="162"/>
      <c r="AJ97" s="162"/>
      <c r="AK97" s="162"/>
      <c r="AL97" s="162"/>
      <c r="AM97" s="162"/>
      <c r="AN97" s="161">
        <f t="shared" si="0"/>
        <v>0</v>
      </c>
      <c r="AO97" s="162"/>
      <c r="AP97" s="162"/>
      <c r="AQ97" s="66" t="s">
        <v>75</v>
      </c>
      <c r="AR97" s="65"/>
      <c r="AS97" s="67">
        <v>0</v>
      </c>
      <c r="AT97" s="68">
        <f t="shared" si="1"/>
        <v>0</v>
      </c>
      <c r="AU97" s="69">
        <f>'03 - Rekonstrukce MK Masa...'!P125</f>
        <v>0</v>
      </c>
      <c r="AV97" s="68">
        <f>'03 - Rekonstrukce MK Masa...'!J33</f>
        <v>0</v>
      </c>
      <c r="AW97" s="68">
        <f>'03 - Rekonstrukce MK Masa...'!J34</f>
        <v>0</v>
      </c>
      <c r="AX97" s="68">
        <f>'03 - Rekonstrukce MK Masa...'!J35</f>
        <v>0</v>
      </c>
      <c r="AY97" s="68">
        <f>'03 - Rekonstrukce MK Masa...'!J36</f>
        <v>0</v>
      </c>
      <c r="AZ97" s="68">
        <f>'03 - Rekonstrukce MK Masa...'!F33</f>
        <v>0</v>
      </c>
      <c r="BA97" s="68">
        <f>'03 - Rekonstrukce MK Masa...'!F34</f>
        <v>0</v>
      </c>
      <c r="BB97" s="68">
        <f>'03 - Rekonstrukce MK Masa...'!F35</f>
        <v>0</v>
      </c>
      <c r="BC97" s="68">
        <f>'03 - Rekonstrukce MK Masa...'!F36</f>
        <v>0</v>
      </c>
      <c r="BD97" s="70">
        <f>'03 - Rekonstrukce MK Masa...'!F37</f>
        <v>0</v>
      </c>
      <c r="BT97" s="71" t="s">
        <v>76</v>
      </c>
      <c r="BV97" s="71" t="s">
        <v>13</v>
      </c>
      <c r="BW97" s="71" t="s">
        <v>82</v>
      </c>
      <c r="BX97" s="71" t="s">
        <v>4</v>
      </c>
      <c r="CL97" s="71" t="s">
        <v>1</v>
      </c>
      <c r="CM97" s="71" t="s">
        <v>78</v>
      </c>
    </row>
    <row r="98" spans="1:91" s="6" customFormat="1" ht="15" customHeight="1">
      <c r="A98" s="64" t="s">
        <v>72</v>
      </c>
      <c r="B98" s="65"/>
      <c r="C98" s="149"/>
      <c r="D98" s="186" t="s">
        <v>83</v>
      </c>
      <c r="E98" s="186"/>
      <c r="F98" s="186"/>
      <c r="G98" s="186"/>
      <c r="H98" s="186"/>
      <c r="I98" s="150"/>
      <c r="J98" s="186" t="s">
        <v>84</v>
      </c>
      <c r="K98" s="186"/>
      <c r="L98" s="186"/>
      <c r="M98" s="186"/>
      <c r="N98" s="186"/>
      <c r="O98" s="186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61">
        <f>'04 - Rekonstrukce MK Pánov I'!J30</f>
        <v>0</v>
      </c>
      <c r="AH98" s="162"/>
      <c r="AI98" s="162"/>
      <c r="AJ98" s="162"/>
      <c r="AK98" s="162"/>
      <c r="AL98" s="162"/>
      <c r="AM98" s="162"/>
      <c r="AN98" s="161">
        <f t="shared" si="0"/>
        <v>0</v>
      </c>
      <c r="AO98" s="162"/>
      <c r="AP98" s="162"/>
      <c r="AQ98" s="66" t="s">
        <v>75</v>
      </c>
      <c r="AR98" s="65"/>
      <c r="AS98" s="67">
        <v>0</v>
      </c>
      <c r="AT98" s="68">
        <f t="shared" si="1"/>
        <v>0</v>
      </c>
      <c r="AU98" s="69">
        <f>'04 - Rekonstrukce MK Pánov I'!P125</f>
        <v>0</v>
      </c>
      <c r="AV98" s="68">
        <f>'04 - Rekonstrukce MK Pánov I'!J33</f>
        <v>0</v>
      </c>
      <c r="AW98" s="68">
        <f>'04 - Rekonstrukce MK Pánov I'!J34</f>
        <v>0</v>
      </c>
      <c r="AX98" s="68">
        <f>'04 - Rekonstrukce MK Pánov I'!J35</f>
        <v>0</v>
      </c>
      <c r="AY98" s="68">
        <f>'04 - Rekonstrukce MK Pánov I'!J36</f>
        <v>0</v>
      </c>
      <c r="AZ98" s="68">
        <f>'04 - Rekonstrukce MK Pánov I'!F33</f>
        <v>0</v>
      </c>
      <c r="BA98" s="68">
        <f>'04 - Rekonstrukce MK Pánov I'!F34</f>
        <v>0</v>
      </c>
      <c r="BB98" s="68">
        <f>'04 - Rekonstrukce MK Pánov I'!F35</f>
        <v>0</v>
      </c>
      <c r="BC98" s="68">
        <f>'04 - Rekonstrukce MK Pánov I'!F36</f>
        <v>0</v>
      </c>
      <c r="BD98" s="70">
        <f>'04 - Rekonstrukce MK Pánov I'!F37</f>
        <v>0</v>
      </c>
      <c r="BT98" s="71" t="s">
        <v>76</v>
      </c>
      <c r="BV98" s="71" t="s">
        <v>13</v>
      </c>
      <c r="BW98" s="71" t="s">
        <v>85</v>
      </c>
      <c r="BX98" s="71" t="s">
        <v>4</v>
      </c>
      <c r="CL98" s="71" t="s">
        <v>1</v>
      </c>
      <c r="CM98" s="71" t="s">
        <v>78</v>
      </c>
    </row>
    <row r="99" spans="1:91" s="6" customFormat="1" ht="15" customHeight="1">
      <c r="A99" s="64" t="s">
        <v>72</v>
      </c>
      <c r="B99" s="65"/>
      <c r="C99" s="149"/>
      <c r="D99" s="186" t="s">
        <v>86</v>
      </c>
      <c r="E99" s="186"/>
      <c r="F99" s="186"/>
      <c r="G99" s="186"/>
      <c r="H99" s="186"/>
      <c r="I99" s="150"/>
      <c r="J99" s="186" t="s">
        <v>374</v>
      </c>
      <c r="K99" s="186"/>
      <c r="L99" s="186"/>
      <c r="M99" s="186"/>
      <c r="N99" s="186"/>
      <c r="O99" s="186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61">
        <f>'05 - Rekonstrukce MK Páno...'!J30</f>
        <v>0</v>
      </c>
      <c r="AH99" s="162"/>
      <c r="AI99" s="162"/>
      <c r="AJ99" s="162"/>
      <c r="AK99" s="162"/>
      <c r="AL99" s="162"/>
      <c r="AM99" s="162"/>
      <c r="AN99" s="161">
        <f t="shared" si="0"/>
        <v>0</v>
      </c>
      <c r="AO99" s="162"/>
      <c r="AP99" s="162"/>
      <c r="AQ99" s="66" t="s">
        <v>75</v>
      </c>
      <c r="AR99" s="65"/>
      <c r="AS99" s="67">
        <v>0</v>
      </c>
      <c r="AT99" s="68">
        <f t="shared" si="1"/>
        <v>0</v>
      </c>
      <c r="AU99" s="69">
        <f>'05 - Rekonstrukce MK Páno...'!P121</f>
        <v>0</v>
      </c>
      <c r="AV99" s="68">
        <f>'05 - Rekonstrukce MK Páno...'!J33</f>
        <v>0</v>
      </c>
      <c r="AW99" s="68">
        <f>'05 - Rekonstrukce MK Páno...'!J34</f>
        <v>0</v>
      </c>
      <c r="AX99" s="68">
        <f>'05 - Rekonstrukce MK Páno...'!J35</f>
        <v>0</v>
      </c>
      <c r="AY99" s="68">
        <f>'05 - Rekonstrukce MK Páno...'!J36</f>
        <v>0</v>
      </c>
      <c r="AZ99" s="68">
        <f>'05 - Rekonstrukce MK Páno...'!F33</f>
        <v>0</v>
      </c>
      <c r="BA99" s="68">
        <f>'05 - Rekonstrukce MK Páno...'!F34</f>
        <v>0</v>
      </c>
      <c r="BB99" s="68">
        <f>'05 - Rekonstrukce MK Páno...'!F35</f>
        <v>0</v>
      </c>
      <c r="BC99" s="68">
        <f>'05 - Rekonstrukce MK Páno...'!F36</f>
        <v>0</v>
      </c>
      <c r="BD99" s="70">
        <f>'05 - Rekonstrukce MK Páno...'!F37</f>
        <v>0</v>
      </c>
      <c r="BT99" s="71" t="s">
        <v>76</v>
      </c>
      <c r="BV99" s="71" t="s">
        <v>13</v>
      </c>
      <c r="BW99" s="71" t="s">
        <v>87</v>
      </c>
      <c r="BX99" s="71" t="s">
        <v>4</v>
      </c>
      <c r="CL99" s="71" t="s">
        <v>1</v>
      </c>
      <c r="CM99" s="71" t="s">
        <v>78</v>
      </c>
    </row>
    <row r="100" spans="1:91" s="6" customFormat="1" ht="15" customHeight="1">
      <c r="A100" s="64" t="s">
        <v>72</v>
      </c>
      <c r="B100" s="65"/>
      <c r="C100" s="149"/>
      <c r="D100" s="186" t="s">
        <v>88</v>
      </c>
      <c r="E100" s="186"/>
      <c r="F100" s="186"/>
      <c r="G100" s="186"/>
      <c r="H100" s="186"/>
      <c r="I100" s="150"/>
      <c r="J100" s="186" t="s">
        <v>375</v>
      </c>
      <c r="K100" s="186"/>
      <c r="L100" s="186"/>
      <c r="M100" s="186"/>
      <c r="N100" s="186"/>
      <c r="O100" s="186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61">
        <f>'06 - Rekonstrukce MK Bran...'!J30</f>
        <v>0</v>
      </c>
      <c r="AH100" s="162"/>
      <c r="AI100" s="162"/>
      <c r="AJ100" s="162"/>
      <c r="AK100" s="162"/>
      <c r="AL100" s="162"/>
      <c r="AM100" s="162"/>
      <c r="AN100" s="161">
        <f t="shared" si="0"/>
        <v>0</v>
      </c>
      <c r="AO100" s="162"/>
      <c r="AP100" s="162"/>
      <c r="AQ100" s="66" t="s">
        <v>75</v>
      </c>
      <c r="AR100" s="65"/>
      <c r="AS100" s="67">
        <v>0</v>
      </c>
      <c r="AT100" s="68">
        <f t="shared" si="1"/>
        <v>0</v>
      </c>
      <c r="AU100" s="69">
        <f>'06 - Rekonstrukce MK Bran...'!P125</f>
        <v>0</v>
      </c>
      <c r="AV100" s="68">
        <f>'06 - Rekonstrukce MK Bran...'!J33</f>
        <v>0</v>
      </c>
      <c r="AW100" s="68">
        <f>'06 - Rekonstrukce MK Bran...'!J34</f>
        <v>0</v>
      </c>
      <c r="AX100" s="68">
        <f>'06 - Rekonstrukce MK Bran...'!J35</f>
        <v>0</v>
      </c>
      <c r="AY100" s="68">
        <f>'06 - Rekonstrukce MK Bran...'!J36</f>
        <v>0</v>
      </c>
      <c r="AZ100" s="68">
        <f>'06 - Rekonstrukce MK Bran...'!F33</f>
        <v>0</v>
      </c>
      <c r="BA100" s="68">
        <f>'06 - Rekonstrukce MK Bran...'!F34</f>
        <v>0</v>
      </c>
      <c r="BB100" s="68">
        <f>'06 - Rekonstrukce MK Bran...'!F35</f>
        <v>0</v>
      </c>
      <c r="BC100" s="68">
        <f>'06 - Rekonstrukce MK Bran...'!F36</f>
        <v>0</v>
      </c>
      <c r="BD100" s="70">
        <f>'06 - Rekonstrukce MK Bran...'!F37</f>
        <v>0</v>
      </c>
      <c r="BT100" s="71" t="s">
        <v>76</v>
      </c>
      <c r="BV100" s="71" t="s">
        <v>13</v>
      </c>
      <c r="BW100" s="71" t="s">
        <v>89</v>
      </c>
      <c r="BX100" s="71" t="s">
        <v>4</v>
      </c>
      <c r="CL100" s="71" t="s">
        <v>1</v>
      </c>
      <c r="CM100" s="71" t="s">
        <v>78</v>
      </c>
    </row>
    <row r="101" spans="1:91" s="6" customFormat="1" ht="15" customHeight="1">
      <c r="A101" s="64" t="s">
        <v>72</v>
      </c>
      <c r="B101" s="65"/>
      <c r="C101" s="149"/>
      <c r="D101" s="186" t="s">
        <v>90</v>
      </c>
      <c r="E101" s="186"/>
      <c r="F101" s="186"/>
      <c r="G101" s="186"/>
      <c r="H101" s="186"/>
      <c r="I101" s="150"/>
      <c r="J101" s="186" t="s">
        <v>376</v>
      </c>
      <c r="K101" s="186"/>
      <c r="L101" s="186"/>
      <c r="M101" s="186"/>
      <c r="N101" s="186"/>
      <c r="O101" s="186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61">
        <f>'07 - Rekonstrukce MK Milí...'!J30</f>
        <v>0</v>
      </c>
      <c r="AH101" s="162"/>
      <c r="AI101" s="162"/>
      <c r="AJ101" s="162"/>
      <c r="AK101" s="162"/>
      <c r="AL101" s="162"/>
      <c r="AM101" s="162"/>
      <c r="AN101" s="161">
        <f t="shared" si="0"/>
        <v>0</v>
      </c>
      <c r="AO101" s="162"/>
      <c r="AP101" s="162"/>
      <c r="AQ101" s="66" t="s">
        <v>75</v>
      </c>
      <c r="AR101" s="65"/>
      <c r="AS101" s="67">
        <v>0</v>
      </c>
      <c r="AT101" s="68">
        <f t="shared" si="1"/>
        <v>0</v>
      </c>
      <c r="AU101" s="69">
        <f>'07 - Rekonstrukce MK Milí...'!P126</f>
        <v>0</v>
      </c>
      <c r="AV101" s="68">
        <f>'07 - Rekonstrukce MK Milí...'!J33</f>
        <v>0</v>
      </c>
      <c r="AW101" s="68">
        <f>'07 - Rekonstrukce MK Milí...'!J34</f>
        <v>0</v>
      </c>
      <c r="AX101" s="68">
        <f>'07 - Rekonstrukce MK Milí...'!J35</f>
        <v>0</v>
      </c>
      <c r="AY101" s="68">
        <f>'07 - Rekonstrukce MK Milí...'!J36</f>
        <v>0</v>
      </c>
      <c r="AZ101" s="68">
        <f>'07 - Rekonstrukce MK Milí...'!F33</f>
        <v>0</v>
      </c>
      <c r="BA101" s="68">
        <f>'07 - Rekonstrukce MK Milí...'!F34</f>
        <v>0</v>
      </c>
      <c r="BB101" s="68">
        <f>'07 - Rekonstrukce MK Milí...'!F35</f>
        <v>0</v>
      </c>
      <c r="BC101" s="68">
        <f>'07 - Rekonstrukce MK Milí...'!F36</f>
        <v>0</v>
      </c>
      <c r="BD101" s="70">
        <f>'07 - Rekonstrukce MK Milí...'!F37</f>
        <v>0</v>
      </c>
      <c r="BT101" s="71" t="s">
        <v>76</v>
      </c>
      <c r="BV101" s="71" t="s">
        <v>13</v>
      </c>
      <c r="BW101" s="71" t="s">
        <v>91</v>
      </c>
      <c r="BX101" s="71" t="s">
        <v>4</v>
      </c>
      <c r="CL101" s="71" t="s">
        <v>1</v>
      </c>
      <c r="CM101" s="71" t="s">
        <v>78</v>
      </c>
    </row>
    <row r="102" spans="1:91" s="6" customFormat="1" ht="15" customHeight="1">
      <c r="A102" s="64" t="s">
        <v>72</v>
      </c>
      <c r="B102" s="65"/>
      <c r="C102" s="149"/>
      <c r="D102" s="186" t="s">
        <v>92</v>
      </c>
      <c r="E102" s="186"/>
      <c r="F102" s="186"/>
      <c r="G102" s="186"/>
      <c r="H102" s="186"/>
      <c r="I102" s="150"/>
      <c r="J102" s="186" t="s">
        <v>377</v>
      </c>
      <c r="K102" s="186"/>
      <c r="L102" s="186"/>
      <c r="M102" s="186"/>
      <c r="N102" s="186"/>
      <c r="O102" s="186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61">
        <f>'08 - Rekonstrukce MK Náro...'!J30</f>
        <v>0</v>
      </c>
      <c r="AH102" s="162"/>
      <c r="AI102" s="162"/>
      <c r="AJ102" s="162"/>
      <c r="AK102" s="162"/>
      <c r="AL102" s="162"/>
      <c r="AM102" s="162"/>
      <c r="AN102" s="161">
        <f t="shared" si="0"/>
        <v>0</v>
      </c>
      <c r="AO102" s="162"/>
      <c r="AP102" s="162"/>
      <c r="AQ102" s="66" t="s">
        <v>75</v>
      </c>
      <c r="AR102" s="65"/>
      <c r="AS102" s="67">
        <v>0</v>
      </c>
      <c r="AT102" s="68">
        <f t="shared" si="1"/>
        <v>0</v>
      </c>
      <c r="AU102" s="69">
        <f>'08 - Rekonstrukce MK Náro...'!P126</f>
        <v>0</v>
      </c>
      <c r="AV102" s="68">
        <f>'08 - Rekonstrukce MK Náro...'!J33</f>
        <v>0</v>
      </c>
      <c r="AW102" s="68">
        <f>'08 - Rekonstrukce MK Náro...'!J34</f>
        <v>0</v>
      </c>
      <c r="AX102" s="68">
        <f>'08 - Rekonstrukce MK Náro...'!J35</f>
        <v>0</v>
      </c>
      <c r="AY102" s="68">
        <f>'08 - Rekonstrukce MK Náro...'!J36</f>
        <v>0</v>
      </c>
      <c r="AZ102" s="68">
        <f>'08 - Rekonstrukce MK Náro...'!F33</f>
        <v>0</v>
      </c>
      <c r="BA102" s="68">
        <f>'08 - Rekonstrukce MK Náro...'!F34</f>
        <v>0</v>
      </c>
      <c r="BB102" s="68">
        <f>'08 - Rekonstrukce MK Náro...'!F35</f>
        <v>0</v>
      </c>
      <c r="BC102" s="68">
        <f>'08 - Rekonstrukce MK Náro...'!F36</f>
        <v>0</v>
      </c>
      <c r="BD102" s="70">
        <f>'08 - Rekonstrukce MK Náro...'!F37</f>
        <v>0</v>
      </c>
      <c r="BT102" s="71" t="s">
        <v>76</v>
      </c>
      <c r="BV102" s="71" t="s">
        <v>13</v>
      </c>
      <c r="BW102" s="71" t="s">
        <v>93</v>
      </c>
      <c r="BX102" s="71" t="s">
        <v>4</v>
      </c>
      <c r="CL102" s="71" t="s">
        <v>1</v>
      </c>
      <c r="CM102" s="71" t="s">
        <v>78</v>
      </c>
    </row>
    <row r="103" spans="1:91" s="6" customFormat="1" ht="15" customHeight="1">
      <c r="A103" s="64" t="s">
        <v>72</v>
      </c>
      <c r="B103" s="65"/>
      <c r="C103" s="149"/>
      <c r="D103" s="186" t="s">
        <v>94</v>
      </c>
      <c r="E103" s="186"/>
      <c r="F103" s="186"/>
      <c r="G103" s="186"/>
      <c r="H103" s="186"/>
      <c r="I103" s="150"/>
      <c r="J103" s="186" t="s">
        <v>378</v>
      </c>
      <c r="K103" s="186"/>
      <c r="L103" s="186"/>
      <c r="M103" s="186"/>
      <c r="N103" s="186"/>
      <c r="O103" s="186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61">
        <f>'09 - Rekonstrukce MK U Ci...'!J30</f>
        <v>0</v>
      </c>
      <c r="AH103" s="162"/>
      <c r="AI103" s="162"/>
      <c r="AJ103" s="162"/>
      <c r="AK103" s="162"/>
      <c r="AL103" s="162"/>
      <c r="AM103" s="162"/>
      <c r="AN103" s="161">
        <f t="shared" si="0"/>
        <v>0</v>
      </c>
      <c r="AO103" s="162"/>
      <c r="AP103" s="162"/>
      <c r="AQ103" s="66" t="s">
        <v>75</v>
      </c>
      <c r="AR103" s="65"/>
      <c r="AS103" s="67">
        <v>0</v>
      </c>
      <c r="AT103" s="68">
        <f t="shared" si="1"/>
        <v>0</v>
      </c>
      <c r="AU103" s="69">
        <f>'09 - Rekonstrukce MK U Ci...'!P126</f>
        <v>0</v>
      </c>
      <c r="AV103" s="68">
        <f>'09 - Rekonstrukce MK U Ci...'!J33</f>
        <v>0</v>
      </c>
      <c r="AW103" s="68">
        <f>'09 - Rekonstrukce MK U Ci...'!J34</f>
        <v>0</v>
      </c>
      <c r="AX103" s="68">
        <f>'09 - Rekonstrukce MK U Ci...'!J35</f>
        <v>0</v>
      </c>
      <c r="AY103" s="68">
        <f>'09 - Rekonstrukce MK U Ci...'!J36</f>
        <v>0</v>
      </c>
      <c r="AZ103" s="68">
        <f>'09 - Rekonstrukce MK U Ci...'!F33</f>
        <v>0</v>
      </c>
      <c r="BA103" s="68">
        <f>'09 - Rekonstrukce MK U Ci...'!F34</f>
        <v>0</v>
      </c>
      <c r="BB103" s="68">
        <f>'09 - Rekonstrukce MK U Ci...'!F35</f>
        <v>0</v>
      </c>
      <c r="BC103" s="68">
        <f>'09 - Rekonstrukce MK U Ci...'!F36</f>
        <v>0</v>
      </c>
      <c r="BD103" s="70">
        <f>'09 - Rekonstrukce MK U Ci...'!F37</f>
        <v>0</v>
      </c>
      <c r="BT103" s="71" t="s">
        <v>76</v>
      </c>
      <c r="BV103" s="71" t="s">
        <v>13</v>
      </c>
      <c r="BW103" s="71" t="s">
        <v>95</v>
      </c>
      <c r="BX103" s="71" t="s">
        <v>4</v>
      </c>
      <c r="CL103" s="71" t="s">
        <v>1</v>
      </c>
      <c r="CM103" s="71" t="s">
        <v>78</v>
      </c>
    </row>
    <row r="104" spans="1:91" s="6" customFormat="1" ht="15" customHeight="1">
      <c r="A104" s="64" t="s">
        <v>72</v>
      </c>
      <c r="B104" s="65"/>
      <c r="C104" s="149"/>
      <c r="D104" s="186" t="s">
        <v>96</v>
      </c>
      <c r="E104" s="186"/>
      <c r="F104" s="186"/>
      <c r="G104" s="186"/>
      <c r="H104" s="186"/>
      <c r="I104" s="150"/>
      <c r="J104" s="186" t="s">
        <v>379</v>
      </c>
      <c r="K104" s="186"/>
      <c r="L104" s="186"/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61">
        <f>'10 - Rekonstrukce MK Horn...'!J30</f>
        <v>0</v>
      </c>
      <c r="AH104" s="162"/>
      <c r="AI104" s="162"/>
      <c r="AJ104" s="162"/>
      <c r="AK104" s="162"/>
      <c r="AL104" s="162"/>
      <c r="AM104" s="162"/>
      <c r="AN104" s="161">
        <f t="shared" si="0"/>
        <v>0</v>
      </c>
      <c r="AO104" s="162"/>
      <c r="AP104" s="162"/>
      <c r="AQ104" s="66" t="s">
        <v>75</v>
      </c>
      <c r="AR104" s="65"/>
      <c r="AS104" s="67">
        <v>0</v>
      </c>
      <c r="AT104" s="68">
        <f t="shared" si="1"/>
        <v>0</v>
      </c>
      <c r="AU104" s="69">
        <f>'10 - Rekonstrukce MK Horn...'!P123</f>
        <v>0</v>
      </c>
      <c r="AV104" s="68">
        <f>'10 - Rekonstrukce MK Horn...'!J33</f>
        <v>0</v>
      </c>
      <c r="AW104" s="68">
        <f>'10 - Rekonstrukce MK Horn...'!J34</f>
        <v>0</v>
      </c>
      <c r="AX104" s="68">
        <f>'10 - Rekonstrukce MK Horn...'!J35</f>
        <v>0</v>
      </c>
      <c r="AY104" s="68">
        <f>'10 - Rekonstrukce MK Horn...'!J36</f>
        <v>0</v>
      </c>
      <c r="AZ104" s="68">
        <f>'10 - Rekonstrukce MK Horn...'!F33</f>
        <v>0</v>
      </c>
      <c r="BA104" s="68">
        <f>'10 - Rekonstrukce MK Horn...'!F34</f>
        <v>0</v>
      </c>
      <c r="BB104" s="68">
        <f>'10 - Rekonstrukce MK Horn...'!F35</f>
        <v>0</v>
      </c>
      <c r="BC104" s="68">
        <f>'10 - Rekonstrukce MK Horn...'!F36</f>
        <v>0</v>
      </c>
      <c r="BD104" s="70">
        <f>'10 - Rekonstrukce MK Horn...'!F37</f>
        <v>0</v>
      </c>
      <c r="BT104" s="71" t="s">
        <v>76</v>
      </c>
      <c r="BV104" s="71" t="s">
        <v>13</v>
      </c>
      <c r="BW104" s="71" t="s">
        <v>97</v>
      </c>
      <c r="BX104" s="71" t="s">
        <v>4</v>
      </c>
      <c r="CL104" s="71" t="s">
        <v>1</v>
      </c>
      <c r="CM104" s="71" t="s">
        <v>78</v>
      </c>
    </row>
    <row r="105" spans="1:91" s="6" customFormat="1" ht="25.7" customHeight="1">
      <c r="A105" s="64" t="s">
        <v>72</v>
      </c>
      <c r="B105" s="65"/>
      <c r="C105" s="149"/>
      <c r="D105" s="186" t="s">
        <v>98</v>
      </c>
      <c r="E105" s="186"/>
      <c r="F105" s="186"/>
      <c r="G105" s="186"/>
      <c r="H105" s="186"/>
      <c r="I105" s="150"/>
      <c r="J105" s="186" t="s">
        <v>99</v>
      </c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61">
        <f>'11 - Rekonstrukce propoje...'!J30</f>
        <v>0</v>
      </c>
      <c r="AH105" s="162"/>
      <c r="AI105" s="162"/>
      <c r="AJ105" s="162"/>
      <c r="AK105" s="162"/>
      <c r="AL105" s="162"/>
      <c r="AM105" s="162"/>
      <c r="AN105" s="161">
        <f t="shared" si="0"/>
        <v>0</v>
      </c>
      <c r="AO105" s="162"/>
      <c r="AP105" s="162"/>
      <c r="AQ105" s="66" t="s">
        <v>75</v>
      </c>
      <c r="AR105" s="65"/>
      <c r="AS105" s="67">
        <v>0</v>
      </c>
      <c r="AT105" s="68">
        <f t="shared" si="1"/>
        <v>0</v>
      </c>
      <c r="AU105" s="69">
        <f>'11 - Rekonstrukce propoje...'!P124</f>
        <v>48.802999999999997</v>
      </c>
      <c r="AV105" s="68">
        <f>'11 - Rekonstrukce propoje...'!J33</f>
        <v>0</v>
      </c>
      <c r="AW105" s="68">
        <f>'11 - Rekonstrukce propoje...'!J34</f>
        <v>0</v>
      </c>
      <c r="AX105" s="68">
        <f>'11 - Rekonstrukce propoje...'!J35</f>
        <v>0</v>
      </c>
      <c r="AY105" s="68">
        <f>'11 - Rekonstrukce propoje...'!J36</f>
        <v>0</v>
      </c>
      <c r="AZ105" s="68">
        <f>'11 - Rekonstrukce propoje...'!F33</f>
        <v>0</v>
      </c>
      <c r="BA105" s="68">
        <f>'11 - Rekonstrukce propoje...'!F34</f>
        <v>0</v>
      </c>
      <c r="BB105" s="68">
        <f>'11 - Rekonstrukce propoje...'!F35</f>
        <v>0</v>
      </c>
      <c r="BC105" s="68">
        <f>'11 - Rekonstrukce propoje...'!F36</f>
        <v>0</v>
      </c>
      <c r="BD105" s="70">
        <f>'11 - Rekonstrukce propoje...'!F37</f>
        <v>0</v>
      </c>
      <c r="BT105" s="71" t="s">
        <v>76</v>
      </c>
      <c r="BV105" s="71" t="s">
        <v>13</v>
      </c>
      <c r="BW105" s="71" t="s">
        <v>100</v>
      </c>
      <c r="BX105" s="71" t="s">
        <v>4</v>
      </c>
      <c r="CL105" s="71" t="s">
        <v>1</v>
      </c>
      <c r="CM105" s="71" t="s">
        <v>78</v>
      </c>
    </row>
    <row r="106" spans="1:91" s="6" customFormat="1" ht="15" customHeight="1">
      <c r="A106" s="64" t="s">
        <v>72</v>
      </c>
      <c r="B106" s="65"/>
      <c r="C106" s="149"/>
      <c r="D106" s="186" t="s">
        <v>8</v>
      </c>
      <c r="E106" s="186"/>
      <c r="F106" s="186"/>
      <c r="G106" s="186"/>
      <c r="H106" s="186"/>
      <c r="I106" s="150"/>
      <c r="J106" s="186" t="s">
        <v>101</v>
      </c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61">
        <f>'12 - Ošetření spár - 2000 bm'!J30</f>
        <v>0</v>
      </c>
      <c r="AH106" s="162"/>
      <c r="AI106" s="162"/>
      <c r="AJ106" s="162"/>
      <c r="AK106" s="162"/>
      <c r="AL106" s="162"/>
      <c r="AM106" s="162"/>
      <c r="AN106" s="161">
        <f t="shared" si="0"/>
        <v>0</v>
      </c>
      <c r="AO106" s="162"/>
      <c r="AP106" s="162"/>
      <c r="AQ106" s="66" t="s">
        <v>75</v>
      </c>
      <c r="AR106" s="65"/>
      <c r="AS106" s="72">
        <v>0</v>
      </c>
      <c r="AT106" s="73">
        <f t="shared" si="1"/>
        <v>0</v>
      </c>
      <c r="AU106" s="74">
        <f>'12 - Ošetření spár - 2000 bm'!P119</f>
        <v>0</v>
      </c>
      <c r="AV106" s="73">
        <f>'12 - Ošetření spár - 2000 bm'!J33</f>
        <v>0</v>
      </c>
      <c r="AW106" s="73">
        <f>'12 - Ošetření spár - 2000 bm'!J34</f>
        <v>0</v>
      </c>
      <c r="AX106" s="73">
        <f>'12 - Ošetření spár - 2000 bm'!J35</f>
        <v>0</v>
      </c>
      <c r="AY106" s="73">
        <f>'12 - Ošetření spár - 2000 bm'!J36</f>
        <v>0</v>
      </c>
      <c r="AZ106" s="73">
        <f>'12 - Ošetření spár - 2000 bm'!F33</f>
        <v>0</v>
      </c>
      <c r="BA106" s="73">
        <f>'12 - Ošetření spár - 2000 bm'!F34</f>
        <v>0</v>
      </c>
      <c r="BB106" s="73">
        <f>'12 - Ošetření spár - 2000 bm'!F35</f>
        <v>0</v>
      </c>
      <c r="BC106" s="73">
        <f>'12 - Ošetření spár - 2000 bm'!F36</f>
        <v>0</v>
      </c>
      <c r="BD106" s="75">
        <f>'12 - Ošetření spár - 2000 bm'!F37</f>
        <v>0</v>
      </c>
      <c r="BT106" s="71" t="s">
        <v>76</v>
      </c>
      <c r="BV106" s="71" t="s">
        <v>13</v>
      </c>
      <c r="BW106" s="71" t="s">
        <v>102</v>
      </c>
      <c r="BX106" s="71" t="s">
        <v>4</v>
      </c>
      <c r="CL106" s="71" t="s">
        <v>1</v>
      </c>
      <c r="CM106" s="71" t="s">
        <v>78</v>
      </c>
    </row>
    <row r="107" spans="1:91" s="1" customFormat="1" ht="30" customHeight="1">
      <c r="B107" s="25"/>
      <c r="AR107" s="25"/>
    </row>
    <row r="108" spans="1:91" s="1" customFormat="1" ht="6.95" customHeight="1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25"/>
    </row>
  </sheetData>
  <sheetProtection algorithmName="SHA-512" hashValue="o4gG8qBBiXZTUJRyoYXMV271ae3dp7CPDZ5rX3Z2trAMlh/qBTTYQK9BP2e8SVjoqcoHlPjL9no43+wROSjWpQ==" saltValue="7srdN2Q/do2J3tNQOdtQ0A==" spinCount="100000" sheet="1" objects="1" scenarios="1"/>
  <mergeCells count="84">
    <mergeCell ref="D98:H98"/>
    <mergeCell ref="D99:H99"/>
    <mergeCell ref="D95:H95"/>
    <mergeCell ref="D100:H100"/>
    <mergeCell ref="D97:H97"/>
    <mergeCell ref="D96:H96"/>
    <mergeCell ref="D102:H102"/>
    <mergeCell ref="D103:H103"/>
    <mergeCell ref="D104:H104"/>
    <mergeCell ref="D101:H101"/>
    <mergeCell ref="I92:AF92"/>
    <mergeCell ref="J102:AF102"/>
    <mergeCell ref="J103:AF103"/>
    <mergeCell ref="J100:AF100"/>
    <mergeCell ref="J99:AF99"/>
    <mergeCell ref="J98:AF98"/>
    <mergeCell ref="J97:AF97"/>
    <mergeCell ref="J101:AF101"/>
    <mergeCell ref="J104:AF104"/>
    <mergeCell ref="J96:AF96"/>
    <mergeCell ref="J95:AF95"/>
    <mergeCell ref="C92:G92"/>
    <mergeCell ref="L85:AO85"/>
    <mergeCell ref="D105:H105"/>
    <mergeCell ref="J105:AF105"/>
    <mergeCell ref="D106:H106"/>
    <mergeCell ref="J106:AF106"/>
    <mergeCell ref="AG94:AM94"/>
    <mergeCell ref="AG104:AM104"/>
    <mergeCell ref="AN104:AP104"/>
    <mergeCell ref="AN102:AP102"/>
    <mergeCell ref="AN92:AP92"/>
    <mergeCell ref="AN101:AP101"/>
    <mergeCell ref="AN98:AP98"/>
    <mergeCell ref="AN100:AP100"/>
    <mergeCell ref="AN99:AP99"/>
    <mergeCell ref="AN95:AP95"/>
    <mergeCell ref="AN97:AP97"/>
    <mergeCell ref="K5:AO5"/>
    <mergeCell ref="K6:AO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W30:AE30"/>
    <mergeCell ref="W31:AE31"/>
    <mergeCell ref="AK31:AO31"/>
    <mergeCell ref="L31:P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103:AM103"/>
    <mergeCell ref="AG102:AM102"/>
    <mergeCell ref="AG92:AM92"/>
    <mergeCell ref="AG97:AM97"/>
    <mergeCell ref="AG95:AM95"/>
    <mergeCell ref="AG100:AM100"/>
    <mergeCell ref="AG101:AM101"/>
    <mergeCell ref="AG99:AM99"/>
    <mergeCell ref="AG96:AM96"/>
    <mergeCell ref="AG98:AM98"/>
    <mergeCell ref="AM87:AN87"/>
    <mergeCell ref="AM89:AP89"/>
    <mergeCell ref="AM90:AP90"/>
    <mergeCell ref="AN103:AP103"/>
    <mergeCell ref="AN96:AP96"/>
    <mergeCell ref="AS89:AT91"/>
    <mergeCell ref="AN105:AP105"/>
    <mergeCell ref="AG105:AM105"/>
    <mergeCell ref="AN106:AP106"/>
    <mergeCell ref="AG106:AM106"/>
    <mergeCell ref="AN94:AP94"/>
  </mergeCells>
  <hyperlinks>
    <hyperlink ref="A95" location="'01 - Rekonstrukce MK Pančava'!C2" display="/" xr:uid="{00000000-0004-0000-0000-000000000000}"/>
    <hyperlink ref="A96" location="'02 - Rekonstrukce ul. Vel...'!C2" display="/" xr:uid="{00000000-0004-0000-0000-000001000000}"/>
    <hyperlink ref="A97" location="'03 - Rekonstrukce MK Masa...'!C2" display="/" xr:uid="{00000000-0004-0000-0000-000002000000}"/>
    <hyperlink ref="A98" location="'04 - Rekonstrukce MK Pánov I'!C2" display="/" xr:uid="{00000000-0004-0000-0000-000003000000}"/>
    <hyperlink ref="A99" location="'05 - Rekonstrukce MK Páno...'!C2" display="/" xr:uid="{00000000-0004-0000-0000-000004000000}"/>
    <hyperlink ref="A100" location="'06 - Rekonstrukce MK Bran...'!C2" display="/" xr:uid="{00000000-0004-0000-0000-000005000000}"/>
    <hyperlink ref="A101" location="'07 - Rekonstrukce MK Milí...'!C2" display="/" xr:uid="{00000000-0004-0000-0000-000006000000}"/>
    <hyperlink ref="A102" location="'08 - Rekonstrukce MK Náro...'!C2" display="/" xr:uid="{00000000-0004-0000-0000-000007000000}"/>
    <hyperlink ref="A103" location="'09 - Rekonstrukce MK U Ci...'!C2" display="/" xr:uid="{00000000-0004-0000-0000-000008000000}"/>
    <hyperlink ref="A104" location="'10 - Rekonstrukce MK Horn...'!C2" display="/" xr:uid="{00000000-0004-0000-0000-000009000000}"/>
    <hyperlink ref="A105" location="'11 - Rekonstrukce propoje...'!C2" display="/" xr:uid="{00000000-0004-0000-0000-00000A000000}"/>
    <hyperlink ref="A106" location="'12 - Ošetření spár - 2000 bm'!C2" display="/" xr:uid="{00000000-0004-0000-0000-00000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93"/>
  <sheetViews>
    <sheetView showGridLines="0" workbookViewId="0">
      <selection activeCell="H184" sqref="H184:I184"/>
    </sheetView>
  </sheetViews>
  <sheetFormatPr defaultRowHeight="11.25"/>
  <cols>
    <col min="1" max="1" width="8.5" customWidth="1"/>
    <col min="2" max="2" width="1.1640625" customWidth="1"/>
    <col min="3" max="3" width="4.33203125" customWidth="1"/>
    <col min="4" max="4" width="4.5" customWidth="1"/>
    <col min="5" max="5" width="17.5" customWidth="1"/>
    <col min="6" max="6" width="52.1640625" customWidth="1"/>
    <col min="7" max="7" width="7.6640625" customWidth="1"/>
    <col min="8" max="8" width="14.33203125" customWidth="1"/>
    <col min="9" max="9" width="16.1640625" customWidth="1"/>
    <col min="10" max="10" width="22.83203125" customWidth="1"/>
    <col min="11" max="11" width="22.83203125" hidden="1" customWidth="1"/>
    <col min="12" max="12" width="9.5" customWidth="1"/>
    <col min="13" max="13" width="11.1640625" hidden="1" customWidth="1"/>
    <col min="14" max="14" width="9.1640625" hidden="1"/>
    <col min="15" max="20" width="14.5" hidden="1" customWidth="1"/>
    <col min="21" max="21" width="16.6640625" hidden="1" customWidth="1"/>
    <col min="22" max="22" width="12.6640625" customWidth="1"/>
    <col min="23" max="23" width="16.6640625" customWidth="1"/>
    <col min="24" max="24" width="12.6640625" customWidth="1"/>
    <col min="25" max="25" width="15.5" customWidth="1"/>
    <col min="26" max="26" width="11.33203125" customWidth="1"/>
    <col min="27" max="27" width="15.5" customWidth="1"/>
    <col min="28" max="28" width="16.6640625" customWidth="1"/>
    <col min="29" max="29" width="11.33203125" customWidth="1"/>
    <col min="30" max="30" width="15.5" customWidth="1"/>
    <col min="31" max="31" width="16.6640625" customWidth="1"/>
    <col min="44" max="65" width="9.1640625" hidden="1"/>
  </cols>
  <sheetData>
    <row r="2" spans="2:46" ht="36.950000000000003" customHeight="1">
      <c r="L2" s="164" t="s">
        <v>5</v>
      </c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3" t="s">
        <v>95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5" customHeight="1">
      <c r="B4" s="16"/>
      <c r="D4" s="17" t="s">
        <v>103</v>
      </c>
      <c r="L4" s="16"/>
      <c r="M4" s="76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5" customHeight="1">
      <c r="B7" s="16"/>
      <c r="E7" s="192" t="str">
        <f>'Rekapitulace stavby'!K6</f>
        <v>Hodonín – opravy asfaltových vrstev MK 2024</v>
      </c>
      <c r="F7" s="193"/>
      <c r="G7" s="193"/>
      <c r="H7" s="193"/>
      <c r="L7" s="16"/>
    </row>
    <row r="8" spans="2:46" s="1" customFormat="1" ht="12" customHeight="1">
      <c r="B8" s="25"/>
      <c r="D8" s="22" t="s">
        <v>104</v>
      </c>
      <c r="L8" s="25"/>
    </row>
    <row r="9" spans="2:46" s="1" customFormat="1" ht="15" customHeight="1">
      <c r="B9" s="25"/>
      <c r="E9" s="184" t="s">
        <v>386</v>
      </c>
      <c r="F9" s="191"/>
      <c r="G9" s="191"/>
      <c r="H9" s="191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23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22</v>
      </c>
      <c r="J17" s="20" t="str">
        <f>'Rekapitulace stavby'!AN13</f>
        <v/>
      </c>
      <c r="L17" s="25"/>
    </row>
    <row r="18" spans="2:12" s="1" customFormat="1" ht="18" customHeight="1">
      <c r="B18" s="25"/>
      <c r="E18" s="178" t="str">
        <f>'Rekapitulace stavby'!E14</f>
        <v xml:space="preserve"> </v>
      </c>
      <c r="F18" s="178"/>
      <c r="G18" s="178"/>
      <c r="H18" s="178"/>
      <c r="I18" s="22" t="s">
        <v>23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22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23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22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23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5" customHeight="1">
      <c r="B27" s="77"/>
      <c r="E27" s="180" t="s">
        <v>1</v>
      </c>
      <c r="F27" s="180"/>
      <c r="G27" s="180"/>
      <c r="H27" s="180"/>
      <c r="L27" s="77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78" t="s">
        <v>29</v>
      </c>
      <c r="J30" s="56">
        <f>ROUND(J126,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79" t="s">
        <v>33</v>
      </c>
      <c r="E33" s="22" t="s">
        <v>34</v>
      </c>
      <c r="F33" s="80">
        <f>ROUND((SUM(BE126:BE192)),  2)</f>
        <v>0</v>
      </c>
      <c r="I33" s="81">
        <v>0.21</v>
      </c>
      <c r="J33" s="80">
        <f>ROUND(((SUM(BE126:BE192))*I33),  2)</f>
        <v>0</v>
      </c>
      <c r="L33" s="25"/>
    </row>
    <row r="34" spans="2:12" s="1" customFormat="1" ht="14.45" customHeight="1">
      <c r="B34" s="25"/>
      <c r="E34" s="22" t="s">
        <v>35</v>
      </c>
      <c r="F34" s="80">
        <f>ROUND((SUM(BF126:BF192)),  2)</f>
        <v>0</v>
      </c>
      <c r="I34" s="81">
        <v>0.12</v>
      </c>
      <c r="J34" s="80">
        <f>ROUND(((SUM(BF126:BF192))*I34),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80">
        <f>ROUND((SUM(BG126:BG192)),  2)</f>
        <v>0</v>
      </c>
      <c r="I35" s="81">
        <v>0.21</v>
      </c>
      <c r="J35" s="8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80">
        <f>ROUND((SUM(BH126:BH192)),  2)</f>
        <v>0</v>
      </c>
      <c r="I36" s="81">
        <v>0.12</v>
      </c>
      <c r="J36" s="80">
        <f>0</f>
        <v>0</v>
      </c>
      <c r="L36" s="25"/>
    </row>
    <row r="37" spans="2:12" s="1" customFormat="1" ht="14.45" hidden="1" customHeight="1">
      <c r="B37" s="25"/>
      <c r="E37" s="22" t="s">
        <v>38</v>
      </c>
      <c r="F37" s="80">
        <f>ROUND((SUM(BI126:BI192)),  2)</f>
        <v>0</v>
      </c>
      <c r="I37" s="81">
        <v>0</v>
      </c>
      <c r="J37" s="80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2"/>
      <c r="D39" s="83" t="s">
        <v>39</v>
      </c>
      <c r="E39" s="49"/>
      <c r="F39" s="49"/>
      <c r="G39" s="84" t="s">
        <v>40</v>
      </c>
      <c r="H39" s="85" t="s">
        <v>41</v>
      </c>
      <c r="I39" s="49"/>
      <c r="J39" s="86">
        <f>SUM(J30:J37)</f>
        <v>0</v>
      </c>
      <c r="K39" s="8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44</v>
      </c>
      <c r="E61" s="27"/>
      <c r="F61" s="88" t="s">
        <v>45</v>
      </c>
      <c r="G61" s="36" t="s">
        <v>44</v>
      </c>
      <c r="H61" s="27"/>
      <c r="I61" s="27"/>
      <c r="J61" s="8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44</v>
      </c>
      <c r="E76" s="27"/>
      <c r="F76" s="88" t="s">
        <v>45</v>
      </c>
      <c r="G76" s="36" t="s">
        <v>44</v>
      </c>
      <c r="H76" s="27"/>
      <c r="I76" s="27"/>
      <c r="J76" s="89" t="s">
        <v>45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106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5" customHeight="1">
      <c r="B85" s="25"/>
      <c r="E85" s="192" t="str">
        <f>E7</f>
        <v>Hodonín – opravy asfaltových vrstev MK 2024</v>
      </c>
      <c r="F85" s="193"/>
      <c r="G85" s="193"/>
      <c r="H85" s="193"/>
      <c r="L85" s="25"/>
    </row>
    <row r="86" spans="2:47" s="1" customFormat="1" ht="12" customHeight="1">
      <c r="B86" s="25"/>
      <c r="C86" s="22" t="s">
        <v>104</v>
      </c>
      <c r="L86" s="25"/>
    </row>
    <row r="87" spans="2:47" s="1" customFormat="1" ht="15" customHeight="1">
      <c r="B87" s="25"/>
      <c r="E87" s="184" t="str">
        <f>E9</f>
        <v>09 - Rekonstrukce MK U Cihelny</v>
      </c>
      <c r="F87" s="191"/>
      <c r="G87" s="191"/>
      <c r="H87" s="191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/>
      </c>
      <c r="L89" s="25"/>
    </row>
    <row r="90" spans="2:47" s="1" customFormat="1" ht="6.95" customHeight="1">
      <c r="B90" s="25"/>
      <c r="L90" s="25"/>
    </row>
    <row r="91" spans="2:47" s="1" customFormat="1" ht="14.85" customHeight="1">
      <c r="B91" s="25"/>
      <c r="C91" s="22" t="s">
        <v>21</v>
      </c>
      <c r="F91" s="20" t="str">
        <f>E15</f>
        <v xml:space="preserve"> </v>
      </c>
      <c r="I91" s="22" t="s">
        <v>25</v>
      </c>
      <c r="J91" s="23" t="str">
        <f>E21</f>
        <v xml:space="preserve"> </v>
      </c>
      <c r="L91" s="25"/>
    </row>
    <row r="92" spans="2:47" s="1" customFormat="1" ht="14.85" customHeight="1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0" t="s">
        <v>107</v>
      </c>
      <c r="D94" s="82"/>
      <c r="E94" s="82"/>
      <c r="F94" s="82"/>
      <c r="G94" s="82"/>
      <c r="H94" s="82"/>
      <c r="I94" s="82"/>
      <c r="J94" s="91" t="s">
        <v>108</v>
      </c>
      <c r="K94" s="8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2" t="s">
        <v>109</v>
      </c>
      <c r="J96" s="56">
        <f>J126</f>
        <v>0</v>
      </c>
      <c r="L96" s="25"/>
      <c r="AU96" s="13" t="s">
        <v>110</v>
      </c>
    </row>
    <row r="97" spans="2:12" s="8" customFormat="1" ht="24.95" customHeight="1">
      <c r="B97" s="93"/>
      <c r="D97" s="94" t="s">
        <v>111</v>
      </c>
      <c r="E97" s="95"/>
      <c r="F97" s="95"/>
      <c r="G97" s="95"/>
      <c r="H97" s="95"/>
      <c r="I97" s="95"/>
      <c r="J97" s="96">
        <f>J127</f>
        <v>0</v>
      </c>
      <c r="L97" s="93"/>
    </row>
    <row r="98" spans="2:12" s="9" customFormat="1" ht="19.899999999999999" customHeight="1">
      <c r="B98" s="97"/>
      <c r="D98" s="98" t="s">
        <v>112</v>
      </c>
      <c r="E98" s="99"/>
      <c r="F98" s="99"/>
      <c r="G98" s="99"/>
      <c r="H98" s="99"/>
      <c r="I98" s="99"/>
      <c r="J98" s="100">
        <f>J128</f>
        <v>0</v>
      </c>
      <c r="L98" s="97"/>
    </row>
    <row r="99" spans="2:12" s="9" customFormat="1" ht="19.899999999999999" customHeight="1">
      <c r="B99" s="97"/>
      <c r="D99" s="98" t="s">
        <v>114</v>
      </c>
      <c r="E99" s="99"/>
      <c r="F99" s="99"/>
      <c r="G99" s="99"/>
      <c r="H99" s="99"/>
      <c r="I99" s="99"/>
      <c r="J99" s="100">
        <f>J135</f>
        <v>0</v>
      </c>
      <c r="L99" s="97"/>
    </row>
    <row r="100" spans="2:12" s="9" customFormat="1" ht="19.899999999999999" customHeight="1">
      <c r="B100" s="97"/>
      <c r="D100" s="98" t="s">
        <v>115</v>
      </c>
      <c r="E100" s="99"/>
      <c r="F100" s="99"/>
      <c r="G100" s="99"/>
      <c r="H100" s="99"/>
      <c r="I100" s="99"/>
      <c r="J100" s="100">
        <f>J148</f>
        <v>0</v>
      </c>
      <c r="L100" s="97"/>
    </row>
    <row r="101" spans="2:12" s="9" customFormat="1" ht="19.899999999999999" customHeight="1">
      <c r="B101" s="97"/>
      <c r="D101" s="98" t="s">
        <v>116</v>
      </c>
      <c r="E101" s="99"/>
      <c r="F101" s="99"/>
      <c r="G101" s="99"/>
      <c r="H101" s="99"/>
      <c r="I101" s="99"/>
      <c r="J101" s="100">
        <f>J153</f>
        <v>0</v>
      </c>
      <c r="L101" s="97"/>
    </row>
    <row r="102" spans="2:12" s="9" customFormat="1" ht="19.899999999999999" customHeight="1">
      <c r="B102" s="97"/>
      <c r="D102" s="98" t="s">
        <v>117</v>
      </c>
      <c r="E102" s="99"/>
      <c r="F102" s="99"/>
      <c r="G102" s="99"/>
      <c r="H102" s="99"/>
      <c r="I102" s="99"/>
      <c r="J102" s="100">
        <f>J176</f>
        <v>0</v>
      </c>
      <c r="L102" s="97"/>
    </row>
    <row r="103" spans="2:12" s="9" customFormat="1" ht="19.899999999999999" customHeight="1">
      <c r="B103" s="97"/>
      <c r="D103" s="98" t="s">
        <v>118</v>
      </c>
      <c r="E103" s="99"/>
      <c r="F103" s="99"/>
      <c r="G103" s="99"/>
      <c r="H103" s="99"/>
      <c r="I103" s="99"/>
      <c r="J103" s="100">
        <f>J183</f>
        <v>0</v>
      </c>
      <c r="L103" s="97"/>
    </row>
    <row r="104" spans="2:12" s="8" customFormat="1" ht="24.95" customHeight="1">
      <c r="B104" s="93"/>
      <c r="D104" s="94" t="s">
        <v>119</v>
      </c>
      <c r="E104" s="95"/>
      <c r="F104" s="95"/>
      <c r="G104" s="95"/>
      <c r="H104" s="95"/>
      <c r="I104" s="95"/>
      <c r="J104" s="96">
        <f>J186</f>
        <v>0</v>
      </c>
      <c r="L104" s="93"/>
    </row>
    <row r="105" spans="2:12" s="9" customFormat="1" ht="19.899999999999999" customHeight="1">
      <c r="B105" s="97"/>
      <c r="D105" s="98" t="s">
        <v>318</v>
      </c>
      <c r="E105" s="99"/>
      <c r="F105" s="99"/>
      <c r="G105" s="99"/>
      <c r="H105" s="99"/>
      <c r="I105" s="99"/>
      <c r="J105" s="100">
        <f>J187</f>
        <v>0</v>
      </c>
      <c r="L105" s="97"/>
    </row>
    <row r="106" spans="2:12" s="9" customFormat="1" ht="19.899999999999999" customHeight="1">
      <c r="B106" s="97"/>
      <c r="D106" s="98" t="s">
        <v>120</v>
      </c>
      <c r="E106" s="99"/>
      <c r="F106" s="99"/>
      <c r="G106" s="99"/>
      <c r="H106" s="99"/>
      <c r="I106" s="99"/>
      <c r="J106" s="100">
        <f>J190</f>
        <v>0</v>
      </c>
      <c r="L106" s="97"/>
    </row>
    <row r="107" spans="2:12" s="1" customFormat="1" ht="21.75" customHeight="1">
      <c r="B107" s="25"/>
      <c r="L107" s="25"/>
    </row>
    <row r="108" spans="2:12" s="1" customFormat="1" ht="6.95" customHeight="1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25"/>
    </row>
    <row r="112" spans="2:12" s="1" customFormat="1" ht="6.95" customHeight="1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25"/>
    </row>
    <row r="113" spans="2:63" s="1" customFormat="1" ht="24.95" customHeight="1">
      <c r="B113" s="25"/>
      <c r="C113" s="17" t="s">
        <v>121</v>
      </c>
      <c r="L113" s="25"/>
    </row>
    <row r="114" spans="2:63" s="1" customFormat="1" ht="6.95" customHeight="1">
      <c r="B114" s="25"/>
      <c r="L114" s="25"/>
    </row>
    <row r="115" spans="2:63" s="1" customFormat="1" ht="12" customHeight="1">
      <c r="B115" s="25"/>
      <c r="C115" s="22" t="s">
        <v>14</v>
      </c>
      <c r="L115" s="25"/>
    </row>
    <row r="116" spans="2:63" s="1" customFormat="1" ht="15" customHeight="1">
      <c r="B116" s="25"/>
      <c r="E116" s="192" t="str">
        <f>E7</f>
        <v>Hodonín – opravy asfaltových vrstev MK 2024</v>
      </c>
      <c r="F116" s="193"/>
      <c r="G116" s="193"/>
      <c r="H116" s="193"/>
      <c r="L116" s="25"/>
    </row>
    <row r="117" spans="2:63" s="1" customFormat="1" ht="12" customHeight="1">
      <c r="B117" s="25"/>
      <c r="C117" s="22" t="s">
        <v>104</v>
      </c>
      <c r="L117" s="25"/>
    </row>
    <row r="118" spans="2:63" s="1" customFormat="1" ht="15" customHeight="1">
      <c r="B118" s="25"/>
      <c r="E118" s="184" t="str">
        <f>E9</f>
        <v>09 - Rekonstrukce MK U Cihelny</v>
      </c>
      <c r="F118" s="191"/>
      <c r="G118" s="191"/>
      <c r="H118" s="191"/>
      <c r="L118" s="25"/>
    </row>
    <row r="119" spans="2:63" s="1" customFormat="1" ht="6.95" customHeight="1">
      <c r="B119" s="25"/>
      <c r="L119" s="25"/>
    </row>
    <row r="120" spans="2:63" s="1" customFormat="1" ht="12" customHeight="1">
      <c r="B120" s="25"/>
      <c r="C120" s="22" t="s">
        <v>18</v>
      </c>
      <c r="F120" s="20" t="str">
        <f>F12</f>
        <v xml:space="preserve"> </v>
      </c>
      <c r="I120" s="22" t="s">
        <v>20</v>
      </c>
      <c r="J120" s="45" t="str">
        <f>IF(J12="","",J12)</f>
        <v/>
      </c>
      <c r="L120" s="25"/>
    </row>
    <row r="121" spans="2:63" s="1" customFormat="1" ht="6.95" customHeight="1">
      <c r="B121" s="25"/>
      <c r="L121" s="25"/>
    </row>
    <row r="122" spans="2:63" s="1" customFormat="1" ht="14.85" customHeight="1">
      <c r="B122" s="25"/>
      <c r="C122" s="22" t="s">
        <v>21</v>
      </c>
      <c r="F122" s="20" t="str">
        <f>E15</f>
        <v xml:space="preserve"> </v>
      </c>
      <c r="I122" s="22" t="s">
        <v>25</v>
      </c>
      <c r="J122" s="23" t="str">
        <f>E21</f>
        <v xml:space="preserve"> </v>
      </c>
      <c r="L122" s="25"/>
    </row>
    <row r="123" spans="2:63" s="1" customFormat="1" ht="14.85" customHeight="1">
      <c r="B123" s="25"/>
      <c r="C123" s="22" t="s">
        <v>24</v>
      </c>
      <c r="F123" s="20" t="str">
        <f>IF(E18="","",E18)</f>
        <v xml:space="preserve"> </v>
      </c>
      <c r="I123" s="22" t="s">
        <v>27</v>
      </c>
      <c r="J123" s="23" t="str">
        <f>E24</f>
        <v xml:space="preserve"> </v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01"/>
      <c r="C125" s="102" t="s">
        <v>122</v>
      </c>
      <c r="D125" s="103" t="s">
        <v>54</v>
      </c>
      <c r="E125" s="103" t="s">
        <v>50</v>
      </c>
      <c r="F125" s="103" t="s">
        <v>51</v>
      </c>
      <c r="G125" s="103" t="s">
        <v>123</v>
      </c>
      <c r="H125" s="103" t="s">
        <v>124</v>
      </c>
      <c r="I125" s="103" t="s">
        <v>125</v>
      </c>
      <c r="J125" s="104" t="s">
        <v>108</v>
      </c>
      <c r="K125" s="105" t="s">
        <v>126</v>
      </c>
      <c r="L125" s="101"/>
      <c r="M125" s="51" t="s">
        <v>1</v>
      </c>
      <c r="N125" s="52" t="s">
        <v>33</v>
      </c>
      <c r="O125" s="52" t="s">
        <v>127</v>
      </c>
      <c r="P125" s="52" t="s">
        <v>128</v>
      </c>
      <c r="Q125" s="52" t="s">
        <v>129</v>
      </c>
      <c r="R125" s="52" t="s">
        <v>130</v>
      </c>
      <c r="S125" s="52" t="s">
        <v>131</v>
      </c>
      <c r="T125" s="53" t="s">
        <v>132</v>
      </c>
    </row>
    <row r="126" spans="2:63" s="1" customFormat="1" ht="22.9" customHeight="1">
      <c r="B126" s="25"/>
      <c r="C126" s="134" t="s">
        <v>133</v>
      </c>
      <c r="J126" s="144">
        <f>BK126</f>
        <v>0</v>
      </c>
      <c r="L126" s="25"/>
      <c r="M126" s="54"/>
      <c r="N126" s="46"/>
      <c r="O126" s="46"/>
      <c r="P126" s="106">
        <f>P127+P186</f>
        <v>0</v>
      </c>
      <c r="Q126" s="46"/>
      <c r="R126" s="106">
        <f>R127+R186</f>
        <v>0</v>
      </c>
      <c r="S126" s="46"/>
      <c r="T126" s="107">
        <f>T127+T186</f>
        <v>0</v>
      </c>
      <c r="AT126" s="13" t="s">
        <v>68</v>
      </c>
      <c r="AU126" s="13" t="s">
        <v>110</v>
      </c>
      <c r="BK126" s="108">
        <f>BK127+BK186</f>
        <v>0</v>
      </c>
    </row>
    <row r="127" spans="2:63" s="11" customFormat="1" ht="25.9" customHeight="1">
      <c r="B127" s="109"/>
      <c r="D127" s="110" t="s">
        <v>68</v>
      </c>
      <c r="E127" s="135" t="s">
        <v>134</v>
      </c>
      <c r="F127" s="135" t="s">
        <v>135</v>
      </c>
      <c r="J127" s="145">
        <f>BK127</f>
        <v>0</v>
      </c>
      <c r="L127" s="109"/>
      <c r="M127" s="111"/>
      <c r="P127" s="112">
        <f>P128+P135+P148+P153+P176+P183</f>
        <v>0</v>
      </c>
      <c r="R127" s="112">
        <f>R128+R135+R148+R153+R176+R183</f>
        <v>0</v>
      </c>
      <c r="T127" s="113">
        <f>T128+T135+T148+T153+T176+T183</f>
        <v>0</v>
      </c>
      <c r="AR127" s="110" t="s">
        <v>76</v>
      </c>
      <c r="AT127" s="114" t="s">
        <v>68</v>
      </c>
      <c r="AU127" s="114" t="s">
        <v>69</v>
      </c>
      <c r="AY127" s="110" t="s">
        <v>136</v>
      </c>
      <c r="BK127" s="115">
        <f>BK128+BK135+BK148+BK153+BK176+BK183</f>
        <v>0</v>
      </c>
    </row>
    <row r="128" spans="2:63" s="11" customFormat="1" ht="22.9" customHeight="1">
      <c r="B128" s="109"/>
      <c r="D128" s="110" t="s">
        <v>68</v>
      </c>
      <c r="E128" s="136" t="s">
        <v>76</v>
      </c>
      <c r="F128" s="136" t="s">
        <v>137</v>
      </c>
      <c r="J128" s="146">
        <f>BK128</f>
        <v>0</v>
      </c>
      <c r="L128" s="109"/>
      <c r="M128" s="111"/>
      <c r="P128" s="112">
        <f>SUM(P129:P134)</f>
        <v>0</v>
      </c>
      <c r="R128" s="112">
        <f>SUM(R129:R134)</f>
        <v>0</v>
      </c>
      <c r="T128" s="113">
        <f>SUM(T129:T134)</f>
        <v>0</v>
      </c>
      <c r="AR128" s="110" t="s">
        <v>76</v>
      </c>
      <c r="AT128" s="114" t="s">
        <v>68</v>
      </c>
      <c r="AU128" s="114" t="s">
        <v>76</v>
      </c>
      <c r="AY128" s="110" t="s">
        <v>136</v>
      </c>
      <c r="BK128" s="115">
        <f>SUM(BK129:BK134)</f>
        <v>0</v>
      </c>
    </row>
    <row r="129" spans="2:65" s="1" customFormat="1" ht="31.9" customHeight="1">
      <c r="B129" s="116"/>
      <c r="C129" s="137" t="s">
        <v>76</v>
      </c>
      <c r="D129" s="137" t="s">
        <v>138</v>
      </c>
      <c r="E129" s="138" t="s">
        <v>320</v>
      </c>
      <c r="F129" s="139" t="s">
        <v>321</v>
      </c>
      <c r="G129" s="140" t="s">
        <v>141</v>
      </c>
      <c r="H129" s="141">
        <v>345</v>
      </c>
      <c r="I129" s="117"/>
      <c r="J129" s="147">
        <f>ROUND(I129*H129,2)</f>
        <v>0</v>
      </c>
      <c r="K129" s="118"/>
      <c r="L129" s="25"/>
      <c r="M129" s="119" t="s">
        <v>1</v>
      </c>
      <c r="N129" s="120" t="s">
        <v>34</v>
      </c>
      <c r="O129" s="121">
        <v>0</v>
      </c>
      <c r="P129" s="121">
        <f>O129*H129</f>
        <v>0</v>
      </c>
      <c r="Q129" s="121">
        <v>0</v>
      </c>
      <c r="R129" s="121">
        <f>Q129*H129</f>
        <v>0</v>
      </c>
      <c r="S129" s="121">
        <v>0</v>
      </c>
      <c r="T129" s="122">
        <f>S129*H129</f>
        <v>0</v>
      </c>
      <c r="AR129" s="123" t="s">
        <v>142</v>
      </c>
      <c r="AT129" s="123" t="s">
        <v>138</v>
      </c>
      <c r="AU129" s="123" t="s">
        <v>78</v>
      </c>
      <c r="AY129" s="13" t="s">
        <v>136</v>
      </c>
      <c r="BE129" s="124">
        <f>IF(N129="základní",J129,0)</f>
        <v>0</v>
      </c>
      <c r="BF129" s="124">
        <f>IF(N129="snížená",J129,0)</f>
        <v>0</v>
      </c>
      <c r="BG129" s="124">
        <f>IF(N129="zákl. přenesená",J129,0)</f>
        <v>0</v>
      </c>
      <c r="BH129" s="124">
        <f>IF(N129="sníž. přenesená",J129,0)</f>
        <v>0</v>
      </c>
      <c r="BI129" s="124">
        <f>IF(N129="nulová",J129,0)</f>
        <v>0</v>
      </c>
      <c r="BJ129" s="13" t="s">
        <v>76</v>
      </c>
      <c r="BK129" s="124">
        <f>ROUND(I129*H129,2)</f>
        <v>0</v>
      </c>
      <c r="BL129" s="13" t="s">
        <v>142</v>
      </c>
      <c r="BM129" s="123" t="s">
        <v>78</v>
      </c>
    </row>
    <row r="130" spans="2:65" s="1" customFormat="1" ht="39">
      <c r="B130" s="25"/>
      <c r="D130" s="142" t="s">
        <v>143</v>
      </c>
      <c r="F130" s="143" t="s">
        <v>322</v>
      </c>
      <c r="L130" s="25"/>
      <c r="M130" s="125"/>
      <c r="T130" s="48"/>
      <c r="AT130" s="13" t="s">
        <v>143</v>
      </c>
      <c r="AU130" s="13" t="s">
        <v>78</v>
      </c>
    </row>
    <row r="131" spans="2:65" s="1" customFormat="1" ht="31.9" customHeight="1">
      <c r="B131" s="116"/>
      <c r="C131" s="137" t="s">
        <v>78</v>
      </c>
      <c r="D131" s="137" t="s">
        <v>138</v>
      </c>
      <c r="E131" s="138" t="s">
        <v>145</v>
      </c>
      <c r="F131" s="139" t="s">
        <v>146</v>
      </c>
      <c r="G131" s="140" t="s">
        <v>141</v>
      </c>
      <c r="H131" s="141">
        <v>2676</v>
      </c>
      <c r="I131" s="117"/>
      <c r="J131" s="147">
        <f>ROUND(I131*H131,2)</f>
        <v>0</v>
      </c>
      <c r="K131" s="118"/>
      <c r="L131" s="25"/>
      <c r="M131" s="119" t="s">
        <v>1</v>
      </c>
      <c r="N131" s="120" t="s">
        <v>34</v>
      </c>
      <c r="O131" s="121">
        <v>0</v>
      </c>
      <c r="P131" s="121">
        <f>O131*H131</f>
        <v>0</v>
      </c>
      <c r="Q131" s="121">
        <v>0</v>
      </c>
      <c r="R131" s="121">
        <f>Q131*H131</f>
        <v>0</v>
      </c>
      <c r="S131" s="121">
        <v>0</v>
      </c>
      <c r="T131" s="122">
        <f>S131*H131</f>
        <v>0</v>
      </c>
      <c r="AR131" s="123" t="s">
        <v>142</v>
      </c>
      <c r="AT131" s="123" t="s">
        <v>138</v>
      </c>
      <c r="AU131" s="123" t="s">
        <v>78</v>
      </c>
      <c r="AY131" s="13" t="s">
        <v>136</v>
      </c>
      <c r="BE131" s="124">
        <f>IF(N131="základní",J131,0)</f>
        <v>0</v>
      </c>
      <c r="BF131" s="124">
        <f>IF(N131="snížená",J131,0)</f>
        <v>0</v>
      </c>
      <c r="BG131" s="124">
        <f>IF(N131="zákl. přenesená",J131,0)</f>
        <v>0</v>
      </c>
      <c r="BH131" s="124">
        <f>IF(N131="sníž. přenesená",J131,0)</f>
        <v>0</v>
      </c>
      <c r="BI131" s="124">
        <f>IF(N131="nulová",J131,0)</f>
        <v>0</v>
      </c>
      <c r="BJ131" s="13" t="s">
        <v>76</v>
      </c>
      <c r="BK131" s="124">
        <f>ROUND(I131*H131,2)</f>
        <v>0</v>
      </c>
      <c r="BL131" s="13" t="s">
        <v>142</v>
      </c>
      <c r="BM131" s="123" t="s">
        <v>142</v>
      </c>
    </row>
    <row r="132" spans="2:65" s="1" customFormat="1" ht="29.25">
      <c r="B132" s="25"/>
      <c r="D132" s="142" t="s">
        <v>143</v>
      </c>
      <c r="F132" s="143" t="s">
        <v>147</v>
      </c>
      <c r="L132" s="25"/>
      <c r="M132" s="125"/>
      <c r="T132" s="48"/>
      <c r="AT132" s="13" t="s">
        <v>143</v>
      </c>
      <c r="AU132" s="13" t="s">
        <v>78</v>
      </c>
    </row>
    <row r="133" spans="2:65" s="1" customFormat="1" ht="23.65" customHeight="1">
      <c r="B133" s="116"/>
      <c r="C133" s="137" t="s">
        <v>242</v>
      </c>
      <c r="D133" s="137" t="s">
        <v>138</v>
      </c>
      <c r="E133" s="138" t="s">
        <v>300</v>
      </c>
      <c r="F133" s="139" t="s">
        <v>301</v>
      </c>
      <c r="G133" s="140" t="s">
        <v>141</v>
      </c>
      <c r="H133" s="141">
        <v>345</v>
      </c>
      <c r="I133" s="117"/>
      <c r="J133" s="147">
        <f>ROUND(I133*H133,2)</f>
        <v>0</v>
      </c>
      <c r="K133" s="118"/>
      <c r="L133" s="25"/>
      <c r="M133" s="119" t="s">
        <v>1</v>
      </c>
      <c r="N133" s="120" t="s">
        <v>34</v>
      </c>
      <c r="O133" s="121">
        <v>0</v>
      </c>
      <c r="P133" s="121">
        <f>O133*H133</f>
        <v>0</v>
      </c>
      <c r="Q133" s="121">
        <v>0</v>
      </c>
      <c r="R133" s="121">
        <f>Q133*H133</f>
        <v>0</v>
      </c>
      <c r="S133" s="121">
        <v>0</v>
      </c>
      <c r="T133" s="122">
        <f>S133*H133</f>
        <v>0</v>
      </c>
      <c r="AR133" s="123" t="s">
        <v>142</v>
      </c>
      <c r="AT133" s="123" t="s">
        <v>138</v>
      </c>
      <c r="AU133" s="123" t="s">
        <v>78</v>
      </c>
      <c r="AY133" s="13" t="s">
        <v>136</v>
      </c>
      <c r="BE133" s="124">
        <f>IF(N133="základní",J133,0)</f>
        <v>0</v>
      </c>
      <c r="BF133" s="124">
        <f>IF(N133="snížená",J133,0)</f>
        <v>0</v>
      </c>
      <c r="BG133" s="124">
        <f>IF(N133="zákl. přenesená",J133,0)</f>
        <v>0</v>
      </c>
      <c r="BH133" s="124">
        <f>IF(N133="sníž. přenesená",J133,0)</f>
        <v>0</v>
      </c>
      <c r="BI133" s="124">
        <f>IF(N133="nulová",J133,0)</f>
        <v>0</v>
      </c>
      <c r="BJ133" s="13" t="s">
        <v>76</v>
      </c>
      <c r="BK133" s="124">
        <f>ROUND(I133*H133,2)</f>
        <v>0</v>
      </c>
      <c r="BL133" s="13" t="s">
        <v>142</v>
      </c>
      <c r="BM133" s="123" t="s">
        <v>150</v>
      </c>
    </row>
    <row r="134" spans="2:65" s="1" customFormat="1" ht="19.5">
      <c r="B134" s="25"/>
      <c r="D134" s="142" t="s">
        <v>143</v>
      </c>
      <c r="F134" s="143" t="s">
        <v>302</v>
      </c>
      <c r="L134" s="25"/>
      <c r="M134" s="125"/>
      <c r="T134" s="48"/>
      <c r="AT134" s="13" t="s">
        <v>143</v>
      </c>
      <c r="AU134" s="13" t="s">
        <v>78</v>
      </c>
    </row>
    <row r="135" spans="2:65" s="11" customFormat="1" ht="22.9" customHeight="1">
      <c r="B135" s="109"/>
      <c r="D135" s="110" t="s">
        <v>68</v>
      </c>
      <c r="E135" s="136" t="s">
        <v>158</v>
      </c>
      <c r="F135" s="136" t="s">
        <v>159</v>
      </c>
      <c r="J135" s="146">
        <f>BK135</f>
        <v>0</v>
      </c>
      <c r="L135" s="109"/>
      <c r="M135" s="111"/>
      <c r="P135" s="112">
        <f>SUM(P136:P147)</f>
        <v>0</v>
      </c>
      <c r="R135" s="112">
        <f>SUM(R136:R147)</f>
        <v>0</v>
      </c>
      <c r="T135" s="113">
        <f>SUM(T136:T147)</f>
        <v>0</v>
      </c>
      <c r="AR135" s="110" t="s">
        <v>76</v>
      </c>
      <c r="AT135" s="114" t="s">
        <v>68</v>
      </c>
      <c r="AU135" s="114" t="s">
        <v>76</v>
      </c>
      <c r="AY135" s="110" t="s">
        <v>136</v>
      </c>
      <c r="BK135" s="115">
        <f>SUM(BK136:BK147)</f>
        <v>0</v>
      </c>
    </row>
    <row r="136" spans="2:65" s="1" customFormat="1" ht="21.4" customHeight="1">
      <c r="B136" s="116"/>
      <c r="C136" s="137" t="s">
        <v>142</v>
      </c>
      <c r="D136" s="137" t="s">
        <v>138</v>
      </c>
      <c r="E136" s="138" t="s">
        <v>306</v>
      </c>
      <c r="F136" s="139" t="s">
        <v>307</v>
      </c>
      <c r="G136" s="140" t="s">
        <v>141</v>
      </c>
      <c r="H136" s="141">
        <v>345</v>
      </c>
      <c r="I136" s="117"/>
      <c r="J136" s="147">
        <f>ROUND(I136*H136,2)</f>
        <v>0</v>
      </c>
      <c r="K136" s="118"/>
      <c r="L136" s="25"/>
      <c r="M136" s="119" t="s">
        <v>1</v>
      </c>
      <c r="N136" s="120" t="s">
        <v>34</v>
      </c>
      <c r="O136" s="121">
        <v>0</v>
      </c>
      <c r="P136" s="121">
        <f>O136*H136</f>
        <v>0</v>
      </c>
      <c r="Q136" s="121">
        <v>0</v>
      </c>
      <c r="R136" s="121">
        <f>Q136*H136</f>
        <v>0</v>
      </c>
      <c r="S136" s="121">
        <v>0</v>
      </c>
      <c r="T136" s="122">
        <f>S136*H136</f>
        <v>0</v>
      </c>
      <c r="AR136" s="123" t="s">
        <v>142</v>
      </c>
      <c r="AT136" s="123" t="s">
        <v>138</v>
      </c>
      <c r="AU136" s="123" t="s">
        <v>78</v>
      </c>
      <c r="AY136" s="13" t="s">
        <v>136</v>
      </c>
      <c r="BE136" s="124">
        <f>IF(N136="základní",J136,0)</f>
        <v>0</v>
      </c>
      <c r="BF136" s="124">
        <f>IF(N136="snížená",J136,0)</f>
        <v>0</v>
      </c>
      <c r="BG136" s="124">
        <f>IF(N136="zákl. přenesená",J136,0)</f>
        <v>0</v>
      </c>
      <c r="BH136" s="124">
        <f>IF(N136="sníž. přenesená",J136,0)</f>
        <v>0</v>
      </c>
      <c r="BI136" s="124">
        <f>IF(N136="nulová",J136,0)</f>
        <v>0</v>
      </c>
      <c r="BJ136" s="13" t="s">
        <v>76</v>
      </c>
      <c r="BK136" s="124">
        <f>ROUND(I136*H136,2)</f>
        <v>0</v>
      </c>
      <c r="BL136" s="13" t="s">
        <v>142</v>
      </c>
      <c r="BM136" s="123" t="s">
        <v>156</v>
      </c>
    </row>
    <row r="137" spans="2:65" s="1" customFormat="1" ht="19.5">
      <c r="B137" s="25"/>
      <c r="D137" s="142" t="s">
        <v>143</v>
      </c>
      <c r="F137" s="143" t="s">
        <v>308</v>
      </c>
      <c r="L137" s="25"/>
      <c r="M137" s="125"/>
      <c r="T137" s="48"/>
      <c r="AT137" s="13" t="s">
        <v>143</v>
      </c>
      <c r="AU137" s="13" t="s">
        <v>78</v>
      </c>
    </row>
    <row r="138" spans="2:65" s="1" customFormat="1" ht="23.65" customHeight="1">
      <c r="B138" s="116"/>
      <c r="C138" s="137" t="s">
        <v>158</v>
      </c>
      <c r="D138" s="137" t="s">
        <v>138</v>
      </c>
      <c r="E138" s="138" t="s">
        <v>326</v>
      </c>
      <c r="F138" s="139" t="s">
        <v>327</v>
      </c>
      <c r="G138" s="140" t="s">
        <v>141</v>
      </c>
      <c r="H138" s="141">
        <v>345</v>
      </c>
      <c r="I138" s="117"/>
      <c r="J138" s="147">
        <f>ROUND(I138*H138,2)</f>
        <v>0</v>
      </c>
      <c r="K138" s="118"/>
      <c r="L138" s="25"/>
      <c r="M138" s="119" t="s">
        <v>1</v>
      </c>
      <c r="N138" s="120" t="s">
        <v>34</v>
      </c>
      <c r="O138" s="121">
        <v>0</v>
      </c>
      <c r="P138" s="121">
        <f>O138*H138</f>
        <v>0</v>
      </c>
      <c r="Q138" s="121">
        <v>0</v>
      </c>
      <c r="R138" s="121">
        <f>Q138*H138</f>
        <v>0</v>
      </c>
      <c r="S138" s="121">
        <v>0</v>
      </c>
      <c r="T138" s="122">
        <f>S138*H138</f>
        <v>0</v>
      </c>
      <c r="AR138" s="123" t="s">
        <v>142</v>
      </c>
      <c r="AT138" s="123" t="s">
        <v>138</v>
      </c>
      <c r="AU138" s="123" t="s">
        <v>78</v>
      </c>
      <c r="AY138" s="13" t="s">
        <v>136</v>
      </c>
      <c r="BE138" s="124">
        <f>IF(N138="základní",J138,0)</f>
        <v>0</v>
      </c>
      <c r="BF138" s="124">
        <f>IF(N138="snížená",J138,0)</f>
        <v>0</v>
      </c>
      <c r="BG138" s="124">
        <f>IF(N138="zákl. přenesená",J138,0)</f>
        <v>0</v>
      </c>
      <c r="BH138" s="124">
        <f>IF(N138="sníž. přenesená",J138,0)</f>
        <v>0</v>
      </c>
      <c r="BI138" s="124">
        <f>IF(N138="nulová",J138,0)</f>
        <v>0</v>
      </c>
      <c r="BJ138" s="13" t="s">
        <v>76</v>
      </c>
      <c r="BK138" s="124">
        <f>ROUND(I138*H138,2)</f>
        <v>0</v>
      </c>
      <c r="BL138" s="13" t="s">
        <v>142</v>
      </c>
      <c r="BM138" s="123" t="s">
        <v>96</v>
      </c>
    </row>
    <row r="139" spans="2:65" s="1" customFormat="1" ht="19.5">
      <c r="B139" s="25"/>
      <c r="D139" s="142" t="s">
        <v>143</v>
      </c>
      <c r="F139" s="143" t="s">
        <v>328</v>
      </c>
      <c r="L139" s="25"/>
      <c r="M139" s="125"/>
      <c r="T139" s="48"/>
      <c r="AT139" s="13" t="s">
        <v>143</v>
      </c>
      <c r="AU139" s="13" t="s">
        <v>78</v>
      </c>
    </row>
    <row r="140" spans="2:65" s="1" customFormat="1" ht="23.65" customHeight="1">
      <c r="B140" s="116"/>
      <c r="C140" s="137" t="s">
        <v>150</v>
      </c>
      <c r="D140" s="137" t="s">
        <v>138</v>
      </c>
      <c r="E140" s="138" t="s">
        <v>160</v>
      </c>
      <c r="F140" s="139" t="s">
        <v>161</v>
      </c>
      <c r="G140" s="140" t="s">
        <v>141</v>
      </c>
      <c r="H140" s="141">
        <v>5352</v>
      </c>
      <c r="I140" s="117"/>
      <c r="J140" s="147">
        <f>ROUND(I140*H140,2)</f>
        <v>0</v>
      </c>
      <c r="K140" s="118"/>
      <c r="L140" s="25"/>
      <c r="M140" s="119" t="s">
        <v>1</v>
      </c>
      <c r="N140" s="120" t="s">
        <v>34</v>
      </c>
      <c r="O140" s="121">
        <v>0</v>
      </c>
      <c r="P140" s="121">
        <f>O140*H140</f>
        <v>0</v>
      </c>
      <c r="Q140" s="121">
        <v>0</v>
      </c>
      <c r="R140" s="121">
        <f>Q140*H140</f>
        <v>0</v>
      </c>
      <c r="S140" s="121">
        <v>0</v>
      </c>
      <c r="T140" s="122">
        <f>S140*H140</f>
        <v>0</v>
      </c>
      <c r="AR140" s="123" t="s">
        <v>142</v>
      </c>
      <c r="AT140" s="123" t="s">
        <v>138</v>
      </c>
      <c r="AU140" s="123" t="s">
        <v>78</v>
      </c>
      <c r="AY140" s="13" t="s">
        <v>136</v>
      </c>
      <c r="BE140" s="124">
        <f>IF(N140="základní",J140,0)</f>
        <v>0</v>
      </c>
      <c r="BF140" s="124">
        <f>IF(N140="snížená",J140,0)</f>
        <v>0</v>
      </c>
      <c r="BG140" s="124">
        <f>IF(N140="zákl. přenesená",J140,0)</f>
        <v>0</v>
      </c>
      <c r="BH140" s="124">
        <f>IF(N140="sníž. přenesená",J140,0)</f>
        <v>0</v>
      </c>
      <c r="BI140" s="124">
        <f>IF(N140="nulová",J140,0)</f>
        <v>0</v>
      </c>
      <c r="BJ140" s="13" t="s">
        <v>76</v>
      </c>
      <c r="BK140" s="124">
        <f>ROUND(I140*H140,2)</f>
        <v>0</v>
      </c>
      <c r="BL140" s="13" t="s">
        <v>142</v>
      </c>
      <c r="BM140" s="123" t="s">
        <v>8</v>
      </c>
    </row>
    <row r="141" spans="2:65" s="1" customFormat="1" ht="19.5">
      <c r="B141" s="25"/>
      <c r="D141" s="142" t="s">
        <v>143</v>
      </c>
      <c r="F141" s="143" t="s">
        <v>162</v>
      </c>
      <c r="L141" s="25"/>
      <c r="M141" s="125"/>
      <c r="T141" s="48"/>
      <c r="AT141" s="13" t="s">
        <v>143</v>
      </c>
      <c r="AU141" s="13" t="s">
        <v>78</v>
      </c>
    </row>
    <row r="142" spans="2:65" s="1" customFormat="1" ht="23.65" customHeight="1">
      <c r="B142" s="116"/>
      <c r="C142" s="137" t="s">
        <v>170</v>
      </c>
      <c r="D142" s="137" t="s">
        <v>138</v>
      </c>
      <c r="E142" s="138" t="s">
        <v>329</v>
      </c>
      <c r="F142" s="139" t="s">
        <v>330</v>
      </c>
      <c r="G142" s="140" t="s">
        <v>141</v>
      </c>
      <c r="H142" s="141">
        <v>2676</v>
      </c>
      <c r="I142" s="117"/>
      <c r="J142" s="147">
        <f>ROUND(I142*H142,2)</f>
        <v>0</v>
      </c>
      <c r="K142" s="118"/>
      <c r="L142" s="25"/>
      <c r="M142" s="119" t="s">
        <v>1</v>
      </c>
      <c r="N142" s="120" t="s">
        <v>34</v>
      </c>
      <c r="O142" s="121">
        <v>0</v>
      </c>
      <c r="P142" s="121">
        <f>O142*H142</f>
        <v>0</v>
      </c>
      <c r="Q142" s="121">
        <v>0</v>
      </c>
      <c r="R142" s="121">
        <f>Q142*H142</f>
        <v>0</v>
      </c>
      <c r="S142" s="121">
        <v>0</v>
      </c>
      <c r="T142" s="122">
        <f>S142*H142</f>
        <v>0</v>
      </c>
      <c r="AR142" s="123" t="s">
        <v>142</v>
      </c>
      <c r="AT142" s="123" t="s">
        <v>138</v>
      </c>
      <c r="AU142" s="123" t="s">
        <v>78</v>
      </c>
      <c r="AY142" s="13" t="s">
        <v>136</v>
      </c>
      <c r="BE142" s="124">
        <f>IF(N142="základní",J142,0)</f>
        <v>0</v>
      </c>
      <c r="BF142" s="124">
        <f>IF(N142="snížená",J142,0)</f>
        <v>0</v>
      </c>
      <c r="BG142" s="124">
        <f>IF(N142="zákl. přenesená",J142,0)</f>
        <v>0</v>
      </c>
      <c r="BH142" s="124">
        <f>IF(N142="sníž. přenesená",J142,0)</f>
        <v>0</v>
      </c>
      <c r="BI142" s="124">
        <f>IF(N142="nulová",J142,0)</f>
        <v>0</v>
      </c>
      <c r="BJ142" s="13" t="s">
        <v>76</v>
      </c>
      <c r="BK142" s="124">
        <f>ROUND(I142*H142,2)</f>
        <v>0</v>
      </c>
      <c r="BL142" s="13" t="s">
        <v>142</v>
      </c>
      <c r="BM142" s="123" t="s">
        <v>168</v>
      </c>
    </row>
    <row r="143" spans="2:65" s="1" customFormat="1" ht="29.25">
      <c r="B143" s="25"/>
      <c r="D143" s="142" t="s">
        <v>143</v>
      </c>
      <c r="F143" s="143" t="s">
        <v>331</v>
      </c>
      <c r="L143" s="25"/>
      <c r="M143" s="125"/>
      <c r="T143" s="48"/>
      <c r="AT143" s="13" t="s">
        <v>143</v>
      </c>
      <c r="AU143" s="13" t="s">
        <v>78</v>
      </c>
    </row>
    <row r="144" spans="2:65" s="1" customFormat="1" ht="23.65" customHeight="1">
      <c r="B144" s="116"/>
      <c r="C144" s="137" t="s">
        <v>156</v>
      </c>
      <c r="D144" s="137" t="s">
        <v>138</v>
      </c>
      <c r="E144" s="138" t="s">
        <v>332</v>
      </c>
      <c r="F144" s="139" t="s">
        <v>333</v>
      </c>
      <c r="G144" s="140" t="s">
        <v>141</v>
      </c>
      <c r="H144" s="141">
        <v>2676</v>
      </c>
      <c r="I144" s="117"/>
      <c r="J144" s="147">
        <f>ROUND(I144*H144,2)</f>
        <v>0</v>
      </c>
      <c r="K144" s="118"/>
      <c r="L144" s="25"/>
      <c r="M144" s="119" t="s">
        <v>1</v>
      </c>
      <c r="N144" s="120" t="s">
        <v>34</v>
      </c>
      <c r="O144" s="121">
        <v>0</v>
      </c>
      <c r="P144" s="121">
        <f>O144*H144</f>
        <v>0</v>
      </c>
      <c r="Q144" s="121">
        <v>0</v>
      </c>
      <c r="R144" s="121">
        <f>Q144*H144</f>
        <v>0</v>
      </c>
      <c r="S144" s="121">
        <v>0</v>
      </c>
      <c r="T144" s="122">
        <f>S144*H144</f>
        <v>0</v>
      </c>
      <c r="AR144" s="123" t="s">
        <v>142</v>
      </c>
      <c r="AT144" s="123" t="s">
        <v>138</v>
      </c>
      <c r="AU144" s="123" t="s">
        <v>78</v>
      </c>
      <c r="AY144" s="13" t="s">
        <v>136</v>
      </c>
      <c r="BE144" s="124">
        <f>IF(N144="základní",J144,0)</f>
        <v>0</v>
      </c>
      <c r="BF144" s="124">
        <f>IF(N144="snížená",J144,0)</f>
        <v>0</v>
      </c>
      <c r="BG144" s="124">
        <f>IF(N144="zákl. přenesená",J144,0)</f>
        <v>0</v>
      </c>
      <c r="BH144" s="124">
        <f>IF(N144="sníž. přenesená",J144,0)</f>
        <v>0</v>
      </c>
      <c r="BI144" s="124">
        <f>IF(N144="nulová",J144,0)</f>
        <v>0</v>
      </c>
      <c r="BJ144" s="13" t="s">
        <v>76</v>
      </c>
      <c r="BK144" s="124">
        <f>ROUND(I144*H144,2)</f>
        <v>0</v>
      </c>
      <c r="BL144" s="13" t="s">
        <v>142</v>
      </c>
      <c r="BM144" s="123" t="s">
        <v>173</v>
      </c>
    </row>
    <row r="145" spans="2:65" s="1" customFormat="1" ht="29.25">
      <c r="B145" s="25"/>
      <c r="D145" s="142" t="s">
        <v>143</v>
      </c>
      <c r="F145" s="143" t="s">
        <v>334</v>
      </c>
      <c r="L145" s="25"/>
      <c r="M145" s="125"/>
      <c r="T145" s="48"/>
      <c r="AT145" s="13" t="s">
        <v>143</v>
      </c>
      <c r="AU145" s="13" t="s">
        <v>78</v>
      </c>
    </row>
    <row r="146" spans="2:65" s="1" customFormat="1" ht="21.4" customHeight="1">
      <c r="B146" s="116"/>
      <c r="C146" s="137" t="s">
        <v>185</v>
      </c>
      <c r="D146" s="137" t="s">
        <v>138</v>
      </c>
      <c r="E146" s="138" t="s">
        <v>175</v>
      </c>
      <c r="F146" s="139" t="s">
        <v>176</v>
      </c>
      <c r="G146" s="140" t="s">
        <v>177</v>
      </c>
      <c r="H146" s="141">
        <v>417</v>
      </c>
      <c r="I146" s="117"/>
      <c r="J146" s="147">
        <f>ROUND(I146*H146,2)</f>
        <v>0</v>
      </c>
      <c r="K146" s="118"/>
      <c r="L146" s="25"/>
      <c r="M146" s="119" t="s">
        <v>1</v>
      </c>
      <c r="N146" s="120" t="s">
        <v>34</v>
      </c>
      <c r="O146" s="121">
        <v>0</v>
      </c>
      <c r="P146" s="121">
        <f>O146*H146</f>
        <v>0</v>
      </c>
      <c r="Q146" s="121">
        <v>0</v>
      </c>
      <c r="R146" s="121">
        <f>Q146*H146</f>
        <v>0</v>
      </c>
      <c r="S146" s="121">
        <v>0</v>
      </c>
      <c r="T146" s="122">
        <f>S146*H146</f>
        <v>0</v>
      </c>
      <c r="AR146" s="123" t="s">
        <v>142</v>
      </c>
      <c r="AT146" s="123" t="s">
        <v>138</v>
      </c>
      <c r="AU146" s="123" t="s">
        <v>78</v>
      </c>
      <c r="AY146" s="13" t="s">
        <v>136</v>
      </c>
      <c r="BE146" s="124">
        <f>IF(N146="základní",J146,0)</f>
        <v>0</v>
      </c>
      <c r="BF146" s="124">
        <f>IF(N146="snížená",J146,0)</f>
        <v>0</v>
      </c>
      <c r="BG146" s="124">
        <f>IF(N146="zákl. přenesená",J146,0)</f>
        <v>0</v>
      </c>
      <c r="BH146" s="124">
        <f>IF(N146="sníž. přenesená",J146,0)</f>
        <v>0</v>
      </c>
      <c r="BI146" s="124">
        <f>IF(N146="nulová",J146,0)</f>
        <v>0</v>
      </c>
      <c r="BJ146" s="13" t="s">
        <v>76</v>
      </c>
      <c r="BK146" s="124">
        <f>ROUND(I146*H146,2)</f>
        <v>0</v>
      </c>
      <c r="BL146" s="13" t="s">
        <v>142</v>
      </c>
      <c r="BM146" s="123" t="s">
        <v>153</v>
      </c>
    </row>
    <row r="147" spans="2:65" s="1" customFormat="1">
      <c r="B147" s="25"/>
      <c r="D147" s="142" t="s">
        <v>143</v>
      </c>
      <c r="F147" s="143" t="s">
        <v>178</v>
      </c>
      <c r="L147" s="25"/>
      <c r="M147" s="125"/>
      <c r="T147" s="48"/>
      <c r="AT147" s="13" t="s">
        <v>143</v>
      </c>
      <c r="AU147" s="13" t="s">
        <v>78</v>
      </c>
    </row>
    <row r="148" spans="2:65" s="11" customFormat="1" ht="22.9" customHeight="1">
      <c r="B148" s="109"/>
      <c r="D148" s="110" t="s">
        <v>68</v>
      </c>
      <c r="E148" s="136" t="s">
        <v>156</v>
      </c>
      <c r="F148" s="136" t="s">
        <v>179</v>
      </c>
      <c r="J148" s="146">
        <f>BK148</f>
        <v>0</v>
      </c>
      <c r="L148" s="109"/>
      <c r="M148" s="111"/>
      <c r="P148" s="112">
        <f>SUM(P149:P152)</f>
        <v>0</v>
      </c>
      <c r="R148" s="112">
        <f>SUM(R149:R152)</f>
        <v>0</v>
      </c>
      <c r="T148" s="113">
        <f>SUM(T149:T152)</f>
        <v>0</v>
      </c>
      <c r="AR148" s="110" t="s">
        <v>76</v>
      </c>
      <c r="AT148" s="114" t="s">
        <v>68</v>
      </c>
      <c r="AU148" s="114" t="s">
        <v>76</v>
      </c>
      <c r="AY148" s="110" t="s">
        <v>136</v>
      </c>
      <c r="BK148" s="115">
        <f>SUM(BK149:BK152)</f>
        <v>0</v>
      </c>
    </row>
    <row r="149" spans="2:65" s="1" customFormat="1" ht="23.65" customHeight="1">
      <c r="B149" s="116"/>
      <c r="C149" s="137" t="s">
        <v>96</v>
      </c>
      <c r="D149" s="137" t="s">
        <v>138</v>
      </c>
      <c r="E149" s="138" t="s">
        <v>181</v>
      </c>
      <c r="F149" s="139" t="s">
        <v>182</v>
      </c>
      <c r="G149" s="140" t="s">
        <v>183</v>
      </c>
      <c r="H149" s="141">
        <v>12</v>
      </c>
      <c r="I149" s="117"/>
      <c r="J149" s="147">
        <f>ROUND(I149*H149,2)</f>
        <v>0</v>
      </c>
      <c r="K149" s="118"/>
      <c r="L149" s="25"/>
      <c r="M149" s="119" t="s">
        <v>1</v>
      </c>
      <c r="N149" s="120" t="s">
        <v>34</v>
      </c>
      <c r="O149" s="121">
        <v>0</v>
      </c>
      <c r="P149" s="121">
        <f>O149*H149</f>
        <v>0</v>
      </c>
      <c r="Q149" s="121">
        <v>0</v>
      </c>
      <c r="R149" s="121">
        <f>Q149*H149</f>
        <v>0</v>
      </c>
      <c r="S149" s="121">
        <v>0</v>
      </c>
      <c r="T149" s="122">
        <f>S149*H149</f>
        <v>0</v>
      </c>
      <c r="AR149" s="123" t="s">
        <v>142</v>
      </c>
      <c r="AT149" s="123" t="s">
        <v>138</v>
      </c>
      <c r="AU149" s="123" t="s">
        <v>78</v>
      </c>
      <c r="AY149" s="13" t="s">
        <v>136</v>
      </c>
      <c r="BE149" s="124">
        <f>IF(N149="základní",J149,0)</f>
        <v>0</v>
      </c>
      <c r="BF149" s="124">
        <f>IF(N149="snížená",J149,0)</f>
        <v>0</v>
      </c>
      <c r="BG149" s="124">
        <f>IF(N149="zákl. přenesená",J149,0)</f>
        <v>0</v>
      </c>
      <c r="BH149" s="124">
        <f>IF(N149="sníž. přenesená",J149,0)</f>
        <v>0</v>
      </c>
      <c r="BI149" s="124">
        <f>IF(N149="nulová",J149,0)</f>
        <v>0</v>
      </c>
      <c r="BJ149" s="13" t="s">
        <v>76</v>
      </c>
      <c r="BK149" s="124">
        <f>ROUND(I149*H149,2)</f>
        <v>0</v>
      </c>
      <c r="BL149" s="13" t="s">
        <v>142</v>
      </c>
      <c r="BM149" s="123" t="s">
        <v>184</v>
      </c>
    </row>
    <row r="150" spans="2:65" s="1" customFormat="1" ht="19.5">
      <c r="B150" s="25"/>
      <c r="D150" s="142" t="s">
        <v>143</v>
      </c>
      <c r="F150" s="143" t="s">
        <v>182</v>
      </c>
      <c r="L150" s="25"/>
      <c r="M150" s="125"/>
      <c r="T150" s="48"/>
      <c r="AT150" s="13" t="s">
        <v>143</v>
      </c>
      <c r="AU150" s="13" t="s">
        <v>78</v>
      </c>
    </row>
    <row r="151" spans="2:65" s="1" customFormat="1" ht="15" customHeight="1">
      <c r="B151" s="116"/>
      <c r="C151" s="137" t="s">
        <v>98</v>
      </c>
      <c r="D151" s="137" t="s">
        <v>138</v>
      </c>
      <c r="E151" s="138" t="s">
        <v>246</v>
      </c>
      <c r="F151" s="139" t="s">
        <v>335</v>
      </c>
      <c r="G151" s="140" t="s">
        <v>236</v>
      </c>
      <c r="H151" s="141">
        <v>4</v>
      </c>
      <c r="I151" s="117"/>
      <c r="J151" s="147">
        <f>ROUND(I151*H151,2)</f>
        <v>0</v>
      </c>
      <c r="K151" s="118"/>
      <c r="L151" s="25"/>
      <c r="M151" s="119" t="s">
        <v>1</v>
      </c>
      <c r="N151" s="120" t="s">
        <v>34</v>
      </c>
      <c r="O151" s="121">
        <v>0</v>
      </c>
      <c r="P151" s="121">
        <f>O151*H151</f>
        <v>0</v>
      </c>
      <c r="Q151" s="121">
        <v>0</v>
      </c>
      <c r="R151" s="121">
        <f>Q151*H151</f>
        <v>0</v>
      </c>
      <c r="S151" s="121">
        <v>0</v>
      </c>
      <c r="T151" s="122">
        <f>S151*H151</f>
        <v>0</v>
      </c>
      <c r="AR151" s="123" t="s">
        <v>142</v>
      </c>
      <c r="AT151" s="123" t="s">
        <v>138</v>
      </c>
      <c r="AU151" s="123" t="s">
        <v>78</v>
      </c>
      <c r="AY151" s="13" t="s">
        <v>136</v>
      </c>
      <c r="BE151" s="124">
        <f>IF(N151="základní",J151,0)</f>
        <v>0</v>
      </c>
      <c r="BF151" s="124">
        <f>IF(N151="snížená",J151,0)</f>
        <v>0</v>
      </c>
      <c r="BG151" s="124">
        <f>IF(N151="zákl. přenesená",J151,0)</f>
        <v>0</v>
      </c>
      <c r="BH151" s="124">
        <f>IF(N151="sníž. přenesená",J151,0)</f>
        <v>0</v>
      </c>
      <c r="BI151" s="124">
        <f>IF(N151="nulová",J151,0)</f>
        <v>0</v>
      </c>
      <c r="BJ151" s="13" t="s">
        <v>76</v>
      </c>
      <c r="BK151" s="124">
        <f>ROUND(I151*H151,2)</f>
        <v>0</v>
      </c>
      <c r="BL151" s="13" t="s">
        <v>142</v>
      </c>
      <c r="BM151" s="123" t="s">
        <v>189</v>
      </c>
    </row>
    <row r="152" spans="2:65" s="1" customFormat="1">
      <c r="B152" s="25"/>
      <c r="D152" s="142" t="s">
        <v>143</v>
      </c>
      <c r="F152" s="143" t="s">
        <v>248</v>
      </c>
      <c r="L152" s="25"/>
      <c r="M152" s="125"/>
      <c r="T152" s="48"/>
      <c r="AT152" s="13" t="s">
        <v>143</v>
      </c>
      <c r="AU152" s="13" t="s">
        <v>78</v>
      </c>
    </row>
    <row r="153" spans="2:65" s="11" customFormat="1" ht="22.9" customHeight="1">
      <c r="B153" s="109"/>
      <c r="D153" s="110" t="s">
        <v>68</v>
      </c>
      <c r="E153" s="136" t="s">
        <v>185</v>
      </c>
      <c r="F153" s="136" t="s">
        <v>186</v>
      </c>
      <c r="J153" s="146">
        <f>BK153</f>
        <v>0</v>
      </c>
      <c r="L153" s="109"/>
      <c r="M153" s="111"/>
      <c r="P153" s="112">
        <f>SUM(P154:P175)</f>
        <v>0</v>
      </c>
      <c r="R153" s="112">
        <f>SUM(R154:R175)</f>
        <v>0</v>
      </c>
      <c r="T153" s="113">
        <f>SUM(T154:T175)</f>
        <v>0</v>
      </c>
      <c r="AR153" s="110" t="s">
        <v>76</v>
      </c>
      <c r="AT153" s="114" t="s">
        <v>68</v>
      </c>
      <c r="AU153" s="114" t="s">
        <v>76</v>
      </c>
      <c r="AY153" s="110" t="s">
        <v>136</v>
      </c>
      <c r="BK153" s="115">
        <f>SUM(BK154:BK175)</f>
        <v>0</v>
      </c>
    </row>
    <row r="154" spans="2:65" s="1" customFormat="1" ht="23.65" customHeight="1">
      <c r="B154" s="116"/>
      <c r="C154" s="137" t="s">
        <v>8</v>
      </c>
      <c r="D154" s="137" t="s">
        <v>138</v>
      </c>
      <c r="E154" s="138" t="s">
        <v>249</v>
      </c>
      <c r="F154" s="139" t="s">
        <v>250</v>
      </c>
      <c r="G154" s="140" t="s">
        <v>177</v>
      </c>
      <c r="H154" s="141">
        <v>333</v>
      </c>
      <c r="I154" s="117"/>
      <c r="J154" s="147">
        <f>ROUND(I154*H154,2)</f>
        <v>0</v>
      </c>
      <c r="K154" s="118"/>
      <c r="L154" s="25"/>
      <c r="M154" s="119" t="s">
        <v>1</v>
      </c>
      <c r="N154" s="120" t="s">
        <v>34</v>
      </c>
      <c r="O154" s="121">
        <v>0</v>
      </c>
      <c r="P154" s="121">
        <f>O154*H154</f>
        <v>0</v>
      </c>
      <c r="Q154" s="121">
        <v>0</v>
      </c>
      <c r="R154" s="121">
        <f>Q154*H154</f>
        <v>0</v>
      </c>
      <c r="S154" s="121">
        <v>0</v>
      </c>
      <c r="T154" s="122">
        <f>S154*H154</f>
        <v>0</v>
      </c>
      <c r="AR154" s="123" t="s">
        <v>142</v>
      </c>
      <c r="AT154" s="123" t="s">
        <v>138</v>
      </c>
      <c r="AU154" s="123" t="s">
        <v>78</v>
      </c>
      <c r="AY154" s="13" t="s">
        <v>136</v>
      </c>
      <c r="BE154" s="124">
        <f>IF(N154="základní",J154,0)</f>
        <v>0</v>
      </c>
      <c r="BF154" s="124">
        <f>IF(N154="snížená",J154,0)</f>
        <v>0</v>
      </c>
      <c r="BG154" s="124">
        <f>IF(N154="zákl. přenesená",J154,0)</f>
        <v>0</v>
      </c>
      <c r="BH154" s="124">
        <f>IF(N154="sníž. přenesená",J154,0)</f>
        <v>0</v>
      </c>
      <c r="BI154" s="124">
        <f>IF(N154="nulová",J154,0)</f>
        <v>0</v>
      </c>
      <c r="BJ154" s="13" t="s">
        <v>76</v>
      </c>
      <c r="BK154" s="124">
        <f>ROUND(I154*H154,2)</f>
        <v>0</v>
      </c>
      <c r="BL154" s="13" t="s">
        <v>142</v>
      </c>
      <c r="BM154" s="123" t="s">
        <v>193</v>
      </c>
    </row>
    <row r="155" spans="2:65" s="1" customFormat="1" ht="19.5">
      <c r="B155" s="25"/>
      <c r="D155" s="142" t="s">
        <v>143</v>
      </c>
      <c r="F155" s="143" t="s">
        <v>251</v>
      </c>
      <c r="L155" s="25"/>
      <c r="M155" s="125"/>
      <c r="T155" s="48"/>
      <c r="AT155" s="13" t="s">
        <v>143</v>
      </c>
      <c r="AU155" s="13" t="s">
        <v>78</v>
      </c>
    </row>
    <row r="156" spans="2:65" s="1" customFormat="1" ht="23.65" customHeight="1">
      <c r="B156" s="116"/>
      <c r="C156" s="137" t="s">
        <v>203</v>
      </c>
      <c r="D156" s="137" t="s">
        <v>138</v>
      </c>
      <c r="E156" s="138" t="s">
        <v>275</v>
      </c>
      <c r="F156" s="139" t="s">
        <v>276</v>
      </c>
      <c r="G156" s="140" t="s">
        <v>177</v>
      </c>
      <c r="H156" s="141">
        <v>57</v>
      </c>
      <c r="I156" s="117"/>
      <c r="J156" s="147">
        <f>ROUND(I156*H156,2)</f>
        <v>0</v>
      </c>
      <c r="K156" s="118"/>
      <c r="L156" s="25"/>
      <c r="M156" s="119" t="s">
        <v>1</v>
      </c>
      <c r="N156" s="120" t="s">
        <v>34</v>
      </c>
      <c r="O156" s="121">
        <v>0</v>
      </c>
      <c r="P156" s="121">
        <f>O156*H156</f>
        <v>0</v>
      </c>
      <c r="Q156" s="121">
        <v>0</v>
      </c>
      <c r="R156" s="121">
        <f>Q156*H156</f>
        <v>0</v>
      </c>
      <c r="S156" s="121">
        <v>0</v>
      </c>
      <c r="T156" s="122">
        <f>S156*H156</f>
        <v>0</v>
      </c>
      <c r="AR156" s="123" t="s">
        <v>142</v>
      </c>
      <c r="AT156" s="123" t="s">
        <v>138</v>
      </c>
      <c r="AU156" s="123" t="s">
        <v>78</v>
      </c>
      <c r="AY156" s="13" t="s">
        <v>136</v>
      </c>
      <c r="BE156" s="124">
        <f>IF(N156="základní",J156,0)</f>
        <v>0</v>
      </c>
      <c r="BF156" s="124">
        <f>IF(N156="snížená",J156,0)</f>
        <v>0</v>
      </c>
      <c r="BG156" s="124">
        <f>IF(N156="zákl. přenesená",J156,0)</f>
        <v>0</v>
      </c>
      <c r="BH156" s="124">
        <f>IF(N156="sníž. přenesená",J156,0)</f>
        <v>0</v>
      </c>
      <c r="BI156" s="124">
        <f>IF(N156="nulová",J156,0)</f>
        <v>0</v>
      </c>
      <c r="BJ156" s="13" t="s">
        <v>76</v>
      </c>
      <c r="BK156" s="124">
        <f>ROUND(I156*H156,2)</f>
        <v>0</v>
      </c>
      <c r="BL156" s="13" t="s">
        <v>142</v>
      </c>
      <c r="BM156" s="123" t="s">
        <v>197</v>
      </c>
    </row>
    <row r="157" spans="2:65" s="1" customFormat="1" ht="19.5">
      <c r="B157" s="25"/>
      <c r="D157" s="142" t="s">
        <v>143</v>
      </c>
      <c r="F157" s="143" t="s">
        <v>277</v>
      </c>
      <c r="L157" s="25"/>
      <c r="M157" s="125"/>
      <c r="T157" s="48"/>
      <c r="AT157" s="13" t="s">
        <v>143</v>
      </c>
      <c r="AU157" s="13" t="s">
        <v>78</v>
      </c>
    </row>
    <row r="158" spans="2:65" s="1" customFormat="1" ht="23.65" customHeight="1">
      <c r="B158" s="116"/>
      <c r="C158" s="137" t="s">
        <v>168</v>
      </c>
      <c r="D158" s="137" t="s">
        <v>138</v>
      </c>
      <c r="E158" s="138" t="s">
        <v>279</v>
      </c>
      <c r="F158" s="139" t="s">
        <v>280</v>
      </c>
      <c r="G158" s="140" t="s">
        <v>177</v>
      </c>
      <c r="H158" s="141">
        <v>24</v>
      </c>
      <c r="I158" s="117"/>
      <c r="J158" s="147">
        <f>ROUND(I158*H158,2)</f>
        <v>0</v>
      </c>
      <c r="K158" s="118"/>
      <c r="L158" s="25"/>
      <c r="M158" s="119" t="s">
        <v>1</v>
      </c>
      <c r="N158" s="120" t="s">
        <v>34</v>
      </c>
      <c r="O158" s="121">
        <v>0</v>
      </c>
      <c r="P158" s="121">
        <f>O158*H158</f>
        <v>0</v>
      </c>
      <c r="Q158" s="121">
        <v>0</v>
      </c>
      <c r="R158" s="121">
        <f>Q158*H158</f>
        <v>0</v>
      </c>
      <c r="S158" s="121">
        <v>0</v>
      </c>
      <c r="T158" s="122">
        <f>S158*H158</f>
        <v>0</v>
      </c>
      <c r="AR158" s="123" t="s">
        <v>142</v>
      </c>
      <c r="AT158" s="123" t="s">
        <v>138</v>
      </c>
      <c r="AU158" s="123" t="s">
        <v>78</v>
      </c>
      <c r="AY158" s="13" t="s">
        <v>136</v>
      </c>
      <c r="BE158" s="124">
        <f>IF(N158="základní",J158,0)</f>
        <v>0</v>
      </c>
      <c r="BF158" s="124">
        <f>IF(N158="snížená",J158,0)</f>
        <v>0</v>
      </c>
      <c r="BG158" s="124">
        <f>IF(N158="zákl. přenesená",J158,0)</f>
        <v>0</v>
      </c>
      <c r="BH158" s="124">
        <f>IF(N158="sníž. přenesená",J158,0)</f>
        <v>0</v>
      </c>
      <c r="BI158" s="124">
        <f>IF(N158="nulová",J158,0)</f>
        <v>0</v>
      </c>
      <c r="BJ158" s="13" t="s">
        <v>76</v>
      </c>
      <c r="BK158" s="124">
        <f>ROUND(I158*H158,2)</f>
        <v>0</v>
      </c>
      <c r="BL158" s="13" t="s">
        <v>142</v>
      </c>
      <c r="BM158" s="123" t="s">
        <v>201</v>
      </c>
    </row>
    <row r="159" spans="2:65" s="1" customFormat="1" ht="19.5">
      <c r="B159" s="25"/>
      <c r="D159" s="142" t="s">
        <v>143</v>
      </c>
      <c r="F159" s="143" t="s">
        <v>281</v>
      </c>
      <c r="L159" s="25"/>
      <c r="M159" s="125"/>
      <c r="T159" s="48"/>
      <c r="AT159" s="13" t="s">
        <v>143</v>
      </c>
      <c r="AU159" s="13" t="s">
        <v>78</v>
      </c>
    </row>
    <row r="160" spans="2:65" s="1" customFormat="1" ht="23.65" customHeight="1">
      <c r="B160" s="116"/>
      <c r="C160" s="137" t="s">
        <v>215</v>
      </c>
      <c r="D160" s="137" t="s">
        <v>138</v>
      </c>
      <c r="E160" s="138" t="s">
        <v>252</v>
      </c>
      <c r="F160" s="139" t="s">
        <v>253</v>
      </c>
      <c r="G160" s="140" t="s">
        <v>141</v>
      </c>
      <c r="H160" s="141">
        <v>108</v>
      </c>
      <c r="I160" s="117"/>
      <c r="J160" s="147">
        <f>ROUND(I160*H160,2)</f>
        <v>0</v>
      </c>
      <c r="K160" s="118"/>
      <c r="L160" s="25"/>
      <c r="M160" s="119" t="s">
        <v>1</v>
      </c>
      <c r="N160" s="120" t="s">
        <v>34</v>
      </c>
      <c r="O160" s="121">
        <v>0</v>
      </c>
      <c r="P160" s="121">
        <f>O160*H160</f>
        <v>0</v>
      </c>
      <c r="Q160" s="121">
        <v>0</v>
      </c>
      <c r="R160" s="121">
        <f>Q160*H160</f>
        <v>0</v>
      </c>
      <c r="S160" s="121">
        <v>0</v>
      </c>
      <c r="T160" s="122">
        <f>S160*H160</f>
        <v>0</v>
      </c>
      <c r="AR160" s="123" t="s">
        <v>142</v>
      </c>
      <c r="AT160" s="123" t="s">
        <v>138</v>
      </c>
      <c r="AU160" s="123" t="s">
        <v>78</v>
      </c>
      <c r="AY160" s="13" t="s">
        <v>136</v>
      </c>
      <c r="BE160" s="124">
        <f>IF(N160="základní",J160,0)</f>
        <v>0</v>
      </c>
      <c r="BF160" s="124">
        <f>IF(N160="snížená",J160,0)</f>
        <v>0</v>
      </c>
      <c r="BG160" s="124">
        <f>IF(N160="zákl. přenesená",J160,0)</f>
        <v>0</v>
      </c>
      <c r="BH160" s="124">
        <f>IF(N160="sníž. přenesená",J160,0)</f>
        <v>0</v>
      </c>
      <c r="BI160" s="124">
        <f>IF(N160="nulová",J160,0)</f>
        <v>0</v>
      </c>
      <c r="BJ160" s="13" t="s">
        <v>76</v>
      </c>
      <c r="BK160" s="124">
        <f>ROUND(I160*H160,2)</f>
        <v>0</v>
      </c>
      <c r="BL160" s="13" t="s">
        <v>142</v>
      </c>
      <c r="BM160" s="123" t="s">
        <v>206</v>
      </c>
    </row>
    <row r="161" spans="2:65" s="1" customFormat="1" ht="19.5">
      <c r="B161" s="25"/>
      <c r="D161" s="142" t="s">
        <v>143</v>
      </c>
      <c r="F161" s="143" t="s">
        <v>254</v>
      </c>
      <c r="L161" s="25"/>
      <c r="M161" s="125"/>
      <c r="T161" s="48"/>
      <c r="AT161" s="13" t="s">
        <v>143</v>
      </c>
      <c r="AU161" s="13" t="s">
        <v>78</v>
      </c>
    </row>
    <row r="162" spans="2:65" s="1" customFormat="1" ht="15" customHeight="1">
      <c r="B162" s="116"/>
      <c r="C162" s="137" t="s">
        <v>173</v>
      </c>
      <c r="D162" s="137" t="s">
        <v>138</v>
      </c>
      <c r="E162" s="138" t="s">
        <v>255</v>
      </c>
      <c r="F162" s="139" t="s">
        <v>256</v>
      </c>
      <c r="G162" s="140" t="s">
        <v>177</v>
      </c>
      <c r="H162" s="141">
        <v>414</v>
      </c>
      <c r="I162" s="117"/>
      <c r="J162" s="147">
        <f>ROUND(I162*H162,2)</f>
        <v>0</v>
      </c>
      <c r="K162" s="118"/>
      <c r="L162" s="25"/>
      <c r="M162" s="119" t="s">
        <v>1</v>
      </c>
      <c r="N162" s="120" t="s">
        <v>34</v>
      </c>
      <c r="O162" s="121">
        <v>0</v>
      </c>
      <c r="P162" s="121">
        <f>O162*H162</f>
        <v>0</v>
      </c>
      <c r="Q162" s="121">
        <v>0</v>
      </c>
      <c r="R162" s="121">
        <f>Q162*H162</f>
        <v>0</v>
      </c>
      <c r="S162" s="121">
        <v>0</v>
      </c>
      <c r="T162" s="122">
        <f>S162*H162</f>
        <v>0</v>
      </c>
      <c r="AR162" s="123" t="s">
        <v>142</v>
      </c>
      <c r="AT162" s="123" t="s">
        <v>138</v>
      </c>
      <c r="AU162" s="123" t="s">
        <v>78</v>
      </c>
      <c r="AY162" s="13" t="s">
        <v>136</v>
      </c>
      <c r="BE162" s="124">
        <f>IF(N162="základní",J162,0)</f>
        <v>0</v>
      </c>
      <c r="BF162" s="124">
        <f>IF(N162="snížená",J162,0)</f>
        <v>0</v>
      </c>
      <c r="BG162" s="124">
        <f>IF(N162="zákl. přenesená",J162,0)</f>
        <v>0</v>
      </c>
      <c r="BH162" s="124">
        <f>IF(N162="sníž. přenesená",J162,0)</f>
        <v>0</v>
      </c>
      <c r="BI162" s="124">
        <f>IF(N162="nulová",J162,0)</f>
        <v>0</v>
      </c>
      <c r="BJ162" s="13" t="s">
        <v>76</v>
      </c>
      <c r="BK162" s="124">
        <f>ROUND(I162*H162,2)</f>
        <v>0</v>
      </c>
      <c r="BL162" s="13" t="s">
        <v>142</v>
      </c>
      <c r="BM162" s="123" t="s">
        <v>213</v>
      </c>
    </row>
    <row r="163" spans="2:65" s="1" customFormat="1" ht="19.5">
      <c r="B163" s="25"/>
      <c r="D163" s="142" t="s">
        <v>143</v>
      </c>
      <c r="F163" s="143" t="s">
        <v>257</v>
      </c>
      <c r="L163" s="25"/>
      <c r="M163" s="125"/>
      <c r="T163" s="48"/>
      <c r="AT163" s="13" t="s">
        <v>143</v>
      </c>
      <c r="AU163" s="13" t="s">
        <v>78</v>
      </c>
    </row>
    <row r="164" spans="2:65" s="1" customFormat="1" ht="15" customHeight="1">
      <c r="B164" s="116"/>
      <c r="C164" s="137" t="s">
        <v>226</v>
      </c>
      <c r="D164" s="137" t="s">
        <v>138</v>
      </c>
      <c r="E164" s="138" t="s">
        <v>258</v>
      </c>
      <c r="F164" s="139" t="s">
        <v>259</v>
      </c>
      <c r="G164" s="140" t="s">
        <v>141</v>
      </c>
      <c r="H164" s="141">
        <v>108</v>
      </c>
      <c r="I164" s="117"/>
      <c r="J164" s="147">
        <f>ROUND(I164*H164,2)</f>
        <v>0</v>
      </c>
      <c r="K164" s="118"/>
      <c r="L164" s="25"/>
      <c r="M164" s="119" t="s">
        <v>1</v>
      </c>
      <c r="N164" s="120" t="s">
        <v>34</v>
      </c>
      <c r="O164" s="121">
        <v>0</v>
      </c>
      <c r="P164" s="121">
        <f>O164*H164</f>
        <v>0</v>
      </c>
      <c r="Q164" s="121">
        <v>0</v>
      </c>
      <c r="R164" s="121">
        <f>Q164*H164</f>
        <v>0</v>
      </c>
      <c r="S164" s="121">
        <v>0</v>
      </c>
      <c r="T164" s="122">
        <f>S164*H164</f>
        <v>0</v>
      </c>
      <c r="AR164" s="123" t="s">
        <v>142</v>
      </c>
      <c r="AT164" s="123" t="s">
        <v>138</v>
      </c>
      <c r="AU164" s="123" t="s">
        <v>78</v>
      </c>
      <c r="AY164" s="13" t="s">
        <v>136</v>
      </c>
      <c r="BE164" s="124">
        <f>IF(N164="základní",J164,0)</f>
        <v>0</v>
      </c>
      <c r="BF164" s="124">
        <f>IF(N164="snížená",J164,0)</f>
        <v>0</v>
      </c>
      <c r="BG164" s="124">
        <f>IF(N164="zákl. přenesená",J164,0)</f>
        <v>0</v>
      </c>
      <c r="BH164" s="124">
        <f>IF(N164="sníž. přenesená",J164,0)</f>
        <v>0</v>
      </c>
      <c r="BI164" s="124">
        <f>IF(N164="nulová",J164,0)</f>
        <v>0</v>
      </c>
      <c r="BJ164" s="13" t="s">
        <v>76</v>
      </c>
      <c r="BK164" s="124">
        <f>ROUND(I164*H164,2)</f>
        <v>0</v>
      </c>
      <c r="BL164" s="13" t="s">
        <v>142</v>
      </c>
      <c r="BM164" s="123" t="s">
        <v>218</v>
      </c>
    </row>
    <row r="165" spans="2:65" s="1" customFormat="1" ht="19.5">
      <c r="B165" s="25"/>
      <c r="D165" s="142" t="s">
        <v>143</v>
      </c>
      <c r="F165" s="143" t="s">
        <v>260</v>
      </c>
      <c r="L165" s="25"/>
      <c r="M165" s="125"/>
      <c r="T165" s="48"/>
      <c r="AT165" s="13" t="s">
        <v>143</v>
      </c>
      <c r="AU165" s="13" t="s">
        <v>78</v>
      </c>
    </row>
    <row r="166" spans="2:65" s="1" customFormat="1" ht="23.65" customHeight="1">
      <c r="B166" s="116"/>
      <c r="C166" s="137" t="s">
        <v>153</v>
      </c>
      <c r="D166" s="137" t="s">
        <v>138</v>
      </c>
      <c r="E166" s="138" t="s">
        <v>187</v>
      </c>
      <c r="F166" s="139" t="s">
        <v>188</v>
      </c>
      <c r="G166" s="140" t="s">
        <v>177</v>
      </c>
      <c r="H166" s="141">
        <v>417</v>
      </c>
      <c r="I166" s="117"/>
      <c r="J166" s="147">
        <f>ROUND(I166*H166,2)</f>
        <v>0</v>
      </c>
      <c r="K166" s="118"/>
      <c r="L166" s="25"/>
      <c r="M166" s="119" t="s">
        <v>1</v>
      </c>
      <c r="N166" s="120" t="s">
        <v>34</v>
      </c>
      <c r="O166" s="121">
        <v>0</v>
      </c>
      <c r="P166" s="121">
        <f>O166*H166</f>
        <v>0</v>
      </c>
      <c r="Q166" s="121">
        <v>0</v>
      </c>
      <c r="R166" s="121">
        <f>Q166*H166</f>
        <v>0</v>
      </c>
      <c r="S166" s="121">
        <v>0</v>
      </c>
      <c r="T166" s="122">
        <f>S166*H166</f>
        <v>0</v>
      </c>
      <c r="AR166" s="123" t="s">
        <v>142</v>
      </c>
      <c r="AT166" s="123" t="s">
        <v>138</v>
      </c>
      <c r="AU166" s="123" t="s">
        <v>78</v>
      </c>
      <c r="AY166" s="13" t="s">
        <v>136</v>
      </c>
      <c r="BE166" s="124">
        <f>IF(N166="základní",J166,0)</f>
        <v>0</v>
      </c>
      <c r="BF166" s="124">
        <f>IF(N166="snížená",J166,0)</f>
        <v>0</v>
      </c>
      <c r="BG166" s="124">
        <f>IF(N166="zákl. přenesená",J166,0)</f>
        <v>0</v>
      </c>
      <c r="BH166" s="124">
        <f>IF(N166="sníž. přenesená",J166,0)</f>
        <v>0</v>
      </c>
      <c r="BI166" s="124">
        <f>IF(N166="nulová",J166,0)</f>
        <v>0</v>
      </c>
      <c r="BJ166" s="13" t="s">
        <v>76</v>
      </c>
      <c r="BK166" s="124">
        <f>ROUND(I166*H166,2)</f>
        <v>0</v>
      </c>
      <c r="BL166" s="13" t="s">
        <v>142</v>
      </c>
      <c r="BM166" s="123" t="s">
        <v>222</v>
      </c>
    </row>
    <row r="167" spans="2:65" s="1" customFormat="1" ht="19.5">
      <c r="B167" s="25"/>
      <c r="D167" s="142" t="s">
        <v>143</v>
      </c>
      <c r="F167" s="143" t="s">
        <v>190</v>
      </c>
      <c r="L167" s="25"/>
      <c r="M167" s="125"/>
      <c r="T167" s="48"/>
      <c r="AT167" s="13" t="s">
        <v>143</v>
      </c>
      <c r="AU167" s="13" t="s">
        <v>78</v>
      </c>
    </row>
    <row r="168" spans="2:65" s="1" customFormat="1" ht="15" customHeight="1">
      <c r="B168" s="116"/>
      <c r="C168" s="137" t="s">
        <v>180</v>
      </c>
      <c r="D168" s="137" t="s">
        <v>138</v>
      </c>
      <c r="E168" s="138" t="s">
        <v>191</v>
      </c>
      <c r="F168" s="139" t="s">
        <v>192</v>
      </c>
      <c r="G168" s="140" t="s">
        <v>141</v>
      </c>
      <c r="H168" s="141">
        <v>2676</v>
      </c>
      <c r="I168" s="117"/>
      <c r="J168" s="147">
        <f>ROUND(I168*H168,2)</f>
        <v>0</v>
      </c>
      <c r="K168" s="118"/>
      <c r="L168" s="25"/>
      <c r="M168" s="119" t="s">
        <v>1</v>
      </c>
      <c r="N168" s="120" t="s">
        <v>34</v>
      </c>
      <c r="O168" s="121">
        <v>0</v>
      </c>
      <c r="P168" s="121">
        <f>O168*H168</f>
        <v>0</v>
      </c>
      <c r="Q168" s="121">
        <v>0</v>
      </c>
      <c r="R168" s="121">
        <f>Q168*H168</f>
        <v>0</v>
      </c>
      <c r="S168" s="121">
        <v>0</v>
      </c>
      <c r="T168" s="122">
        <f>S168*H168</f>
        <v>0</v>
      </c>
      <c r="AR168" s="123" t="s">
        <v>142</v>
      </c>
      <c r="AT168" s="123" t="s">
        <v>138</v>
      </c>
      <c r="AU168" s="123" t="s">
        <v>78</v>
      </c>
      <c r="AY168" s="13" t="s">
        <v>136</v>
      </c>
      <c r="BE168" s="124">
        <f>IF(N168="základní",J168,0)</f>
        <v>0</v>
      </c>
      <c r="BF168" s="124">
        <f>IF(N168="snížená",J168,0)</f>
        <v>0</v>
      </c>
      <c r="BG168" s="124">
        <f>IF(N168="zákl. přenesená",J168,0)</f>
        <v>0</v>
      </c>
      <c r="BH168" s="124">
        <f>IF(N168="sníž. přenesená",J168,0)</f>
        <v>0</v>
      </c>
      <c r="BI168" s="124">
        <f>IF(N168="nulová",J168,0)</f>
        <v>0</v>
      </c>
      <c r="BJ168" s="13" t="s">
        <v>76</v>
      </c>
      <c r="BK168" s="124">
        <f>ROUND(I168*H168,2)</f>
        <v>0</v>
      </c>
      <c r="BL168" s="13" t="s">
        <v>142</v>
      </c>
      <c r="BM168" s="123" t="s">
        <v>229</v>
      </c>
    </row>
    <row r="169" spans="2:65" s="1" customFormat="1">
      <c r="B169" s="25"/>
      <c r="D169" s="142" t="s">
        <v>143</v>
      </c>
      <c r="F169" s="143" t="s">
        <v>194</v>
      </c>
      <c r="L169" s="25"/>
      <c r="M169" s="125"/>
      <c r="T169" s="48"/>
      <c r="AT169" s="13" t="s">
        <v>143</v>
      </c>
      <c r="AU169" s="13" t="s">
        <v>78</v>
      </c>
    </row>
    <row r="170" spans="2:65" s="1" customFormat="1" ht="23.65" customHeight="1">
      <c r="B170" s="116"/>
      <c r="C170" s="137" t="s">
        <v>184</v>
      </c>
      <c r="D170" s="137" t="s">
        <v>138</v>
      </c>
      <c r="E170" s="138" t="s">
        <v>195</v>
      </c>
      <c r="F170" s="139" t="s">
        <v>196</v>
      </c>
      <c r="G170" s="140" t="s">
        <v>177</v>
      </c>
      <c r="H170" s="141">
        <v>82</v>
      </c>
      <c r="I170" s="117"/>
      <c r="J170" s="147">
        <f>ROUND(I170*H170,2)</f>
        <v>0</v>
      </c>
      <c r="K170" s="118"/>
      <c r="L170" s="25"/>
      <c r="M170" s="119" t="s">
        <v>1</v>
      </c>
      <c r="N170" s="120" t="s">
        <v>34</v>
      </c>
      <c r="O170" s="121">
        <v>0</v>
      </c>
      <c r="P170" s="121">
        <f>O170*H170</f>
        <v>0</v>
      </c>
      <c r="Q170" s="121">
        <v>0</v>
      </c>
      <c r="R170" s="121">
        <f>Q170*H170</f>
        <v>0</v>
      </c>
      <c r="S170" s="121">
        <v>0</v>
      </c>
      <c r="T170" s="122">
        <f>S170*H170</f>
        <v>0</v>
      </c>
      <c r="AR170" s="123" t="s">
        <v>142</v>
      </c>
      <c r="AT170" s="123" t="s">
        <v>138</v>
      </c>
      <c r="AU170" s="123" t="s">
        <v>78</v>
      </c>
      <c r="AY170" s="13" t="s">
        <v>136</v>
      </c>
      <c r="BE170" s="124">
        <f>IF(N170="základní",J170,0)</f>
        <v>0</v>
      </c>
      <c r="BF170" s="124">
        <f>IF(N170="snížená",J170,0)</f>
        <v>0</v>
      </c>
      <c r="BG170" s="124">
        <f>IF(N170="zákl. přenesená",J170,0)</f>
        <v>0</v>
      </c>
      <c r="BH170" s="124">
        <f>IF(N170="sníž. přenesená",J170,0)</f>
        <v>0</v>
      </c>
      <c r="BI170" s="124">
        <f>IF(N170="nulová",J170,0)</f>
        <v>0</v>
      </c>
      <c r="BJ170" s="13" t="s">
        <v>76</v>
      </c>
      <c r="BK170" s="124">
        <f>ROUND(I170*H170,2)</f>
        <v>0</v>
      </c>
      <c r="BL170" s="13" t="s">
        <v>142</v>
      </c>
      <c r="BM170" s="123" t="s">
        <v>237</v>
      </c>
    </row>
    <row r="171" spans="2:65" s="1" customFormat="1" ht="19.5">
      <c r="B171" s="25"/>
      <c r="D171" s="142" t="s">
        <v>143</v>
      </c>
      <c r="F171" s="143" t="s">
        <v>198</v>
      </c>
      <c r="L171" s="25"/>
      <c r="M171" s="125"/>
      <c r="T171" s="48"/>
      <c r="AT171" s="13" t="s">
        <v>143</v>
      </c>
      <c r="AU171" s="13" t="s">
        <v>78</v>
      </c>
    </row>
    <row r="172" spans="2:65" s="1" customFormat="1" ht="21.4" customHeight="1">
      <c r="B172" s="116"/>
      <c r="C172" s="137" t="s">
        <v>7</v>
      </c>
      <c r="D172" s="137" t="s">
        <v>138</v>
      </c>
      <c r="E172" s="138" t="s">
        <v>199</v>
      </c>
      <c r="F172" s="139" t="s">
        <v>200</v>
      </c>
      <c r="G172" s="140" t="s">
        <v>177</v>
      </c>
      <c r="H172" s="141">
        <v>82</v>
      </c>
      <c r="I172" s="117"/>
      <c r="J172" s="147">
        <f>ROUND(I172*H172,2)</f>
        <v>0</v>
      </c>
      <c r="K172" s="118"/>
      <c r="L172" s="25"/>
      <c r="M172" s="119" t="s">
        <v>1</v>
      </c>
      <c r="N172" s="120" t="s">
        <v>34</v>
      </c>
      <c r="O172" s="121">
        <v>0</v>
      </c>
      <c r="P172" s="121">
        <f>O172*H172</f>
        <v>0</v>
      </c>
      <c r="Q172" s="121">
        <v>0</v>
      </c>
      <c r="R172" s="121">
        <f>Q172*H172</f>
        <v>0</v>
      </c>
      <c r="S172" s="121">
        <v>0</v>
      </c>
      <c r="T172" s="122">
        <f>S172*H172</f>
        <v>0</v>
      </c>
      <c r="AR172" s="123" t="s">
        <v>142</v>
      </c>
      <c r="AT172" s="123" t="s">
        <v>138</v>
      </c>
      <c r="AU172" s="123" t="s">
        <v>78</v>
      </c>
      <c r="AY172" s="13" t="s">
        <v>136</v>
      </c>
      <c r="BE172" s="124">
        <f>IF(N172="základní",J172,0)</f>
        <v>0</v>
      </c>
      <c r="BF172" s="124">
        <f>IF(N172="snížená",J172,0)</f>
        <v>0</v>
      </c>
      <c r="BG172" s="124">
        <f>IF(N172="zákl. přenesená",J172,0)</f>
        <v>0</v>
      </c>
      <c r="BH172" s="124">
        <f>IF(N172="sníž. přenesená",J172,0)</f>
        <v>0</v>
      </c>
      <c r="BI172" s="124">
        <f>IF(N172="nulová",J172,0)</f>
        <v>0</v>
      </c>
      <c r="BJ172" s="13" t="s">
        <v>76</v>
      </c>
      <c r="BK172" s="124">
        <f>ROUND(I172*H172,2)</f>
        <v>0</v>
      </c>
      <c r="BL172" s="13" t="s">
        <v>142</v>
      </c>
      <c r="BM172" s="123" t="s">
        <v>261</v>
      </c>
    </row>
    <row r="173" spans="2:65" s="1" customFormat="1" ht="19.5">
      <c r="B173" s="25"/>
      <c r="D173" s="142" t="s">
        <v>143</v>
      </c>
      <c r="F173" s="143" t="s">
        <v>202</v>
      </c>
      <c r="L173" s="25"/>
      <c r="M173" s="125"/>
      <c r="T173" s="48"/>
      <c r="AT173" s="13" t="s">
        <v>143</v>
      </c>
      <c r="AU173" s="13" t="s">
        <v>78</v>
      </c>
    </row>
    <row r="174" spans="2:65" s="1" customFormat="1" ht="23.65" customHeight="1">
      <c r="B174" s="116"/>
      <c r="C174" s="137" t="s">
        <v>189</v>
      </c>
      <c r="D174" s="137" t="s">
        <v>138</v>
      </c>
      <c r="E174" s="138" t="s">
        <v>204</v>
      </c>
      <c r="F174" s="139" t="s">
        <v>205</v>
      </c>
      <c r="G174" s="140" t="s">
        <v>141</v>
      </c>
      <c r="H174" s="141">
        <v>2676</v>
      </c>
      <c r="I174" s="117"/>
      <c r="J174" s="147">
        <f>ROUND(I174*H174,2)</f>
        <v>0</v>
      </c>
      <c r="K174" s="118"/>
      <c r="L174" s="25"/>
      <c r="M174" s="119" t="s">
        <v>1</v>
      </c>
      <c r="N174" s="120" t="s">
        <v>34</v>
      </c>
      <c r="O174" s="121">
        <v>0</v>
      </c>
      <c r="P174" s="121">
        <f>O174*H174</f>
        <v>0</v>
      </c>
      <c r="Q174" s="121">
        <v>0</v>
      </c>
      <c r="R174" s="121">
        <f>Q174*H174</f>
        <v>0</v>
      </c>
      <c r="S174" s="121">
        <v>0</v>
      </c>
      <c r="T174" s="122">
        <f>S174*H174</f>
        <v>0</v>
      </c>
      <c r="AR174" s="123" t="s">
        <v>142</v>
      </c>
      <c r="AT174" s="123" t="s">
        <v>138</v>
      </c>
      <c r="AU174" s="123" t="s">
        <v>78</v>
      </c>
      <c r="AY174" s="13" t="s">
        <v>136</v>
      </c>
      <c r="BE174" s="124">
        <f>IF(N174="základní",J174,0)</f>
        <v>0</v>
      </c>
      <c r="BF174" s="124">
        <f>IF(N174="snížená",J174,0)</f>
        <v>0</v>
      </c>
      <c r="BG174" s="124">
        <f>IF(N174="zákl. přenesená",J174,0)</f>
        <v>0</v>
      </c>
      <c r="BH174" s="124">
        <f>IF(N174="sníž. přenesená",J174,0)</f>
        <v>0</v>
      </c>
      <c r="BI174" s="124">
        <f>IF(N174="nulová",J174,0)</f>
        <v>0</v>
      </c>
      <c r="BJ174" s="13" t="s">
        <v>76</v>
      </c>
      <c r="BK174" s="124">
        <f>ROUND(I174*H174,2)</f>
        <v>0</v>
      </c>
      <c r="BL174" s="13" t="s">
        <v>142</v>
      </c>
      <c r="BM174" s="123" t="s">
        <v>290</v>
      </c>
    </row>
    <row r="175" spans="2:65" s="1" customFormat="1" ht="39">
      <c r="B175" s="25"/>
      <c r="D175" s="142" t="s">
        <v>143</v>
      </c>
      <c r="F175" s="143" t="s">
        <v>207</v>
      </c>
      <c r="L175" s="25"/>
      <c r="M175" s="125"/>
      <c r="T175" s="48"/>
      <c r="AT175" s="13" t="s">
        <v>143</v>
      </c>
      <c r="AU175" s="13" t="s">
        <v>78</v>
      </c>
    </row>
    <row r="176" spans="2:65" s="11" customFormat="1" ht="22.9" customHeight="1">
      <c r="B176" s="109"/>
      <c r="D176" s="110" t="s">
        <v>68</v>
      </c>
      <c r="E176" s="136" t="s">
        <v>208</v>
      </c>
      <c r="F176" s="136" t="s">
        <v>209</v>
      </c>
      <c r="J176" s="146">
        <f>BK176</f>
        <v>0</v>
      </c>
      <c r="L176" s="109"/>
      <c r="M176" s="111"/>
      <c r="P176" s="112">
        <f>SUM(P177:P182)</f>
        <v>0</v>
      </c>
      <c r="R176" s="112">
        <f>SUM(R177:R182)</f>
        <v>0</v>
      </c>
      <c r="T176" s="113">
        <f>SUM(T177:T182)</f>
        <v>0</v>
      </c>
      <c r="AR176" s="110" t="s">
        <v>76</v>
      </c>
      <c r="AT176" s="114" t="s">
        <v>68</v>
      </c>
      <c r="AU176" s="114" t="s">
        <v>76</v>
      </c>
      <c r="AY176" s="110" t="s">
        <v>136</v>
      </c>
      <c r="BK176" s="115">
        <f>SUM(BK177:BK182)</f>
        <v>0</v>
      </c>
    </row>
    <row r="177" spans="2:65" s="1" customFormat="1" ht="21.4" customHeight="1">
      <c r="B177" s="116"/>
      <c r="C177" s="137" t="s">
        <v>278</v>
      </c>
      <c r="D177" s="137" t="s">
        <v>138</v>
      </c>
      <c r="E177" s="138" t="s">
        <v>210</v>
      </c>
      <c r="F177" s="139" t="s">
        <v>211</v>
      </c>
      <c r="G177" s="140" t="s">
        <v>212</v>
      </c>
      <c r="H177" s="141">
        <v>935.14</v>
      </c>
      <c r="I177" s="117"/>
      <c r="J177" s="147">
        <f>ROUND(I177*H177,2)</f>
        <v>0</v>
      </c>
      <c r="K177" s="118"/>
      <c r="L177" s="25"/>
      <c r="M177" s="119" t="s">
        <v>1</v>
      </c>
      <c r="N177" s="120" t="s">
        <v>34</v>
      </c>
      <c r="O177" s="121">
        <v>0</v>
      </c>
      <c r="P177" s="121">
        <f>O177*H177</f>
        <v>0</v>
      </c>
      <c r="Q177" s="121">
        <v>0</v>
      </c>
      <c r="R177" s="121">
        <f>Q177*H177</f>
        <v>0</v>
      </c>
      <c r="S177" s="121">
        <v>0</v>
      </c>
      <c r="T177" s="122">
        <f>S177*H177</f>
        <v>0</v>
      </c>
      <c r="AR177" s="123" t="s">
        <v>142</v>
      </c>
      <c r="AT177" s="123" t="s">
        <v>138</v>
      </c>
      <c r="AU177" s="123" t="s">
        <v>78</v>
      </c>
      <c r="AY177" s="13" t="s">
        <v>136</v>
      </c>
      <c r="BE177" s="124">
        <f>IF(N177="základní",J177,0)</f>
        <v>0</v>
      </c>
      <c r="BF177" s="124">
        <f>IF(N177="snížená",J177,0)</f>
        <v>0</v>
      </c>
      <c r="BG177" s="124">
        <f>IF(N177="zákl. přenesená",J177,0)</f>
        <v>0</v>
      </c>
      <c r="BH177" s="124">
        <f>IF(N177="sníž. přenesená",J177,0)</f>
        <v>0</v>
      </c>
      <c r="BI177" s="124">
        <f>IF(N177="nulová",J177,0)</f>
        <v>0</v>
      </c>
      <c r="BJ177" s="13" t="s">
        <v>76</v>
      </c>
      <c r="BK177" s="124">
        <f>ROUND(I177*H177,2)</f>
        <v>0</v>
      </c>
      <c r="BL177" s="13" t="s">
        <v>142</v>
      </c>
      <c r="BM177" s="123" t="s">
        <v>291</v>
      </c>
    </row>
    <row r="178" spans="2:65" s="1" customFormat="1" ht="19.5">
      <c r="B178" s="25"/>
      <c r="D178" s="142" t="s">
        <v>143</v>
      </c>
      <c r="F178" s="143" t="s">
        <v>214</v>
      </c>
      <c r="L178" s="25"/>
      <c r="M178" s="125"/>
      <c r="T178" s="48"/>
      <c r="AT178" s="13" t="s">
        <v>143</v>
      </c>
      <c r="AU178" s="13" t="s">
        <v>78</v>
      </c>
    </row>
    <row r="179" spans="2:65" s="1" customFormat="1" ht="15" customHeight="1">
      <c r="B179" s="116"/>
      <c r="C179" s="137" t="s">
        <v>193</v>
      </c>
      <c r="D179" s="137" t="s">
        <v>138</v>
      </c>
      <c r="E179" s="138" t="s">
        <v>216</v>
      </c>
      <c r="F179" s="139" t="s">
        <v>217</v>
      </c>
      <c r="G179" s="140" t="s">
        <v>212</v>
      </c>
      <c r="H179" s="141">
        <v>2805.41</v>
      </c>
      <c r="I179" s="117"/>
      <c r="J179" s="147">
        <f>ROUND(I179*H179,2)</f>
        <v>0</v>
      </c>
      <c r="K179" s="118"/>
      <c r="L179" s="25"/>
      <c r="M179" s="119" t="s">
        <v>1</v>
      </c>
      <c r="N179" s="120" t="s">
        <v>34</v>
      </c>
      <c r="O179" s="121">
        <v>0</v>
      </c>
      <c r="P179" s="121">
        <f>O179*H179</f>
        <v>0</v>
      </c>
      <c r="Q179" s="121">
        <v>0</v>
      </c>
      <c r="R179" s="121">
        <f>Q179*H179</f>
        <v>0</v>
      </c>
      <c r="S179" s="121">
        <v>0</v>
      </c>
      <c r="T179" s="122">
        <f>S179*H179</f>
        <v>0</v>
      </c>
      <c r="AR179" s="123" t="s">
        <v>142</v>
      </c>
      <c r="AT179" s="123" t="s">
        <v>138</v>
      </c>
      <c r="AU179" s="123" t="s">
        <v>78</v>
      </c>
      <c r="AY179" s="13" t="s">
        <v>136</v>
      </c>
      <c r="BE179" s="124">
        <f>IF(N179="základní",J179,0)</f>
        <v>0</v>
      </c>
      <c r="BF179" s="124">
        <f>IF(N179="snížená",J179,0)</f>
        <v>0</v>
      </c>
      <c r="BG179" s="124">
        <f>IF(N179="zákl. přenesená",J179,0)</f>
        <v>0</v>
      </c>
      <c r="BH179" s="124">
        <f>IF(N179="sníž. přenesená",J179,0)</f>
        <v>0</v>
      </c>
      <c r="BI179" s="124">
        <f>IF(N179="nulová",J179,0)</f>
        <v>0</v>
      </c>
      <c r="BJ179" s="13" t="s">
        <v>76</v>
      </c>
      <c r="BK179" s="124">
        <f>ROUND(I179*H179,2)</f>
        <v>0</v>
      </c>
      <c r="BL179" s="13" t="s">
        <v>142</v>
      </c>
      <c r="BM179" s="123" t="s">
        <v>292</v>
      </c>
    </row>
    <row r="180" spans="2:65" s="1" customFormat="1" ht="29.25">
      <c r="B180" s="25"/>
      <c r="D180" s="142" t="s">
        <v>143</v>
      </c>
      <c r="F180" s="143" t="s">
        <v>219</v>
      </c>
      <c r="L180" s="25"/>
      <c r="M180" s="125"/>
      <c r="T180" s="48"/>
      <c r="AT180" s="13" t="s">
        <v>143</v>
      </c>
      <c r="AU180" s="13" t="s">
        <v>78</v>
      </c>
    </row>
    <row r="181" spans="2:65" s="1" customFormat="1" ht="31.9" customHeight="1">
      <c r="B181" s="116"/>
      <c r="C181" s="137" t="s">
        <v>285</v>
      </c>
      <c r="D181" s="137" t="s">
        <v>138</v>
      </c>
      <c r="E181" s="138" t="s">
        <v>220</v>
      </c>
      <c r="F181" s="139" t="s">
        <v>221</v>
      </c>
      <c r="G181" s="140" t="s">
        <v>212</v>
      </c>
      <c r="H181" s="141">
        <v>935.14</v>
      </c>
      <c r="I181" s="117"/>
      <c r="J181" s="147">
        <f>ROUND(I181*H181,2)</f>
        <v>0</v>
      </c>
      <c r="K181" s="118"/>
      <c r="L181" s="25"/>
      <c r="M181" s="119" t="s">
        <v>1</v>
      </c>
      <c r="N181" s="120" t="s">
        <v>34</v>
      </c>
      <c r="O181" s="121">
        <v>0</v>
      </c>
      <c r="P181" s="121">
        <f>O181*H181</f>
        <v>0</v>
      </c>
      <c r="Q181" s="121">
        <v>0</v>
      </c>
      <c r="R181" s="121">
        <f>Q181*H181</f>
        <v>0</v>
      </c>
      <c r="S181" s="121">
        <v>0</v>
      </c>
      <c r="T181" s="122">
        <f>S181*H181</f>
        <v>0</v>
      </c>
      <c r="AR181" s="123" t="s">
        <v>142</v>
      </c>
      <c r="AT181" s="123" t="s">
        <v>138</v>
      </c>
      <c r="AU181" s="123" t="s">
        <v>78</v>
      </c>
      <c r="AY181" s="13" t="s">
        <v>136</v>
      </c>
      <c r="BE181" s="124">
        <f>IF(N181="základní",J181,0)</f>
        <v>0</v>
      </c>
      <c r="BF181" s="124">
        <f>IF(N181="snížená",J181,0)</f>
        <v>0</v>
      </c>
      <c r="BG181" s="124">
        <f>IF(N181="zákl. přenesená",J181,0)</f>
        <v>0</v>
      </c>
      <c r="BH181" s="124">
        <f>IF(N181="sníž. přenesená",J181,0)</f>
        <v>0</v>
      </c>
      <c r="BI181" s="124">
        <f>IF(N181="nulová",J181,0)</f>
        <v>0</v>
      </c>
      <c r="BJ181" s="13" t="s">
        <v>76</v>
      </c>
      <c r="BK181" s="124">
        <f>ROUND(I181*H181,2)</f>
        <v>0</v>
      </c>
      <c r="BL181" s="13" t="s">
        <v>142</v>
      </c>
      <c r="BM181" s="123" t="s">
        <v>293</v>
      </c>
    </row>
    <row r="182" spans="2:65" s="1" customFormat="1" ht="29.25">
      <c r="B182" s="25"/>
      <c r="D182" s="142" t="s">
        <v>143</v>
      </c>
      <c r="F182" s="143" t="s">
        <v>223</v>
      </c>
      <c r="L182" s="25"/>
      <c r="M182" s="125"/>
      <c r="T182" s="48"/>
      <c r="AT182" s="13" t="s">
        <v>143</v>
      </c>
      <c r="AU182" s="13" t="s">
        <v>78</v>
      </c>
    </row>
    <row r="183" spans="2:65" s="11" customFormat="1" ht="22.9" customHeight="1">
      <c r="B183" s="109"/>
      <c r="D183" s="110" t="s">
        <v>68</v>
      </c>
      <c r="E183" s="136" t="s">
        <v>224</v>
      </c>
      <c r="F183" s="136" t="s">
        <v>225</v>
      </c>
      <c r="J183" s="146">
        <f>BK183</f>
        <v>0</v>
      </c>
      <c r="L183" s="109"/>
      <c r="M183" s="111"/>
      <c r="P183" s="112">
        <f>SUM(P184:P185)</f>
        <v>0</v>
      </c>
      <c r="R183" s="112">
        <f>SUM(R184:R185)</f>
        <v>0</v>
      </c>
      <c r="T183" s="113">
        <f>SUM(T184:T185)</f>
        <v>0</v>
      </c>
      <c r="AR183" s="110" t="s">
        <v>76</v>
      </c>
      <c r="AT183" s="114" t="s">
        <v>68</v>
      </c>
      <c r="AU183" s="114" t="s">
        <v>76</v>
      </c>
      <c r="AY183" s="110" t="s">
        <v>136</v>
      </c>
      <c r="BK183" s="115">
        <f>SUM(BK184:BK185)</f>
        <v>0</v>
      </c>
    </row>
    <row r="184" spans="2:65" s="1" customFormat="1" ht="23.65" customHeight="1">
      <c r="B184" s="116"/>
      <c r="C184" s="137" t="s">
        <v>197</v>
      </c>
      <c r="D184" s="137" t="s">
        <v>138</v>
      </c>
      <c r="E184" s="138" t="s">
        <v>227</v>
      </c>
      <c r="F184" s="139" t="s">
        <v>228</v>
      </c>
      <c r="G184" s="140" t="s">
        <v>212</v>
      </c>
      <c r="H184" s="141">
        <v>935.14</v>
      </c>
      <c r="I184" s="117"/>
      <c r="J184" s="147">
        <f>ROUND(I184*H184,2)</f>
        <v>0</v>
      </c>
      <c r="K184" s="118"/>
      <c r="L184" s="25"/>
      <c r="M184" s="119" t="s">
        <v>1</v>
      </c>
      <c r="N184" s="120" t="s">
        <v>34</v>
      </c>
      <c r="O184" s="121">
        <v>0</v>
      </c>
      <c r="P184" s="121">
        <f>O184*H184</f>
        <v>0</v>
      </c>
      <c r="Q184" s="121">
        <v>0</v>
      </c>
      <c r="R184" s="121">
        <f>Q184*H184</f>
        <v>0</v>
      </c>
      <c r="S184" s="121">
        <v>0</v>
      </c>
      <c r="T184" s="122">
        <f>S184*H184</f>
        <v>0</v>
      </c>
      <c r="AR184" s="123" t="s">
        <v>142</v>
      </c>
      <c r="AT184" s="123" t="s">
        <v>138</v>
      </c>
      <c r="AU184" s="123" t="s">
        <v>78</v>
      </c>
      <c r="AY184" s="13" t="s">
        <v>136</v>
      </c>
      <c r="BE184" s="124">
        <f>IF(N184="základní",J184,0)</f>
        <v>0</v>
      </c>
      <c r="BF184" s="124">
        <f>IF(N184="snížená",J184,0)</f>
        <v>0</v>
      </c>
      <c r="BG184" s="124">
        <f>IF(N184="zákl. přenesená",J184,0)</f>
        <v>0</v>
      </c>
      <c r="BH184" s="124">
        <f>IF(N184="sníž. přenesená",J184,0)</f>
        <v>0</v>
      </c>
      <c r="BI184" s="124">
        <f>IF(N184="nulová",J184,0)</f>
        <v>0</v>
      </c>
      <c r="BJ184" s="13" t="s">
        <v>76</v>
      </c>
      <c r="BK184" s="124">
        <f>ROUND(I184*H184,2)</f>
        <v>0</v>
      </c>
      <c r="BL184" s="13" t="s">
        <v>142</v>
      </c>
      <c r="BM184" s="123" t="s">
        <v>317</v>
      </c>
    </row>
    <row r="185" spans="2:65" s="1" customFormat="1" ht="29.25">
      <c r="B185" s="25"/>
      <c r="D185" s="142" t="s">
        <v>143</v>
      </c>
      <c r="F185" s="143" t="s">
        <v>230</v>
      </c>
      <c r="L185" s="25"/>
      <c r="M185" s="125"/>
      <c r="T185" s="48"/>
      <c r="AT185" s="13" t="s">
        <v>143</v>
      </c>
      <c r="AU185" s="13" t="s">
        <v>78</v>
      </c>
    </row>
    <row r="186" spans="2:65" s="11" customFormat="1" ht="25.9" customHeight="1">
      <c r="B186" s="109"/>
      <c r="D186" s="110" t="s">
        <v>68</v>
      </c>
      <c r="E186" s="135" t="s">
        <v>231</v>
      </c>
      <c r="F186" s="135" t="s">
        <v>232</v>
      </c>
      <c r="J186" s="145">
        <f>BK186</f>
        <v>0</v>
      </c>
      <c r="L186" s="109"/>
      <c r="M186" s="111"/>
      <c r="P186" s="112">
        <f>P187+P190</f>
        <v>0</v>
      </c>
      <c r="R186" s="112">
        <f>R187+R190</f>
        <v>0</v>
      </c>
      <c r="T186" s="113">
        <f>T187+T190</f>
        <v>0</v>
      </c>
      <c r="AR186" s="110" t="s">
        <v>158</v>
      </c>
      <c r="AT186" s="114" t="s">
        <v>68</v>
      </c>
      <c r="AU186" s="114" t="s">
        <v>69</v>
      </c>
      <c r="AY186" s="110" t="s">
        <v>136</v>
      </c>
      <c r="BK186" s="115">
        <f>BK187+BK190</f>
        <v>0</v>
      </c>
    </row>
    <row r="187" spans="2:65" s="11" customFormat="1" ht="22.9" customHeight="1">
      <c r="B187" s="109"/>
      <c r="D187" s="110" t="s">
        <v>68</v>
      </c>
      <c r="E187" s="136" t="s">
        <v>340</v>
      </c>
      <c r="F187" s="136" t="s">
        <v>341</v>
      </c>
      <c r="J187" s="146">
        <f>BK187</f>
        <v>0</v>
      </c>
      <c r="L187" s="109"/>
      <c r="M187" s="111"/>
      <c r="P187" s="112">
        <f>SUM(P188:P189)</f>
        <v>0</v>
      </c>
      <c r="R187" s="112">
        <f>SUM(R188:R189)</f>
        <v>0</v>
      </c>
      <c r="T187" s="113">
        <f>SUM(T188:T189)</f>
        <v>0</v>
      </c>
      <c r="AR187" s="110" t="s">
        <v>158</v>
      </c>
      <c r="AT187" s="114" t="s">
        <v>68</v>
      </c>
      <c r="AU187" s="114" t="s">
        <v>76</v>
      </c>
      <c r="AY187" s="110" t="s">
        <v>136</v>
      </c>
      <c r="BK187" s="115">
        <f>SUM(BK188:BK189)</f>
        <v>0</v>
      </c>
    </row>
    <row r="188" spans="2:65" s="1" customFormat="1" ht="23.65" customHeight="1">
      <c r="B188" s="116"/>
      <c r="C188" s="137" t="s">
        <v>336</v>
      </c>
      <c r="D188" s="137" t="s">
        <v>138</v>
      </c>
      <c r="E188" s="138" t="s">
        <v>342</v>
      </c>
      <c r="F188" s="139" t="s">
        <v>343</v>
      </c>
      <c r="G188" s="140" t="s">
        <v>236</v>
      </c>
      <c r="H188" s="141">
        <v>1</v>
      </c>
      <c r="I188" s="117"/>
      <c r="J188" s="147">
        <f>ROUND(I188*H188,2)</f>
        <v>0</v>
      </c>
      <c r="K188" s="118"/>
      <c r="L188" s="25"/>
      <c r="M188" s="119" t="s">
        <v>1</v>
      </c>
      <c r="N188" s="120" t="s">
        <v>34</v>
      </c>
      <c r="O188" s="121">
        <v>0</v>
      </c>
      <c r="P188" s="121">
        <f>O188*H188</f>
        <v>0</v>
      </c>
      <c r="Q188" s="121">
        <v>0</v>
      </c>
      <c r="R188" s="121">
        <f>Q188*H188</f>
        <v>0</v>
      </c>
      <c r="S188" s="121">
        <v>0</v>
      </c>
      <c r="T188" s="122">
        <f>S188*H188</f>
        <v>0</v>
      </c>
      <c r="AR188" s="123" t="s">
        <v>142</v>
      </c>
      <c r="AT188" s="123" t="s">
        <v>138</v>
      </c>
      <c r="AU188" s="123" t="s">
        <v>78</v>
      </c>
      <c r="AY188" s="13" t="s">
        <v>136</v>
      </c>
      <c r="BE188" s="124">
        <f>IF(N188="základní",J188,0)</f>
        <v>0</v>
      </c>
      <c r="BF188" s="124">
        <f>IF(N188="snížená",J188,0)</f>
        <v>0</v>
      </c>
      <c r="BG188" s="124">
        <f>IF(N188="zákl. přenesená",J188,0)</f>
        <v>0</v>
      </c>
      <c r="BH188" s="124">
        <f>IF(N188="sníž. přenesená",J188,0)</f>
        <v>0</v>
      </c>
      <c r="BI188" s="124">
        <f>IF(N188="nulová",J188,0)</f>
        <v>0</v>
      </c>
      <c r="BJ188" s="13" t="s">
        <v>76</v>
      </c>
      <c r="BK188" s="124">
        <f>ROUND(I188*H188,2)</f>
        <v>0</v>
      </c>
      <c r="BL188" s="13" t="s">
        <v>142</v>
      </c>
      <c r="BM188" s="123" t="s">
        <v>338</v>
      </c>
    </row>
    <row r="189" spans="2:65" s="1" customFormat="1">
      <c r="B189" s="25"/>
      <c r="D189" s="142" t="s">
        <v>143</v>
      </c>
      <c r="F189" s="143" t="s">
        <v>345</v>
      </c>
      <c r="L189" s="25"/>
      <c r="M189" s="125"/>
      <c r="T189" s="48"/>
      <c r="AT189" s="13" t="s">
        <v>143</v>
      </c>
      <c r="AU189" s="13" t="s">
        <v>78</v>
      </c>
    </row>
    <row r="190" spans="2:65" s="11" customFormat="1" ht="22.9" customHeight="1">
      <c r="B190" s="109"/>
      <c r="D190" s="110" t="s">
        <v>68</v>
      </c>
      <c r="E190" s="136" t="s">
        <v>233</v>
      </c>
      <c r="F190" s="136" t="s">
        <v>234</v>
      </c>
      <c r="J190" s="146">
        <f>BK190</f>
        <v>0</v>
      </c>
      <c r="L190" s="109"/>
      <c r="M190" s="111"/>
      <c r="P190" s="112">
        <f>SUM(P191:P192)</f>
        <v>0</v>
      </c>
      <c r="R190" s="112">
        <f>SUM(R191:R192)</f>
        <v>0</v>
      </c>
      <c r="T190" s="113">
        <f>SUM(T191:T192)</f>
        <v>0</v>
      </c>
      <c r="AR190" s="110" t="s">
        <v>158</v>
      </c>
      <c r="AT190" s="114" t="s">
        <v>68</v>
      </c>
      <c r="AU190" s="114" t="s">
        <v>76</v>
      </c>
      <c r="AY190" s="110" t="s">
        <v>136</v>
      </c>
      <c r="BK190" s="115">
        <f>SUM(BK191:BK192)</f>
        <v>0</v>
      </c>
    </row>
    <row r="191" spans="2:65" s="1" customFormat="1" ht="15" customHeight="1">
      <c r="B191" s="116"/>
      <c r="C191" s="137" t="s">
        <v>201</v>
      </c>
      <c r="D191" s="137" t="s">
        <v>138</v>
      </c>
      <c r="E191" s="138" t="s">
        <v>231</v>
      </c>
      <c r="F191" s="139" t="s">
        <v>235</v>
      </c>
      <c r="G191" s="140" t="s">
        <v>236</v>
      </c>
      <c r="H191" s="141">
        <v>1</v>
      </c>
      <c r="I191" s="117"/>
      <c r="J191" s="147">
        <f>ROUND(I191*H191,2)</f>
        <v>0</v>
      </c>
      <c r="K191" s="118"/>
      <c r="L191" s="25"/>
      <c r="M191" s="119" t="s">
        <v>1</v>
      </c>
      <c r="N191" s="120" t="s">
        <v>34</v>
      </c>
      <c r="O191" s="121">
        <v>0</v>
      </c>
      <c r="P191" s="121">
        <f>O191*H191</f>
        <v>0</v>
      </c>
      <c r="Q191" s="121">
        <v>0</v>
      </c>
      <c r="R191" s="121">
        <f>Q191*H191</f>
        <v>0</v>
      </c>
      <c r="S191" s="121">
        <v>0</v>
      </c>
      <c r="T191" s="122">
        <f>S191*H191</f>
        <v>0</v>
      </c>
      <c r="AR191" s="123" t="s">
        <v>142</v>
      </c>
      <c r="AT191" s="123" t="s">
        <v>138</v>
      </c>
      <c r="AU191" s="123" t="s">
        <v>78</v>
      </c>
      <c r="AY191" s="13" t="s">
        <v>136</v>
      </c>
      <c r="BE191" s="124">
        <f>IF(N191="základní",J191,0)</f>
        <v>0</v>
      </c>
      <c r="BF191" s="124">
        <f>IF(N191="snížená",J191,0)</f>
        <v>0</v>
      </c>
      <c r="BG191" s="124">
        <f>IF(N191="zákl. přenesená",J191,0)</f>
        <v>0</v>
      </c>
      <c r="BH191" s="124">
        <f>IF(N191="sníž. přenesená",J191,0)</f>
        <v>0</v>
      </c>
      <c r="BI191" s="124">
        <f>IF(N191="nulová",J191,0)</f>
        <v>0</v>
      </c>
      <c r="BJ191" s="13" t="s">
        <v>76</v>
      </c>
      <c r="BK191" s="124">
        <f>ROUND(I191*H191,2)</f>
        <v>0</v>
      </c>
      <c r="BL191" s="13" t="s">
        <v>142</v>
      </c>
      <c r="BM191" s="123" t="s">
        <v>339</v>
      </c>
    </row>
    <row r="192" spans="2:65" s="1" customFormat="1">
      <c r="B192" s="25"/>
      <c r="D192" s="142" t="s">
        <v>143</v>
      </c>
      <c r="F192" s="143" t="s">
        <v>238</v>
      </c>
      <c r="L192" s="25"/>
      <c r="M192" s="126"/>
      <c r="N192" s="127"/>
      <c r="O192" s="127"/>
      <c r="P192" s="127"/>
      <c r="Q192" s="127"/>
      <c r="R192" s="127"/>
      <c r="S192" s="127"/>
      <c r="T192" s="128"/>
      <c r="AT192" s="13" t="s">
        <v>143</v>
      </c>
      <c r="AU192" s="13" t="s">
        <v>78</v>
      </c>
    </row>
    <row r="193" spans="2:12" s="1" customFormat="1" ht="6.95" customHeight="1">
      <c r="B193" s="37"/>
      <c r="C193" s="38"/>
      <c r="D193" s="38"/>
      <c r="E193" s="38"/>
      <c r="F193" s="38"/>
      <c r="G193" s="38"/>
      <c r="H193" s="38"/>
      <c r="I193" s="38"/>
      <c r="J193" s="38"/>
      <c r="K193" s="38"/>
      <c r="L193" s="25"/>
    </row>
  </sheetData>
  <sheetProtection algorithmName="SHA-512" hashValue="5KziIsYXW9eR7UkuVWXqFPYJk7TadIbKRyA882ByYXbNhh/zk0c6ogUL3faS/S0tWR0+ftWt5mH2RVTTOL1kiw==" saltValue="Pr4HSK33Yegx1XFZvIyDow==" spinCount="100000" sheet="1" objects="1" scenarios="1"/>
  <autoFilter ref="C125:K192" xr:uid="{00000000-0009-0000-0000-000009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45"/>
  <sheetViews>
    <sheetView showGridLines="0" zoomScaleNormal="100" workbookViewId="0">
      <selection activeCell="H139" sqref="H139:I139"/>
    </sheetView>
  </sheetViews>
  <sheetFormatPr defaultRowHeight="11.25"/>
  <cols>
    <col min="1" max="1" width="8.5" customWidth="1"/>
    <col min="2" max="2" width="1.1640625" customWidth="1"/>
    <col min="3" max="3" width="4.33203125" customWidth="1"/>
    <col min="4" max="4" width="4.5" customWidth="1"/>
    <col min="5" max="5" width="17.5" customWidth="1"/>
    <col min="6" max="6" width="52.1640625" customWidth="1"/>
    <col min="7" max="7" width="7.6640625" customWidth="1"/>
    <col min="8" max="8" width="14.33203125" customWidth="1"/>
    <col min="9" max="9" width="16.1640625" customWidth="1"/>
    <col min="10" max="10" width="22.83203125" customWidth="1"/>
    <col min="11" max="11" width="22.83203125" hidden="1" customWidth="1"/>
    <col min="12" max="12" width="9.5" customWidth="1"/>
    <col min="13" max="13" width="11.1640625" hidden="1" customWidth="1"/>
    <col min="14" max="14" width="9.1640625" hidden="1"/>
    <col min="15" max="20" width="14.5" hidden="1" customWidth="1"/>
    <col min="21" max="21" width="16.6640625" hidden="1" customWidth="1"/>
    <col min="22" max="22" width="12.6640625" customWidth="1"/>
    <col min="23" max="23" width="16.6640625" customWidth="1"/>
    <col min="24" max="24" width="12.6640625" customWidth="1"/>
    <col min="25" max="25" width="15.5" customWidth="1"/>
    <col min="26" max="26" width="11.33203125" customWidth="1"/>
    <col min="27" max="27" width="15.5" customWidth="1"/>
    <col min="28" max="28" width="16.6640625" customWidth="1"/>
    <col min="29" max="29" width="11.33203125" customWidth="1"/>
    <col min="30" max="30" width="15.5" customWidth="1"/>
    <col min="31" max="31" width="16.6640625" customWidth="1"/>
    <col min="44" max="65" width="9.1640625" hidden="1"/>
  </cols>
  <sheetData>
    <row r="2" spans="2:46" ht="36.950000000000003" customHeight="1">
      <c r="L2" s="164" t="s">
        <v>5</v>
      </c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3" t="s">
        <v>97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5" customHeight="1">
      <c r="B4" s="16"/>
      <c r="D4" s="17" t="s">
        <v>103</v>
      </c>
      <c r="L4" s="16"/>
      <c r="M4" s="76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5" customHeight="1">
      <c r="B7" s="16"/>
      <c r="E7" s="192" t="str">
        <f>'Rekapitulace stavby'!K6</f>
        <v>Hodonín – opravy asfaltových vrstev MK 2024</v>
      </c>
      <c r="F7" s="193"/>
      <c r="G7" s="193"/>
      <c r="H7" s="193"/>
      <c r="L7" s="16"/>
    </row>
    <row r="8" spans="2:46" s="1" customFormat="1" ht="12" customHeight="1">
      <c r="B8" s="25"/>
      <c r="D8" s="22" t="s">
        <v>104</v>
      </c>
      <c r="L8" s="25"/>
    </row>
    <row r="9" spans="2:46" s="1" customFormat="1" ht="15" customHeight="1">
      <c r="B9" s="25"/>
      <c r="E9" s="184" t="s">
        <v>387</v>
      </c>
      <c r="F9" s="191"/>
      <c r="G9" s="191"/>
      <c r="H9" s="191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23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22</v>
      </c>
      <c r="J17" s="20" t="str">
        <f>'Rekapitulace stavby'!AN13</f>
        <v/>
      </c>
      <c r="L17" s="25"/>
    </row>
    <row r="18" spans="2:12" s="1" customFormat="1" ht="18" customHeight="1">
      <c r="B18" s="25"/>
      <c r="E18" s="178" t="str">
        <f>'Rekapitulace stavby'!E14</f>
        <v xml:space="preserve"> </v>
      </c>
      <c r="F18" s="178"/>
      <c r="G18" s="178"/>
      <c r="H18" s="178"/>
      <c r="I18" s="22" t="s">
        <v>23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22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23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22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23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5" customHeight="1">
      <c r="B27" s="77"/>
      <c r="E27" s="180" t="s">
        <v>1</v>
      </c>
      <c r="F27" s="180"/>
      <c r="G27" s="180"/>
      <c r="H27" s="180"/>
      <c r="L27" s="77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78" t="s">
        <v>29</v>
      </c>
      <c r="J30" s="56">
        <f>ROUND(J123,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79" t="s">
        <v>33</v>
      </c>
      <c r="E33" s="22" t="s">
        <v>34</v>
      </c>
      <c r="F33" s="80">
        <f>ROUND((SUM(BE123:BE144)),  2)</f>
        <v>0</v>
      </c>
      <c r="I33" s="81">
        <v>0.21</v>
      </c>
      <c r="J33" s="80">
        <f>ROUND(((SUM(BE123:BE144))*I33),  2)</f>
        <v>0</v>
      </c>
      <c r="L33" s="25"/>
    </row>
    <row r="34" spans="2:12" s="1" customFormat="1" ht="14.45" customHeight="1">
      <c r="B34" s="25"/>
      <c r="E34" s="22" t="s">
        <v>35</v>
      </c>
      <c r="F34" s="80">
        <f>ROUND((SUM(BF123:BF144)),  2)</f>
        <v>0</v>
      </c>
      <c r="I34" s="81">
        <v>0.12</v>
      </c>
      <c r="J34" s="80">
        <f>ROUND(((SUM(BF123:BF144))*I34),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80">
        <f>ROUND((SUM(BG123:BG144)),  2)</f>
        <v>0</v>
      </c>
      <c r="I35" s="81">
        <v>0.21</v>
      </c>
      <c r="J35" s="8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80">
        <f>ROUND((SUM(BH123:BH144)),  2)</f>
        <v>0</v>
      </c>
      <c r="I36" s="81">
        <v>0.12</v>
      </c>
      <c r="J36" s="80">
        <f>0</f>
        <v>0</v>
      </c>
      <c r="L36" s="25"/>
    </row>
    <row r="37" spans="2:12" s="1" customFormat="1" ht="14.45" hidden="1" customHeight="1">
      <c r="B37" s="25"/>
      <c r="E37" s="22" t="s">
        <v>38</v>
      </c>
      <c r="F37" s="80">
        <f>ROUND((SUM(BI123:BI144)),  2)</f>
        <v>0</v>
      </c>
      <c r="I37" s="81">
        <v>0</v>
      </c>
      <c r="J37" s="80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2"/>
      <c r="D39" s="83" t="s">
        <v>39</v>
      </c>
      <c r="E39" s="49"/>
      <c r="F39" s="49"/>
      <c r="G39" s="84" t="s">
        <v>40</v>
      </c>
      <c r="H39" s="85" t="s">
        <v>41</v>
      </c>
      <c r="I39" s="49"/>
      <c r="J39" s="86">
        <f>SUM(J30:J37)</f>
        <v>0</v>
      </c>
      <c r="K39" s="8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44</v>
      </c>
      <c r="E61" s="27"/>
      <c r="F61" s="88" t="s">
        <v>45</v>
      </c>
      <c r="G61" s="36" t="s">
        <v>44</v>
      </c>
      <c r="H61" s="27"/>
      <c r="I61" s="27"/>
      <c r="J61" s="8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44</v>
      </c>
      <c r="E76" s="27"/>
      <c r="F76" s="88" t="s">
        <v>45</v>
      </c>
      <c r="G76" s="36" t="s">
        <v>44</v>
      </c>
      <c r="H76" s="27"/>
      <c r="I76" s="27"/>
      <c r="J76" s="89" t="s">
        <v>45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106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5" customHeight="1">
      <c r="B85" s="25"/>
      <c r="E85" s="192" t="str">
        <f>E7</f>
        <v>Hodonín – opravy asfaltových vrstev MK 2024</v>
      </c>
      <c r="F85" s="193"/>
      <c r="G85" s="193"/>
      <c r="H85" s="193"/>
      <c r="L85" s="25"/>
    </row>
    <row r="86" spans="2:47" s="1" customFormat="1" ht="12" customHeight="1">
      <c r="B86" s="25"/>
      <c r="C86" s="22" t="s">
        <v>104</v>
      </c>
      <c r="L86" s="25"/>
    </row>
    <row r="87" spans="2:47" s="1" customFormat="1" ht="15" customHeight="1">
      <c r="B87" s="25"/>
      <c r="E87" s="184" t="str">
        <f>E9</f>
        <v>10 - Rekonstrukce MK Hornická čtvrť</v>
      </c>
      <c r="F87" s="191"/>
      <c r="G87" s="191"/>
      <c r="H87" s="191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/>
      </c>
      <c r="L89" s="25"/>
    </row>
    <row r="90" spans="2:47" s="1" customFormat="1" ht="6.95" customHeight="1">
      <c r="B90" s="25"/>
      <c r="L90" s="25"/>
    </row>
    <row r="91" spans="2:47" s="1" customFormat="1" ht="14.85" customHeight="1">
      <c r="B91" s="25"/>
      <c r="C91" s="22" t="s">
        <v>21</v>
      </c>
      <c r="F91" s="20" t="str">
        <f>E15</f>
        <v xml:space="preserve"> </v>
      </c>
      <c r="I91" s="22" t="s">
        <v>25</v>
      </c>
      <c r="J91" s="23" t="str">
        <f>E21</f>
        <v xml:space="preserve"> </v>
      </c>
      <c r="L91" s="25"/>
    </row>
    <row r="92" spans="2:47" s="1" customFormat="1" ht="14.85" customHeight="1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0" t="s">
        <v>107</v>
      </c>
      <c r="D94" s="82"/>
      <c r="E94" s="82"/>
      <c r="F94" s="82"/>
      <c r="G94" s="82"/>
      <c r="H94" s="82"/>
      <c r="I94" s="82"/>
      <c r="J94" s="91" t="s">
        <v>108</v>
      </c>
      <c r="K94" s="8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2" t="s">
        <v>109</v>
      </c>
      <c r="J96" s="56">
        <f>J123</f>
        <v>0</v>
      </c>
      <c r="L96" s="25"/>
      <c r="AU96" s="13" t="s">
        <v>110</v>
      </c>
    </row>
    <row r="97" spans="2:12" s="8" customFormat="1" ht="24.95" customHeight="1">
      <c r="B97" s="93"/>
      <c r="D97" s="94" t="s">
        <v>111</v>
      </c>
      <c r="E97" s="95"/>
      <c r="F97" s="95"/>
      <c r="G97" s="95"/>
      <c r="H97" s="95"/>
      <c r="I97" s="95"/>
      <c r="J97" s="96">
        <f>J124</f>
        <v>0</v>
      </c>
      <c r="L97" s="93"/>
    </row>
    <row r="98" spans="2:12" s="9" customFormat="1" ht="19.899999999999999" customHeight="1">
      <c r="B98" s="97"/>
      <c r="D98" s="98" t="s">
        <v>112</v>
      </c>
      <c r="E98" s="99"/>
      <c r="F98" s="99"/>
      <c r="G98" s="99"/>
      <c r="H98" s="99"/>
      <c r="I98" s="99"/>
      <c r="J98" s="100">
        <f>J125</f>
        <v>0</v>
      </c>
      <c r="L98" s="97"/>
    </row>
    <row r="99" spans="2:12" s="9" customFormat="1" ht="19.899999999999999" customHeight="1">
      <c r="B99" s="97"/>
      <c r="D99" s="98" t="s">
        <v>114</v>
      </c>
      <c r="E99" s="99"/>
      <c r="F99" s="99"/>
      <c r="G99" s="99"/>
      <c r="H99" s="99"/>
      <c r="I99" s="99"/>
      <c r="J99" s="100">
        <f>J128</f>
        <v>0</v>
      </c>
      <c r="L99" s="97"/>
    </row>
    <row r="100" spans="2:12" s="9" customFormat="1" ht="19.899999999999999" customHeight="1">
      <c r="B100" s="97"/>
      <c r="D100" s="98" t="s">
        <v>116</v>
      </c>
      <c r="E100" s="99"/>
      <c r="F100" s="99"/>
      <c r="G100" s="99"/>
      <c r="H100" s="99"/>
      <c r="I100" s="99"/>
      <c r="J100" s="100">
        <f>J133</f>
        <v>0</v>
      </c>
      <c r="L100" s="97"/>
    </row>
    <row r="101" spans="2:12" s="9" customFormat="1" ht="19.899999999999999" customHeight="1">
      <c r="B101" s="97"/>
      <c r="D101" s="98" t="s">
        <v>118</v>
      </c>
      <c r="E101" s="99"/>
      <c r="F101" s="99"/>
      <c r="G101" s="99"/>
      <c r="H101" s="99"/>
      <c r="I101" s="99"/>
      <c r="J101" s="100">
        <f>J138</f>
        <v>0</v>
      </c>
      <c r="L101" s="97"/>
    </row>
    <row r="102" spans="2:12" s="8" customFormat="1" ht="24.95" customHeight="1">
      <c r="B102" s="93"/>
      <c r="D102" s="94" t="s">
        <v>119</v>
      </c>
      <c r="E102" s="95"/>
      <c r="F102" s="95"/>
      <c r="G102" s="95"/>
      <c r="H102" s="95"/>
      <c r="I102" s="95"/>
      <c r="J102" s="96">
        <f>J141</f>
        <v>0</v>
      </c>
      <c r="L102" s="93"/>
    </row>
    <row r="103" spans="2:12" s="9" customFormat="1" ht="19.899999999999999" customHeight="1">
      <c r="B103" s="97"/>
      <c r="D103" s="98" t="s">
        <v>120</v>
      </c>
      <c r="E103" s="99"/>
      <c r="F103" s="99"/>
      <c r="G103" s="99"/>
      <c r="H103" s="99"/>
      <c r="I103" s="99"/>
      <c r="J103" s="100">
        <f>J142</f>
        <v>0</v>
      </c>
      <c r="L103" s="97"/>
    </row>
    <row r="104" spans="2:12" s="1" customFormat="1" ht="21.75" customHeight="1">
      <c r="B104" s="25"/>
      <c r="L104" s="25"/>
    </row>
    <row r="105" spans="2:12" s="1" customFormat="1" ht="6.95" customHeight="1"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25"/>
    </row>
    <row r="109" spans="2:12" s="1" customFormat="1" ht="6.95" customHeight="1"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25"/>
    </row>
    <row r="110" spans="2:12" s="1" customFormat="1" ht="24.95" customHeight="1">
      <c r="B110" s="25"/>
      <c r="C110" s="17" t="s">
        <v>121</v>
      </c>
      <c r="L110" s="25"/>
    </row>
    <row r="111" spans="2:12" s="1" customFormat="1" ht="6.95" customHeight="1">
      <c r="B111" s="25"/>
      <c r="L111" s="25"/>
    </row>
    <row r="112" spans="2:12" s="1" customFormat="1" ht="12" customHeight="1">
      <c r="B112" s="25"/>
      <c r="C112" s="22" t="s">
        <v>14</v>
      </c>
      <c r="L112" s="25"/>
    </row>
    <row r="113" spans="2:65" s="1" customFormat="1" ht="15" customHeight="1">
      <c r="B113" s="25"/>
      <c r="E113" s="192" t="str">
        <f>E7</f>
        <v>Hodonín – opravy asfaltových vrstev MK 2024</v>
      </c>
      <c r="F113" s="193"/>
      <c r="G113" s="193"/>
      <c r="H113" s="193"/>
      <c r="L113" s="25"/>
    </row>
    <row r="114" spans="2:65" s="1" customFormat="1" ht="12" customHeight="1">
      <c r="B114" s="25"/>
      <c r="C114" s="22" t="s">
        <v>104</v>
      </c>
      <c r="L114" s="25"/>
    </row>
    <row r="115" spans="2:65" s="1" customFormat="1" ht="15" customHeight="1">
      <c r="B115" s="25"/>
      <c r="E115" s="184" t="str">
        <f>E9</f>
        <v>10 - Rekonstrukce MK Hornická čtvrť</v>
      </c>
      <c r="F115" s="191"/>
      <c r="G115" s="191"/>
      <c r="H115" s="191"/>
      <c r="L115" s="25"/>
    </row>
    <row r="116" spans="2:65" s="1" customFormat="1" ht="6.95" customHeight="1">
      <c r="B116" s="25"/>
      <c r="L116" s="25"/>
    </row>
    <row r="117" spans="2:65" s="1" customFormat="1" ht="12" customHeight="1">
      <c r="B117" s="25"/>
      <c r="C117" s="22" t="s">
        <v>18</v>
      </c>
      <c r="F117" s="20" t="str">
        <f>F12</f>
        <v xml:space="preserve"> </v>
      </c>
      <c r="I117" s="22" t="s">
        <v>20</v>
      </c>
      <c r="J117" s="45" t="str">
        <f>IF(J12="","",J12)</f>
        <v/>
      </c>
      <c r="L117" s="25"/>
    </row>
    <row r="118" spans="2:65" s="1" customFormat="1" ht="6.95" customHeight="1">
      <c r="B118" s="25"/>
      <c r="L118" s="25"/>
    </row>
    <row r="119" spans="2:65" s="1" customFormat="1" ht="14.85" customHeight="1">
      <c r="B119" s="25"/>
      <c r="C119" s="22" t="s">
        <v>21</v>
      </c>
      <c r="F119" s="20" t="str">
        <f>E15</f>
        <v xml:space="preserve"> </v>
      </c>
      <c r="I119" s="22" t="s">
        <v>25</v>
      </c>
      <c r="J119" s="23" t="str">
        <f>E21</f>
        <v xml:space="preserve"> </v>
      </c>
      <c r="L119" s="25"/>
    </row>
    <row r="120" spans="2:65" s="1" customFormat="1" ht="14.85" customHeight="1">
      <c r="B120" s="25"/>
      <c r="C120" s="22" t="s">
        <v>24</v>
      </c>
      <c r="F120" s="20" t="str">
        <f>IF(E18="","",E18)</f>
        <v xml:space="preserve"> </v>
      </c>
      <c r="I120" s="22" t="s">
        <v>27</v>
      </c>
      <c r="J120" s="23" t="str">
        <f>E24</f>
        <v xml:space="preserve"> </v>
      </c>
      <c r="L120" s="25"/>
    </row>
    <row r="121" spans="2:65" s="1" customFormat="1" ht="10.35" customHeight="1">
      <c r="B121" s="25"/>
      <c r="L121" s="25"/>
    </row>
    <row r="122" spans="2:65" s="10" customFormat="1" ht="29.25" customHeight="1">
      <c r="B122" s="101"/>
      <c r="C122" s="102" t="s">
        <v>122</v>
      </c>
      <c r="D122" s="103" t="s">
        <v>54</v>
      </c>
      <c r="E122" s="103" t="s">
        <v>50</v>
      </c>
      <c r="F122" s="103" t="s">
        <v>51</v>
      </c>
      <c r="G122" s="103" t="s">
        <v>123</v>
      </c>
      <c r="H122" s="103" t="s">
        <v>124</v>
      </c>
      <c r="I122" s="103" t="s">
        <v>125</v>
      </c>
      <c r="J122" s="104" t="s">
        <v>108</v>
      </c>
      <c r="K122" s="105" t="s">
        <v>126</v>
      </c>
      <c r="L122" s="101"/>
      <c r="M122" s="51" t="s">
        <v>1</v>
      </c>
      <c r="N122" s="52" t="s">
        <v>33</v>
      </c>
      <c r="O122" s="52" t="s">
        <v>127</v>
      </c>
      <c r="P122" s="52" t="s">
        <v>128</v>
      </c>
      <c r="Q122" s="52" t="s">
        <v>129</v>
      </c>
      <c r="R122" s="52" t="s">
        <v>130</v>
      </c>
      <c r="S122" s="52" t="s">
        <v>131</v>
      </c>
      <c r="T122" s="53" t="s">
        <v>132</v>
      </c>
    </row>
    <row r="123" spans="2:65" s="1" customFormat="1" ht="22.9" customHeight="1">
      <c r="B123" s="25"/>
      <c r="C123" s="134" t="s">
        <v>133</v>
      </c>
      <c r="J123" s="144">
        <f>BK123</f>
        <v>0</v>
      </c>
      <c r="L123" s="25"/>
      <c r="M123" s="54"/>
      <c r="N123" s="46"/>
      <c r="O123" s="46"/>
      <c r="P123" s="106">
        <f>P124+P141</f>
        <v>0</v>
      </c>
      <c r="Q123" s="46"/>
      <c r="R123" s="106">
        <f>R124+R141</f>
        <v>0</v>
      </c>
      <c r="S123" s="46"/>
      <c r="T123" s="107">
        <f>T124+T141</f>
        <v>0</v>
      </c>
      <c r="AT123" s="13" t="s">
        <v>68</v>
      </c>
      <c r="AU123" s="13" t="s">
        <v>110</v>
      </c>
      <c r="BK123" s="108">
        <f>BK124+BK141</f>
        <v>0</v>
      </c>
    </row>
    <row r="124" spans="2:65" s="11" customFormat="1" ht="25.9" customHeight="1">
      <c r="B124" s="109"/>
      <c r="D124" s="110" t="s">
        <v>68</v>
      </c>
      <c r="E124" s="135" t="s">
        <v>134</v>
      </c>
      <c r="F124" s="135" t="s">
        <v>135</v>
      </c>
      <c r="J124" s="145">
        <f>BK124</f>
        <v>0</v>
      </c>
      <c r="L124" s="109"/>
      <c r="M124" s="111"/>
      <c r="P124" s="112">
        <f>P125+P128+P133+P138</f>
        <v>0</v>
      </c>
      <c r="R124" s="112">
        <f>R125+R128+R133+R138</f>
        <v>0</v>
      </c>
      <c r="T124" s="113">
        <f>T125+T128+T133+T138</f>
        <v>0</v>
      </c>
      <c r="AR124" s="110" t="s">
        <v>76</v>
      </c>
      <c r="AT124" s="114" t="s">
        <v>68</v>
      </c>
      <c r="AU124" s="114" t="s">
        <v>69</v>
      </c>
      <c r="AY124" s="110" t="s">
        <v>136</v>
      </c>
      <c r="BK124" s="115">
        <f>BK125+BK128+BK133+BK138</f>
        <v>0</v>
      </c>
    </row>
    <row r="125" spans="2:65" s="11" customFormat="1" ht="22.9" customHeight="1">
      <c r="B125" s="109"/>
      <c r="D125" s="110" t="s">
        <v>68</v>
      </c>
      <c r="E125" s="136" t="s">
        <v>76</v>
      </c>
      <c r="F125" s="136" t="s">
        <v>137</v>
      </c>
      <c r="J125" s="146">
        <f>BK125</f>
        <v>0</v>
      </c>
      <c r="L125" s="109"/>
      <c r="M125" s="111"/>
      <c r="P125" s="112">
        <f>SUM(P126:P127)</f>
        <v>0</v>
      </c>
      <c r="R125" s="112">
        <f>SUM(R126:R127)</f>
        <v>0</v>
      </c>
      <c r="T125" s="113">
        <f>SUM(T126:T127)</f>
        <v>0</v>
      </c>
      <c r="AR125" s="110" t="s">
        <v>76</v>
      </c>
      <c r="AT125" s="114" t="s">
        <v>68</v>
      </c>
      <c r="AU125" s="114" t="s">
        <v>76</v>
      </c>
      <c r="AY125" s="110" t="s">
        <v>136</v>
      </c>
      <c r="BK125" s="115">
        <f>SUM(BK126:BK127)</f>
        <v>0</v>
      </c>
    </row>
    <row r="126" spans="2:65" s="1" customFormat="1" ht="23.65" customHeight="1">
      <c r="B126" s="116"/>
      <c r="C126" s="137" t="s">
        <v>76</v>
      </c>
      <c r="D126" s="137" t="s">
        <v>138</v>
      </c>
      <c r="E126" s="138" t="s">
        <v>272</v>
      </c>
      <c r="F126" s="139" t="s">
        <v>273</v>
      </c>
      <c r="G126" s="140" t="s">
        <v>141</v>
      </c>
      <c r="H126" s="141">
        <v>1022</v>
      </c>
      <c r="I126" s="117"/>
      <c r="J126" s="147">
        <f>ROUND(I126*H126,2)</f>
        <v>0</v>
      </c>
      <c r="K126" s="118"/>
      <c r="L126" s="25"/>
      <c r="M126" s="119" t="s">
        <v>1</v>
      </c>
      <c r="N126" s="120" t="s">
        <v>34</v>
      </c>
      <c r="O126" s="121">
        <v>0</v>
      </c>
      <c r="P126" s="121">
        <f>O126*H126</f>
        <v>0</v>
      </c>
      <c r="Q126" s="121">
        <v>0</v>
      </c>
      <c r="R126" s="121">
        <f>Q126*H126</f>
        <v>0</v>
      </c>
      <c r="S126" s="121">
        <v>0</v>
      </c>
      <c r="T126" s="122">
        <f>S126*H126</f>
        <v>0</v>
      </c>
      <c r="AR126" s="123" t="s">
        <v>142</v>
      </c>
      <c r="AT126" s="123" t="s">
        <v>138</v>
      </c>
      <c r="AU126" s="123" t="s">
        <v>78</v>
      </c>
      <c r="AY126" s="13" t="s">
        <v>136</v>
      </c>
      <c r="BE126" s="124">
        <f>IF(N126="základní",J126,0)</f>
        <v>0</v>
      </c>
      <c r="BF126" s="124">
        <f>IF(N126="snížená",J126,0)</f>
        <v>0</v>
      </c>
      <c r="BG126" s="124">
        <f>IF(N126="zákl. přenesená",J126,0)</f>
        <v>0</v>
      </c>
      <c r="BH126" s="124">
        <f>IF(N126="sníž. přenesená",J126,0)</f>
        <v>0</v>
      </c>
      <c r="BI126" s="124">
        <f>IF(N126="nulová",J126,0)</f>
        <v>0</v>
      </c>
      <c r="BJ126" s="13" t="s">
        <v>76</v>
      </c>
      <c r="BK126" s="124">
        <f>ROUND(I126*H126,2)</f>
        <v>0</v>
      </c>
      <c r="BL126" s="13" t="s">
        <v>142</v>
      </c>
      <c r="BM126" s="123" t="s">
        <v>78</v>
      </c>
    </row>
    <row r="127" spans="2:65" s="1" customFormat="1" ht="19.5">
      <c r="B127" s="25"/>
      <c r="D127" s="142" t="s">
        <v>143</v>
      </c>
      <c r="F127" s="143" t="s">
        <v>274</v>
      </c>
      <c r="L127" s="25"/>
      <c r="M127" s="125"/>
      <c r="T127" s="48"/>
      <c r="AT127" s="13" t="s">
        <v>143</v>
      </c>
      <c r="AU127" s="13" t="s">
        <v>78</v>
      </c>
    </row>
    <row r="128" spans="2:65" s="11" customFormat="1" ht="22.9" customHeight="1">
      <c r="B128" s="109"/>
      <c r="D128" s="110" t="s">
        <v>68</v>
      </c>
      <c r="E128" s="136" t="s">
        <v>158</v>
      </c>
      <c r="F128" s="136" t="s">
        <v>159</v>
      </c>
      <c r="J128" s="146">
        <f>BK128</f>
        <v>0</v>
      </c>
      <c r="L128" s="109"/>
      <c r="M128" s="111"/>
      <c r="P128" s="112">
        <f>SUM(P129:P132)</f>
        <v>0</v>
      </c>
      <c r="R128" s="112">
        <f>SUM(R129:R132)</f>
        <v>0</v>
      </c>
      <c r="T128" s="113">
        <f>SUM(T129:T132)</f>
        <v>0</v>
      </c>
      <c r="AR128" s="110" t="s">
        <v>76</v>
      </c>
      <c r="AT128" s="114" t="s">
        <v>68</v>
      </c>
      <c r="AU128" s="114" t="s">
        <v>76</v>
      </c>
      <c r="AY128" s="110" t="s">
        <v>136</v>
      </c>
      <c r="BK128" s="115">
        <f>SUM(BK129:BK132)</f>
        <v>0</v>
      </c>
    </row>
    <row r="129" spans="2:65" s="1" customFormat="1" ht="23.65" customHeight="1">
      <c r="B129" s="116"/>
      <c r="C129" s="137" t="s">
        <v>78</v>
      </c>
      <c r="D129" s="137" t="s">
        <v>138</v>
      </c>
      <c r="E129" s="138" t="s">
        <v>243</v>
      </c>
      <c r="F129" s="139" t="s">
        <v>244</v>
      </c>
      <c r="G129" s="140" t="s">
        <v>141</v>
      </c>
      <c r="H129" s="141">
        <v>1022</v>
      </c>
      <c r="I129" s="117"/>
      <c r="J129" s="147">
        <f>ROUND(I129*H129,2)</f>
        <v>0</v>
      </c>
      <c r="K129" s="118"/>
      <c r="L129" s="25"/>
      <c r="M129" s="119" t="s">
        <v>1</v>
      </c>
      <c r="N129" s="120" t="s">
        <v>34</v>
      </c>
      <c r="O129" s="121">
        <v>0</v>
      </c>
      <c r="P129" s="121">
        <f>O129*H129</f>
        <v>0</v>
      </c>
      <c r="Q129" s="121">
        <v>0</v>
      </c>
      <c r="R129" s="121">
        <f>Q129*H129</f>
        <v>0</v>
      </c>
      <c r="S129" s="121">
        <v>0</v>
      </c>
      <c r="T129" s="122">
        <f>S129*H129</f>
        <v>0</v>
      </c>
      <c r="AR129" s="123" t="s">
        <v>142</v>
      </c>
      <c r="AT129" s="123" t="s">
        <v>138</v>
      </c>
      <c r="AU129" s="123" t="s">
        <v>78</v>
      </c>
      <c r="AY129" s="13" t="s">
        <v>136</v>
      </c>
      <c r="BE129" s="124">
        <f>IF(N129="základní",J129,0)</f>
        <v>0</v>
      </c>
      <c r="BF129" s="124">
        <f>IF(N129="snížená",J129,0)</f>
        <v>0</v>
      </c>
      <c r="BG129" s="124">
        <f>IF(N129="zákl. přenesená",J129,0)</f>
        <v>0</v>
      </c>
      <c r="BH129" s="124">
        <f>IF(N129="sníž. přenesená",J129,0)</f>
        <v>0</v>
      </c>
      <c r="BI129" s="124">
        <f>IF(N129="nulová",J129,0)</f>
        <v>0</v>
      </c>
      <c r="BJ129" s="13" t="s">
        <v>76</v>
      </c>
      <c r="BK129" s="124">
        <f>ROUND(I129*H129,2)</f>
        <v>0</v>
      </c>
      <c r="BL129" s="13" t="s">
        <v>142</v>
      </c>
      <c r="BM129" s="123" t="s">
        <v>142</v>
      </c>
    </row>
    <row r="130" spans="2:65" s="1" customFormat="1" ht="29.25">
      <c r="B130" s="25"/>
      <c r="D130" s="142" t="s">
        <v>143</v>
      </c>
      <c r="F130" s="143" t="s">
        <v>245</v>
      </c>
      <c r="L130" s="25"/>
      <c r="M130" s="125"/>
      <c r="T130" s="48"/>
      <c r="AT130" s="13" t="s">
        <v>143</v>
      </c>
      <c r="AU130" s="13" t="s">
        <v>78</v>
      </c>
    </row>
    <row r="131" spans="2:65" s="1" customFormat="1" ht="23.65" customHeight="1">
      <c r="B131" s="116"/>
      <c r="C131" s="137" t="s">
        <v>150</v>
      </c>
      <c r="D131" s="137" t="s">
        <v>138</v>
      </c>
      <c r="E131" s="138" t="s">
        <v>332</v>
      </c>
      <c r="F131" s="139" t="s">
        <v>333</v>
      </c>
      <c r="G131" s="140" t="s">
        <v>141</v>
      </c>
      <c r="H131" s="141">
        <v>1022</v>
      </c>
      <c r="I131" s="117"/>
      <c r="J131" s="147">
        <f>ROUND(I131*H131,2)</f>
        <v>0</v>
      </c>
      <c r="K131" s="118"/>
      <c r="L131" s="25"/>
      <c r="M131" s="119" t="s">
        <v>1</v>
      </c>
      <c r="N131" s="120" t="s">
        <v>34</v>
      </c>
      <c r="O131" s="121">
        <v>0</v>
      </c>
      <c r="P131" s="121">
        <f>O131*H131</f>
        <v>0</v>
      </c>
      <c r="Q131" s="121">
        <v>0</v>
      </c>
      <c r="R131" s="121">
        <f>Q131*H131</f>
        <v>0</v>
      </c>
      <c r="S131" s="121">
        <v>0</v>
      </c>
      <c r="T131" s="122">
        <f>S131*H131</f>
        <v>0</v>
      </c>
      <c r="AR131" s="123" t="s">
        <v>142</v>
      </c>
      <c r="AT131" s="123" t="s">
        <v>138</v>
      </c>
      <c r="AU131" s="123" t="s">
        <v>78</v>
      </c>
      <c r="AY131" s="13" t="s">
        <v>136</v>
      </c>
      <c r="BE131" s="124">
        <f>IF(N131="základní",J131,0)</f>
        <v>0</v>
      </c>
      <c r="BF131" s="124">
        <f>IF(N131="snížená",J131,0)</f>
        <v>0</v>
      </c>
      <c r="BG131" s="124">
        <f>IF(N131="zákl. přenesená",J131,0)</f>
        <v>0</v>
      </c>
      <c r="BH131" s="124">
        <f>IF(N131="sníž. přenesená",J131,0)</f>
        <v>0</v>
      </c>
      <c r="BI131" s="124">
        <f>IF(N131="nulová",J131,0)</f>
        <v>0</v>
      </c>
      <c r="BJ131" s="13" t="s">
        <v>76</v>
      </c>
      <c r="BK131" s="124">
        <f>ROUND(I131*H131,2)</f>
        <v>0</v>
      </c>
      <c r="BL131" s="13" t="s">
        <v>142</v>
      </c>
      <c r="BM131" s="123" t="s">
        <v>150</v>
      </c>
    </row>
    <row r="132" spans="2:65" s="1" customFormat="1" ht="29.25">
      <c r="B132" s="25"/>
      <c r="D132" s="142" t="s">
        <v>143</v>
      </c>
      <c r="F132" s="143" t="s">
        <v>334</v>
      </c>
      <c r="L132" s="25"/>
      <c r="M132" s="125"/>
      <c r="T132" s="48"/>
      <c r="AT132" s="13" t="s">
        <v>143</v>
      </c>
      <c r="AU132" s="13" t="s">
        <v>78</v>
      </c>
    </row>
    <row r="133" spans="2:65" s="11" customFormat="1" ht="22.9" customHeight="1">
      <c r="B133" s="109"/>
      <c r="D133" s="110" t="s">
        <v>68</v>
      </c>
      <c r="E133" s="136" t="s">
        <v>185</v>
      </c>
      <c r="F133" s="136" t="s">
        <v>186</v>
      </c>
      <c r="J133" s="146">
        <f>BK133</f>
        <v>0</v>
      </c>
      <c r="L133" s="109"/>
      <c r="M133" s="111"/>
      <c r="P133" s="112">
        <f>SUM(P134:P137)</f>
        <v>0</v>
      </c>
      <c r="R133" s="112">
        <f>SUM(R134:R137)</f>
        <v>0</v>
      </c>
      <c r="T133" s="113">
        <f>SUM(T134:T137)</f>
        <v>0</v>
      </c>
      <c r="AR133" s="110" t="s">
        <v>76</v>
      </c>
      <c r="AT133" s="114" t="s">
        <v>68</v>
      </c>
      <c r="AU133" s="114" t="s">
        <v>76</v>
      </c>
      <c r="AY133" s="110" t="s">
        <v>136</v>
      </c>
      <c r="BK133" s="115">
        <f>SUM(BK134:BK137)</f>
        <v>0</v>
      </c>
    </row>
    <row r="134" spans="2:65" s="1" customFormat="1" ht="23.65" customHeight="1">
      <c r="B134" s="116"/>
      <c r="C134" s="137" t="s">
        <v>242</v>
      </c>
      <c r="D134" s="137" t="s">
        <v>138</v>
      </c>
      <c r="E134" s="138" t="s">
        <v>195</v>
      </c>
      <c r="F134" s="139" t="s">
        <v>196</v>
      </c>
      <c r="G134" s="140" t="s">
        <v>177</v>
      </c>
      <c r="H134" s="141">
        <v>7</v>
      </c>
      <c r="I134" s="117"/>
      <c r="J134" s="147">
        <f>ROUND(I134*H134,2)</f>
        <v>0</v>
      </c>
      <c r="K134" s="118"/>
      <c r="L134" s="25"/>
      <c r="M134" s="119" t="s">
        <v>1</v>
      </c>
      <c r="N134" s="120" t="s">
        <v>34</v>
      </c>
      <c r="O134" s="121">
        <v>0</v>
      </c>
      <c r="P134" s="121">
        <f>O134*H134</f>
        <v>0</v>
      </c>
      <c r="Q134" s="121">
        <v>0</v>
      </c>
      <c r="R134" s="121">
        <f>Q134*H134</f>
        <v>0</v>
      </c>
      <c r="S134" s="121">
        <v>0</v>
      </c>
      <c r="T134" s="122">
        <f>S134*H134</f>
        <v>0</v>
      </c>
      <c r="AR134" s="123" t="s">
        <v>142</v>
      </c>
      <c r="AT134" s="123" t="s">
        <v>138</v>
      </c>
      <c r="AU134" s="123" t="s">
        <v>78</v>
      </c>
      <c r="AY134" s="13" t="s">
        <v>136</v>
      </c>
      <c r="BE134" s="124">
        <f>IF(N134="základní",J134,0)</f>
        <v>0</v>
      </c>
      <c r="BF134" s="124">
        <f>IF(N134="snížená",J134,0)</f>
        <v>0</v>
      </c>
      <c r="BG134" s="124">
        <f>IF(N134="zákl. přenesená",J134,0)</f>
        <v>0</v>
      </c>
      <c r="BH134" s="124">
        <f>IF(N134="sníž. přenesená",J134,0)</f>
        <v>0</v>
      </c>
      <c r="BI134" s="124">
        <f>IF(N134="nulová",J134,0)</f>
        <v>0</v>
      </c>
      <c r="BJ134" s="13" t="s">
        <v>76</v>
      </c>
      <c r="BK134" s="124">
        <f>ROUND(I134*H134,2)</f>
        <v>0</v>
      </c>
      <c r="BL134" s="13" t="s">
        <v>142</v>
      </c>
      <c r="BM134" s="123" t="s">
        <v>156</v>
      </c>
    </row>
    <row r="135" spans="2:65" s="1" customFormat="1" ht="19.5">
      <c r="B135" s="25"/>
      <c r="D135" s="142" t="s">
        <v>143</v>
      </c>
      <c r="F135" s="143" t="s">
        <v>198</v>
      </c>
      <c r="L135" s="25"/>
      <c r="M135" s="125"/>
      <c r="T135" s="48"/>
      <c r="AT135" s="13" t="s">
        <v>143</v>
      </c>
      <c r="AU135" s="13" t="s">
        <v>78</v>
      </c>
    </row>
    <row r="136" spans="2:65" s="1" customFormat="1" ht="21.4" customHeight="1">
      <c r="B136" s="116"/>
      <c r="C136" s="137" t="s">
        <v>142</v>
      </c>
      <c r="D136" s="137" t="s">
        <v>138</v>
      </c>
      <c r="E136" s="138" t="s">
        <v>199</v>
      </c>
      <c r="F136" s="139" t="s">
        <v>200</v>
      </c>
      <c r="G136" s="140" t="s">
        <v>177</v>
      </c>
      <c r="H136" s="141">
        <v>7</v>
      </c>
      <c r="I136" s="117"/>
      <c r="J136" s="147">
        <f>ROUND(I136*H136,2)</f>
        <v>0</v>
      </c>
      <c r="K136" s="118"/>
      <c r="L136" s="25"/>
      <c r="M136" s="119" t="s">
        <v>1</v>
      </c>
      <c r="N136" s="120" t="s">
        <v>34</v>
      </c>
      <c r="O136" s="121">
        <v>0</v>
      </c>
      <c r="P136" s="121">
        <f>O136*H136</f>
        <v>0</v>
      </c>
      <c r="Q136" s="121">
        <v>0</v>
      </c>
      <c r="R136" s="121">
        <f>Q136*H136</f>
        <v>0</v>
      </c>
      <c r="S136" s="121">
        <v>0</v>
      </c>
      <c r="T136" s="122">
        <f>S136*H136</f>
        <v>0</v>
      </c>
      <c r="AR136" s="123" t="s">
        <v>142</v>
      </c>
      <c r="AT136" s="123" t="s">
        <v>138</v>
      </c>
      <c r="AU136" s="123" t="s">
        <v>78</v>
      </c>
      <c r="AY136" s="13" t="s">
        <v>136</v>
      </c>
      <c r="BE136" s="124">
        <f>IF(N136="základní",J136,0)</f>
        <v>0</v>
      </c>
      <c r="BF136" s="124">
        <f>IF(N136="snížená",J136,0)</f>
        <v>0</v>
      </c>
      <c r="BG136" s="124">
        <f>IF(N136="zákl. přenesená",J136,0)</f>
        <v>0</v>
      </c>
      <c r="BH136" s="124">
        <f>IF(N136="sníž. přenesená",J136,0)</f>
        <v>0</v>
      </c>
      <c r="BI136" s="124">
        <f>IF(N136="nulová",J136,0)</f>
        <v>0</v>
      </c>
      <c r="BJ136" s="13" t="s">
        <v>76</v>
      </c>
      <c r="BK136" s="124">
        <f>ROUND(I136*H136,2)</f>
        <v>0</v>
      </c>
      <c r="BL136" s="13" t="s">
        <v>142</v>
      </c>
      <c r="BM136" s="123" t="s">
        <v>96</v>
      </c>
    </row>
    <row r="137" spans="2:65" s="1" customFormat="1" ht="19.5">
      <c r="B137" s="25"/>
      <c r="D137" s="142" t="s">
        <v>143</v>
      </c>
      <c r="F137" s="143" t="s">
        <v>202</v>
      </c>
      <c r="L137" s="25"/>
      <c r="M137" s="125"/>
      <c r="T137" s="48"/>
      <c r="AT137" s="13" t="s">
        <v>143</v>
      </c>
      <c r="AU137" s="13" t="s">
        <v>78</v>
      </c>
    </row>
    <row r="138" spans="2:65" s="11" customFormat="1" ht="22.9" customHeight="1">
      <c r="B138" s="109"/>
      <c r="D138" s="110" t="s">
        <v>68</v>
      </c>
      <c r="E138" s="136" t="s">
        <v>224</v>
      </c>
      <c r="F138" s="136" t="s">
        <v>225</v>
      </c>
      <c r="J138" s="146">
        <f>BK138</f>
        <v>0</v>
      </c>
      <c r="L138" s="109"/>
      <c r="M138" s="111"/>
      <c r="P138" s="112">
        <f>SUM(P139:P140)</f>
        <v>0</v>
      </c>
      <c r="R138" s="112">
        <f>SUM(R139:R140)</f>
        <v>0</v>
      </c>
      <c r="T138" s="113">
        <f>SUM(T139:T140)</f>
        <v>0</v>
      </c>
      <c r="AR138" s="110" t="s">
        <v>76</v>
      </c>
      <c r="AT138" s="114" t="s">
        <v>68</v>
      </c>
      <c r="AU138" s="114" t="s">
        <v>76</v>
      </c>
      <c r="AY138" s="110" t="s">
        <v>136</v>
      </c>
      <c r="BK138" s="115">
        <f>SUM(BK139:BK140)</f>
        <v>0</v>
      </c>
    </row>
    <row r="139" spans="2:65" s="1" customFormat="1" ht="23.65" customHeight="1">
      <c r="B139" s="116"/>
      <c r="C139" s="137" t="s">
        <v>158</v>
      </c>
      <c r="D139" s="137" t="s">
        <v>138</v>
      </c>
      <c r="E139" s="138" t="s">
        <v>227</v>
      </c>
      <c r="F139" s="139" t="s">
        <v>228</v>
      </c>
      <c r="G139" s="140" t="s">
        <v>212</v>
      </c>
      <c r="H139" s="141">
        <v>241.19200000000001</v>
      </c>
      <c r="I139" s="117"/>
      <c r="J139" s="147">
        <f>ROUND(I139*H139,2)</f>
        <v>0</v>
      </c>
      <c r="K139" s="118"/>
      <c r="L139" s="25"/>
      <c r="M139" s="119" t="s">
        <v>1</v>
      </c>
      <c r="N139" s="120" t="s">
        <v>34</v>
      </c>
      <c r="O139" s="121">
        <v>0</v>
      </c>
      <c r="P139" s="121">
        <f>O139*H139</f>
        <v>0</v>
      </c>
      <c r="Q139" s="121">
        <v>0</v>
      </c>
      <c r="R139" s="121">
        <f>Q139*H139</f>
        <v>0</v>
      </c>
      <c r="S139" s="121">
        <v>0</v>
      </c>
      <c r="T139" s="122">
        <f>S139*H139</f>
        <v>0</v>
      </c>
      <c r="AR139" s="123" t="s">
        <v>142</v>
      </c>
      <c r="AT139" s="123" t="s">
        <v>138</v>
      </c>
      <c r="AU139" s="123" t="s">
        <v>78</v>
      </c>
      <c r="AY139" s="13" t="s">
        <v>136</v>
      </c>
      <c r="BE139" s="124">
        <f>IF(N139="základní",J139,0)</f>
        <v>0</v>
      </c>
      <c r="BF139" s="124">
        <f>IF(N139="snížená",J139,0)</f>
        <v>0</v>
      </c>
      <c r="BG139" s="124">
        <f>IF(N139="zákl. přenesená",J139,0)</f>
        <v>0</v>
      </c>
      <c r="BH139" s="124">
        <f>IF(N139="sníž. přenesená",J139,0)</f>
        <v>0</v>
      </c>
      <c r="BI139" s="124">
        <f>IF(N139="nulová",J139,0)</f>
        <v>0</v>
      </c>
      <c r="BJ139" s="13" t="s">
        <v>76</v>
      </c>
      <c r="BK139" s="124">
        <f>ROUND(I139*H139,2)</f>
        <v>0</v>
      </c>
      <c r="BL139" s="13" t="s">
        <v>142</v>
      </c>
      <c r="BM139" s="123" t="s">
        <v>8</v>
      </c>
    </row>
    <row r="140" spans="2:65" s="1" customFormat="1" ht="29.25">
      <c r="B140" s="25"/>
      <c r="D140" s="142" t="s">
        <v>143</v>
      </c>
      <c r="F140" s="143" t="s">
        <v>230</v>
      </c>
      <c r="L140" s="25"/>
      <c r="M140" s="125"/>
      <c r="T140" s="48"/>
      <c r="AT140" s="13" t="s">
        <v>143</v>
      </c>
      <c r="AU140" s="13" t="s">
        <v>78</v>
      </c>
    </row>
    <row r="141" spans="2:65" s="11" customFormat="1" ht="25.9" customHeight="1">
      <c r="B141" s="109"/>
      <c r="D141" s="110" t="s">
        <v>68</v>
      </c>
      <c r="E141" s="135" t="s">
        <v>231</v>
      </c>
      <c r="F141" s="135" t="s">
        <v>232</v>
      </c>
      <c r="J141" s="145">
        <f>BK141</f>
        <v>0</v>
      </c>
      <c r="L141" s="109"/>
      <c r="M141" s="111"/>
      <c r="P141" s="112">
        <f>P142</f>
        <v>0</v>
      </c>
      <c r="R141" s="112">
        <f>R142</f>
        <v>0</v>
      </c>
      <c r="T141" s="113">
        <f>T142</f>
        <v>0</v>
      </c>
      <c r="AR141" s="110" t="s">
        <v>158</v>
      </c>
      <c r="AT141" s="114" t="s">
        <v>68</v>
      </c>
      <c r="AU141" s="114" t="s">
        <v>69</v>
      </c>
      <c r="AY141" s="110" t="s">
        <v>136</v>
      </c>
      <c r="BK141" s="115">
        <f>BK142</f>
        <v>0</v>
      </c>
    </row>
    <row r="142" spans="2:65" s="11" customFormat="1" ht="22.9" customHeight="1">
      <c r="B142" s="109"/>
      <c r="D142" s="110" t="s">
        <v>68</v>
      </c>
      <c r="E142" s="136" t="s">
        <v>233</v>
      </c>
      <c r="F142" s="136" t="s">
        <v>234</v>
      </c>
      <c r="J142" s="146">
        <f>BK142</f>
        <v>0</v>
      </c>
      <c r="L142" s="109"/>
      <c r="M142" s="111"/>
      <c r="P142" s="112">
        <f>SUM(P143:P144)</f>
        <v>0</v>
      </c>
      <c r="R142" s="112">
        <f>SUM(R143:R144)</f>
        <v>0</v>
      </c>
      <c r="T142" s="113">
        <f>SUM(T143:T144)</f>
        <v>0</v>
      </c>
      <c r="AR142" s="110" t="s">
        <v>158</v>
      </c>
      <c r="AT142" s="114" t="s">
        <v>68</v>
      </c>
      <c r="AU142" s="114" t="s">
        <v>76</v>
      </c>
      <c r="AY142" s="110" t="s">
        <v>136</v>
      </c>
      <c r="BK142" s="115">
        <f>SUM(BK143:BK144)</f>
        <v>0</v>
      </c>
    </row>
    <row r="143" spans="2:65" s="1" customFormat="1" ht="15" customHeight="1">
      <c r="B143" s="116"/>
      <c r="C143" s="137" t="s">
        <v>170</v>
      </c>
      <c r="D143" s="137" t="s">
        <v>138</v>
      </c>
      <c r="E143" s="138" t="s">
        <v>231</v>
      </c>
      <c r="F143" s="139" t="s">
        <v>235</v>
      </c>
      <c r="G143" s="140" t="s">
        <v>236</v>
      </c>
      <c r="H143" s="141">
        <v>1</v>
      </c>
      <c r="I143" s="117"/>
      <c r="J143" s="147">
        <f>ROUND(I143*H143,2)</f>
        <v>0</v>
      </c>
      <c r="K143" s="118"/>
      <c r="L143" s="25"/>
      <c r="M143" s="119" t="s">
        <v>1</v>
      </c>
      <c r="N143" s="120" t="s">
        <v>34</v>
      </c>
      <c r="O143" s="121">
        <v>0</v>
      </c>
      <c r="P143" s="121">
        <f>O143*H143</f>
        <v>0</v>
      </c>
      <c r="Q143" s="121">
        <v>0</v>
      </c>
      <c r="R143" s="121">
        <f>Q143*H143</f>
        <v>0</v>
      </c>
      <c r="S143" s="121">
        <v>0</v>
      </c>
      <c r="T143" s="122">
        <f>S143*H143</f>
        <v>0</v>
      </c>
      <c r="AR143" s="123" t="s">
        <v>142</v>
      </c>
      <c r="AT143" s="123" t="s">
        <v>138</v>
      </c>
      <c r="AU143" s="123" t="s">
        <v>78</v>
      </c>
      <c r="AY143" s="13" t="s">
        <v>136</v>
      </c>
      <c r="BE143" s="124">
        <f>IF(N143="základní",J143,0)</f>
        <v>0</v>
      </c>
      <c r="BF143" s="124">
        <f>IF(N143="snížená",J143,0)</f>
        <v>0</v>
      </c>
      <c r="BG143" s="124">
        <f>IF(N143="zákl. přenesená",J143,0)</f>
        <v>0</v>
      </c>
      <c r="BH143" s="124">
        <f>IF(N143="sníž. přenesená",J143,0)</f>
        <v>0</v>
      </c>
      <c r="BI143" s="124">
        <f>IF(N143="nulová",J143,0)</f>
        <v>0</v>
      </c>
      <c r="BJ143" s="13" t="s">
        <v>76</v>
      </c>
      <c r="BK143" s="124">
        <f>ROUND(I143*H143,2)</f>
        <v>0</v>
      </c>
      <c r="BL143" s="13" t="s">
        <v>142</v>
      </c>
      <c r="BM143" s="123" t="s">
        <v>168</v>
      </c>
    </row>
    <row r="144" spans="2:65" s="1" customFormat="1">
      <c r="B144" s="25"/>
      <c r="D144" s="142" t="s">
        <v>143</v>
      </c>
      <c r="F144" s="143" t="s">
        <v>238</v>
      </c>
      <c r="L144" s="25"/>
      <c r="M144" s="126"/>
      <c r="N144" s="127"/>
      <c r="O144" s="127"/>
      <c r="P144" s="127"/>
      <c r="Q144" s="127"/>
      <c r="R144" s="127"/>
      <c r="S144" s="127"/>
      <c r="T144" s="128"/>
      <c r="AT144" s="13" t="s">
        <v>143</v>
      </c>
      <c r="AU144" s="13" t="s">
        <v>78</v>
      </c>
    </row>
    <row r="145" spans="2:12" s="1" customFormat="1" ht="6.95" customHeight="1">
      <c r="B145" s="37"/>
      <c r="C145" s="38"/>
      <c r="D145" s="38"/>
      <c r="E145" s="38"/>
      <c r="F145" s="38"/>
      <c r="G145" s="38"/>
      <c r="H145" s="38"/>
      <c r="I145" s="38"/>
      <c r="J145" s="38"/>
      <c r="K145" s="38"/>
      <c r="L145" s="25"/>
    </row>
  </sheetData>
  <sheetProtection algorithmName="SHA-512" hashValue="ie79lHqY03inypG/2GdnXeR7CAIvrO4FgRBl/IbLibUxbnqZG5IsYWtE4uprgvA1kLS1XuoAS9D8T231n6QrQw==" saltValue="hghHk8Dv6KQo3LHAqr9u0w==" spinCount="100000" sheet="1" objects="1" scenarios="1"/>
  <autoFilter ref="C122:K144" xr:uid="{00000000-0009-0000-0000-00000A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59"/>
  <sheetViews>
    <sheetView showGridLines="0" workbookViewId="0">
      <selection activeCell="I157" sqref="I157"/>
    </sheetView>
  </sheetViews>
  <sheetFormatPr defaultRowHeight="11.25"/>
  <cols>
    <col min="1" max="1" width="8.5" customWidth="1"/>
    <col min="2" max="2" width="1.1640625" customWidth="1"/>
    <col min="3" max="3" width="4.33203125" customWidth="1"/>
    <col min="4" max="4" width="4.5" customWidth="1"/>
    <col min="5" max="5" width="17.5" customWidth="1"/>
    <col min="6" max="6" width="53.5" bestFit="1" customWidth="1"/>
    <col min="7" max="7" width="7.6640625" customWidth="1"/>
    <col min="8" max="8" width="14.33203125" customWidth="1"/>
    <col min="9" max="9" width="16.1640625" customWidth="1"/>
    <col min="10" max="10" width="22.83203125" customWidth="1"/>
    <col min="11" max="11" width="22.83203125" hidden="1" customWidth="1"/>
    <col min="12" max="12" width="9.5" customWidth="1"/>
    <col min="13" max="13" width="11.1640625" hidden="1" customWidth="1"/>
    <col min="14" max="14" width="9.1640625" hidden="1"/>
    <col min="15" max="20" width="14.5" hidden="1" customWidth="1"/>
    <col min="21" max="21" width="16.6640625" hidden="1" customWidth="1"/>
    <col min="22" max="22" width="12.6640625" customWidth="1"/>
    <col min="23" max="23" width="16.6640625" customWidth="1"/>
    <col min="24" max="24" width="12.6640625" customWidth="1"/>
    <col min="25" max="25" width="15.5" customWidth="1"/>
    <col min="26" max="26" width="11.33203125" customWidth="1"/>
    <col min="27" max="27" width="15.5" customWidth="1"/>
    <col min="28" max="28" width="16.6640625" customWidth="1"/>
    <col min="29" max="29" width="11.33203125" customWidth="1"/>
    <col min="30" max="30" width="15.5" customWidth="1"/>
    <col min="31" max="31" width="16.6640625" customWidth="1"/>
    <col min="44" max="65" width="9.1640625" hidden="1"/>
  </cols>
  <sheetData>
    <row r="2" spans="2:46" ht="36.950000000000003" customHeight="1">
      <c r="L2" s="164" t="s">
        <v>5</v>
      </c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3" t="s">
        <v>100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5" customHeight="1">
      <c r="B4" s="16"/>
      <c r="D4" s="17" t="s">
        <v>103</v>
      </c>
      <c r="L4" s="16"/>
      <c r="M4" s="76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5" customHeight="1">
      <c r="B7" s="16"/>
      <c r="E7" s="192" t="str">
        <f>'Rekapitulace stavby'!K6</f>
        <v>Hodonín – opravy asfaltových vrstev MK 2024</v>
      </c>
      <c r="F7" s="193"/>
      <c r="G7" s="193"/>
      <c r="H7" s="193"/>
      <c r="L7" s="16"/>
    </row>
    <row r="8" spans="2:46" s="1" customFormat="1" ht="12" customHeight="1">
      <c r="B8" s="25"/>
      <c r="D8" s="22" t="s">
        <v>104</v>
      </c>
      <c r="L8" s="25"/>
    </row>
    <row r="9" spans="2:46" s="1" customFormat="1" ht="15" customHeight="1">
      <c r="B9" s="25"/>
      <c r="E9" s="184" t="s">
        <v>347</v>
      </c>
      <c r="F9" s="191"/>
      <c r="G9" s="191"/>
      <c r="H9" s="191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23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22</v>
      </c>
      <c r="J17" s="20" t="str">
        <f>'Rekapitulace stavby'!AN13</f>
        <v/>
      </c>
      <c r="L17" s="25"/>
    </row>
    <row r="18" spans="2:12" s="1" customFormat="1" ht="18" customHeight="1">
      <c r="B18" s="25"/>
      <c r="E18" s="178" t="str">
        <f>'Rekapitulace stavby'!E14</f>
        <v xml:space="preserve"> </v>
      </c>
      <c r="F18" s="178"/>
      <c r="G18" s="178"/>
      <c r="H18" s="178"/>
      <c r="I18" s="22" t="s">
        <v>23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22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23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22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23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5" customHeight="1">
      <c r="B27" s="77"/>
      <c r="E27" s="180" t="s">
        <v>1</v>
      </c>
      <c r="F27" s="180"/>
      <c r="G27" s="180"/>
      <c r="H27" s="180"/>
      <c r="L27" s="77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78" t="s">
        <v>29</v>
      </c>
      <c r="J30" s="56">
        <f>ROUND(J124,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79" t="s">
        <v>33</v>
      </c>
      <c r="E33" s="22" t="s">
        <v>34</v>
      </c>
      <c r="F33" s="80">
        <f>ROUND((SUM(BE124:BE158)),  2)</f>
        <v>0</v>
      </c>
      <c r="I33" s="81">
        <v>0.21</v>
      </c>
      <c r="J33" s="80">
        <f>ROUND(((SUM(BE124:BE158))*I33),  2)</f>
        <v>0</v>
      </c>
      <c r="L33" s="25"/>
    </row>
    <row r="34" spans="2:12" s="1" customFormat="1" ht="14.45" customHeight="1">
      <c r="B34" s="25"/>
      <c r="E34" s="22" t="s">
        <v>35</v>
      </c>
      <c r="F34" s="80">
        <f>ROUND((SUM(BF124:BF158)),  2)</f>
        <v>0</v>
      </c>
      <c r="I34" s="81">
        <v>0.12</v>
      </c>
      <c r="J34" s="80">
        <f>ROUND(((SUM(BF124:BF158))*I34),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80">
        <f>ROUND((SUM(BG124:BG158)),  2)</f>
        <v>0</v>
      </c>
      <c r="I35" s="81">
        <v>0.21</v>
      </c>
      <c r="J35" s="8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80">
        <f>ROUND((SUM(BH124:BH158)),  2)</f>
        <v>0</v>
      </c>
      <c r="I36" s="81">
        <v>0.12</v>
      </c>
      <c r="J36" s="80">
        <f>0</f>
        <v>0</v>
      </c>
      <c r="L36" s="25"/>
    </row>
    <row r="37" spans="2:12" s="1" customFormat="1" ht="14.45" hidden="1" customHeight="1">
      <c r="B37" s="25"/>
      <c r="E37" s="22" t="s">
        <v>38</v>
      </c>
      <c r="F37" s="80">
        <f>ROUND((SUM(BI124:BI158)),  2)</f>
        <v>0</v>
      </c>
      <c r="I37" s="81">
        <v>0</v>
      </c>
      <c r="J37" s="80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2"/>
      <c r="D39" s="83" t="s">
        <v>39</v>
      </c>
      <c r="E39" s="49"/>
      <c r="F39" s="49"/>
      <c r="G39" s="84" t="s">
        <v>40</v>
      </c>
      <c r="H39" s="85" t="s">
        <v>41</v>
      </c>
      <c r="I39" s="49"/>
      <c r="J39" s="86">
        <f>SUM(J30:J37)</f>
        <v>0</v>
      </c>
      <c r="K39" s="8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44</v>
      </c>
      <c r="E61" s="27"/>
      <c r="F61" s="88" t="s">
        <v>45</v>
      </c>
      <c r="G61" s="36" t="s">
        <v>44</v>
      </c>
      <c r="H61" s="27"/>
      <c r="I61" s="27"/>
      <c r="J61" s="8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44</v>
      </c>
      <c r="E76" s="27"/>
      <c r="F76" s="88" t="s">
        <v>45</v>
      </c>
      <c r="G76" s="36" t="s">
        <v>44</v>
      </c>
      <c r="H76" s="27"/>
      <c r="I76" s="27"/>
      <c r="J76" s="89" t="s">
        <v>45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106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5" customHeight="1">
      <c r="B85" s="25"/>
      <c r="E85" s="192" t="str">
        <f>E7</f>
        <v>Hodonín – opravy asfaltových vrstev MK 2024</v>
      </c>
      <c r="F85" s="193"/>
      <c r="G85" s="193"/>
      <c r="H85" s="193"/>
      <c r="L85" s="25"/>
    </row>
    <row r="86" spans="2:47" s="1" customFormat="1" ht="12" customHeight="1">
      <c r="B86" s="25"/>
      <c r="C86" s="22" t="s">
        <v>104</v>
      </c>
      <c r="L86" s="25"/>
    </row>
    <row r="87" spans="2:47" s="1" customFormat="1" ht="15" customHeight="1">
      <c r="B87" s="25"/>
      <c r="E87" s="184" t="str">
        <f>E9</f>
        <v>11 - Rekonstrukce propoje ul. Okružní a ul. Legionářů</v>
      </c>
      <c r="F87" s="191"/>
      <c r="G87" s="191"/>
      <c r="H87" s="191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/>
      </c>
      <c r="L89" s="25"/>
    </row>
    <row r="90" spans="2:47" s="1" customFormat="1" ht="6.95" customHeight="1">
      <c r="B90" s="25"/>
      <c r="L90" s="25"/>
    </row>
    <row r="91" spans="2:47" s="1" customFormat="1" ht="14.85" customHeight="1">
      <c r="B91" s="25"/>
      <c r="C91" s="22" t="s">
        <v>21</v>
      </c>
      <c r="F91" s="20" t="str">
        <f>E15</f>
        <v xml:space="preserve"> </v>
      </c>
      <c r="I91" s="22" t="s">
        <v>25</v>
      </c>
      <c r="J91" s="23" t="str">
        <f>E21</f>
        <v xml:space="preserve"> </v>
      </c>
      <c r="L91" s="25"/>
    </row>
    <row r="92" spans="2:47" s="1" customFormat="1" ht="14.85" customHeight="1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0" t="s">
        <v>107</v>
      </c>
      <c r="D94" s="82"/>
      <c r="E94" s="82"/>
      <c r="F94" s="82"/>
      <c r="G94" s="82"/>
      <c r="H94" s="82"/>
      <c r="I94" s="82"/>
      <c r="J94" s="91" t="s">
        <v>108</v>
      </c>
      <c r="K94" s="8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2" t="s">
        <v>109</v>
      </c>
      <c r="J96" s="56">
        <f>J124</f>
        <v>0</v>
      </c>
      <c r="L96" s="25"/>
      <c r="AU96" s="13" t="s">
        <v>110</v>
      </c>
    </row>
    <row r="97" spans="2:12" s="8" customFormat="1" ht="24.95" customHeight="1">
      <c r="B97" s="93"/>
      <c r="D97" s="94" t="s">
        <v>111</v>
      </c>
      <c r="E97" s="95"/>
      <c r="F97" s="95"/>
      <c r="G97" s="95"/>
      <c r="H97" s="95"/>
      <c r="I97" s="95"/>
      <c r="J97" s="96">
        <f>J125</f>
        <v>0</v>
      </c>
      <c r="L97" s="93"/>
    </row>
    <row r="98" spans="2:12" s="9" customFormat="1" ht="19.899999999999999" customHeight="1">
      <c r="B98" s="97"/>
      <c r="D98" s="98" t="s">
        <v>112</v>
      </c>
      <c r="E98" s="99"/>
      <c r="F98" s="99"/>
      <c r="G98" s="99"/>
      <c r="H98" s="99"/>
      <c r="I98" s="99"/>
      <c r="J98" s="100">
        <f>J126</f>
        <v>0</v>
      </c>
      <c r="L98" s="97"/>
    </row>
    <row r="99" spans="2:12" s="9" customFormat="1" ht="19.899999999999999" customHeight="1">
      <c r="B99" s="97"/>
      <c r="D99" s="98" t="s">
        <v>114</v>
      </c>
      <c r="E99" s="99"/>
      <c r="F99" s="99"/>
      <c r="G99" s="99"/>
      <c r="H99" s="99"/>
      <c r="I99" s="99"/>
      <c r="J99" s="100">
        <f>J129</f>
        <v>0</v>
      </c>
      <c r="L99" s="97"/>
    </row>
    <row r="100" spans="2:12" s="9" customFormat="1" ht="19.899999999999999" customHeight="1">
      <c r="B100" s="97"/>
      <c r="D100" s="98" t="s">
        <v>116</v>
      </c>
      <c r="E100" s="99"/>
      <c r="F100" s="99"/>
      <c r="G100" s="99"/>
      <c r="H100" s="99"/>
      <c r="I100" s="99"/>
      <c r="J100" s="100">
        <f>J142</f>
        <v>0</v>
      </c>
      <c r="L100" s="97"/>
    </row>
    <row r="101" spans="2:12" s="9" customFormat="1" ht="19.899999999999999" customHeight="1">
      <c r="B101" s="97"/>
      <c r="D101" s="98" t="s">
        <v>117</v>
      </c>
      <c r="E101" s="99"/>
      <c r="F101" s="99"/>
      <c r="G101" s="99"/>
      <c r="H101" s="99"/>
      <c r="I101" s="99"/>
      <c r="J101" s="100">
        <f>J145</f>
        <v>0</v>
      </c>
      <c r="L101" s="97"/>
    </row>
    <row r="102" spans="2:12" s="9" customFormat="1" ht="19.899999999999999" customHeight="1">
      <c r="B102" s="97"/>
      <c r="D102" s="98" t="s">
        <v>118</v>
      </c>
      <c r="E102" s="99"/>
      <c r="F102" s="99"/>
      <c r="G102" s="99"/>
      <c r="H102" s="99"/>
      <c r="I102" s="99"/>
      <c r="J102" s="100">
        <f>J152</f>
        <v>0</v>
      </c>
      <c r="L102" s="97"/>
    </row>
    <row r="103" spans="2:12" s="8" customFormat="1" ht="24.95" customHeight="1">
      <c r="B103" s="93"/>
      <c r="D103" s="94" t="s">
        <v>119</v>
      </c>
      <c r="E103" s="95"/>
      <c r="F103" s="95"/>
      <c r="G103" s="95"/>
      <c r="H103" s="95"/>
      <c r="I103" s="95"/>
      <c r="J103" s="96">
        <f>J155</f>
        <v>0</v>
      </c>
      <c r="L103" s="93"/>
    </row>
    <row r="104" spans="2:12" s="9" customFormat="1" ht="19.899999999999999" customHeight="1">
      <c r="B104" s="97"/>
      <c r="D104" s="98" t="s">
        <v>120</v>
      </c>
      <c r="E104" s="99"/>
      <c r="F104" s="99"/>
      <c r="G104" s="99"/>
      <c r="H104" s="99"/>
      <c r="I104" s="99"/>
      <c r="J104" s="100">
        <f>J156</f>
        <v>0</v>
      </c>
      <c r="L104" s="97"/>
    </row>
    <row r="105" spans="2:12" s="1" customFormat="1" ht="21.75" customHeight="1">
      <c r="B105" s="25"/>
      <c r="L105" s="25"/>
    </row>
    <row r="106" spans="2:12" s="1" customFormat="1" ht="6.95" customHeight="1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25"/>
    </row>
    <row r="110" spans="2:12" s="1" customFormat="1" ht="6.95" customHeight="1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25"/>
    </row>
    <row r="111" spans="2:12" s="1" customFormat="1" ht="24.95" customHeight="1">
      <c r="B111" s="25"/>
      <c r="C111" s="17" t="s">
        <v>121</v>
      </c>
      <c r="L111" s="25"/>
    </row>
    <row r="112" spans="2:12" s="1" customFormat="1" ht="6.95" customHeight="1">
      <c r="B112" s="25"/>
      <c r="L112" s="25"/>
    </row>
    <row r="113" spans="2:65" s="1" customFormat="1" ht="12" customHeight="1">
      <c r="B113" s="25"/>
      <c r="C113" s="22" t="s">
        <v>14</v>
      </c>
      <c r="L113" s="25"/>
    </row>
    <row r="114" spans="2:65" s="1" customFormat="1" ht="15" customHeight="1">
      <c r="B114" s="25"/>
      <c r="E114" s="192" t="str">
        <f>E7</f>
        <v>Hodonín – opravy asfaltových vrstev MK 2024</v>
      </c>
      <c r="F114" s="193"/>
      <c r="G114" s="193"/>
      <c r="H114" s="193"/>
      <c r="L114" s="25"/>
    </row>
    <row r="115" spans="2:65" s="1" customFormat="1" ht="12" customHeight="1">
      <c r="B115" s="25"/>
      <c r="C115" s="22" t="s">
        <v>104</v>
      </c>
      <c r="L115" s="25"/>
    </row>
    <row r="116" spans="2:65" s="1" customFormat="1" ht="15" customHeight="1">
      <c r="B116" s="25"/>
      <c r="E116" s="184" t="str">
        <f>E9</f>
        <v>11 - Rekonstrukce propoje ul. Okružní a ul. Legionářů</v>
      </c>
      <c r="F116" s="191"/>
      <c r="G116" s="191"/>
      <c r="H116" s="191"/>
      <c r="L116" s="25"/>
    </row>
    <row r="117" spans="2:65" s="1" customFormat="1" ht="6.95" customHeight="1">
      <c r="B117" s="25"/>
      <c r="L117" s="25"/>
    </row>
    <row r="118" spans="2:65" s="1" customFormat="1" ht="12" customHeight="1">
      <c r="B118" s="25"/>
      <c r="C118" s="22" t="s">
        <v>18</v>
      </c>
      <c r="F118" s="20" t="str">
        <f>F12</f>
        <v xml:space="preserve"> </v>
      </c>
      <c r="I118" s="22" t="s">
        <v>20</v>
      </c>
      <c r="J118" s="45" t="str">
        <f>IF(J12="","",J12)</f>
        <v/>
      </c>
      <c r="L118" s="25"/>
    </row>
    <row r="119" spans="2:65" s="1" customFormat="1" ht="6.95" customHeight="1">
      <c r="B119" s="25"/>
      <c r="L119" s="25"/>
    </row>
    <row r="120" spans="2:65" s="1" customFormat="1" ht="14.85" customHeight="1">
      <c r="B120" s="25"/>
      <c r="C120" s="22" t="s">
        <v>21</v>
      </c>
      <c r="F120" s="20" t="str">
        <f>E15</f>
        <v xml:space="preserve"> </v>
      </c>
      <c r="I120" s="22" t="s">
        <v>25</v>
      </c>
      <c r="J120" s="23" t="str">
        <f>E21</f>
        <v xml:space="preserve"> </v>
      </c>
      <c r="L120" s="25"/>
    </row>
    <row r="121" spans="2:65" s="1" customFormat="1" ht="14.85" customHeight="1">
      <c r="B121" s="25"/>
      <c r="C121" s="22" t="s">
        <v>24</v>
      </c>
      <c r="F121" s="20" t="str">
        <f>IF(E18="","",E18)</f>
        <v xml:space="preserve"> </v>
      </c>
      <c r="I121" s="22" t="s">
        <v>27</v>
      </c>
      <c r="J121" s="23" t="str">
        <f>E24</f>
        <v xml:space="preserve"> </v>
      </c>
      <c r="L121" s="25"/>
    </row>
    <row r="122" spans="2:65" s="1" customFormat="1" ht="10.35" customHeight="1">
      <c r="B122" s="25"/>
      <c r="L122" s="25"/>
    </row>
    <row r="123" spans="2:65" s="10" customFormat="1" ht="29.25" customHeight="1">
      <c r="B123" s="101"/>
      <c r="C123" s="102" t="s">
        <v>122</v>
      </c>
      <c r="D123" s="103" t="s">
        <v>54</v>
      </c>
      <c r="E123" s="103" t="s">
        <v>50</v>
      </c>
      <c r="F123" s="103" t="s">
        <v>51</v>
      </c>
      <c r="G123" s="103" t="s">
        <v>123</v>
      </c>
      <c r="H123" s="103" t="s">
        <v>124</v>
      </c>
      <c r="I123" s="103" t="s">
        <v>125</v>
      </c>
      <c r="J123" s="104" t="s">
        <v>108</v>
      </c>
      <c r="K123" s="105" t="s">
        <v>126</v>
      </c>
      <c r="L123" s="101"/>
      <c r="M123" s="51" t="s">
        <v>1</v>
      </c>
      <c r="N123" s="52" t="s">
        <v>33</v>
      </c>
      <c r="O123" s="52" t="s">
        <v>127</v>
      </c>
      <c r="P123" s="52" t="s">
        <v>128</v>
      </c>
      <c r="Q123" s="52" t="s">
        <v>129</v>
      </c>
      <c r="R123" s="52" t="s">
        <v>130</v>
      </c>
      <c r="S123" s="52" t="s">
        <v>131</v>
      </c>
      <c r="T123" s="53" t="s">
        <v>132</v>
      </c>
    </row>
    <row r="124" spans="2:65" s="1" customFormat="1" ht="22.9" customHeight="1">
      <c r="B124" s="25"/>
      <c r="C124" s="134" t="s">
        <v>133</v>
      </c>
      <c r="J124" s="144">
        <f>BK124</f>
        <v>0</v>
      </c>
      <c r="L124" s="25"/>
      <c r="M124" s="54"/>
      <c r="N124" s="46"/>
      <c r="O124" s="46"/>
      <c r="P124" s="106">
        <f>P125+P155</f>
        <v>48.802999999999997</v>
      </c>
      <c r="Q124" s="46"/>
      <c r="R124" s="106">
        <f>R125+R155</f>
        <v>42.9</v>
      </c>
      <c r="S124" s="46"/>
      <c r="T124" s="107">
        <f>T125+T155</f>
        <v>0</v>
      </c>
      <c r="AT124" s="13" t="s">
        <v>68</v>
      </c>
      <c r="AU124" s="13" t="s">
        <v>110</v>
      </c>
      <c r="BK124" s="108">
        <f>BK125+BK155</f>
        <v>0</v>
      </c>
    </row>
    <row r="125" spans="2:65" s="11" customFormat="1" ht="25.9" customHeight="1">
      <c r="B125" s="109"/>
      <c r="D125" s="110" t="s">
        <v>68</v>
      </c>
      <c r="E125" s="135" t="s">
        <v>134</v>
      </c>
      <c r="F125" s="135" t="s">
        <v>135</v>
      </c>
      <c r="J125" s="145">
        <f>BK125</f>
        <v>0</v>
      </c>
      <c r="L125" s="109"/>
      <c r="M125" s="111"/>
      <c r="P125" s="112">
        <f>P126+P129+P142+P145+P152</f>
        <v>48.802999999999997</v>
      </c>
      <c r="R125" s="112">
        <f>R126+R129+R142+R145+R152</f>
        <v>42.9</v>
      </c>
      <c r="T125" s="113">
        <f>T126+T129+T142+T145+T152</f>
        <v>0</v>
      </c>
      <c r="AR125" s="110" t="s">
        <v>76</v>
      </c>
      <c r="AT125" s="114" t="s">
        <v>68</v>
      </c>
      <c r="AU125" s="114" t="s">
        <v>69</v>
      </c>
      <c r="AY125" s="110" t="s">
        <v>136</v>
      </c>
      <c r="BK125" s="115">
        <f>BK126+BK129+BK142+BK145+BK152</f>
        <v>0</v>
      </c>
    </row>
    <row r="126" spans="2:65" s="11" customFormat="1" ht="22.9" customHeight="1">
      <c r="B126" s="109"/>
      <c r="D126" s="110" t="s">
        <v>68</v>
      </c>
      <c r="E126" s="136" t="s">
        <v>76</v>
      </c>
      <c r="F126" s="136" t="s">
        <v>137</v>
      </c>
      <c r="J126" s="146">
        <f>BK126</f>
        <v>0</v>
      </c>
      <c r="L126" s="109"/>
      <c r="M126" s="111"/>
      <c r="P126" s="112">
        <f>SUM(P127:P128)</f>
        <v>0</v>
      </c>
      <c r="R126" s="112">
        <f>SUM(R127:R128)</f>
        <v>0</v>
      </c>
      <c r="T126" s="113">
        <f>SUM(T127:T128)</f>
        <v>0</v>
      </c>
      <c r="AR126" s="110" t="s">
        <v>76</v>
      </c>
      <c r="AT126" s="114" t="s">
        <v>68</v>
      </c>
      <c r="AU126" s="114" t="s">
        <v>76</v>
      </c>
      <c r="AY126" s="110" t="s">
        <v>136</v>
      </c>
      <c r="BK126" s="115">
        <f>SUM(BK127:BK128)</f>
        <v>0</v>
      </c>
    </row>
    <row r="127" spans="2:65" s="1" customFormat="1" ht="31.9" customHeight="1">
      <c r="B127" s="116"/>
      <c r="C127" s="137" t="s">
        <v>76</v>
      </c>
      <c r="D127" s="137" t="s">
        <v>138</v>
      </c>
      <c r="E127" s="138" t="s">
        <v>320</v>
      </c>
      <c r="F127" s="139" t="s">
        <v>321</v>
      </c>
      <c r="G127" s="140" t="s">
        <v>141</v>
      </c>
      <c r="H127" s="141">
        <v>93</v>
      </c>
      <c r="I127" s="117"/>
      <c r="J127" s="147">
        <f>ROUND(I127*H127,2)</f>
        <v>0</v>
      </c>
      <c r="K127" s="118"/>
      <c r="L127" s="25"/>
      <c r="M127" s="119" t="s">
        <v>1</v>
      </c>
      <c r="N127" s="120" t="s">
        <v>34</v>
      </c>
      <c r="O127" s="121">
        <v>0</v>
      </c>
      <c r="P127" s="121">
        <f>O127*H127</f>
        <v>0</v>
      </c>
      <c r="Q127" s="121">
        <v>0</v>
      </c>
      <c r="R127" s="121">
        <f>Q127*H127</f>
        <v>0</v>
      </c>
      <c r="S127" s="121">
        <v>0</v>
      </c>
      <c r="T127" s="122">
        <f>S127*H127</f>
        <v>0</v>
      </c>
      <c r="AR127" s="123" t="s">
        <v>142</v>
      </c>
      <c r="AT127" s="123" t="s">
        <v>138</v>
      </c>
      <c r="AU127" s="123" t="s">
        <v>78</v>
      </c>
      <c r="AY127" s="13" t="s">
        <v>136</v>
      </c>
      <c r="BE127" s="124">
        <f>IF(N127="základní",J127,0)</f>
        <v>0</v>
      </c>
      <c r="BF127" s="124">
        <f>IF(N127="snížená",J127,0)</f>
        <v>0</v>
      </c>
      <c r="BG127" s="124">
        <f>IF(N127="zákl. přenesená",J127,0)</f>
        <v>0</v>
      </c>
      <c r="BH127" s="124">
        <f>IF(N127="sníž. přenesená",J127,0)</f>
        <v>0</v>
      </c>
      <c r="BI127" s="124">
        <f>IF(N127="nulová",J127,0)</f>
        <v>0</v>
      </c>
      <c r="BJ127" s="13" t="s">
        <v>76</v>
      </c>
      <c r="BK127" s="124">
        <f>ROUND(I127*H127,2)</f>
        <v>0</v>
      </c>
      <c r="BL127" s="13" t="s">
        <v>142</v>
      </c>
      <c r="BM127" s="123" t="s">
        <v>348</v>
      </c>
    </row>
    <row r="128" spans="2:65" s="1" customFormat="1" ht="39">
      <c r="B128" s="25"/>
      <c r="D128" s="142" t="s">
        <v>143</v>
      </c>
      <c r="F128" s="143" t="s">
        <v>322</v>
      </c>
      <c r="L128" s="25"/>
      <c r="M128" s="125"/>
      <c r="T128" s="48"/>
      <c r="AT128" s="13" t="s">
        <v>143</v>
      </c>
      <c r="AU128" s="13" t="s">
        <v>78</v>
      </c>
    </row>
    <row r="129" spans="2:65" s="11" customFormat="1" ht="22.9" customHeight="1">
      <c r="B129" s="109"/>
      <c r="D129" s="110" t="s">
        <v>68</v>
      </c>
      <c r="E129" s="136" t="s">
        <v>158</v>
      </c>
      <c r="F129" s="136" t="s">
        <v>159</v>
      </c>
      <c r="J129" s="146">
        <f>BK129</f>
        <v>0</v>
      </c>
      <c r="L129" s="109"/>
      <c r="M129" s="111"/>
      <c r="P129" s="112">
        <f>SUM(P130:P141)</f>
        <v>48.802999999999997</v>
      </c>
      <c r="R129" s="112">
        <f>SUM(R130:R141)</f>
        <v>42.9</v>
      </c>
      <c r="T129" s="113">
        <f>SUM(T130:T141)</f>
        <v>0</v>
      </c>
      <c r="AR129" s="110" t="s">
        <v>76</v>
      </c>
      <c r="AT129" s="114" t="s">
        <v>68</v>
      </c>
      <c r="AU129" s="114" t="s">
        <v>76</v>
      </c>
      <c r="AY129" s="110" t="s">
        <v>136</v>
      </c>
      <c r="BK129" s="115">
        <f>SUM(BK130:BK141)</f>
        <v>0</v>
      </c>
    </row>
    <row r="130" spans="2:65" s="1" customFormat="1" ht="21.4" customHeight="1">
      <c r="B130" s="116"/>
      <c r="C130" s="137" t="s">
        <v>78</v>
      </c>
      <c r="D130" s="137" t="s">
        <v>138</v>
      </c>
      <c r="E130" s="138" t="s">
        <v>306</v>
      </c>
      <c r="F130" s="139" t="s">
        <v>307</v>
      </c>
      <c r="G130" s="140" t="s">
        <v>141</v>
      </c>
      <c r="H130" s="141">
        <v>93</v>
      </c>
      <c r="I130" s="117"/>
      <c r="J130" s="147">
        <f>ROUND(I130*H130,2)</f>
        <v>0</v>
      </c>
      <c r="K130" s="118"/>
      <c r="L130" s="25"/>
      <c r="M130" s="119" t="s">
        <v>1</v>
      </c>
      <c r="N130" s="120" t="s">
        <v>34</v>
      </c>
      <c r="O130" s="121">
        <v>0</v>
      </c>
      <c r="P130" s="121">
        <f>O130*H130</f>
        <v>0</v>
      </c>
      <c r="Q130" s="121">
        <v>0</v>
      </c>
      <c r="R130" s="121">
        <f>Q130*H130</f>
        <v>0</v>
      </c>
      <c r="S130" s="121">
        <v>0</v>
      </c>
      <c r="T130" s="122">
        <f>S130*H130</f>
        <v>0</v>
      </c>
      <c r="AR130" s="123" t="s">
        <v>142</v>
      </c>
      <c r="AT130" s="123" t="s">
        <v>138</v>
      </c>
      <c r="AU130" s="123" t="s">
        <v>78</v>
      </c>
      <c r="AY130" s="13" t="s">
        <v>136</v>
      </c>
      <c r="BE130" s="124">
        <f>IF(N130="základní",J130,0)</f>
        <v>0</v>
      </c>
      <c r="BF130" s="124">
        <f>IF(N130="snížená",J130,0)</f>
        <v>0</v>
      </c>
      <c r="BG130" s="124">
        <f>IF(N130="zákl. přenesená",J130,0)</f>
        <v>0</v>
      </c>
      <c r="BH130" s="124">
        <f>IF(N130="sníž. přenesená",J130,0)</f>
        <v>0</v>
      </c>
      <c r="BI130" s="124">
        <f>IF(N130="nulová",J130,0)</f>
        <v>0</v>
      </c>
      <c r="BJ130" s="13" t="s">
        <v>76</v>
      </c>
      <c r="BK130" s="124">
        <f>ROUND(I130*H130,2)</f>
        <v>0</v>
      </c>
      <c r="BL130" s="13" t="s">
        <v>142</v>
      </c>
      <c r="BM130" s="123" t="s">
        <v>349</v>
      </c>
    </row>
    <row r="131" spans="2:65" s="1" customFormat="1" ht="19.5">
      <c r="B131" s="25"/>
      <c r="D131" s="142" t="s">
        <v>143</v>
      </c>
      <c r="F131" s="143" t="s">
        <v>308</v>
      </c>
      <c r="L131" s="25"/>
      <c r="M131" s="125"/>
      <c r="T131" s="48"/>
      <c r="AT131" s="13" t="s">
        <v>143</v>
      </c>
      <c r="AU131" s="13" t="s">
        <v>78</v>
      </c>
    </row>
    <row r="132" spans="2:65" s="1" customFormat="1" ht="23.65" customHeight="1">
      <c r="B132" s="116"/>
      <c r="C132" s="137" t="s">
        <v>168</v>
      </c>
      <c r="D132" s="137" t="s">
        <v>138</v>
      </c>
      <c r="E132" s="138" t="s">
        <v>160</v>
      </c>
      <c r="F132" s="139" t="s">
        <v>161</v>
      </c>
      <c r="G132" s="140" t="s">
        <v>141</v>
      </c>
      <c r="H132" s="141">
        <v>1946</v>
      </c>
      <c r="I132" s="117"/>
      <c r="J132" s="147">
        <f>ROUND(I132*H132,2)</f>
        <v>0</v>
      </c>
      <c r="K132" s="118"/>
      <c r="L132" s="25"/>
      <c r="M132" s="119" t="s">
        <v>1</v>
      </c>
      <c r="N132" s="120" t="s">
        <v>34</v>
      </c>
      <c r="O132" s="121">
        <v>0</v>
      </c>
      <c r="P132" s="121">
        <f>O132*H132</f>
        <v>0</v>
      </c>
      <c r="Q132" s="121">
        <v>0</v>
      </c>
      <c r="R132" s="121">
        <f>Q132*H132</f>
        <v>0</v>
      </c>
      <c r="S132" s="121">
        <v>0</v>
      </c>
      <c r="T132" s="122">
        <f>S132*H132</f>
        <v>0</v>
      </c>
      <c r="AR132" s="123" t="s">
        <v>142</v>
      </c>
      <c r="AT132" s="123" t="s">
        <v>138</v>
      </c>
      <c r="AU132" s="123" t="s">
        <v>78</v>
      </c>
      <c r="AY132" s="13" t="s">
        <v>136</v>
      </c>
      <c r="BE132" s="124">
        <f>IF(N132="základní",J132,0)</f>
        <v>0</v>
      </c>
      <c r="BF132" s="124">
        <f>IF(N132="snížená",J132,0)</f>
        <v>0</v>
      </c>
      <c r="BG132" s="124">
        <f>IF(N132="zákl. přenesená",J132,0)</f>
        <v>0</v>
      </c>
      <c r="BH132" s="124">
        <f>IF(N132="sníž. přenesená",J132,0)</f>
        <v>0</v>
      </c>
      <c r="BI132" s="124">
        <f>IF(N132="nulová",J132,0)</f>
        <v>0</v>
      </c>
      <c r="BJ132" s="13" t="s">
        <v>76</v>
      </c>
      <c r="BK132" s="124">
        <f>ROUND(I132*H132,2)</f>
        <v>0</v>
      </c>
      <c r="BL132" s="13" t="s">
        <v>142</v>
      </c>
      <c r="BM132" s="123" t="s">
        <v>350</v>
      </c>
    </row>
    <row r="133" spans="2:65" s="1" customFormat="1" ht="19.5">
      <c r="B133" s="25"/>
      <c r="D133" s="142" t="s">
        <v>143</v>
      </c>
      <c r="F133" s="143" t="s">
        <v>162</v>
      </c>
      <c r="L133" s="25"/>
      <c r="M133" s="125"/>
      <c r="T133" s="48"/>
      <c r="AT133" s="13" t="s">
        <v>143</v>
      </c>
      <c r="AU133" s="13" t="s">
        <v>78</v>
      </c>
    </row>
    <row r="134" spans="2:65" s="1" customFormat="1" ht="31.9" customHeight="1">
      <c r="B134" s="116"/>
      <c r="C134" s="137" t="s">
        <v>98</v>
      </c>
      <c r="D134" s="137" t="s">
        <v>138</v>
      </c>
      <c r="E134" s="138" t="s">
        <v>351</v>
      </c>
      <c r="F134" s="139" t="s">
        <v>352</v>
      </c>
      <c r="G134" s="140" t="s">
        <v>141</v>
      </c>
      <c r="H134" s="141">
        <v>973</v>
      </c>
      <c r="I134" s="117"/>
      <c r="J134" s="147">
        <f>ROUND(I134*H134,2)</f>
        <v>0</v>
      </c>
      <c r="K134" s="118"/>
      <c r="L134" s="25"/>
      <c r="M134" s="119" t="s">
        <v>1</v>
      </c>
      <c r="N134" s="120" t="s">
        <v>34</v>
      </c>
      <c r="O134" s="121">
        <v>2.8000000000000001E-2</v>
      </c>
      <c r="P134" s="121">
        <f>O134*H134</f>
        <v>27.244</v>
      </c>
      <c r="Q134" s="121">
        <v>0</v>
      </c>
      <c r="R134" s="121">
        <f>Q134*H134</f>
        <v>0</v>
      </c>
      <c r="S134" s="121">
        <v>0</v>
      </c>
      <c r="T134" s="122">
        <f>S134*H134</f>
        <v>0</v>
      </c>
      <c r="AR134" s="123" t="s">
        <v>142</v>
      </c>
      <c r="AT134" s="123" t="s">
        <v>138</v>
      </c>
      <c r="AU134" s="123" t="s">
        <v>78</v>
      </c>
      <c r="AY134" s="13" t="s">
        <v>136</v>
      </c>
      <c r="BE134" s="124">
        <f>IF(N134="základní",J134,0)</f>
        <v>0</v>
      </c>
      <c r="BF134" s="124">
        <f>IF(N134="snížená",J134,0)</f>
        <v>0</v>
      </c>
      <c r="BG134" s="124">
        <f>IF(N134="zákl. přenesená",J134,0)</f>
        <v>0</v>
      </c>
      <c r="BH134" s="124">
        <f>IF(N134="sníž. přenesená",J134,0)</f>
        <v>0</v>
      </c>
      <c r="BI134" s="124">
        <f>IF(N134="nulová",J134,0)</f>
        <v>0</v>
      </c>
      <c r="BJ134" s="13" t="s">
        <v>76</v>
      </c>
      <c r="BK134" s="124">
        <f>ROUND(I134*H134,2)</f>
        <v>0</v>
      </c>
      <c r="BL134" s="13" t="s">
        <v>142</v>
      </c>
      <c r="BM134" s="123" t="s">
        <v>353</v>
      </c>
    </row>
    <row r="135" spans="2:65" s="1" customFormat="1" ht="29.25">
      <c r="B135" s="25"/>
      <c r="D135" s="142" t="s">
        <v>143</v>
      </c>
      <c r="F135" s="143" t="s">
        <v>354</v>
      </c>
      <c r="L135" s="25"/>
      <c r="M135" s="125"/>
      <c r="T135" s="48"/>
      <c r="AT135" s="13" t="s">
        <v>143</v>
      </c>
      <c r="AU135" s="13" t="s">
        <v>78</v>
      </c>
    </row>
    <row r="136" spans="2:65" s="1" customFormat="1" ht="31.9" customHeight="1">
      <c r="B136" s="116"/>
      <c r="C136" s="137" t="s">
        <v>8</v>
      </c>
      <c r="D136" s="137" t="s">
        <v>138</v>
      </c>
      <c r="E136" s="138" t="s">
        <v>355</v>
      </c>
      <c r="F136" s="139" t="s">
        <v>356</v>
      </c>
      <c r="G136" s="140" t="s">
        <v>141</v>
      </c>
      <c r="H136" s="141">
        <v>973</v>
      </c>
      <c r="I136" s="117"/>
      <c r="J136" s="147">
        <f>ROUND(I136*H136,2)</f>
        <v>0</v>
      </c>
      <c r="K136" s="118"/>
      <c r="L136" s="25"/>
      <c r="M136" s="119" t="s">
        <v>1</v>
      </c>
      <c r="N136" s="120" t="s">
        <v>34</v>
      </c>
      <c r="O136" s="121">
        <v>1.2999999999999999E-2</v>
      </c>
      <c r="P136" s="121">
        <f>O136*H136</f>
        <v>12.648999999999999</v>
      </c>
      <c r="Q136" s="121">
        <v>0</v>
      </c>
      <c r="R136" s="121">
        <f>Q136*H136</f>
        <v>0</v>
      </c>
      <c r="S136" s="121">
        <v>0</v>
      </c>
      <c r="T136" s="122">
        <f>S136*H136</f>
        <v>0</v>
      </c>
      <c r="AR136" s="123" t="s">
        <v>142</v>
      </c>
      <c r="AT136" s="123" t="s">
        <v>138</v>
      </c>
      <c r="AU136" s="123" t="s">
        <v>78</v>
      </c>
      <c r="AY136" s="13" t="s">
        <v>136</v>
      </c>
      <c r="BE136" s="124">
        <f>IF(N136="základní",J136,0)</f>
        <v>0</v>
      </c>
      <c r="BF136" s="124">
        <f>IF(N136="snížená",J136,0)</f>
        <v>0</v>
      </c>
      <c r="BG136" s="124">
        <f>IF(N136="zákl. přenesená",J136,0)</f>
        <v>0</v>
      </c>
      <c r="BH136" s="124">
        <f>IF(N136="sníž. přenesená",J136,0)</f>
        <v>0</v>
      </c>
      <c r="BI136" s="124">
        <f>IF(N136="nulová",J136,0)</f>
        <v>0</v>
      </c>
      <c r="BJ136" s="13" t="s">
        <v>76</v>
      </c>
      <c r="BK136" s="124">
        <f>ROUND(I136*H136,2)</f>
        <v>0</v>
      </c>
      <c r="BL136" s="13" t="s">
        <v>142</v>
      </c>
      <c r="BM136" s="123" t="s">
        <v>357</v>
      </c>
    </row>
    <row r="137" spans="2:65" s="1" customFormat="1" ht="29.25">
      <c r="B137" s="25"/>
      <c r="D137" s="142" t="s">
        <v>143</v>
      </c>
      <c r="F137" s="143" t="s">
        <v>358</v>
      </c>
      <c r="L137" s="25"/>
      <c r="M137" s="125"/>
      <c r="T137" s="48"/>
      <c r="AT137" s="13" t="s">
        <v>143</v>
      </c>
      <c r="AU137" s="13" t="s">
        <v>78</v>
      </c>
    </row>
    <row r="138" spans="2:65" s="1" customFormat="1" ht="21.4" customHeight="1">
      <c r="B138" s="116"/>
      <c r="C138" s="137" t="s">
        <v>142</v>
      </c>
      <c r="D138" s="137" t="s">
        <v>138</v>
      </c>
      <c r="E138" s="138" t="s">
        <v>175</v>
      </c>
      <c r="F138" s="139" t="s">
        <v>176</v>
      </c>
      <c r="G138" s="140" t="s">
        <v>177</v>
      </c>
      <c r="H138" s="141">
        <v>30</v>
      </c>
      <c r="I138" s="117"/>
      <c r="J138" s="147">
        <f>ROUND(I138*H138,2)</f>
        <v>0</v>
      </c>
      <c r="K138" s="118"/>
      <c r="L138" s="25"/>
      <c r="M138" s="119" t="s">
        <v>1</v>
      </c>
      <c r="N138" s="120" t="s">
        <v>34</v>
      </c>
      <c r="O138" s="121">
        <v>0</v>
      </c>
      <c r="P138" s="121">
        <f>O138*H138</f>
        <v>0</v>
      </c>
      <c r="Q138" s="121">
        <v>0</v>
      </c>
      <c r="R138" s="121">
        <f>Q138*H138</f>
        <v>0</v>
      </c>
      <c r="S138" s="121">
        <v>0</v>
      </c>
      <c r="T138" s="122">
        <f>S138*H138</f>
        <v>0</v>
      </c>
      <c r="AR138" s="123" t="s">
        <v>142</v>
      </c>
      <c r="AT138" s="123" t="s">
        <v>138</v>
      </c>
      <c r="AU138" s="123" t="s">
        <v>78</v>
      </c>
      <c r="AY138" s="13" t="s">
        <v>136</v>
      </c>
      <c r="BE138" s="124">
        <f>IF(N138="základní",J138,0)</f>
        <v>0</v>
      </c>
      <c r="BF138" s="124">
        <f>IF(N138="snížená",J138,0)</f>
        <v>0</v>
      </c>
      <c r="BG138" s="124">
        <f>IF(N138="zákl. přenesená",J138,0)</f>
        <v>0</v>
      </c>
      <c r="BH138" s="124">
        <f>IF(N138="sníž. přenesená",J138,0)</f>
        <v>0</v>
      </c>
      <c r="BI138" s="124">
        <f>IF(N138="nulová",J138,0)</f>
        <v>0</v>
      </c>
      <c r="BJ138" s="13" t="s">
        <v>76</v>
      </c>
      <c r="BK138" s="124">
        <f>ROUND(I138*H138,2)</f>
        <v>0</v>
      </c>
      <c r="BL138" s="13" t="s">
        <v>142</v>
      </c>
      <c r="BM138" s="123" t="s">
        <v>359</v>
      </c>
    </row>
    <row r="139" spans="2:65" s="1" customFormat="1">
      <c r="B139" s="25"/>
      <c r="D139" s="142" t="s">
        <v>143</v>
      </c>
      <c r="F139" s="143" t="s">
        <v>178</v>
      </c>
      <c r="L139" s="25"/>
      <c r="M139" s="125"/>
      <c r="T139" s="48"/>
      <c r="AT139" s="13" t="s">
        <v>143</v>
      </c>
      <c r="AU139" s="13" t="s">
        <v>78</v>
      </c>
    </row>
    <row r="140" spans="2:65" s="1" customFormat="1" ht="15" customHeight="1">
      <c r="B140" s="116"/>
      <c r="C140" s="137" t="s">
        <v>203</v>
      </c>
      <c r="D140" s="137" t="s">
        <v>138</v>
      </c>
      <c r="E140" s="138" t="s">
        <v>360</v>
      </c>
      <c r="F140" s="139" t="s">
        <v>361</v>
      </c>
      <c r="G140" s="140" t="s">
        <v>141</v>
      </c>
      <c r="H140" s="141">
        <v>165</v>
      </c>
      <c r="I140" s="117"/>
      <c r="J140" s="147">
        <f>ROUND(I140*H140,2)</f>
        <v>0</v>
      </c>
      <c r="K140" s="118"/>
      <c r="L140" s="25"/>
      <c r="M140" s="119" t="s">
        <v>1</v>
      </c>
      <c r="N140" s="120" t="s">
        <v>34</v>
      </c>
      <c r="O140" s="121">
        <v>5.3999999999999999E-2</v>
      </c>
      <c r="P140" s="121">
        <f>O140*H140</f>
        <v>8.91</v>
      </c>
      <c r="Q140" s="121">
        <v>0.26</v>
      </c>
      <c r="R140" s="121">
        <f>Q140*H140</f>
        <v>42.9</v>
      </c>
      <c r="S140" s="121">
        <v>0</v>
      </c>
      <c r="T140" s="122">
        <f>S140*H140</f>
        <v>0</v>
      </c>
      <c r="AR140" s="123" t="s">
        <v>142</v>
      </c>
      <c r="AT140" s="123" t="s">
        <v>138</v>
      </c>
      <c r="AU140" s="123" t="s">
        <v>78</v>
      </c>
      <c r="AY140" s="13" t="s">
        <v>136</v>
      </c>
      <c r="BE140" s="124">
        <f>IF(N140="základní",J140,0)</f>
        <v>0</v>
      </c>
      <c r="BF140" s="124">
        <f>IF(N140="snížená",J140,0)</f>
        <v>0</v>
      </c>
      <c r="BG140" s="124">
        <f>IF(N140="zákl. přenesená",J140,0)</f>
        <v>0</v>
      </c>
      <c r="BH140" s="124">
        <f>IF(N140="sníž. přenesená",J140,0)</f>
        <v>0</v>
      </c>
      <c r="BI140" s="124">
        <f>IF(N140="nulová",J140,0)</f>
        <v>0</v>
      </c>
      <c r="BJ140" s="13" t="s">
        <v>76</v>
      </c>
      <c r="BK140" s="124">
        <f>ROUND(I140*H140,2)</f>
        <v>0</v>
      </c>
      <c r="BL140" s="13" t="s">
        <v>142</v>
      </c>
      <c r="BM140" s="123" t="s">
        <v>362</v>
      </c>
    </row>
    <row r="141" spans="2:65" s="1" customFormat="1" ht="19.5">
      <c r="B141" s="25"/>
      <c r="D141" s="142" t="s">
        <v>143</v>
      </c>
      <c r="F141" s="143" t="s">
        <v>363</v>
      </c>
      <c r="L141" s="25"/>
      <c r="M141" s="125"/>
      <c r="T141" s="48"/>
      <c r="AT141" s="13" t="s">
        <v>143</v>
      </c>
      <c r="AU141" s="13" t="s">
        <v>78</v>
      </c>
    </row>
    <row r="142" spans="2:65" s="11" customFormat="1" ht="22.9" customHeight="1">
      <c r="B142" s="109"/>
      <c r="D142" s="110" t="s">
        <v>68</v>
      </c>
      <c r="E142" s="136" t="s">
        <v>185</v>
      </c>
      <c r="F142" s="136" t="s">
        <v>186</v>
      </c>
      <c r="J142" s="146">
        <f>BK142</f>
        <v>0</v>
      </c>
      <c r="L142" s="109"/>
      <c r="M142" s="111"/>
      <c r="P142" s="112">
        <f>SUM(P143:P144)</f>
        <v>0</v>
      </c>
      <c r="R142" s="112">
        <f>SUM(R143:R144)</f>
        <v>0</v>
      </c>
      <c r="T142" s="113">
        <f>SUM(T143:T144)</f>
        <v>0</v>
      </c>
      <c r="AR142" s="110" t="s">
        <v>76</v>
      </c>
      <c r="AT142" s="114" t="s">
        <v>68</v>
      </c>
      <c r="AU142" s="114" t="s">
        <v>76</v>
      </c>
      <c r="AY142" s="110" t="s">
        <v>136</v>
      </c>
      <c r="BK142" s="115">
        <f>SUM(BK143:BK144)</f>
        <v>0</v>
      </c>
    </row>
    <row r="143" spans="2:65" s="1" customFormat="1" ht="21.4" customHeight="1">
      <c r="B143" s="116"/>
      <c r="C143" s="137" t="s">
        <v>158</v>
      </c>
      <c r="D143" s="137" t="s">
        <v>138</v>
      </c>
      <c r="E143" s="138" t="s">
        <v>199</v>
      </c>
      <c r="F143" s="139" t="s">
        <v>200</v>
      </c>
      <c r="G143" s="140" t="s">
        <v>177</v>
      </c>
      <c r="H143" s="141">
        <v>30</v>
      </c>
      <c r="I143" s="117"/>
      <c r="J143" s="147">
        <f>ROUND(I143*H143,2)</f>
        <v>0</v>
      </c>
      <c r="K143" s="118"/>
      <c r="L143" s="25"/>
      <c r="M143" s="119" t="s">
        <v>1</v>
      </c>
      <c r="N143" s="120" t="s">
        <v>34</v>
      </c>
      <c r="O143" s="121">
        <v>0</v>
      </c>
      <c r="P143" s="121">
        <f>O143*H143</f>
        <v>0</v>
      </c>
      <c r="Q143" s="121">
        <v>0</v>
      </c>
      <c r="R143" s="121">
        <f>Q143*H143</f>
        <v>0</v>
      </c>
      <c r="S143" s="121">
        <v>0</v>
      </c>
      <c r="T143" s="122">
        <f>S143*H143</f>
        <v>0</v>
      </c>
      <c r="AR143" s="123" t="s">
        <v>142</v>
      </c>
      <c r="AT143" s="123" t="s">
        <v>138</v>
      </c>
      <c r="AU143" s="123" t="s">
        <v>78</v>
      </c>
      <c r="AY143" s="13" t="s">
        <v>136</v>
      </c>
      <c r="BE143" s="124">
        <f>IF(N143="základní",J143,0)</f>
        <v>0</v>
      </c>
      <c r="BF143" s="124">
        <f>IF(N143="snížená",J143,0)</f>
        <v>0</v>
      </c>
      <c r="BG143" s="124">
        <f>IF(N143="zákl. přenesená",J143,0)</f>
        <v>0</v>
      </c>
      <c r="BH143" s="124">
        <f>IF(N143="sníž. přenesená",J143,0)</f>
        <v>0</v>
      </c>
      <c r="BI143" s="124">
        <f>IF(N143="nulová",J143,0)</f>
        <v>0</v>
      </c>
      <c r="BJ143" s="13" t="s">
        <v>76</v>
      </c>
      <c r="BK143" s="124">
        <f>ROUND(I143*H143,2)</f>
        <v>0</v>
      </c>
      <c r="BL143" s="13" t="s">
        <v>142</v>
      </c>
      <c r="BM143" s="123" t="s">
        <v>364</v>
      </c>
    </row>
    <row r="144" spans="2:65" s="1" customFormat="1" ht="19.5">
      <c r="B144" s="25"/>
      <c r="D144" s="142" t="s">
        <v>143</v>
      </c>
      <c r="F144" s="143" t="s">
        <v>202</v>
      </c>
      <c r="L144" s="25"/>
      <c r="M144" s="125"/>
      <c r="T144" s="48"/>
      <c r="AT144" s="13" t="s">
        <v>143</v>
      </c>
      <c r="AU144" s="13" t="s">
        <v>78</v>
      </c>
    </row>
    <row r="145" spans="2:65" s="11" customFormat="1" ht="22.9" customHeight="1">
      <c r="B145" s="109"/>
      <c r="D145" s="110" t="s">
        <v>68</v>
      </c>
      <c r="E145" s="136" t="s">
        <v>208</v>
      </c>
      <c r="F145" s="136" t="s">
        <v>209</v>
      </c>
      <c r="J145" s="146">
        <f>BK145</f>
        <v>0</v>
      </c>
      <c r="L145" s="109"/>
      <c r="M145" s="111"/>
      <c r="P145" s="112">
        <f>SUM(P146:P151)</f>
        <v>0</v>
      </c>
      <c r="R145" s="112">
        <f>SUM(R146:R151)</f>
        <v>0</v>
      </c>
      <c r="T145" s="113">
        <f>SUM(T146:T151)</f>
        <v>0</v>
      </c>
      <c r="AR145" s="110" t="s">
        <v>76</v>
      </c>
      <c r="AT145" s="114" t="s">
        <v>68</v>
      </c>
      <c r="AU145" s="114" t="s">
        <v>76</v>
      </c>
      <c r="AY145" s="110" t="s">
        <v>136</v>
      </c>
      <c r="BK145" s="115">
        <f>SUM(BK146:BK151)</f>
        <v>0</v>
      </c>
    </row>
    <row r="146" spans="2:65" s="1" customFormat="1" ht="21.4" customHeight="1">
      <c r="B146" s="116"/>
      <c r="C146" s="137" t="s">
        <v>150</v>
      </c>
      <c r="D146" s="137" t="s">
        <v>138</v>
      </c>
      <c r="E146" s="138" t="s">
        <v>210</v>
      </c>
      <c r="F146" s="139" t="s">
        <v>211</v>
      </c>
      <c r="G146" s="140" t="s">
        <v>212</v>
      </c>
      <c r="H146" s="141">
        <v>30.69</v>
      </c>
      <c r="I146" s="117"/>
      <c r="J146" s="147">
        <f>ROUND(I146*H146,2)</f>
        <v>0</v>
      </c>
      <c r="K146" s="118"/>
      <c r="L146" s="25"/>
      <c r="M146" s="119" t="s">
        <v>1</v>
      </c>
      <c r="N146" s="120" t="s">
        <v>34</v>
      </c>
      <c r="O146" s="121">
        <v>0</v>
      </c>
      <c r="P146" s="121">
        <f>O146*H146</f>
        <v>0</v>
      </c>
      <c r="Q146" s="121">
        <v>0</v>
      </c>
      <c r="R146" s="121">
        <f>Q146*H146</f>
        <v>0</v>
      </c>
      <c r="S146" s="121">
        <v>0</v>
      </c>
      <c r="T146" s="122">
        <f>S146*H146</f>
        <v>0</v>
      </c>
      <c r="AR146" s="123" t="s">
        <v>142</v>
      </c>
      <c r="AT146" s="123" t="s">
        <v>138</v>
      </c>
      <c r="AU146" s="123" t="s">
        <v>78</v>
      </c>
      <c r="AY146" s="13" t="s">
        <v>136</v>
      </c>
      <c r="BE146" s="124">
        <f>IF(N146="základní",J146,0)</f>
        <v>0</v>
      </c>
      <c r="BF146" s="124">
        <f>IF(N146="snížená",J146,0)</f>
        <v>0</v>
      </c>
      <c r="BG146" s="124">
        <f>IF(N146="zákl. přenesená",J146,0)</f>
        <v>0</v>
      </c>
      <c r="BH146" s="124">
        <f>IF(N146="sníž. přenesená",J146,0)</f>
        <v>0</v>
      </c>
      <c r="BI146" s="124">
        <f>IF(N146="nulová",J146,0)</f>
        <v>0</v>
      </c>
      <c r="BJ146" s="13" t="s">
        <v>76</v>
      </c>
      <c r="BK146" s="124">
        <f>ROUND(I146*H146,2)</f>
        <v>0</v>
      </c>
      <c r="BL146" s="13" t="s">
        <v>142</v>
      </c>
      <c r="BM146" s="123" t="s">
        <v>365</v>
      </c>
    </row>
    <row r="147" spans="2:65" s="1" customFormat="1" ht="19.5">
      <c r="B147" s="25"/>
      <c r="D147" s="142" t="s">
        <v>143</v>
      </c>
      <c r="F147" s="143" t="s">
        <v>214</v>
      </c>
      <c r="L147" s="25"/>
      <c r="M147" s="125"/>
      <c r="T147" s="48"/>
      <c r="AT147" s="13" t="s">
        <v>143</v>
      </c>
      <c r="AU147" s="13" t="s">
        <v>78</v>
      </c>
    </row>
    <row r="148" spans="2:65" s="1" customFormat="1" ht="15" customHeight="1">
      <c r="B148" s="116"/>
      <c r="C148" s="137" t="s">
        <v>170</v>
      </c>
      <c r="D148" s="137" t="s">
        <v>138</v>
      </c>
      <c r="E148" s="138" t="s">
        <v>216</v>
      </c>
      <c r="F148" s="139" t="s">
        <v>217</v>
      </c>
      <c r="G148" s="140" t="s">
        <v>212</v>
      </c>
      <c r="H148" s="141">
        <v>92.07</v>
      </c>
      <c r="I148" s="117"/>
      <c r="J148" s="147">
        <f>ROUND(I148*H148,2)</f>
        <v>0</v>
      </c>
      <c r="K148" s="118"/>
      <c r="L148" s="25"/>
      <c r="M148" s="119" t="s">
        <v>1</v>
      </c>
      <c r="N148" s="120" t="s">
        <v>34</v>
      </c>
      <c r="O148" s="121">
        <v>0</v>
      </c>
      <c r="P148" s="121">
        <f>O148*H148</f>
        <v>0</v>
      </c>
      <c r="Q148" s="121">
        <v>0</v>
      </c>
      <c r="R148" s="121">
        <f>Q148*H148</f>
        <v>0</v>
      </c>
      <c r="S148" s="121">
        <v>0</v>
      </c>
      <c r="T148" s="122">
        <f>S148*H148</f>
        <v>0</v>
      </c>
      <c r="AR148" s="123" t="s">
        <v>142</v>
      </c>
      <c r="AT148" s="123" t="s">
        <v>138</v>
      </c>
      <c r="AU148" s="123" t="s">
        <v>78</v>
      </c>
      <c r="AY148" s="13" t="s">
        <v>136</v>
      </c>
      <c r="BE148" s="124">
        <f>IF(N148="základní",J148,0)</f>
        <v>0</v>
      </c>
      <c r="BF148" s="124">
        <f>IF(N148="snížená",J148,0)</f>
        <v>0</v>
      </c>
      <c r="BG148" s="124">
        <f>IF(N148="zákl. přenesená",J148,0)</f>
        <v>0</v>
      </c>
      <c r="BH148" s="124">
        <f>IF(N148="sníž. přenesená",J148,0)</f>
        <v>0</v>
      </c>
      <c r="BI148" s="124">
        <f>IF(N148="nulová",J148,0)</f>
        <v>0</v>
      </c>
      <c r="BJ148" s="13" t="s">
        <v>76</v>
      </c>
      <c r="BK148" s="124">
        <f>ROUND(I148*H148,2)</f>
        <v>0</v>
      </c>
      <c r="BL148" s="13" t="s">
        <v>142</v>
      </c>
      <c r="BM148" s="123" t="s">
        <v>366</v>
      </c>
    </row>
    <row r="149" spans="2:65" s="1" customFormat="1" ht="29.25">
      <c r="B149" s="25"/>
      <c r="D149" s="142" t="s">
        <v>143</v>
      </c>
      <c r="F149" s="143" t="s">
        <v>219</v>
      </c>
      <c r="L149" s="25"/>
      <c r="M149" s="125"/>
      <c r="T149" s="48"/>
      <c r="AT149" s="13" t="s">
        <v>143</v>
      </c>
      <c r="AU149" s="13" t="s">
        <v>78</v>
      </c>
    </row>
    <row r="150" spans="2:65" s="1" customFormat="1" ht="31.9" customHeight="1">
      <c r="B150" s="116"/>
      <c r="C150" s="137" t="s">
        <v>156</v>
      </c>
      <c r="D150" s="137" t="s">
        <v>138</v>
      </c>
      <c r="E150" s="138" t="s">
        <v>220</v>
      </c>
      <c r="F150" s="139" t="s">
        <v>221</v>
      </c>
      <c r="G150" s="140" t="s">
        <v>212</v>
      </c>
      <c r="H150" s="141">
        <v>30.69</v>
      </c>
      <c r="I150" s="117"/>
      <c r="J150" s="147">
        <f>ROUND(I150*H150,2)</f>
        <v>0</v>
      </c>
      <c r="K150" s="118"/>
      <c r="L150" s="25"/>
      <c r="M150" s="119" t="s">
        <v>1</v>
      </c>
      <c r="N150" s="120" t="s">
        <v>34</v>
      </c>
      <c r="O150" s="121">
        <v>0</v>
      </c>
      <c r="P150" s="121">
        <f>O150*H150</f>
        <v>0</v>
      </c>
      <c r="Q150" s="121">
        <v>0</v>
      </c>
      <c r="R150" s="121">
        <f>Q150*H150</f>
        <v>0</v>
      </c>
      <c r="S150" s="121">
        <v>0</v>
      </c>
      <c r="T150" s="122">
        <f>S150*H150</f>
        <v>0</v>
      </c>
      <c r="AR150" s="123" t="s">
        <v>142</v>
      </c>
      <c r="AT150" s="123" t="s">
        <v>138</v>
      </c>
      <c r="AU150" s="123" t="s">
        <v>78</v>
      </c>
      <c r="AY150" s="13" t="s">
        <v>136</v>
      </c>
      <c r="BE150" s="124">
        <f>IF(N150="základní",J150,0)</f>
        <v>0</v>
      </c>
      <c r="BF150" s="124">
        <f>IF(N150="snížená",J150,0)</f>
        <v>0</v>
      </c>
      <c r="BG150" s="124">
        <f>IF(N150="zákl. přenesená",J150,0)</f>
        <v>0</v>
      </c>
      <c r="BH150" s="124">
        <f>IF(N150="sníž. přenesená",J150,0)</f>
        <v>0</v>
      </c>
      <c r="BI150" s="124">
        <f>IF(N150="nulová",J150,0)</f>
        <v>0</v>
      </c>
      <c r="BJ150" s="13" t="s">
        <v>76</v>
      </c>
      <c r="BK150" s="124">
        <f>ROUND(I150*H150,2)</f>
        <v>0</v>
      </c>
      <c r="BL150" s="13" t="s">
        <v>142</v>
      </c>
      <c r="BM150" s="123" t="s">
        <v>367</v>
      </c>
    </row>
    <row r="151" spans="2:65" s="1" customFormat="1" ht="29.25">
      <c r="B151" s="25"/>
      <c r="D151" s="142" t="s">
        <v>143</v>
      </c>
      <c r="F151" s="143" t="s">
        <v>223</v>
      </c>
      <c r="L151" s="25"/>
      <c r="M151" s="125"/>
      <c r="T151" s="48"/>
      <c r="AT151" s="13" t="s">
        <v>143</v>
      </c>
      <c r="AU151" s="13" t="s">
        <v>78</v>
      </c>
    </row>
    <row r="152" spans="2:65" s="11" customFormat="1" ht="22.9" customHeight="1">
      <c r="B152" s="109"/>
      <c r="D152" s="110" t="s">
        <v>68</v>
      </c>
      <c r="E152" s="136" t="s">
        <v>224</v>
      </c>
      <c r="F152" s="136" t="s">
        <v>225</v>
      </c>
      <c r="J152" s="146">
        <f>BK152</f>
        <v>0</v>
      </c>
      <c r="L152" s="109"/>
      <c r="M152" s="111"/>
      <c r="P152" s="112">
        <f>SUM(P153:P154)</f>
        <v>0</v>
      </c>
      <c r="R152" s="112">
        <f>SUM(R153:R154)</f>
        <v>0</v>
      </c>
      <c r="T152" s="113">
        <f>SUM(T153:T154)</f>
        <v>0</v>
      </c>
      <c r="AR152" s="110" t="s">
        <v>76</v>
      </c>
      <c r="AT152" s="114" t="s">
        <v>68</v>
      </c>
      <c r="AU152" s="114" t="s">
        <v>76</v>
      </c>
      <c r="AY152" s="110" t="s">
        <v>136</v>
      </c>
      <c r="BK152" s="115">
        <f>SUM(BK153:BK154)</f>
        <v>0</v>
      </c>
    </row>
    <row r="153" spans="2:65" s="1" customFormat="1" ht="23.65" customHeight="1">
      <c r="B153" s="116"/>
      <c r="C153" s="137" t="s">
        <v>185</v>
      </c>
      <c r="D153" s="137" t="s">
        <v>138</v>
      </c>
      <c r="E153" s="138" t="s">
        <v>227</v>
      </c>
      <c r="F153" s="139" t="s">
        <v>228</v>
      </c>
      <c r="G153" s="140" t="s">
        <v>212</v>
      </c>
      <c r="H153" s="141">
        <v>303.43200000000002</v>
      </c>
      <c r="I153" s="117"/>
      <c r="J153" s="147">
        <f>ROUND(I153*H153,2)</f>
        <v>0</v>
      </c>
      <c r="K153" s="118"/>
      <c r="L153" s="25"/>
      <c r="M153" s="119" t="s">
        <v>1</v>
      </c>
      <c r="N153" s="120" t="s">
        <v>34</v>
      </c>
      <c r="O153" s="121">
        <v>0</v>
      </c>
      <c r="P153" s="121">
        <f>O153*H153</f>
        <v>0</v>
      </c>
      <c r="Q153" s="121">
        <v>0</v>
      </c>
      <c r="R153" s="121">
        <f>Q153*H153</f>
        <v>0</v>
      </c>
      <c r="S153" s="121">
        <v>0</v>
      </c>
      <c r="T153" s="122">
        <f>S153*H153</f>
        <v>0</v>
      </c>
      <c r="AR153" s="123" t="s">
        <v>142</v>
      </c>
      <c r="AT153" s="123" t="s">
        <v>138</v>
      </c>
      <c r="AU153" s="123" t="s">
        <v>78</v>
      </c>
      <c r="AY153" s="13" t="s">
        <v>136</v>
      </c>
      <c r="BE153" s="124">
        <f>IF(N153="základní",J153,0)</f>
        <v>0</v>
      </c>
      <c r="BF153" s="124">
        <f>IF(N153="snížená",J153,0)</f>
        <v>0</v>
      </c>
      <c r="BG153" s="124">
        <f>IF(N153="zákl. přenesená",J153,0)</f>
        <v>0</v>
      </c>
      <c r="BH153" s="124">
        <f>IF(N153="sníž. přenesená",J153,0)</f>
        <v>0</v>
      </c>
      <c r="BI153" s="124">
        <f>IF(N153="nulová",J153,0)</f>
        <v>0</v>
      </c>
      <c r="BJ153" s="13" t="s">
        <v>76</v>
      </c>
      <c r="BK153" s="124">
        <f>ROUND(I153*H153,2)</f>
        <v>0</v>
      </c>
      <c r="BL153" s="13" t="s">
        <v>142</v>
      </c>
      <c r="BM153" s="123" t="s">
        <v>368</v>
      </c>
    </row>
    <row r="154" spans="2:65" s="1" customFormat="1" ht="29.25">
      <c r="B154" s="25"/>
      <c r="D154" s="142" t="s">
        <v>143</v>
      </c>
      <c r="F154" s="143" t="s">
        <v>230</v>
      </c>
      <c r="L154" s="25"/>
      <c r="M154" s="125"/>
      <c r="T154" s="48"/>
      <c r="AT154" s="13" t="s">
        <v>143</v>
      </c>
      <c r="AU154" s="13" t="s">
        <v>78</v>
      </c>
    </row>
    <row r="155" spans="2:65" s="11" customFormat="1" ht="25.9" customHeight="1">
      <c r="B155" s="109"/>
      <c r="D155" s="110" t="s">
        <v>68</v>
      </c>
      <c r="E155" s="135" t="s">
        <v>231</v>
      </c>
      <c r="F155" s="135" t="s">
        <v>232</v>
      </c>
      <c r="J155" s="145">
        <f>BK155</f>
        <v>0</v>
      </c>
      <c r="L155" s="109"/>
      <c r="M155" s="111"/>
      <c r="P155" s="112">
        <f>P156</f>
        <v>0</v>
      </c>
      <c r="R155" s="112">
        <f>R156</f>
        <v>0</v>
      </c>
      <c r="T155" s="113">
        <f>T156</f>
        <v>0</v>
      </c>
      <c r="AR155" s="110" t="s">
        <v>158</v>
      </c>
      <c r="AT155" s="114" t="s">
        <v>68</v>
      </c>
      <c r="AU155" s="114" t="s">
        <v>69</v>
      </c>
      <c r="AY155" s="110" t="s">
        <v>136</v>
      </c>
      <c r="BK155" s="115">
        <f>BK156</f>
        <v>0</v>
      </c>
    </row>
    <row r="156" spans="2:65" s="11" customFormat="1" ht="22.9" customHeight="1">
      <c r="B156" s="109"/>
      <c r="D156" s="110" t="s">
        <v>68</v>
      </c>
      <c r="E156" s="136" t="s">
        <v>233</v>
      </c>
      <c r="F156" s="136" t="s">
        <v>234</v>
      </c>
      <c r="J156" s="146">
        <f>BK156</f>
        <v>0</v>
      </c>
      <c r="L156" s="109"/>
      <c r="M156" s="111"/>
      <c r="P156" s="112">
        <f>SUM(P157:P158)</f>
        <v>0</v>
      </c>
      <c r="R156" s="112">
        <f>SUM(R157:R158)</f>
        <v>0</v>
      </c>
      <c r="T156" s="113">
        <f>SUM(T157:T158)</f>
        <v>0</v>
      </c>
      <c r="AR156" s="110" t="s">
        <v>158</v>
      </c>
      <c r="AT156" s="114" t="s">
        <v>68</v>
      </c>
      <c r="AU156" s="114" t="s">
        <v>76</v>
      </c>
      <c r="AY156" s="110" t="s">
        <v>136</v>
      </c>
      <c r="BK156" s="115">
        <f>SUM(BK157:BK158)</f>
        <v>0</v>
      </c>
    </row>
    <row r="157" spans="2:65" s="1" customFormat="1" ht="15" customHeight="1">
      <c r="B157" s="116"/>
      <c r="C157" s="137" t="s">
        <v>96</v>
      </c>
      <c r="D157" s="137" t="s">
        <v>138</v>
      </c>
      <c r="E157" s="138" t="s">
        <v>231</v>
      </c>
      <c r="F157" s="139" t="s">
        <v>235</v>
      </c>
      <c r="G157" s="140" t="s">
        <v>236</v>
      </c>
      <c r="H157" s="141">
        <v>1</v>
      </c>
      <c r="I157" s="117"/>
      <c r="J157" s="147">
        <f>ROUND(I157*H157,2)</f>
        <v>0</v>
      </c>
      <c r="K157" s="118"/>
      <c r="L157" s="25"/>
      <c r="M157" s="119" t="s">
        <v>1</v>
      </c>
      <c r="N157" s="120" t="s">
        <v>34</v>
      </c>
      <c r="O157" s="121">
        <v>0</v>
      </c>
      <c r="P157" s="121">
        <f>O157*H157</f>
        <v>0</v>
      </c>
      <c r="Q157" s="121">
        <v>0</v>
      </c>
      <c r="R157" s="121">
        <f>Q157*H157</f>
        <v>0</v>
      </c>
      <c r="S157" s="121">
        <v>0</v>
      </c>
      <c r="T157" s="122">
        <f>S157*H157</f>
        <v>0</v>
      </c>
      <c r="AR157" s="123" t="s">
        <v>142</v>
      </c>
      <c r="AT157" s="123" t="s">
        <v>138</v>
      </c>
      <c r="AU157" s="123" t="s">
        <v>78</v>
      </c>
      <c r="AY157" s="13" t="s">
        <v>136</v>
      </c>
      <c r="BE157" s="124">
        <f>IF(N157="základní",J157,0)</f>
        <v>0</v>
      </c>
      <c r="BF157" s="124">
        <f>IF(N157="snížená",J157,0)</f>
        <v>0</v>
      </c>
      <c r="BG157" s="124">
        <f>IF(N157="zákl. přenesená",J157,0)</f>
        <v>0</v>
      </c>
      <c r="BH157" s="124">
        <f>IF(N157="sníž. přenesená",J157,0)</f>
        <v>0</v>
      </c>
      <c r="BI157" s="124">
        <f>IF(N157="nulová",J157,0)</f>
        <v>0</v>
      </c>
      <c r="BJ157" s="13" t="s">
        <v>76</v>
      </c>
      <c r="BK157" s="124">
        <f>ROUND(I157*H157,2)</f>
        <v>0</v>
      </c>
      <c r="BL157" s="13" t="s">
        <v>142</v>
      </c>
      <c r="BM157" s="123" t="s">
        <v>369</v>
      </c>
    </row>
    <row r="158" spans="2:65" s="1" customFormat="1">
      <c r="B158" s="25"/>
      <c r="D158" s="142" t="s">
        <v>143</v>
      </c>
      <c r="F158" s="143" t="s">
        <v>238</v>
      </c>
      <c r="L158" s="25"/>
      <c r="M158" s="126"/>
      <c r="N158" s="127"/>
      <c r="O158" s="127"/>
      <c r="P158" s="127"/>
      <c r="Q158" s="127"/>
      <c r="R158" s="127"/>
      <c r="S158" s="127"/>
      <c r="T158" s="128"/>
      <c r="AT158" s="13" t="s">
        <v>143</v>
      </c>
      <c r="AU158" s="13" t="s">
        <v>78</v>
      </c>
    </row>
    <row r="159" spans="2:65" s="1" customFormat="1" ht="6.95" customHeight="1">
      <c r="B159" s="37"/>
      <c r="C159" s="38"/>
      <c r="D159" s="38"/>
      <c r="E159" s="38"/>
      <c r="F159" s="38"/>
      <c r="G159" s="38"/>
      <c r="H159" s="38"/>
      <c r="I159" s="38"/>
      <c r="J159" s="38"/>
      <c r="K159" s="38"/>
      <c r="L159" s="25"/>
    </row>
  </sheetData>
  <sheetProtection algorithmName="SHA-512" hashValue="DJ2PhMVb0matHaLzmZppkOlGZyanAyoRajSP+5wYRpBka0CzgcSl4wUuHBRFEVzXESlol7rumG1j3xp/ejMbog==" saltValue="laWRPmsqGeAJsbfNhjWPRQ==" spinCount="100000" sheet="1" objects="1" scenarios="1"/>
  <autoFilter ref="C123:K158" xr:uid="{00000000-0009-0000-0000-00000B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27"/>
  <sheetViews>
    <sheetView showGridLines="0" topLeftCell="A101" workbookViewId="0">
      <selection activeCell="V122" sqref="V122"/>
    </sheetView>
  </sheetViews>
  <sheetFormatPr defaultRowHeight="11.25"/>
  <cols>
    <col min="1" max="1" width="8.5" customWidth="1"/>
    <col min="2" max="2" width="1.1640625" customWidth="1"/>
    <col min="3" max="3" width="4.33203125" customWidth="1"/>
    <col min="4" max="4" width="4.5" customWidth="1"/>
    <col min="5" max="5" width="17.5" customWidth="1"/>
    <col min="6" max="6" width="52.1640625" customWidth="1"/>
    <col min="7" max="7" width="7.6640625" customWidth="1"/>
    <col min="8" max="8" width="14.33203125" customWidth="1"/>
    <col min="9" max="9" width="16.1640625" customWidth="1"/>
    <col min="10" max="10" width="22.83203125" customWidth="1"/>
    <col min="11" max="11" width="22.83203125" hidden="1" customWidth="1"/>
    <col min="12" max="12" width="9.5" customWidth="1"/>
    <col min="13" max="13" width="11.1640625" hidden="1" customWidth="1"/>
    <col min="14" max="14" width="9.1640625" hidden="1"/>
    <col min="15" max="20" width="14.5" hidden="1" customWidth="1"/>
    <col min="21" max="21" width="16.6640625" hidden="1" customWidth="1"/>
    <col min="22" max="22" width="12.6640625" customWidth="1"/>
    <col min="23" max="23" width="16.6640625" customWidth="1"/>
    <col min="24" max="24" width="12.6640625" customWidth="1"/>
    <col min="25" max="25" width="15.5" customWidth="1"/>
    <col min="26" max="26" width="11.33203125" customWidth="1"/>
    <col min="27" max="27" width="15.5" customWidth="1"/>
    <col min="28" max="28" width="16.6640625" customWidth="1"/>
    <col min="29" max="29" width="11.33203125" customWidth="1"/>
    <col min="30" max="30" width="15.5" customWidth="1"/>
    <col min="31" max="31" width="16.6640625" customWidth="1"/>
    <col min="44" max="65" width="9.1640625" hidden="1"/>
  </cols>
  <sheetData>
    <row r="2" spans="2:46" ht="36.950000000000003" customHeight="1">
      <c r="L2" s="164" t="s">
        <v>5</v>
      </c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3" t="s">
        <v>102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5" customHeight="1">
      <c r="B4" s="16"/>
      <c r="D4" s="17" t="s">
        <v>103</v>
      </c>
      <c r="L4" s="16"/>
      <c r="M4" s="76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5" customHeight="1">
      <c r="B7" s="16"/>
      <c r="E7" s="192" t="str">
        <f>'Rekapitulace stavby'!K6</f>
        <v>Hodonín – opravy asfaltových vrstev MK 2024</v>
      </c>
      <c r="F7" s="193"/>
      <c r="G7" s="193"/>
      <c r="H7" s="193"/>
      <c r="L7" s="16"/>
    </row>
    <row r="8" spans="2:46" s="1" customFormat="1" ht="12" customHeight="1">
      <c r="B8" s="25"/>
      <c r="D8" s="22" t="s">
        <v>104</v>
      </c>
      <c r="L8" s="25"/>
    </row>
    <row r="9" spans="2:46" s="1" customFormat="1" ht="15" customHeight="1">
      <c r="B9" s="25"/>
      <c r="E9" s="184" t="s">
        <v>370</v>
      </c>
      <c r="F9" s="191"/>
      <c r="G9" s="191"/>
      <c r="H9" s="191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23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22</v>
      </c>
      <c r="J17" s="20" t="str">
        <f>'Rekapitulace stavby'!AN13</f>
        <v/>
      </c>
      <c r="L17" s="25"/>
    </row>
    <row r="18" spans="2:12" s="1" customFormat="1" ht="18" customHeight="1">
      <c r="B18" s="25"/>
      <c r="E18" s="178" t="str">
        <f>'Rekapitulace stavby'!E14</f>
        <v xml:space="preserve"> </v>
      </c>
      <c r="F18" s="178"/>
      <c r="G18" s="178"/>
      <c r="H18" s="178"/>
      <c r="I18" s="22" t="s">
        <v>23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22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23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22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23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5" customHeight="1">
      <c r="B27" s="77"/>
      <c r="E27" s="180" t="s">
        <v>1</v>
      </c>
      <c r="F27" s="180"/>
      <c r="G27" s="180"/>
      <c r="H27" s="180"/>
      <c r="L27" s="77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78" t="s">
        <v>29</v>
      </c>
      <c r="J30" s="56">
        <f>ROUND(J119,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79" t="s">
        <v>33</v>
      </c>
      <c r="E33" s="22" t="s">
        <v>34</v>
      </c>
      <c r="F33" s="80">
        <f>ROUND((SUM(BE119:BE126)),  2)</f>
        <v>0</v>
      </c>
      <c r="I33" s="81">
        <v>0.21</v>
      </c>
      <c r="J33" s="80">
        <f>ROUND(((SUM(BE119:BE126))*I33),  2)</f>
        <v>0</v>
      </c>
      <c r="L33" s="25"/>
    </row>
    <row r="34" spans="2:12" s="1" customFormat="1" ht="14.45" customHeight="1">
      <c r="B34" s="25"/>
      <c r="E34" s="22" t="s">
        <v>35</v>
      </c>
      <c r="F34" s="80">
        <f>ROUND((SUM(BF119:BF126)),  2)</f>
        <v>0</v>
      </c>
      <c r="I34" s="81">
        <v>0.12</v>
      </c>
      <c r="J34" s="80">
        <f>ROUND(((SUM(BF119:BF126))*I34),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80">
        <f>ROUND((SUM(BG119:BG126)),  2)</f>
        <v>0</v>
      </c>
      <c r="I35" s="81">
        <v>0.21</v>
      </c>
      <c r="J35" s="8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80">
        <f>ROUND((SUM(BH119:BH126)),  2)</f>
        <v>0</v>
      </c>
      <c r="I36" s="81">
        <v>0.12</v>
      </c>
      <c r="J36" s="80">
        <f>0</f>
        <v>0</v>
      </c>
      <c r="L36" s="25"/>
    </row>
    <row r="37" spans="2:12" s="1" customFormat="1" ht="14.45" hidden="1" customHeight="1">
      <c r="B37" s="25"/>
      <c r="E37" s="22" t="s">
        <v>38</v>
      </c>
      <c r="F37" s="80">
        <f>ROUND((SUM(BI119:BI126)),  2)</f>
        <v>0</v>
      </c>
      <c r="I37" s="81">
        <v>0</v>
      </c>
      <c r="J37" s="80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2"/>
      <c r="D39" s="83" t="s">
        <v>39</v>
      </c>
      <c r="E39" s="49"/>
      <c r="F39" s="49"/>
      <c r="G39" s="84" t="s">
        <v>40</v>
      </c>
      <c r="H39" s="85" t="s">
        <v>41</v>
      </c>
      <c r="I39" s="49"/>
      <c r="J39" s="86">
        <f>SUM(J30:J37)</f>
        <v>0</v>
      </c>
      <c r="K39" s="8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44</v>
      </c>
      <c r="E61" s="27"/>
      <c r="F61" s="88" t="s">
        <v>45</v>
      </c>
      <c r="G61" s="36" t="s">
        <v>44</v>
      </c>
      <c r="H61" s="27"/>
      <c r="I61" s="27"/>
      <c r="J61" s="8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44</v>
      </c>
      <c r="E76" s="27"/>
      <c r="F76" s="88" t="s">
        <v>45</v>
      </c>
      <c r="G76" s="36" t="s">
        <v>44</v>
      </c>
      <c r="H76" s="27"/>
      <c r="I76" s="27"/>
      <c r="J76" s="89" t="s">
        <v>45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106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5" customHeight="1">
      <c r="B85" s="25"/>
      <c r="E85" s="192" t="str">
        <f>E7</f>
        <v>Hodonín – opravy asfaltových vrstev MK 2024</v>
      </c>
      <c r="F85" s="193"/>
      <c r="G85" s="193"/>
      <c r="H85" s="193"/>
      <c r="L85" s="25"/>
    </row>
    <row r="86" spans="2:47" s="1" customFormat="1" ht="12" customHeight="1">
      <c r="B86" s="25"/>
      <c r="C86" s="22" t="s">
        <v>104</v>
      </c>
      <c r="L86" s="25"/>
    </row>
    <row r="87" spans="2:47" s="1" customFormat="1" ht="15" customHeight="1">
      <c r="B87" s="25"/>
      <c r="E87" s="184" t="str">
        <f>E9</f>
        <v>12 - Ošetření spár - 2000 bm</v>
      </c>
      <c r="F87" s="191"/>
      <c r="G87" s="191"/>
      <c r="H87" s="191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/>
      </c>
      <c r="L89" s="25"/>
    </row>
    <row r="90" spans="2:47" s="1" customFormat="1" ht="6.95" customHeight="1">
      <c r="B90" s="25"/>
      <c r="L90" s="25"/>
    </row>
    <row r="91" spans="2:47" s="1" customFormat="1" ht="14.85" customHeight="1">
      <c r="B91" s="25"/>
      <c r="C91" s="22" t="s">
        <v>21</v>
      </c>
      <c r="F91" s="20" t="str">
        <f>E15</f>
        <v xml:space="preserve"> </v>
      </c>
      <c r="I91" s="22" t="s">
        <v>25</v>
      </c>
      <c r="J91" s="23" t="str">
        <f>E21</f>
        <v xml:space="preserve"> </v>
      </c>
      <c r="L91" s="25"/>
    </row>
    <row r="92" spans="2:47" s="1" customFormat="1" ht="14.85" customHeight="1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0" t="s">
        <v>107</v>
      </c>
      <c r="D94" s="82"/>
      <c r="E94" s="82"/>
      <c r="F94" s="82"/>
      <c r="G94" s="82"/>
      <c r="H94" s="82"/>
      <c r="I94" s="82"/>
      <c r="J94" s="91" t="s">
        <v>108</v>
      </c>
      <c r="K94" s="8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2" t="s">
        <v>109</v>
      </c>
      <c r="J96" s="56">
        <f>J119</f>
        <v>0</v>
      </c>
      <c r="L96" s="25"/>
      <c r="AU96" s="13" t="s">
        <v>110</v>
      </c>
    </row>
    <row r="97" spans="2:12" s="8" customFormat="1" ht="24.95" customHeight="1">
      <c r="B97" s="93"/>
      <c r="D97" s="94" t="s">
        <v>111</v>
      </c>
      <c r="E97" s="95"/>
      <c r="F97" s="95"/>
      <c r="G97" s="95"/>
      <c r="H97" s="95"/>
      <c r="I97" s="95"/>
      <c r="J97" s="96">
        <f>J120</f>
        <v>0</v>
      </c>
      <c r="L97" s="93"/>
    </row>
    <row r="98" spans="2:12" s="9" customFormat="1" ht="19.899999999999999" customHeight="1">
      <c r="B98" s="97"/>
      <c r="D98" s="98" t="s">
        <v>114</v>
      </c>
      <c r="E98" s="99"/>
      <c r="F98" s="99"/>
      <c r="G98" s="99"/>
      <c r="H98" s="99"/>
      <c r="I98" s="99"/>
      <c r="J98" s="100">
        <f>J121</f>
        <v>0</v>
      </c>
      <c r="L98" s="97"/>
    </row>
    <row r="99" spans="2:12" s="9" customFormat="1" ht="19.899999999999999" customHeight="1">
      <c r="B99" s="97"/>
      <c r="D99" s="98" t="s">
        <v>116</v>
      </c>
      <c r="E99" s="99"/>
      <c r="F99" s="99"/>
      <c r="G99" s="99"/>
      <c r="H99" s="99"/>
      <c r="I99" s="99"/>
      <c r="J99" s="100">
        <f>J124</f>
        <v>0</v>
      </c>
      <c r="L99" s="97"/>
    </row>
    <row r="100" spans="2:12" s="1" customFormat="1" ht="21.75" customHeight="1">
      <c r="B100" s="25"/>
      <c r="L100" s="25"/>
    </row>
    <row r="101" spans="2:12" s="1" customFormat="1" ht="6.95" customHeight="1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25"/>
    </row>
    <row r="105" spans="2:12" s="1" customFormat="1" ht="6.95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5"/>
    </row>
    <row r="106" spans="2:12" s="1" customFormat="1" ht="24.95" customHeight="1">
      <c r="B106" s="25"/>
      <c r="C106" s="17" t="s">
        <v>121</v>
      </c>
      <c r="L106" s="25"/>
    </row>
    <row r="107" spans="2:12" s="1" customFormat="1" ht="6.95" customHeight="1">
      <c r="B107" s="25"/>
      <c r="L107" s="25"/>
    </row>
    <row r="108" spans="2:12" s="1" customFormat="1" ht="12" customHeight="1">
      <c r="B108" s="25"/>
      <c r="C108" s="22" t="s">
        <v>14</v>
      </c>
      <c r="L108" s="25"/>
    </row>
    <row r="109" spans="2:12" s="1" customFormat="1" ht="15" customHeight="1">
      <c r="B109" s="25"/>
      <c r="E109" s="192" t="str">
        <f>E7</f>
        <v>Hodonín – opravy asfaltových vrstev MK 2024</v>
      </c>
      <c r="F109" s="193"/>
      <c r="G109" s="193"/>
      <c r="H109" s="193"/>
      <c r="L109" s="25"/>
    </row>
    <row r="110" spans="2:12" s="1" customFormat="1" ht="12" customHeight="1">
      <c r="B110" s="25"/>
      <c r="C110" s="22" t="s">
        <v>104</v>
      </c>
      <c r="L110" s="25"/>
    </row>
    <row r="111" spans="2:12" s="1" customFormat="1" ht="15" customHeight="1">
      <c r="B111" s="25"/>
      <c r="E111" s="184" t="str">
        <f>E9</f>
        <v>12 - Ošetření spár - 2000 bm</v>
      </c>
      <c r="F111" s="191"/>
      <c r="G111" s="191"/>
      <c r="H111" s="191"/>
      <c r="L111" s="25"/>
    </row>
    <row r="112" spans="2:12" s="1" customFormat="1" ht="6.95" customHeight="1">
      <c r="B112" s="25"/>
      <c r="L112" s="25"/>
    </row>
    <row r="113" spans="2:65" s="1" customFormat="1" ht="12" customHeight="1">
      <c r="B113" s="25"/>
      <c r="C113" s="22" t="s">
        <v>18</v>
      </c>
      <c r="F113" s="20" t="str">
        <f>F12</f>
        <v xml:space="preserve"> </v>
      </c>
      <c r="I113" s="22" t="s">
        <v>20</v>
      </c>
      <c r="J113" s="45" t="str">
        <f>IF(J12="","",J12)</f>
        <v/>
      </c>
      <c r="L113" s="25"/>
    </row>
    <row r="114" spans="2:65" s="1" customFormat="1" ht="6.95" customHeight="1">
      <c r="B114" s="25"/>
      <c r="L114" s="25"/>
    </row>
    <row r="115" spans="2:65" s="1" customFormat="1" ht="14.85" customHeight="1">
      <c r="B115" s="25"/>
      <c r="C115" s="22" t="s">
        <v>21</v>
      </c>
      <c r="F115" s="20" t="str">
        <f>E15</f>
        <v xml:space="preserve"> </v>
      </c>
      <c r="I115" s="22" t="s">
        <v>25</v>
      </c>
      <c r="J115" s="23" t="str">
        <f>E21</f>
        <v xml:space="preserve"> </v>
      </c>
      <c r="L115" s="25"/>
    </row>
    <row r="116" spans="2:65" s="1" customFormat="1" ht="14.85" customHeight="1">
      <c r="B116" s="25"/>
      <c r="C116" s="22" t="s">
        <v>24</v>
      </c>
      <c r="F116" s="20" t="str">
        <f>IF(E18="","",E18)</f>
        <v xml:space="preserve"> </v>
      </c>
      <c r="I116" s="22" t="s">
        <v>27</v>
      </c>
      <c r="J116" s="23" t="str">
        <f>E24</f>
        <v xml:space="preserve"> </v>
      </c>
      <c r="L116" s="25"/>
    </row>
    <row r="117" spans="2:65" s="1" customFormat="1" ht="10.35" customHeight="1">
      <c r="B117" s="25"/>
      <c r="L117" s="25"/>
    </row>
    <row r="118" spans="2:65" s="10" customFormat="1" ht="29.25" customHeight="1">
      <c r="B118" s="101"/>
      <c r="C118" s="102" t="s">
        <v>122</v>
      </c>
      <c r="D118" s="103" t="s">
        <v>54</v>
      </c>
      <c r="E118" s="103" t="s">
        <v>50</v>
      </c>
      <c r="F118" s="103" t="s">
        <v>51</v>
      </c>
      <c r="G118" s="103" t="s">
        <v>123</v>
      </c>
      <c r="H118" s="103" t="s">
        <v>124</v>
      </c>
      <c r="I118" s="103" t="s">
        <v>125</v>
      </c>
      <c r="J118" s="104" t="s">
        <v>108</v>
      </c>
      <c r="K118" s="105" t="s">
        <v>126</v>
      </c>
      <c r="L118" s="101"/>
      <c r="M118" s="51" t="s">
        <v>1</v>
      </c>
      <c r="N118" s="52" t="s">
        <v>33</v>
      </c>
      <c r="O118" s="52" t="s">
        <v>127</v>
      </c>
      <c r="P118" s="52" t="s">
        <v>128</v>
      </c>
      <c r="Q118" s="52" t="s">
        <v>129</v>
      </c>
      <c r="R118" s="52" t="s">
        <v>130</v>
      </c>
      <c r="S118" s="52" t="s">
        <v>131</v>
      </c>
      <c r="T118" s="53" t="s">
        <v>132</v>
      </c>
    </row>
    <row r="119" spans="2:65" s="1" customFormat="1" ht="22.9" customHeight="1">
      <c r="B119" s="25"/>
      <c r="C119" s="134" t="s">
        <v>133</v>
      </c>
      <c r="J119" s="144">
        <f>BK119</f>
        <v>0</v>
      </c>
      <c r="L119" s="25"/>
      <c r="M119" s="54"/>
      <c r="N119" s="46"/>
      <c r="O119" s="46"/>
      <c r="P119" s="106">
        <f>P120</f>
        <v>0</v>
      </c>
      <c r="Q119" s="46"/>
      <c r="R119" s="106">
        <f>R120</f>
        <v>0</v>
      </c>
      <c r="S119" s="46"/>
      <c r="T119" s="107">
        <f>T120</f>
        <v>0</v>
      </c>
      <c r="AT119" s="13" t="s">
        <v>68</v>
      </c>
      <c r="AU119" s="13" t="s">
        <v>110</v>
      </c>
      <c r="BK119" s="108">
        <f>BK120</f>
        <v>0</v>
      </c>
    </row>
    <row r="120" spans="2:65" s="11" customFormat="1" ht="25.9" customHeight="1">
      <c r="B120" s="109"/>
      <c r="D120" s="110" t="s">
        <v>68</v>
      </c>
      <c r="E120" s="135" t="s">
        <v>134</v>
      </c>
      <c r="F120" s="135" t="s">
        <v>135</v>
      </c>
      <c r="J120" s="145">
        <f>BK120</f>
        <v>0</v>
      </c>
      <c r="L120" s="109"/>
      <c r="M120" s="111"/>
      <c r="P120" s="112">
        <f>P121+P124</f>
        <v>0</v>
      </c>
      <c r="R120" s="112">
        <f>R121+R124</f>
        <v>0</v>
      </c>
      <c r="T120" s="113">
        <f>T121+T124</f>
        <v>0</v>
      </c>
      <c r="AR120" s="110" t="s">
        <v>76</v>
      </c>
      <c r="AT120" s="114" t="s">
        <v>68</v>
      </c>
      <c r="AU120" s="114" t="s">
        <v>69</v>
      </c>
      <c r="AY120" s="110" t="s">
        <v>136</v>
      </c>
      <c r="BK120" s="115">
        <f>BK121+BK124</f>
        <v>0</v>
      </c>
    </row>
    <row r="121" spans="2:65" s="11" customFormat="1" ht="22.9" customHeight="1">
      <c r="B121" s="109"/>
      <c r="D121" s="110" t="s">
        <v>68</v>
      </c>
      <c r="E121" s="136" t="s">
        <v>158</v>
      </c>
      <c r="F121" s="136" t="s">
        <v>159</v>
      </c>
      <c r="J121" s="146">
        <f>BK121</f>
        <v>0</v>
      </c>
      <c r="L121" s="109"/>
      <c r="M121" s="111"/>
      <c r="P121" s="112">
        <f>SUM(P122:P123)</f>
        <v>0</v>
      </c>
      <c r="R121" s="112">
        <f>SUM(R122:R123)</f>
        <v>0</v>
      </c>
      <c r="T121" s="113">
        <f>SUM(T122:T123)</f>
        <v>0</v>
      </c>
      <c r="AR121" s="110" t="s">
        <v>76</v>
      </c>
      <c r="AT121" s="114" t="s">
        <v>68</v>
      </c>
      <c r="AU121" s="114" t="s">
        <v>76</v>
      </c>
      <c r="AY121" s="110" t="s">
        <v>136</v>
      </c>
      <c r="BK121" s="115">
        <f>SUM(BK122:BK123)</f>
        <v>0</v>
      </c>
    </row>
    <row r="122" spans="2:65" s="1" customFormat="1" ht="36.6" customHeight="1">
      <c r="B122" s="116"/>
      <c r="C122" s="137" t="s">
        <v>76</v>
      </c>
      <c r="D122" s="137" t="s">
        <v>138</v>
      </c>
      <c r="E122" s="138" t="s">
        <v>175</v>
      </c>
      <c r="F122" s="139" t="s">
        <v>371</v>
      </c>
      <c r="G122" s="140" t="s">
        <v>177</v>
      </c>
      <c r="H122" s="141">
        <v>2000</v>
      </c>
      <c r="I122" s="117"/>
      <c r="J122" s="147">
        <f>ROUND(I122*H122,2)</f>
        <v>0</v>
      </c>
      <c r="K122" s="118"/>
      <c r="L122" s="25"/>
      <c r="M122" s="119" t="s">
        <v>1</v>
      </c>
      <c r="N122" s="120" t="s">
        <v>34</v>
      </c>
      <c r="O122" s="121">
        <v>0</v>
      </c>
      <c r="P122" s="121">
        <f>O122*H122</f>
        <v>0</v>
      </c>
      <c r="Q122" s="121">
        <v>0</v>
      </c>
      <c r="R122" s="121">
        <f>Q122*H122</f>
        <v>0</v>
      </c>
      <c r="S122" s="121">
        <v>0</v>
      </c>
      <c r="T122" s="122">
        <f>S122*H122</f>
        <v>0</v>
      </c>
      <c r="AR122" s="123" t="s">
        <v>142</v>
      </c>
      <c r="AT122" s="123" t="s">
        <v>138</v>
      </c>
      <c r="AU122" s="123" t="s">
        <v>78</v>
      </c>
      <c r="AY122" s="13" t="s">
        <v>136</v>
      </c>
      <c r="BE122" s="124">
        <f>IF(N122="základní",J122,0)</f>
        <v>0</v>
      </c>
      <c r="BF122" s="124">
        <f>IF(N122="snížená",J122,0)</f>
        <v>0</v>
      </c>
      <c r="BG122" s="124">
        <f>IF(N122="zákl. přenesená",J122,0)</f>
        <v>0</v>
      </c>
      <c r="BH122" s="124">
        <f>IF(N122="sníž. přenesená",J122,0)</f>
        <v>0</v>
      </c>
      <c r="BI122" s="124">
        <f>IF(N122="nulová",J122,0)</f>
        <v>0</v>
      </c>
      <c r="BJ122" s="13" t="s">
        <v>76</v>
      </c>
      <c r="BK122" s="124">
        <f>ROUND(I122*H122,2)</f>
        <v>0</v>
      </c>
      <c r="BL122" s="13" t="s">
        <v>142</v>
      </c>
      <c r="BM122" s="123" t="s">
        <v>78</v>
      </c>
    </row>
    <row r="123" spans="2:65" s="1" customFormat="1">
      <c r="B123" s="25"/>
      <c r="D123" s="142" t="s">
        <v>143</v>
      </c>
      <c r="F123" s="143" t="s">
        <v>178</v>
      </c>
      <c r="L123" s="25"/>
      <c r="M123" s="125"/>
      <c r="T123" s="48"/>
      <c r="AT123" s="13" t="s">
        <v>143</v>
      </c>
      <c r="AU123" s="13" t="s">
        <v>78</v>
      </c>
    </row>
    <row r="124" spans="2:65" s="11" customFormat="1" ht="22.9" customHeight="1">
      <c r="B124" s="109"/>
      <c r="D124" s="110" t="s">
        <v>68</v>
      </c>
      <c r="E124" s="136" t="s">
        <v>185</v>
      </c>
      <c r="F124" s="136" t="s">
        <v>186</v>
      </c>
      <c r="J124" s="146">
        <f>BK124</f>
        <v>0</v>
      </c>
      <c r="L124" s="109"/>
      <c r="M124" s="111"/>
      <c r="P124" s="112">
        <f>SUM(P125:P126)</f>
        <v>0</v>
      </c>
      <c r="R124" s="112">
        <f>SUM(R125:R126)</f>
        <v>0</v>
      </c>
      <c r="T124" s="113">
        <f>SUM(T125:T126)</f>
        <v>0</v>
      </c>
      <c r="AR124" s="110" t="s">
        <v>76</v>
      </c>
      <c r="AT124" s="114" t="s">
        <v>68</v>
      </c>
      <c r="AU124" s="114" t="s">
        <v>76</v>
      </c>
      <c r="AY124" s="110" t="s">
        <v>136</v>
      </c>
      <c r="BK124" s="115">
        <f>SUM(BK125:BK126)</f>
        <v>0</v>
      </c>
    </row>
    <row r="125" spans="2:65" s="1" customFormat="1" ht="23.65" customHeight="1">
      <c r="B125" s="116"/>
      <c r="C125" s="137" t="s">
        <v>78</v>
      </c>
      <c r="D125" s="137" t="s">
        <v>138</v>
      </c>
      <c r="E125" s="138" t="s">
        <v>187</v>
      </c>
      <c r="F125" s="139" t="s">
        <v>188</v>
      </c>
      <c r="G125" s="140" t="s">
        <v>177</v>
      </c>
      <c r="H125" s="141">
        <v>2000</v>
      </c>
      <c r="I125" s="117"/>
      <c r="J125" s="147">
        <f>ROUND(I125*H125,2)</f>
        <v>0</v>
      </c>
      <c r="K125" s="118"/>
      <c r="L125" s="25"/>
      <c r="M125" s="119" t="s">
        <v>1</v>
      </c>
      <c r="N125" s="120" t="s">
        <v>34</v>
      </c>
      <c r="O125" s="121">
        <v>0</v>
      </c>
      <c r="P125" s="121">
        <f>O125*H125</f>
        <v>0</v>
      </c>
      <c r="Q125" s="121">
        <v>0</v>
      </c>
      <c r="R125" s="121">
        <f>Q125*H125</f>
        <v>0</v>
      </c>
      <c r="S125" s="121">
        <v>0</v>
      </c>
      <c r="T125" s="122">
        <f>S125*H125</f>
        <v>0</v>
      </c>
      <c r="AR125" s="123" t="s">
        <v>142</v>
      </c>
      <c r="AT125" s="123" t="s">
        <v>138</v>
      </c>
      <c r="AU125" s="123" t="s">
        <v>78</v>
      </c>
      <c r="AY125" s="13" t="s">
        <v>136</v>
      </c>
      <c r="BE125" s="124">
        <f>IF(N125="základní",J125,0)</f>
        <v>0</v>
      </c>
      <c r="BF125" s="124">
        <f>IF(N125="snížená",J125,0)</f>
        <v>0</v>
      </c>
      <c r="BG125" s="124">
        <f>IF(N125="zákl. přenesená",J125,0)</f>
        <v>0</v>
      </c>
      <c r="BH125" s="124">
        <f>IF(N125="sníž. přenesená",J125,0)</f>
        <v>0</v>
      </c>
      <c r="BI125" s="124">
        <f>IF(N125="nulová",J125,0)</f>
        <v>0</v>
      </c>
      <c r="BJ125" s="13" t="s">
        <v>76</v>
      </c>
      <c r="BK125" s="124">
        <f>ROUND(I125*H125,2)</f>
        <v>0</v>
      </c>
      <c r="BL125" s="13" t="s">
        <v>142</v>
      </c>
      <c r="BM125" s="123" t="s">
        <v>142</v>
      </c>
    </row>
    <row r="126" spans="2:65" s="1" customFormat="1" ht="19.5">
      <c r="B126" s="25"/>
      <c r="D126" s="142" t="s">
        <v>143</v>
      </c>
      <c r="F126" s="143" t="s">
        <v>190</v>
      </c>
      <c r="L126" s="25"/>
      <c r="M126" s="126"/>
      <c r="N126" s="127"/>
      <c r="O126" s="127"/>
      <c r="P126" s="127"/>
      <c r="Q126" s="127"/>
      <c r="R126" s="127"/>
      <c r="S126" s="127"/>
      <c r="T126" s="128"/>
      <c r="AT126" s="13" t="s">
        <v>143</v>
      </c>
      <c r="AU126" s="13" t="s">
        <v>78</v>
      </c>
    </row>
    <row r="127" spans="2:65" s="1" customFormat="1" ht="6.95" customHeight="1">
      <c r="B127" s="37"/>
      <c r="C127" s="38"/>
      <c r="D127" s="38"/>
      <c r="E127" s="38"/>
      <c r="F127" s="38"/>
      <c r="G127" s="38"/>
      <c r="H127" s="38"/>
      <c r="I127" s="38"/>
      <c r="J127" s="38"/>
      <c r="K127" s="38"/>
      <c r="L127" s="25"/>
    </row>
  </sheetData>
  <sheetProtection algorithmName="SHA-512" hashValue="cjuPMN9ScAcqFpJmZ0kUUDbirOLnM+j9Ryye15cK3p/kXm5ZLgB76nclz+TGIi2E3EdTcGOvr4uaApLXviPJqw==" saltValue="8Jw/Cg+SQfJSgyuoB4h+9Q==" spinCount="100000" sheet="1" objects="1" scenarios="1"/>
  <autoFilter ref="C118:K126" xr:uid="{00000000-0009-0000-0000-00000C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7"/>
  <sheetViews>
    <sheetView showGridLines="0" workbookViewId="0">
      <selection activeCell="F130" sqref="F130"/>
    </sheetView>
  </sheetViews>
  <sheetFormatPr defaultRowHeight="11.25"/>
  <cols>
    <col min="1" max="1" width="8.5" customWidth="1"/>
    <col min="2" max="2" width="1.1640625" customWidth="1"/>
    <col min="3" max="3" width="4.33203125" customWidth="1"/>
    <col min="4" max="4" width="4.5" customWidth="1"/>
    <col min="5" max="5" width="17.5" customWidth="1"/>
    <col min="6" max="6" width="52.1640625" customWidth="1"/>
    <col min="7" max="7" width="7.6640625" customWidth="1"/>
    <col min="8" max="8" width="14.33203125" customWidth="1"/>
    <col min="9" max="9" width="16.1640625" customWidth="1"/>
    <col min="10" max="10" width="22.83203125" customWidth="1"/>
    <col min="11" max="11" width="22.83203125" hidden="1" customWidth="1"/>
    <col min="12" max="12" width="9.5" customWidth="1"/>
    <col min="13" max="13" width="11.1640625" hidden="1" customWidth="1"/>
    <col min="14" max="14" width="9.1640625" hidden="1"/>
    <col min="15" max="20" width="14.5" hidden="1" customWidth="1"/>
    <col min="21" max="21" width="16.6640625" hidden="1" customWidth="1"/>
    <col min="22" max="22" width="12.6640625" customWidth="1"/>
    <col min="23" max="23" width="16.6640625" customWidth="1"/>
    <col min="24" max="24" width="12.6640625" customWidth="1"/>
    <col min="25" max="25" width="15.5" customWidth="1"/>
    <col min="26" max="26" width="11.33203125" customWidth="1"/>
    <col min="27" max="27" width="15.5" customWidth="1"/>
    <col min="28" max="28" width="16.6640625" customWidth="1"/>
    <col min="29" max="29" width="11.33203125" customWidth="1"/>
    <col min="30" max="30" width="15.5" customWidth="1"/>
    <col min="31" max="31" width="16.6640625" customWidth="1"/>
    <col min="44" max="65" width="9.1640625" hidden="1"/>
  </cols>
  <sheetData>
    <row r="2" spans="2:46" ht="36.950000000000003" customHeight="1">
      <c r="L2" s="164" t="s">
        <v>5</v>
      </c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3" t="s">
        <v>77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5" customHeight="1">
      <c r="B4" s="16"/>
      <c r="D4" s="17" t="s">
        <v>103</v>
      </c>
      <c r="L4" s="16"/>
      <c r="M4" s="76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5" customHeight="1">
      <c r="B7" s="16"/>
      <c r="E7" s="192" t="str">
        <f>'Rekapitulace stavby'!K6</f>
        <v>Hodonín – opravy asfaltových vrstev MK 2024</v>
      </c>
      <c r="F7" s="193"/>
      <c r="G7" s="193"/>
      <c r="H7" s="193"/>
      <c r="L7" s="16"/>
    </row>
    <row r="8" spans="2:46" s="1" customFormat="1" ht="12" customHeight="1">
      <c r="B8" s="25"/>
      <c r="D8" s="22" t="s">
        <v>104</v>
      </c>
      <c r="L8" s="25"/>
    </row>
    <row r="9" spans="2:46" s="1" customFormat="1" ht="15" customHeight="1">
      <c r="B9" s="25"/>
      <c r="E9" s="184" t="s">
        <v>105</v>
      </c>
      <c r="F9" s="191"/>
      <c r="G9" s="191"/>
      <c r="H9" s="191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23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22</v>
      </c>
      <c r="J17" s="20" t="str">
        <f>'Rekapitulace stavby'!AN13</f>
        <v/>
      </c>
      <c r="L17" s="25"/>
    </row>
    <row r="18" spans="2:12" s="1" customFormat="1" ht="18" customHeight="1">
      <c r="B18" s="25"/>
      <c r="E18" s="178" t="str">
        <f>'Rekapitulace stavby'!E14</f>
        <v xml:space="preserve"> </v>
      </c>
      <c r="F18" s="178"/>
      <c r="G18" s="178"/>
      <c r="H18" s="178"/>
      <c r="I18" s="22" t="s">
        <v>23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22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23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22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23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5" customHeight="1">
      <c r="B27" s="77"/>
      <c r="E27" s="180" t="s">
        <v>1</v>
      </c>
      <c r="F27" s="180"/>
      <c r="G27" s="180"/>
      <c r="H27" s="180"/>
      <c r="L27" s="77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78" t="s">
        <v>29</v>
      </c>
      <c r="J30" s="56">
        <f>ROUND(J126,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79" t="s">
        <v>33</v>
      </c>
      <c r="E33" s="22" t="s">
        <v>34</v>
      </c>
      <c r="F33" s="80">
        <f>ROUND((SUM(BE126:BE176)),  2)</f>
        <v>0</v>
      </c>
      <c r="I33" s="81">
        <v>0.21</v>
      </c>
      <c r="J33" s="80">
        <f>ROUND(((SUM(BE126:BE176))*I33),  2)</f>
        <v>0</v>
      </c>
      <c r="L33" s="25"/>
    </row>
    <row r="34" spans="2:12" s="1" customFormat="1" ht="14.45" customHeight="1">
      <c r="B34" s="25"/>
      <c r="E34" s="22" t="s">
        <v>35</v>
      </c>
      <c r="F34" s="80">
        <f>ROUND((SUM(BF126:BF176)),  2)</f>
        <v>0</v>
      </c>
      <c r="I34" s="81">
        <v>0.12</v>
      </c>
      <c r="J34" s="80">
        <f>ROUND(((SUM(BF126:BF176))*I34),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80">
        <f>ROUND((SUM(BG126:BG176)),  2)</f>
        <v>0</v>
      </c>
      <c r="I35" s="81">
        <v>0.21</v>
      </c>
      <c r="J35" s="8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80">
        <f>ROUND((SUM(BH126:BH176)),  2)</f>
        <v>0</v>
      </c>
      <c r="I36" s="81">
        <v>0.12</v>
      </c>
      <c r="J36" s="80">
        <f>0</f>
        <v>0</v>
      </c>
      <c r="L36" s="25"/>
    </row>
    <row r="37" spans="2:12" s="1" customFormat="1" ht="14.45" hidden="1" customHeight="1">
      <c r="B37" s="25"/>
      <c r="E37" s="22" t="s">
        <v>38</v>
      </c>
      <c r="F37" s="80">
        <f>ROUND((SUM(BI126:BI176)),  2)</f>
        <v>0</v>
      </c>
      <c r="I37" s="81">
        <v>0</v>
      </c>
      <c r="J37" s="80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2"/>
      <c r="D39" s="83" t="s">
        <v>39</v>
      </c>
      <c r="E39" s="49"/>
      <c r="F39" s="49"/>
      <c r="G39" s="84" t="s">
        <v>40</v>
      </c>
      <c r="H39" s="85" t="s">
        <v>41</v>
      </c>
      <c r="I39" s="49"/>
      <c r="J39" s="86">
        <f>SUM(J30:J37)</f>
        <v>0</v>
      </c>
      <c r="K39" s="8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44</v>
      </c>
      <c r="E61" s="27"/>
      <c r="F61" s="88" t="s">
        <v>45</v>
      </c>
      <c r="G61" s="36" t="s">
        <v>44</v>
      </c>
      <c r="H61" s="27"/>
      <c r="I61" s="27"/>
      <c r="J61" s="8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44</v>
      </c>
      <c r="E76" s="27"/>
      <c r="F76" s="88" t="s">
        <v>45</v>
      </c>
      <c r="G76" s="36" t="s">
        <v>44</v>
      </c>
      <c r="H76" s="27"/>
      <c r="I76" s="27"/>
      <c r="J76" s="89" t="s">
        <v>45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106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5" customHeight="1">
      <c r="B85" s="25"/>
      <c r="E85" s="192" t="str">
        <f>E7</f>
        <v>Hodonín – opravy asfaltových vrstev MK 2024</v>
      </c>
      <c r="F85" s="193"/>
      <c r="G85" s="193"/>
      <c r="H85" s="193"/>
      <c r="L85" s="25"/>
    </row>
    <row r="86" spans="2:47" s="1" customFormat="1" ht="12" customHeight="1">
      <c r="B86" s="25"/>
      <c r="C86" s="22" t="s">
        <v>104</v>
      </c>
      <c r="L86" s="25"/>
    </row>
    <row r="87" spans="2:47" s="1" customFormat="1" ht="15" customHeight="1">
      <c r="B87" s="25"/>
      <c r="E87" s="184" t="str">
        <f>E9</f>
        <v>01 - Rekonstrukce MK Pančava</v>
      </c>
      <c r="F87" s="191"/>
      <c r="G87" s="191"/>
      <c r="H87" s="191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/>
      </c>
      <c r="L89" s="25"/>
    </row>
    <row r="90" spans="2:47" s="1" customFormat="1" ht="6.95" customHeight="1">
      <c r="B90" s="25"/>
      <c r="L90" s="25"/>
    </row>
    <row r="91" spans="2:47" s="1" customFormat="1" ht="14.85" customHeight="1">
      <c r="B91" s="25"/>
      <c r="C91" s="22" t="s">
        <v>21</v>
      </c>
      <c r="F91" s="20" t="str">
        <f>E15</f>
        <v xml:space="preserve"> </v>
      </c>
      <c r="I91" s="22" t="s">
        <v>25</v>
      </c>
      <c r="J91" s="23" t="str">
        <f>E21</f>
        <v xml:space="preserve"> </v>
      </c>
      <c r="L91" s="25"/>
    </row>
    <row r="92" spans="2:47" s="1" customFormat="1" ht="14.85" customHeight="1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0" t="s">
        <v>107</v>
      </c>
      <c r="D94" s="82"/>
      <c r="E94" s="82"/>
      <c r="F94" s="82"/>
      <c r="G94" s="82"/>
      <c r="H94" s="82"/>
      <c r="I94" s="82"/>
      <c r="J94" s="91" t="s">
        <v>108</v>
      </c>
      <c r="K94" s="8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2" t="s">
        <v>109</v>
      </c>
      <c r="J96" s="56">
        <f>J126</f>
        <v>0</v>
      </c>
      <c r="L96" s="25"/>
      <c r="AU96" s="13" t="s">
        <v>110</v>
      </c>
    </row>
    <row r="97" spans="2:12" s="8" customFormat="1" ht="24.95" customHeight="1">
      <c r="B97" s="93"/>
      <c r="D97" s="94" t="s">
        <v>111</v>
      </c>
      <c r="E97" s="95"/>
      <c r="F97" s="95"/>
      <c r="G97" s="95"/>
      <c r="H97" s="95"/>
      <c r="I97" s="95"/>
      <c r="J97" s="96">
        <f>J127</f>
        <v>0</v>
      </c>
      <c r="L97" s="93"/>
    </row>
    <row r="98" spans="2:12" s="9" customFormat="1" ht="19.899999999999999" customHeight="1">
      <c r="B98" s="97"/>
      <c r="D98" s="98" t="s">
        <v>112</v>
      </c>
      <c r="E98" s="99"/>
      <c r="F98" s="99"/>
      <c r="G98" s="99"/>
      <c r="H98" s="99"/>
      <c r="I98" s="99"/>
      <c r="J98" s="100">
        <f>J128</f>
        <v>0</v>
      </c>
      <c r="L98" s="97"/>
    </row>
    <row r="99" spans="2:12" s="9" customFormat="1" ht="19.899999999999999" customHeight="1">
      <c r="B99" s="97"/>
      <c r="D99" s="98" t="s">
        <v>113</v>
      </c>
      <c r="E99" s="99"/>
      <c r="F99" s="99"/>
      <c r="G99" s="99"/>
      <c r="H99" s="99"/>
      <c r="I99" s="99"/>
      <c r="J99" s="100">
        <f>J135</f>
        <v>0</v>
      </c>
      <c r="L99" s="97"/>
    </row>
    <row r="100" spans="2:12" s="9" customFormat="1" ht="19.899999999999999" customHeight="1">
      <c r="B100" s="97"/>
      <c r="D100" s="98" t="s">
        <v>114</v>
      </c>
      <c r="E100" s="99"/>
      <c r="F100" s="99"/>
      <c r="G100" s="99"/>
      <c r="H100" s="99"/>
      <c r="I100" s="99"/>
      <c r="J100" s="100">
        <f>J138</f>
        <v>0</v>
      </c>
      <c r="L100" s="97"/>
    </row>
    <row r="101" spans="2:12" s="9" customFormat="1" ht="19.899999999999999" customHeight="1">
      <c r="B101" s="97"/>
      <c r="D101" s="98" t="s">
        <v>115</v>
      </c>
      <c r="E101" s="99"/>
      <c r="F101" s="99"/>
      <c r="G101" s="99"/>
      <c r="H101" s="99"/>
      <c r="I101" s="99"/>
      <c r="J101" s="100">
        <f>J149</f>
        <v>0</v>
      </c>
      <c r="L101" s="97"/>
    </row>
    <row r="102" spans="2:12" s="9" customFormat="1" ht="19.899999999999999" customHeight="1">
      <c r="B102" s="97"/>
      <c r="D102" s="98" t="s">
        <v>116</v>
      </c>
      <c r="E102" s="99"/>
      <c r="F102" s="99"/>
      <c r="G102" s="99"/>
      <c r="H102" s="99"/>
      <c r="I102" s="99"/>
      <c r="J102" s="100">
        <f>J152</f>
        <v>0</v>
      </c>
      <c r="L102" s="97"/>
    </row>
    <row r="103" spans="2:12" s="9" customFormat="1" ht="19.899999999999999" customHeight="1">
      <c r="B103" s="97"/>
      <c r="D103" s="98" t="s">
        <v>117</v>
      </c>
      <c r="E103" s="99"/>
      <c r="F103" s="99"/>
      <c r="G103" s="99"/>
      <c r="H103" s="99"/>
      <c r="I103" s="99"/>
      <c r="J103" s="100">
        <f>J163</f>
        <v>0</v>
      </c>
      <c r="L103" s="97"/>
    </row>
    <row r="104" spans="2:12" s="9" customFormat="1" ht="19.899999999999999" customHeight="1">
      <c r="B104" s="97"/>
      <c r="D104" s="98" t="s">
        <v>118</v>
      </c>
      <c r="E104" s="99"/>
      <c r="F104" s="99"/>
      <c r="G104" s="99"/>
      <c r="H104" s="99"/>
      <c r="I104" s="99"/>
      <c r="J104" s="100">
        <f>J170</f>
        <v>0</v>
      </c>
      <c r="L104" s="97"/>
    </row>
    <row r="105" spans="2:12" s="8" customFormat="1" ht="24.95" customHeight="1">
      <c r="B105" s="93"/>
      <c r="D105" s="94" t="s">
        <v>119</v>
      </c>
      <c r="E105" s="95"/>
      <c r="F105" s="95"/>
      <c r="G105" s="95"/>
      <c r="H105" s="95"/>
      <c r="I105" s="95"/>
      <c r="J105" s="96">
        <f>J173</f>
        <v>0</v>
      </c>
      <c r="L105" s="93"/>
    </row>
    <row r="106" spans="2:12" s="9" customFormat="1" ht="19.899999999999999" customHeight="1">
      <c r="B106" s="97"/>
      <c r="D106" s="98" t="s">
        <v>120</v>
      </c>
      <c r="E106" s="99"/>
      <c r="F106" s="99"/>
      <c r="G106" s="99"/>
      <c r="H106" s="99"/>
      <c r="I106" s="99"/>
      <c r="J106" s="100">
        <f>J174</f>
        <v>0</v>
      </c>
      <c r="L106" s="97"/>
    </row>
    <row r="107" spans="2:12" s="1" customFormat="1" ht="21.75" customHeight="1">
      <c r="B107" s="25"/>
      <c r="L107" s="25"/>
    </row>
    <row r="108" spans="2:12" s="1" customFormat="1" ht="6.95" customHeight="1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25"/>
    </row>
    <row r="112" spans="2:12" s="1" customFormat="1" ht="6.95" customHeight="1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25"/>
    </row>
    <row r="113" spans="2:63" s="1" customFormat="1" ht="24.95" customHeight="1">
      <c r="B113" s="25"/>
      <c r="C113" s="17" t="s">
        <v>121</v>
      </c>
      <c r="L113" s="25"/>
    </row>
    <row r="114" spans="2:63" s="1" customFormat="1" ht="6.95" customHeight="1">
      <c r="B114" s="25"/>
      <c r="L114" s="25"/>
    </row>
    <row r="115" spans="2:63" s="1" customFormat="1" ht="12" customHeight="1">
      <c r="B115" s="25"/>
      <c r="C115" s="22" t="s">
        <v>14</v>
      </c>
      <c r="L115" s="25"/>
    </row>
    <row r="116" spans="2:63" s="1" customFormat="1" ht="15" customHeight="1">
      <c r="B116" s="25"/>
      <c r="E116" s="192" t="str">
        <f>E7</f>
        <v>Hodonín – opravy asfaltových vrstev MK 2024</v>
      </c>
      <c r="F116" s="193"/>
      <c r="G116" s="193"/>
      <c r="H116" s="193"/>
      <c r="L116" s="25"/>
    </row>
    <row r="117" spans="2:63" s="1" customFormat="1" ht="12" customHeight="1">
      <c r="B117" s="25"/>
      <c r="C117" s="22" t="s">
        <v>104</v>
      </c>
      <c r="L117" s="25"/>
    </row>
    <row r="118" spans="2:63" s="1" customFormat="1" ht="15" customHeight="1">
      <c r="B118" s="25"/>
      <c r="E118" s="184" t="str">
        <f>E9</f>
        <v>01 - Rekonstrukce MK Pančava</v>
      </c>
      <c r="F118" s="191"/>
      <c r="G118" s="191"/>
      <c r="H118" s="191"/>
      <c r="L118" s="25"/>
    </row>
    <row r="119" spans="2:63" s="1" customFormat="1" ht="6.95" customHeight="1">
      <c r="B119" s="25"/>
      <c r="L119" s="25"/>
    </row>
    <row r="120" spans="2:63" s="1" customFormat="1" ht="12" customHeight="1">
      <c r="B120" s="25"/>
      <c r="C120" s="22" t="s">
        <v>18</v>
      </c>
      <c r="F120" s="20" t="str">
        <f>F12</f>
        <v xml:space="preserve"> </v>
      </c>
      <c r="I120" s="22" t="s">
        <v>20</v>
      </c>
      <c r="J120" s="45" t="str">
        <f>IF(J12="","",J12)</f>
        <v/>
      </c>
      <c r="L120" s="25"/>
    </row>
    <row r="121" spans="2:63" s="1" customFormat="1" ht="6.95" customHeight="1">
      <c r="B121" s="25"/>
      <c r="L121" s="25"/>
    </row>
    <row r="122" spans="2:63" s="1" customFormat="1" ht="14.85" customHeight="1">
      <c r="B122" s="25"/>
      <c r="C122" s="22" t="s">
        <v>21</v>
      </c>
      <c r="F122" s="20" t="str">
        <f>E15</f>
        <v xml:space="preserve"> </v>
      </c>
      <c r="I122" s="22" t="s">
        <v>25</v>
      </c>
      <c r="J122" s="23" t="str">
        <f>E21</f>
        <v xml:space="preserve"> </v>
      </c>
      <c r="L122" s="25"/>
    </row>
    <row r="123" spans="2:63" s="1" customFormat="1" ht="14.85" customHeight="1">
      <c r="B123" s="25"/>
      <c r="C123" s="22" t="s">
        <v>24</v>
      </c>
      <c r="F123" s="20" t="str">
        <f>IF(E18="","",E18)</f>
        <v xml:space="preserve"> </v>
      </c>
      <c r="I123" s="22" t="s">
        <v>27</v>
      </c>
      <c r="J123" s="23" t="str">
        <f>E24</f>
        <v xml:space="preserve"> </v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01"/>
      <c r="C125" s="102" t="s">
        <v>122</v>
      </c>
      <c r="D125" s="103" t="s">
        <v>54</v>
      </c>
      <c r="E125" s="103" t="s">
        <v>50</v>
      </c>
      <c r="F125" s="103" t="s">
        <v>51</v>
      </c>
      <c r="G125" s="103" t="s">
        <v>123</v>
      </c>
      <c r="H125" s="103" t="s">
        <v>124</v>
      </c>
      <c r="I125" s="103" t="s">
        <v>125</v>
      </c>
      <c r="J125" s="104" t="s">
        <v>108</v>
      </c>
      <c r="K125" s="105" t="s">
        <v>126</v>
      </c>
      <c r="L125" s="101"/>
      <c r="M125" s="51" t="s">
        <v>1</v>
      </c>
      <c r="N125" s="52" t="s">
        <v>33</v>
      </c>
      <c r="O125" s="52" t="s">
        <v>127</v>
      </c>
      <c r="P125" s="52" t="s">
        <v>128</v>
      </c>
      <c r="Q125" s="52" t="s">
        <v>129</v>
      </c>
      <c r="R125" s="52" t="s">
        <v>130</v>
      </c>
      <c r="S125" s="52" t="s">
        <v>131</v>
      </c>
      <c r="T125" s="53" t="s">
        <v>132</v>
      </c>
    </row>
    <row r="126" spans="2:63" s="1" customFormat="1" ht="22.9" customHeight="1">
      <c r="B126" s="25"/>
      <c r="C126" s="134" t="s">
        <v>133</v>
      </c>
      <c r="J126" s="144">
        <f>BK126</f>
        <v>0</v>
      </c>
      <c r="L126" s="25"/>
      <c r="M126" s="54"/>
      <c r="N126" s="46"/>
      <c r="O126" s="46"/>
      <c r="P126" s="106">
        <f>P127+P173</f>
        <v>0</v>
      </c>
      <c r="Q126" s="46"/>
      <c r="R126" s="106">
        <f>R127+R173</f>
        <v>0</v>
      </c>
      <c r="S126" s="46"/>
      <c r="T126" s="107">
        <f>T127+T173</f>
        <v>0</v>
      </c>
      <c r="AT126" s="13" t="s">
        <v>68</v>
      </c>
      <c r="AU126" s="13" t="s">
        <v>110</v>
      </c>
      <c r="BK126" s="108">
        <f>BK127+BK173</f>
        <v>0</v>
      </c>
    </row>
    <row r="127" spans="2:63" s="11" customFormat="1" ht="25.9" customHeight="1">
      <c r="B127" s="109"/>
      <c r="D127" s="110" t="s">
        <v>68</v>
      </c>
      <c r="E127" s="135" t="s">
        <v>134</v>
      </c>
      <c r="F127" s="135" t="s">
        <v>135</v>
      </c>
      <c r="J127" s="145">
        <f>BK127</f>
        <v>0</v>
      </c>
      <c r="L127" s="109"/>
      <c r="M127" s="111"/>
      <c r="P127" s="112">
        <f>P128+P135+P138+P149+P152+P163+P170</f>
        <v>0</v>
      </c>
      <c r="R127" s="112">
        <f>R128+R135+R138+R149+R152+R163+R170</f>
        <v>0</v>
      </c>
      <c r="T127" s="113">
        <f>T128+T135+T138+T149+T152+T163+T170</f>
        <v>0</v>
      </c>
      <c r="AR127" s="110" t="s">
        <v>76</v>
      </c>
      <c r="AT127" s="114" t="s">
        <v>68</v>
      </c>
      <c r="AU127" s="114" t="s">
        <v>69</v>
      </c>
      <c r="AY127" s="110" t="s">
        <v>136</v>
      </c>
      <c r="BK127" s="115">
        <f>BK128+BK135+BK138+BK149+BK152+BK163+BK170</f>
        <v>0</v>
      </c>
    </row>
    <row r="128" spans="2:63" s="11" customFormat="1" ht="22.9" customHeight="1">
      <c r="B128" s="109"/>
      <c r="D128" s="110" t="s">
        <v>68</v>
      </c>
      <c r="E128" s="136" t="s">
        <v>76</v>
      </c>
      <c r="F128" s="136" t="s">
        <v>137</v>
      </c>
      <c r="J128" s="146">
        <f>BK128</f>
        <v>0</v>
      </c>
      <c r="L128" s="109"/>
      <c r="M128" s="111"/>
      <c r="P128" s="112">
        <f>SUM(P129:P134)</f>
        <v>0</v>
      </c>
      <c r="R128" s="112">
        <f>SUM(R129:R134)</f>
        <v>0</v>
      </c>
      <c r="T128" s="113">
        <f>SUM(T129:T134)</f>
        <v>0</v>
      </c>
      <c r="AR128" s="110" t="s">
        <v>76</v>
      </c>
      <c r="AT128" s="114" t="s">
        <v>68</v>
      </c>
      <c r="AU128" s="114" t="s">
        <v>76</v>
      </c>
      <c r="AY128" s="110" t="s">
        <v>136</v>
      </c>
      <c r="BK128" s="115">
        <f>SUM(BK129:BK134)</f>
        <v>0</v>
      </c>
    </row>
    <row r="129" spans="2:65" s="1" customFormat="1" ht="23.65" customHeight="1">
      <c r="B129" s="116"/>
      <c r="C129" s="137" t="s">
        <v>78</v>
      </c>
      <c r="D129" s="137" t="s">
        <v>138</v>
      </c>
      <c r="E129" s="138" t="s">
        <v>139</v>
      </c>
      <c r="F129" s="139" t="s">
        <v>140</v>
      </c>
      <c r="G129" s="140" t="s">
        <v>141</v>
      </c>
      <c r="H129" s="141">
        <v>58.8</v>
      </c>
      <c r="I129" s="117"/>
      <c r="J129" s="147">
        <f>ROUND(I129*H129,2)</f>
        <v>0</v>
      </c>
      <c r="K129" s="118"/>
      <c r="L129" s="25"/>
      <c r="M129" s="119" t="s">
        <v>1</v>
      </c>
      <c r="N129" s="120" t="s">
        <v>34</v>
      </c>
      <c r="O129" s="121">
        <v>0</v>
      </c>
      <c r="P129" s="121">
        <f>O129*H129</f>
        <v>0</v>
      </c>
      <c r="Q129" s="121">
        <v>0</v>
      </c>
      <c r="R129" s="121">
        <f>Q129*H129</f>
        <v>0</v>
      </c>
      <c r="S129" s="121">
        <v>0</v>
      </c>
      <c r="T129" s="122">
        <f>S129*H129</f>
        <v>0</v>
      </c>
      <c r="AR129" s="123" t="s">
        <v>142</v>
      </c>
      <c r="AT129" s="123" t="s">
        <v>138</v>
      </c>
      <c r="AU129" s="123" t="s">
        <v>78</v>
      </c>
      <c r="AY129" s="13" t="s">
        <v>136</v>
      </c>
      <c r="BE129" s="124">
        <f>IF(N129="základní",J129,0)</f>
        <v>0</v>
      </c>
      <c r="BF129" s="124">
        <f>IF(N129="snížená",J129,0)</f>
        <v>0</v>
      </c>
      <c r="BG129" s="124">
        <f>IF(N129="zákl. přenesená",J129,0)</f>
        <v>0</v>
      </c>
      <c r="BH129" s="124">
        <f>IF(N129="sníž. přenesená",J129,0)</f>
        <v>0</v>
      </c>
      <c r="BI129" s="124">
        <f>IF(N129="nulová",J129,0)</f>
        <v>0</v>
      </c>
      <c r="BJ129" s="13" t="s">
        <v>76</v>
      </c>
      <c r="BK129" s="124">
        <f>ROUND(I129*H129,2)</f>
        <v>0</v>
      </c>
      <c r="BL129" s="13" t="s">
        <v>142</v>
      </c>
      <c r="BM129" s="123" t="s">
        <v>78</v>
      </c>
    </row>
    <row r="130" spans="2:65" s="1" customFormat="1" ht="39">
      <c r="B130" s="25"/>
      <c r="D130" s="142" t="s">
        <v>143</v>
      </c>
      <c r="F130" s="143" t="s">
        <v>144</v>
      </c>
      <c r="L130" s="25"/>
      <c r="M130" s="125"/>
      <c r="T130" s="48"/>
      <c r="AT130" s="13" t="s">
        <v>143</v>
      </c>
      <c r="AU130" s="13" t="s">
        <v>78</v>
      </c>
    </row>
    <row r="131" spans="2:65" s="1" customFormat="1" ht="31.9" customHeight="1">
      <c r="B131" s="116"/>
      <c r="C131" s="137" t="s">
        <v>7</v>
      </c>
      <c r="D131" s="137" t="s">
        <v>138</v>
      </c>
      <c r="E131" s="138" t="s">
        <v>145</v>
      </c>
      <c r="F131" s="139" t="s">
        <v>146</v>
      </c>
      <c r="G131" s="140" t="s">
        <v>141</v>
      </c>
      <c r="H131" s="141">
        <v>1018</v>
      </c>
      <c r="I131" s="117"/>
      <c r="J131" s="147">
        <f>ROUND(I131*H131,2)</f>
        <v>0</v>
      </c>
      <c r="K131" s="118"/>
      <c r="L131" s="25"/>
      <c r="M131" s="119" t="s">
        <v>1</v>
      </c>
      <c r="N131" s="120" t="s">
        <v>34</v>
      </c>
      <c r="O131" s="121">
        <v>0</v>
      </c>
      <c r="P131" s="121">
        <f>O131*H131</f>
        <v>0</v>
      </c>
      <c r="Q131" s="121">
        <v>0</v>
      </c>
      <c r="R131" s="121">
        <f>Q131*H131</f>
        <v>0</v>
      </c>
      <c r="S131" s="121">
        <v>0</v>
      </c>
      <c r="T131" s="122">
        <f>S131*H131</f>
        <v>0</v>
      </c>
      <c r="AR131" s="123" t="s">
        <v>142</v>
      </c>
      <c r="AT131" s="123" t="s">
        <v>138</v>
      </c>
      <c r="AU131" s="123" t="s">
        <v>78</v>
      </c>
      <c r="AY131" s="13" t="s">
        <v>136</v>
      </c>
      <c r="BE131" s="124">
        <f>IF(N131="základní",J131,0)</f>
        <v>0</v>
      </c>
      <c r="BF131" s="124">
        <f>IF(N131="snížená",J131,0)</f>
        <v>0</v>
      </c>
      <c r="BG131" s="124">
        <f>IF(N131="zákl. přenesená",J131,0)</f>
        <v>0</v>
      </c>
      <c r="BH131" s="124">
        <f>IF(N131="sníž. přenesená",J131,0)</f>
        <v>0</v>
      </c>
      <c r="BI131" s="124">
        <f>IF(N131="nulová",J131,0)</f>
        <v>0</v>
      </c>
      <c r="BJ131" s="13" t="s">
        <v>76</v>
      </c>
      <c r="BK131" s="124">
        <f>ROUND(I131*H131,2)</f>
        <v>0</v>
      </c>
      <c r="BL131" s="13" t="s">
        <v>142</v>
      </c>
      <c r="BM131" s="123" t="s">
        <v>142</v>
      </c>
    </row>
    <row r="132" spans="2:65" s="1" customFormat="1" ht="29.25">
      <c r="B132" s="25"/>
      <c r="D132" s="142" t="s">
        <v>143</v>
      </c>
      <c r="F132" s="143" t="s">
        <v>147</v>
      </c>
      <c r="L132" s="25"/>
      <c r="M132" s="125"/>
      <c r="T132" s="48"/>
      <c r="AT132" s="13" t="s">
        <v>143</v>
      </c>
      <c r="AU132" s="13" t="s">
        <v>78</v>
      </c>
    </row>
    <row r="133" spans="2:65" s="1" customFormat="1" ht="23.65" customHeight="1">
      <c r="B133" s="116"/>
      <c r="C133" s="137" t="s">
        <v>76</v>
      </c>
      <c r="D133" s="137" t="s">
        <v>138</v>
      </c>
      <c r="E133" s="138" t="s">
        <v>148</v>
      </c>
      <c r="F133" s="139" t="s">
        <v>149</v>
      </c>
      <c r="G133" s="140" t="s">
        <v>141</v>
      </c>
      <c r="H133" s="141">
        <v>588</v>
      </c>
      <c r="I133" s="117"/>
      <c r="J133" s="147">
        <f>ROUND(I133*H133,2)</f>
        <v>0</v>
      </c>
      <c r="K133" s="118"/>
      <c r="L133" s="25"/>
      <c r="M133" s="119" t="s">
        <v>1</v>
      </c>
      <c r="N133" s="120" t="s">
        <v>34</v>
      </c>
      <c r="O133" s="121">
        <v>0</v>
      </c>
      <c r="P133" s="121">
        <f>O133*H133</f>
        <v>0</v>
      </c>
      <c r="Q133" s="121">
        <v>0</v>
      </c>
      <c r="R133" s="121">
        <f>Q133*H133</f>
        <v>0</v>
      </c>
      <c r="S133" s="121">
        <v>0</v>
      </c>
      <c r="T133" s="122">
        <f>S133*H133</f>
        <v>0</v>
      </c>
      <c r="AR133" s="123" t="s">
        <v>142</v>
      </c>
      <c r="AT133" s="123" t="s">
        <v>138</v>
      </c>
      <c r="AU133" s="123" t="s">
        <v>78</v>
      </c>
      <c r="AY133" s="13" t="s">
        <v>136</v>
      </c>
      <c r="BE133" s="124">
        <f>IF(N133="základní",J133,0)</f>
        <v>0</v>
      </c>
      <c r="BF133" s="124">
        <f>IF(N133="snížená",J133,0)</f>
        <v>0</v>
      </c>
      <c r="BG133" s="124">
        <f>IF(N133="zákl. přenesená",J133,0)</f>
        <v>0</v>
      </c>
      <c r="BH133" s="124">
        <f>IF(N133="sníž. přenesená",J133,0)</f>
        <v>0</v>
      </c>
      <c r="BI133" s="124">
        <f>IF(N133="nulová",J133,0)</f>
        <v>0</v>
      </c>
      <c r="BJ133" s="13" t="s">
        <v>76</v>
      </c>
      <c r="BK133" s="124">
        <f>ROUND(I133*H133,2)</f>
        <v>0</v>
      </c>
      <c r="BL133" s="13" t="s">
        <v>142</v>
      </c>
      <c r="BM133" s="123" t="s">
        <v>150</v>
      </c>
    </row>
    <row r="134" spans="2:65" s="1" customFormat="1" ht="29.25">
      <c r="B134" s="25"/>
      <c r="D134" s="142" t="s">
        <v>143</v>
      </c>
      <c r="F134" s="143" t="s">
        <v>151</v>
      </c>
      <c r="L134" s="25"/>
      <c r="M134" s="125"/>
      <c r="T134" s="48"/>
      <c r="AT134" s="13" t="s">
        <v>143</v>
      </c>
      <c r="AU134" s="13" t="s">
        <v>78</v>
      </c>
    </row>
    <row r="135" spans="2:65" s="11" customFormat="1" ht="22.9" customHeight="1">
      <c r="B135" s="109"/>
      <c r="D135" s="110" t="s">
        <v>68</v>
      </c>
      <c r="E135" s="136" t="s">
        <v>142</v>
      </c>
      <c r="F135" s="136" t="s">
        <v>152</v>
      </c>
      <c r="J135" s="146">
        <f>BK135</f>
        <v>0</v>
      </c>
      <c r="L135" s="109"/>
      <c r="M135" s="111"/>
      <c r="P135" s="112">
        <f>SUM(P136:P137)</f>
        <v>0</v>
      </c>
      <c r="R135" s="112">
        <f>SUM(R136:R137)</f>
        <v>0</v>
      </c>
      <c r="T135" s="113">
        <f>SUM(T136:T137)</f>
        <v>0</v>
      </c>
      <c r="AR135" s="110" t="s">
        <v>76</v>
      </c>
      <c r="AT135" s="114" t="s">
        <v>68</v>
      </c>
      <c r="AU135" s="114" t="s">
        <v>76</v>
      </c>
      <c r="AY135" s="110" t="s">
        <v>136</v>
      </c>
      <c r="BK135" s="115">
        <f>SUM(BK136:BK137)</f>
        <v>0</v>
      </c>
    </row>
    <row r="136" spans="2:65" s="1" customFormat="1" ht="23.65" customHeight="1">
      <c r="B136" s="116"/>
      <c r="C136" s="137" t="s">
        <v>153</v>
      </c>
      <c r="D136" s="137" t="s">
        <v>138</v>
      </c>
      <c r="E136" s="138" t="s">
        <v>154</v>
      </c>
      <c r="F136" s="139" t="s">
        <v>155</v>
      </c>
      <c r="G136" s="140" t="s">
        <v>141</v>
      </c>
      <c r="H136" s="141">
        <v>315.8</v>
      </c>
      <c r="I136" s="117"/>
      <c r="J136" s="147">
        <f>ROUND(I136*H136,2)</f>
        <v>0</v>
      </c>
      <c r="K136" s="118"/>
      <c r="L136" s="25"/>
      <c r="M136" s="119" t="s">
        <v>1</v>
      </c>
      <c r="N136" s="120" t="s">
        <v>34</v>
      </c>
      <c r="O136" s="121">
        <v>0</v>
      </c>
      <c r="P136" s="121">
        <f>O136*H136</f>
        <v>0</v>
      </c>
      <c r="Q136" s="121">
        <v>0</v>
      </c>
      <c r="R136" s="121">
        <f>Q136*H136</f>
        <v>0</v>
      </c>
      <c r="S136" s="121">
        <v>0</v>
      </c>
      <c r="T136" s="122">
        <f>S136*H136</f>
        <v>0</v>
      </c>
      <c r="AR136" s="123" t="s">
        <v>142</v>
      </c>
      <c r="AT136" s="123" t="s">
        <v>138</v>
      </c>
      <c r="AU136" s="123" t="s">
        <v>78</v>
      </c>
      <c r="AY136" s="13" t="s">
        <v>136</v>
      </c>
      <c r="BE136" s="124">
        <f>IF(N136="základní",J136,0)</f>
        <v>0</v>
      </c>
      <c r="BF136" s="124">
        <f>IF(N136="snížená",J136,0)</f>
        <v>0</v>
      </c>
      <c r="BG136" s="124">
        <f>IF(N136="zákl. přenesená",J136,0)</f>
        <v>0</v>
      </c>
      <c r="BH136" s="124">
        <f>IF(N136="sníž. přenesená",J136,0)</f>
        <v>0</v>
      </c>
      <c r="BI136" s="124">
        <f>IF(N136="nulová",J136,0)</f>
        <v>0</v>
      </c>
      <c r="BJ136" s="13" t="s">
        <v>76</v>
      </c>
      <c r="BK136" s="124">
        <f>ROUND(I136*H136,2)</f>
        <v>0</v>
      </c>
      <c r="BL136" s="13" t="s">
        <v>142</v>
      </c>
      <c r="BM136" s="123" t="s">
        <v>156</v>
      </c>
    </row>
    <row r="137" spans="2:65" s="1" customFormat="1" ht="19.5">
      <c r="B137" s="25"/>
      <c r="D137" s="142" t="s">
        <v>143</v>
      </c>
      <c r="F137" s="143" t="s">
        <v>157</v>
      </c>
      <c r="L137" s="25"/>
      <c r="M137" s="125"/>
      <c r="T137" s="48"/>
      <c r="AT137" s="13" t="s">
        <v>143</v>
      </c>
      <c r="AU137" s="13" t="s">
        <v>78</v>
      </c>
    </row>
    <row r="138" spans="2:65" s="11" customFormat="1" ht="22.9" customHeight="1">
      <c r="B138" s="109"/>
      <c r="D138" s="110" t="s">
        <v>68</v>
      </c>
      <c r="E138" s="136" t="s">
        <v>158</v>
      </c>
      <c r="F138" s="136" t="s">
        <v>159</v>
      </c>
      <c r="J138" s="146">
        <f>BK138</f>
        <v>0</v>
      </c>
      <c r="L138" s="109"/>
      <c r="M138" s="111"/>
      <c r="P138" s="112">
        <f>SUM(P139:P148)</f>
        <v>0</v>
      </c>
      <c r="R138" s="112">
        <f>SUM(R139:R148)</f>
        <v>0</v>
      </c>
      <c r="T138" s="113">
        <f>SUM(T139:T148)</f>
        <v>0</v>
      </c>
      <c r="AR138" s="110" t="s">
        <v>76</v>
      </c>
      <c r="AT138" s="114" t="s">
        <v>68</v>
      </c>
      <c r="AU138" s="114" t="s">
        <v>76</v>
      </c>
      <c r="AY138" s="110" t="s">
        <v>136</v>
      </c>
      <c r="BK138" s="115">
        <f>SUM(BK139:BK148)</f>
        <v>0</v>
      </c>
    </row>
    <row r="139" spans="2:65" s="1" customFormat="1" ht="23.65" customHeight="1">
      <c r="B139" s="116"/>
      <c r="C139" s="137" t="s">
        <v>142</v>
      </c>
      <c r="D139" s="137" t="s">
        <v>138</v>
      </c>
      <c r="E139" s="138" t="s">
        <v>160</v>
      </c>
      <c r="F139" s="139" t="s">
        <v>161</v>
      </c>
      <c r="G139" s="140" t="s">
        <v>141</v>
      </c>
      <c r="H139" s="141">
        <v>1606</v>
      </c>
      <c r="I139" s="117"/>
      <c r="J139" s="147">
        <f>ROUND(I139*H139,2)</f>
        <v>0</v>
      </c>
      <c r="K139" s="118"/>
      <c r="L139" s="25"/>
      <c r="M139" s="119" t="s">
        <v>1</v>
      </c>
      <c r="N139" s="120" t="s">
        <v>34</v>
      </c>
      <c r="O139" s="121">
        <v>0</v>
      </c>
      <c r="P139" s="121">
        <f>O139*H139</f>
        <v>0</v>
      </c>
      <c r="Q139" s="121">
        <v>0</v>
      </c>
      <c r="R139" s="121">
        <f>Q139*H139</f>
        <v>0</v>
      </c>
      <c r="S139" s="121">
        <v>0</v>
      </c>
      <c r="T139" s="122">
        <f>S139*H139</f>
        <v>0</v>
      </c>
      <c r="AR139" s="123" t="s">
        <v>142</v>
      </c>
      <c r="AT139" s="123" t="s">
        <v>138</v>
      </c>
      <c r="AU139" s="123" t="s">
        <v>78</v>
      </c>
      <c r="AY139" s="13" t="s">
        <v>136</v>
      </c>
      <c r="BE139" s="124">
        <f>IF(N139="základní",J139,0)</f>
        <v>0</v>
      </c>
      <c r="BF139" s="124">
        <f>IF(N139="snížená",J139,0)</f>
        <v>0</v>
      </c>
      <c r="BG139" s="124">
        <f>IF(N139="zákl. přenesená",J139,0)</f>
        <v>0</v>
      </c>
      <c r="BH139" s="124">
        <f>IF(N139="sníž. přenesená",J139,0)</f>
        <v>0</v>
      </c>
      <c r="BI139" s="124">
        <f>IF(N139="nulová",J139,0)</f>
        <v>0</v>
      </c>
      <c r="BJ139" s="13" t="s">
        <v>76</v>
      </c>
      <c r="BK139" s="124">
        <f>ROUND(I139*H139,2)</f>
        <v>0</v>
      </c>
      <c r="BL139" s="13" t="s">
        <v>142</v>
      </c>
      <c r="BM139" s="123" t="s">
        <v>96</v>
      </c>
    </row>
    <row r="140" spans="2:65" s="1" customFormat="1" ht="19.5">
      <c r="B140" s="25"/>
      <c r="D140" s="142" t="s">
        <v>143</v>
      </c>
      <c r="F140" s="143" t="s">
        <v>162</v>
      </c>
      <c r="L140" s="25"/>
      <c r="M140" s="125"/>
      <c r="T140" s="48"/>
      <c r="AT140" s="13" t="s">
        <v>143</v>
      </c>
      <c r="AU140" s="13" t="s">
        <v>78</v>
      </c>
    </row>
    <row r="141" spans="2:65" s="1" customFormat="1" ht="31.9" customHeight="1">
      <c r="B141" s="116"/>
      <c r="C141" s="137" t="s">
        <v>158</v>
      </c>
      <c r="D141" s="137" t="s">
        <v>138</v>
      </c>
      <c r="E141" s="138" t="s">
        <v>163</v>
      </c>
      <c r="F141" s="139" t="s">
        <v>164</v>
      </c>
      <c r="G141" s="140" t="s">
        <v>141</v>
      </c>
      <c r="H141" s="141">
        <v>1606</v>
      </c>
      <c r="I141" s="117"/>
      <c r="J141" s="147">
        <f>ROUND(I141*H141,2)</f>
        <v>0</v>
      </c>
      <c r="K141" s="118"/>
      <c r="L141" s="25"/>
      <c r="M141" s="119" t="s">
        <v>1</v>
      </c>
      <c r="N141" s="120" t="s">
        <v>34</v>
      </c>
      <c r="O141" s="121">
        <v>0</v>
      </c>
      <c r="P141" s="121">
        <f>O141*H141</f>
        <v>0</v>
      </c>
      <c r="Q141" s="121">
        <v>0</v>
      </c>
      <c r="R141" s="121">
        <f>Q141*H141</f>
        <v>0</v>
      </c>
      <c r="S141" s="121">
        <v>0</v>
      </c>
      <c r="T141" s="122">
        <f>S141*H141</f>
        <v>0</v>
      </c>
      <c r="AR141" s="123" t="s">
        <v>142</v>
      </c>
      <c r="AT141" s="123" t="s">
        <v>138</v>
      </c>
      <c r="AU141" s="123" t="s">
        <v>78</v>
      </c>
      <c r="AY141" s="13" t="s">
        <v>136</v>
      </c>
      <c r="BE141" s="124">
        <f>IF(N141="základní",J141,0)</f>
        <v>0</v>
      </c>
      <c r="BF141" s="124">
        <f>IF(N141="snížená",J141,0)</f>
        <v>0</v>
      </c>
      <c r="BG141" s="124">
        <f>IF(N141="zákl. přenesená",J141,0)</f>
        <v>0</v>
      </c>
      <c r="BH141" s="124">
        <f>IF(N141="sníž. přenesená",J141,0)</f>
        <v>0</v>
      </c>
      <c r="BI141" s="124">
        <f>IF(N141="nulová",J141,0)</f>
        <v>0</v>
      </c>
      <c r="BJ141" s="13" t="s">
        <v>76</v>
      </c>
      <c r="BK141" s="124">
        <f>ROUND(I141*H141,2)</f>
        <v>0</v>
      </c>
      <c r="BL141" s="13" t="s">
        <v>142</v>
      </c>
      <c r="BM141" s="123" t="s">
        <v>8</v>
      </c>
    </row>
    <row r="142" spans="2:65" s="1" customFormat="1" ht="29.25">
      <c r="B142" s="25"/>
      <c r="D142" s="142" t="s">
        <v>143</v>
      </c>
      <c r="F142" s="143" t="s">
        <v>165</v>
      </c>
      <c r="L142" s="25"/>
      <c r="M142" s="125"/>
      <c r="T142" s="48"/>
      <c r="AT142" s="13" t="s">
        <v>143</v>
      </c>
      <c r="AU142" s="13" t="s">
        <v>78</v>
      </c>
    </row>
    <row r="143" spans="2:65" s="1" customFormat="1" ht="23.65" customHeight="1">
      <c r="B143" s="116"/>
      <c r="C143" s="137" t="s">
        <v>150</v>
      </c>
      <c r="D143" s="137" t="s">
        <v>138</v>
      </c>
      <c r="E143" s="138" t="s">
        <v>166</v>
      </c>
      <c r="F143" s="139" t="s">
        <v>167</v>
      </c>
      <c r="G143" s="140" t="s">
        <v>141</v>
      </c>
      <c r="H143" s="141">
        <v>1018</v>
      </c>
      <c r="I143" s="117"/>
      <c r="J143" s="147">
        <f>ROUND(I143*H143,2)</f>
        <v>0</v>
      </c>
      <c r="K143" s="118"/>
      <c r="L143" s="25"/>
      <c r="M143" s="119" t="s">
        <v>1</v>
      </c>
      <c r="N143" s="120" t="s">
        <v>34</v>
      </c>
      <c r="O143" s="121">
        <v>0</v>
      </c>
      <c r="P143" s="121">
        <f>O143*H143</f>
        <v>0</v>
      </c>
      <c r="Q143" s="121">
        <v>0</v>
      </c>
      <c r="R143" s="121">
        <f>Q143*H143</f>
        <v>0</v>
      </c>
      <c r="S143" s="121">
        <v>0</v>
      </c>
      <c r="T143" s="122">
        <f>S143*H143</f>
        <v>0</v>
      </c>
      <c r="AR143" s="123" t="s">
        <v>142</v>
      </c>
      <c r="AT143" s="123" t="s">
        <v>138</v>
      </c>
      <c r="AU143" s="123" t="s">
        <v>78</v>
      </c>
      <c r="AY143" s="13" t="s">
        <v>136</v>
      </c>
      <c r="BE143" s="124">
        <f>IF(N143="základní",J143,0)</f>
        <v>0</v>
      </c>
      <c r="BF143" s="124">
        <f>IF(N143="snížená",J143,0)</f>
        <v>0</v>
      </c>
      <c r="BG143" s="124">
        <f>IF(N143="zákl. přenesená",J143,0)</f>
        <v>0</v>
      </c>
      <c r="BH143" s="124">
        <f>IF(N143="sníž. přenesená",J143,0)</f>
        <v>0</v>
      </c>
      <c r="BI143" s="124">
        <f>IF(N143="nulová",J143,0)</f>
        <v>0</v>
      </c>
      <c r="BJ143" s="13" t="s">
        <v>76</v>
      </c>
      <c r="BK143" s="124">
        <f>ROUND(I143*H143,2)</f>
        <v>0</v>
      </c>
      <c r="BL143" s="13" t="s">
        <v>142</v>
      </c>
      <c r="BM143" s="123" t="s">
        <v>168</v>
      </c>
    </row>
    <row r="144" spans="2:65" s="1" customFormat="1" ht="29.25">
      <c r="B144" s="25"/>
      <c r="D144" s="142" t="s">
        <v>143</v>
      </c>
      <c r="F144" s="143" t="s">
        <v>169</v>
      </c>
      <c r="L144" s="25"/>
      <c r="M144" s="125"/>
      <c r="T144" s="48"/>
      <c r="AT144" s="13" t="s">
        <v>143</v>
      </c>
      <c r="AU144" s="13" t="s">
        <v>78</v>
      </c>
    </row>
    <row r="145" spans="2:65" s="1" customFormat="1" ht="23.65" customHeight="1">
      <c r="B145" s="116"/>
      <c r="C145" s="137" t="s">
        <v>170</v>
      </c>
      <c r="D145" s="137" t="s">
        <v>138</v>
      </c>
      <c r="E145" s="138" t="s">
        <v>171</v>
      </c>
      <c r="F145" s="139" t="s">
        <v>172</v>
      </c>
      <c r="G145" s="140" t="s">
        <v>141</v>
      </c>
      <c r="H145" s="141">
        <v>588</v>
      </c>
      <c r="I145" s="117"/>
      <c r="J145" s="147">
        <f>ROUND(I145*H145,2)</f>
        <v>0</v>
      </c>
      <c r="K145" s="118"/>
      <c r="L145" s="25"/>
      <c r="M145" s="119" t="s">
        <v>1</v>
      </c>
      <c r="N145" s="120" t="s">
        <v>34</v>
      </c>
      <c r="O145" s="121">
        <v>0</v>
      </c>
      <c r="P145" s="121">
        <f>O145*H145</f>
        <v>0</v>
      </c>
      <c r="Q145" s="121">
        <v>0</v>
      </c>
      <c r="R145" s="121">
        <f>Q145*H145</f>
        <v>0</v>
      </c>
      <c r="S145" s="121">
        <v>0</v>
      </c>
      <c r="T145" s="122">
        <f>S145*H145</f>
        <v>0</v>
      </c>
      <c r="AR145" s="123" t="s">
        <v>142</v>
      </c>
      <c r="AT145" s="123" t="s">
        <v>138</v>
      </c>
      <c r="AU145" s="123" t="s">
        <v>78</v>
      </c>
      <c r="AY145" s="13" t="s">
        <v>136</v>
      </c>
      <c r="BE145" s="124">
        <f>IF(N145="základní",J145,0)</f>
        <v>0</v>
      </c>
      <c r="BF145" s="124">
        <f>IF(N145="snížená",J145,0)</f>
        <v>0</v>
      </c>
      <c r="BG145" s="124">
        <f>IF(N145="zákl. přenesená",J145,0)</f>
        <v>0</v>
      </c>
      <c r="BH145" s="124">
        <f>IF(N145="sníž. přenesená",J145,0)</f>
        <v>0</v>
      </c>
      <c r="BI145" s="124">
        <f>IF(N145="nulová",J145,0)</f>
        <v>0</v>
      </c>
      <c r="BJ145" s="13" t="s">
        <v>76</v>
      </c>
      <c r="BK145" s="124">
        <f>ROUND(I145*H145,2)</f>
        <v>0</v>
      </c>
      <c r="BL145" s="13" t="s">
        <v>142</v>
      </c>
      <c r="BM145" s="123" t="s">
        <v>173</v>
      </c>
    </row>
    <row r="146" spans="2:65" s="1" customFormat="1" ht="29.25">
      <c r="B146" s="25"/>
      <c r="D146" s="142" t="s">
        <v>143</v>
      </c>
      <c r="F146" s="143" t="s">
        <v>174</v>
      </c>
      <c r="L146" s="25"/>
      <c r="M146" s="125"/>
      <c r="T146" s="48"/>
      <c r="AT146" s="13" t="s">
        <v>143</v>
      </c>
      <c r="AU146" s="13" t="s">
        <v>78</v>
      </c>
    </row>
    <row r="147" spans="2:65" s="1" customFormat="1" ht="21.4" customHeight="1">
      <c r="B147" s="116"/>
      <c r="C147" s="137" t="s">
        <v>156</v>
      </c>
      <c r="D147" s="137" t="s">
        <v>138</v>
      </c>
      <c r="E147" s="138" t="s">
        <v>175</v>
      </c>
      <c r="F147" s="139" t="s">
        <v>176</v>
      </c>
      <c r="G147" s="140" t="s">
        <v>177</v>
      </c>
      <c r="H147" s="141">
        <v>215</v>
      </c>
      <c r="I147" s="117"/>
      <c r="J147" s="147">
        <f>ROUND(I147*H147,2)</f>
        <v>0</v>
      </c>
      <c r="K147" s="118"/>
      <c r="L147" s="25"/>
      <c r="M147" s="119" t="s">
        <v>1</v>
      </c>
      <c r="N147" s="120" t="s">
        <v>34</v>
      </c>
      <c r="O147" s="121">
        <v>0</v>
      </c>
      <c r="P147" s="121">
        <f>O147*H147</f>
        <v>0</v>
      </c>
      <c r="Q147" s="121">
        <v>0</v>
      </c>
      <c r="R147" s="121">
        <f>Q147*H147</f>
        <v>0</v>
      </c>
      <c r="S147" s="121">
        <v>0</v>
      </c>
      <c r="T147" s="122">
        <f>S147*H147</f>
        <v>0</v>
      </c>
      <c r="AR147" s="123" t="s">
        <v>142</v>
      </c>
      <c r="AT147" s="123" t="s">
        <v>138</v>
      </c>
      <c r="AU147" s="123" t="s">
        <v>78</v>
      </c>
      <c r="AY147" s="13" t="s">
        <v>136</v>
      </c>
      <c r="BE147" s="124">
        <f>IF(N147="základní",J147,0)</f>
        <v>0</v>
      </c>
      <c r="BF147" s="124">
        <f>IF(N147="snížená",J147,0)</f>
        <v>0</v>
      </c>
      <c r="BG147" s="124">
        <f>IF(N147="zákl. přenesená",J147,0)</f>
        <v>0</v>
      </c>
      <c r="BH147" s="124">
        <f>IF(N147="sníž. přenesená",J147,0)</f>
        <v>0</v>
      </c>
      <c r="BI147" s="124">
        <f>IF(N147="nulová",J147,0)</f>
        <v>0</v>
      </c>
      <c r="BJ147" s="13" t="s">
        <v>76</v>
      </c>
      <c r="BK147" s="124">
        <f>ROUND(I147*H147,2)</f>
        <v>0</v>
      </c>
      <c r="BL147" s="13" t="s">
        <v>142</v>
      </c>
      <c r="BM147" s="123" t="s">
        <v>153</v>
      </c>
    </row>
    <row r="148" spans="2:65" s="1" customFormat="1">
      <c r="B148" s="25"/>
      <c r="D148" s="142" t="s">
        <v>143</v>
      </c>
      <c r="F148" s="143" t="s">
        <v>178</v>
      </c>
      <c r="L148" s="25"/>
      <c r="M148" s="125"/>
      <c r="T148" s="48"/>
      <c r="AT148" s="13" t="s">
        <v>143</v>
      </c>
      <c r="AU148" s="13" t="s">
        <v>78</v>
      </c>
    </row>
    <row r="149" spans="2:65" s="11" customFormat="1" ht="22.9" customHeight="1">
      <c r="B149" s="109"/>
      <c r="D149" s="110" t="s">
        <v>68</v>
      </c>
      <c r="E149" s="136" t="s">
        <v>156</v>
      </c>
      <c r="F149" s="136" t="s">
        <v>179</v>
      </c>
      <c r="J149" s="146">
        <f>BK149</f>
        <v>0</v>
      </c>
      <c r="L149" s="109"/>
      <c r="M149" s="111"/>
      <c r="P149" s="112">
        <f>SUM(P150:P151)</f>
        <v>0</v>
      </c>
      <c r="R149" s="112">
        <f>SUM(R150:R151)</f>
        <v>0</v>
      </c>
      <c r="T149" s="113">
        <f>SUM(T150:T151)</f>
        <v>0</v>
      </c>
      <c r="AR149" s="110" t="s">
        <v>76</v>
      </c>
      <c r="AT149" s="114" t="s">
        <v>68</v>
      </c>
      <c r="AU149" s="114" t="s">
        <v>76</v>
      </c>
      <c r="AY149" s="110" t="s">
        <v>136</v>
      </c>
      <c r="BK149" s="115">
        <f>SUM(BK150:BK151)</f>
        <v>0</v>
      </c>
    </row>
    <row r="150" spans="2:65" s="1" customFormat="1" ht="23.65" customHeight="1">
      <c r="B150" s="116"/>
      <c r="C150" s="137" t="s">
        <v>180</v>
      </c>
      <c r="D150" s="137" t="s">
        <v>138</v>
      </c>
      <c r="E150" s="138" t="s">
        <v>181</v>
      </c>
      <c r="F150" s="139" t="s">
        <v>182</v>
      </c>
      <c r="G150" s="140" t="s">
        <v>183</v>
      </c>
      <c r="H150" s="141">
        <v>19</v>
      </c>
      <c r="I150" s="117"/>
      <c r="J150" s="147">
        <f>ROUND(I150*H150,2)</f>
        <v>0</v>
      </c>
      <c r="K150" s="118"/>
      <c r="L150" s="25"/>
      <c r="M150" s="119" t="s">
        <v>1</v>
      </c>
      <c r="N150" s="120" t="s">
        <v>34</v>
      </c>
      <c r="O150" s="121">
        <v>0</v>
      </c>
      <c r="P150" s="121">
        <f>O150*H150</f>
        <v>0</v>
      </c>
      <c r="Q150" s="121">
        <v>0</v>
      </c>
      <c r="R150" s="121">
        <f>Q150*H150</f>
        <v>0</v>
      </c>
      <c r="S150" s="121">
        <v>0</v>
      </c>
      <c r="T150" s="122">
        <f>S150*H150</f>
        <v>0</v>
      </c>
      <c r="AR150" s="123" t="s">
        <v>142</v>
      </c>
      <c r="AT150" s="123" t="s">
        <v>138</v>
      </c>
      <c r="AU150" s="123" t="s">
        <v>78</v>
      </c>
      <c r="AY150" s="13" t="s">
        <v>136</v>
      </c>
      <c r="BE150" s="124">
        <f>IF(N150="základní",J150,0)</f>
        <v>0</v>
      </c>
      <c r="BF150" s="124">
        <f>IF(N150="snížená",J150,0)</f>
        <v>0</v>
      </c>
      <c r="BG150" s="124">
        <f>IF(N150="zákl. přenesená",J150,0)</f>
        <v>0</v>
      </c>
      <c r="BH150" s="124">
        <f>IF(N150="sníž. přenesená",J150,0)</f>
        <v>0</v>
      </c>
      <c r="BI150" s="124">
        <f>IF(N150="nulová",J150,0)</f>
        <v>0</v>
      </c>
      <c r="BJ150" s="13" t="s">
        <v>76</v>
      </c>
      <c r="BK150" s="124">
        <f>ROUND(I150*H150,2)</f>
        <v>0</v>
      </c>
      <c r="BL150" s="13" t="s">
        <v>142</v>
      </c>
      <c r="BM150" s="123" t="s">
        <v>184</v>
      </c>
    </row>
    <row r="151" spans="2:65" s="1" customFormat="1" ht="19.5">
      <c r="B151" s="25"/>
      <c r="D151" s="142" t="s">
        <v>143</v>
      </c>
      <c r="F151" s="143" t="s">
        <v>182</v>
      </c>
      <c r="L151" s="25"/>
      <c r="M151" s="125"/>
      <c r="T151" s="48"/>
      <c r="AT151" s="13" t="s">
        <v>143</v>
      </c>
      <c r="AU151" s="13" t="s">
        <v>78</v>
      </c>
    </row>
    <row r="152" spans="2:65" s="11" customFormat="1" ht="22.9" customHeight="1">
      <c r="B152" s="109"/>
      <c r="D152" s="110" t="s">
        <v>68</v>
      </c>
      <c r="E152" s="136" t="s">
        <v>185</v>
      </c>
      <c r="F152" s="136" t="s">
        <v>186</v>
      </c>
      <c r="J152" s="146">
        <f>BK152</f>
        <v>0</v>
      </c>
      <c r="L152" s="109"/>
      <c r="M152" s="111"/>
      <c r="P152" s="112">
        <f>SUM(P153:P162)</f>
        <v>0</v>
      </c>
      <c r="R152" s="112">
        <f>SUM(R153:R162)</f>
        <v>0</v>
      </c>
      <c r="T152" s="113">
        <f>SUM(T153:T162)</f>
        <v>0</v>
      </c>
      <c r="AR152" s="110" t="s">
        <v>76</v>
      </c>
      <c r="AT152" s="114" t="s">
        <v>68</v>
      </c>
      <c r="AU152" s="114" t="s">
        <v>76</v>
      </c>
      <c r="AY152" s="110" t="s">
        <v>136</v>
      </c>
      <c r="BK152" s="115">
        <f>SUM(BK153:BK162)</f>
        <v>0</v>
      </c>
    </row>
    <row r="153" spans="2:65" s="1" customFormat="1" ht="23.65" customHeight="1">
      <c r="B153" s="116"/>
      <c r="C153" s="137" t="s">
        <v>185</v>
      </c>
      <c r="D153" s="137" t="s">
        <v>138</v>
      </c>
      <c r="E153" s="138" t="s">
        <v>187</v>
      </c>
      <c r="F153" s="139" t="s">
        <v>188</v>
      </c>
      <c r="G153" s="140" t="s">
        <v>177</v>
      </c>
      <c r="H153" s="141">
        <v>215</v>
      </c>
      <c r="I153" s="117"/>
      <c r="J153" s="147">
        <f>ROUND(I153*H153,2)</f>
        <v>0</v>
      </c>
      <c r="K153" s="118"/>
      <c r="L153" s="25"/>
      <c r="M153" s="119" t="s">
        <v>1</v>
      </c>
      <c r="N153" s="120" t="s">
        <v>34</v>
      </c>
      <c r="O153" s="121">
        <v>0</v>
      </c>
      <c r="P153" s="121">
        <f>O153*H153</f>
        <v>0</v>
      </c>
      <c r="Q153" s="121">
        <v>0</v>
      </c>
      <c r="R153" s="121">
        <f>Q153*H153</f>
        <v>0</v>
      </c>
      <c r="S153" s="121">
        <v>0</v>
      </c>
      <c r="T153" s="122">
        <f>S153*H153</f>
        <v>0</v>
      </c>
      <c r="AR153" s="123" t="s">
        <v>142</v>
      </c>
      <c r="AT153" s="123" t="s">
        <v>138</v>
      </c>
      <c r="AU153" s="123" t="s">
        <v>78</v>
      </c>
      <c r="AY153" s="13" t="s">
        <v>136</v>
      </c>
      <c r="BE153" s="124">
        <f>IF(N153="základní",J153,0)</f>
        <v>0</v>
      </c>
      <c r="BF153" s="124">
        <f>IF(N153="snížená",J153,0)</f>
        <v>0</v>
      </c>
      <c r="BG153" s="124">
        <f>IF(N153="zákl. přenesená",J153,0)</f>
        <v>0</v>
      </c>
      <c r="BH153" s="124">
        <f>IF(N153="sníž. přenesená",J153,0)</f>
        <v>0</v>
      </c>
      <c r="BI153" s="124">
        <f>IF(N153="nulová",J153,0)</f>
        <v>0</v>
      </c>
      <c r="BJ153" s="13" t="s">
        <v>76</v>
      </c>
      <c r="BK153" s="124">
        <f>ROUND(I153*H153,2)</f>
        <v>0</v>
      </c>
      <c r="BL153" s="13" t="s">
        <v>142</v>
      </c>
      <c r="BM153" s="123" t="s">
        <v>189</v>
      </c>
    </row>
    <row r="154" spans="2:65" s="1" customFormat="1" ht="19.5">
      <c r="B154" s="25"/>
      <c r="D154" s="142" t="s">
        <v>143</v>
      </c>
      <c r="F154" s="143" t="s">
        <v>190</v>
      </c>
      <c r="L154" s="25"/>
      <c r="M154" s="125"/>
      <c r="T154" s="48"/>
      <c r="AT154" s="13" t="s">
        <v>143</v>
      </c>
      <c r="AU154" s="13" t="s">
        <v>78</v>
      </c>
    </row>
    <row r="155" spans="2:65" s="1" customFormat="1" ht="15" customHeight="1">
      <c r="B155" s="116"/>
      <c r="C155" s="137" t="s">
        <v>8</v>
      </c>
      <c r="D155" s="137" t="s">
        <v>138</v>
      </c>
      <c r="E155" s="138" t="s">
        <v>191</v>
      </c>
      <c r="F155" s="139" t="s">
        <v>192</v>
      </c>
      <c r="G155" s="140" t="s">
        <v>141</v>
      </c>
      <c r="H155" s="141">
        <v>1606</v>
      </c>
      <c r="I155" s="117"/>
      <c r="J155" s="147">
        <f>ROUND(I155*H155,2)</f>
        <v>0</v>
      </c>
      <c r="K155" s="118"/>
      <c r="L155" s="25"/>
      <c r="M155" s="119" t="s">
        <v>1</v>
      </c>
      <c r="N155" s="120" t="s">
        <v>34</v>
      </c>
      <c r="O155" s="121">
        <v>0</v>
      </c>
      <c r="P155" s="121">
        <f>O155*H155</f>
        <v>0</v>
      </c>
      <c r="Q155" s="121">
        <v>0</v>
      </c>
      <c r="R155" s="121">
        <f>Q155*H155</f>
        <v>0</v>
      </c>
      <c r="S155" s="121">
        <v>0</v>
      </c>
      <c r="T155" s="122">
        <f>S155*H155</f>
        <v>0</v>
      </c>
      <c r="AR155" s="123" t="s">
        <v>142</v>
      </c>
      <c r="AT155" s="123" t="s">
        <v>138</v>
      </c>
      <c r="AU155" s="123" t="s">
        <v>78</v>
      </c>
      <c r="AY155" s="13" t="s">
        <v>136</v>
      </c>
      <c r="BE155" s="124">
        <f>IF(N155="základní",J155,0)</f>
        <v>0</v>
      </c>
      <c r="BF155" s="124">
        <f>IF(N155="snížená",J155,0)</f>
        <v>0</v>
      </c>
      <c r="BG155" s="124">
        <f>IF(N155="zákl. přenesená",J155,0)</f>
        <v>0</v>
      </c>
      <c r="BH155" s="124">
        <f>IF(N155="sníž. přenesená",J155,0)</f>
        <v>0</v>
      </c>
      <c r="BI155" s="124">
        <f>IF(N155="nulová",J155,0)</f>
        <v>0</v>
      </c>
      <c r="BJ155" s="13" t="s">
        <v>76</v>
      </c>
      <c r="BK155" s="124">
        <f>ROUND(I155*H155,2)</f>
        <v>0</v>
      </c>
      <c r="BL155" s="13" t="s">
        <v>142</v>
      </c>
      <c r="BM155" s="123" t="s">
        <v>193</v>
      </c>
    </row>
    <row r="156" spans="2:65" s="1" customFormat="1">
      <c r="B156" s="25"/>
      <c r="D156" s="142" t="s">
        <v>143</v>
      </c>
      <c r="F156" s="143" t="s">
        <v>194</v>
      </c>
      <c r="L156" s="25"/>
      <c r="M156" s="125"/>
      <c r="T156" s="48"/>
      <c r="AT156" s="13" t="s">
        <v>143</v>
      </c>
      <c r="AU156" s="13" t="s">
        <v>78</v>
      </c>
    </row>
    <row r="157" spans="2:65" s="1" customFormat="1" ht="23.65" customHeight="1">
      <c r="B157" s="116"/>
      <c r="C157" s="137" t="s">
        <v>96</v>
      </c>
      <c r="D157" s="137" t="s">
        <v>138</v>
      </c>
      <c r="E157" s="138" t="s">
        <v>195</v>
      </c>
      <c r="F157" s="139" t="s">
        <v>196</v>
      </c>
      <c r="G157" s="140" t="s">
        <v>177</v>
      </c>
      <c r="H157" s="141">
        <v>215</v>
      </c>
      <c r="I157" s="117"/>
      <c r="J157" s="147">
        <f>ROUND(I157*H157,2)</f>
        <v>0</v>
      </c>
      <c r="K157" s="118"/>
      <c r="L157" s="25"/>
      <c r="M157" s="119" t="s">
        <v>1</v>
      </c>
      <c r="N157" s="120" t="s">
        <v>34</v>
      </c>
      <c r="O157" s="121">
        <v>0</v>
      </c>
      <c r="P157" s="121">
        <f>O157*H157</f>
        <v>0</v>
      </c>
      <c r="Q157" s="121">
        <v>0</v>
      </c>
      <c r="R157" s="121">
        <f>Q157*H157</f>
        <v>0</v>
      </c>
      <c r="S157" s="121">
        <v>0</v>
      </c>
      <c r="T157" s="122">
        <f>S157*H157</f>
        <v>0</v>
      </c>
      <c r="AR157" s="123" t="s">
        <v>142</v>
      </c>
      <c r="AT157" s="123" t="s">
        <v>138</v>
      </c>
      <c r="AU157" s="123" t="s">
        <v>78</v>
      </c>
      <c r="AY157" s="13" t="s">
        <v>136</v>
      </c>
      <c r="BE157" s="124">
        <f>IF(N157="základní",J157,0)</f>
        <v>0</v>
      </c>
      <c r="BF157" s="124">
        <f>IF(N157="snížená",J157,0)</f>
        <v>0</v>
      </c>
      <c r="BG157" s="124">
        <f>IF(N157="zákl. přenesená",J157,0)</f>
        <v>0</v>
      </c>
      <c r="BH157" s="124">
        <f>IF(N157="sníž. přenesená",J157,0)</f>
        <v>0</v>
      </c>
      <c r="BI157" s="124">
        <f>IF(N157="nulová",J157,0)</f>
        <v>0</v>
      </c>
      <c r="BJ157" s="13" t="s">
        <v>76</v>
      </c>
      <c r="BK157" s="124">
        <f>ROUND(I157*H157,2)</f>
        <v>0</v>
      </c>
      <c r="BL157" s="13" t="s">
        <v>142</v>
      </c>
      <c r="BM157" s="123" t="s">
        <v>197</v>
      </c>
    </row>
    <row r="158" spans="2:65" s="1" customFormat="1" ht="19.5">
      <c r="B158" s="25"/>
      <c r="D158" s="142" t="s">
        <v>143</v>
      </c>
      <c r="F158" s="143" t="s">
        <v>198</v>
      </c>
      <c r="L158" s="25"/>
      <c r="M158" s="125"/>
      <c r="T158" s="48"/>
      <c r="AT158" s="13" t="s">
        <v>143</v>
      </c>
      <c r="AU158" s="13" t="s">
        <v>78</v>
      </c>
    </row>
    <row r="159" spans="2:65" s="1" customFormat="1" ht="21.4" customHeight="1">
      <c r="B159" s="116"/>
      <c r="C159" s="137" t="s">
        <v>98</v>
      </c>
      <c r="D159" s="137" t="s">
        <v>138</v>
      </c>
      <c r="E159" s="138" t="s">
        <v>199</v>
      </c>
      <c r="F159" s="139" t="s">
        <v>200</v>
      </c>
      <c r="G159" s="140" t="s">
        <v>177</v>
      </c>
      <c r="H159" s="141">
        <v>215</v>
      </c>
      <c r="I159" s="117"/>
      <c r="J159" s="147">
        <f>ROUND(I159*H159,2)</f>
        <v>0</v>
      </c>
      <c r="K159" s="118"/>
      <c r="L159" s="25"/>
      <c r="M159" s="119" t="s">
        <v>1</v>
      </c>
      <c r="N159" s="120" t="s">
        <v>34</v>
      </c>
      <c r="O159" s="121">
        <v>0</v>
      </c>
      <c r="P159" s="121">
        <f>O159*H159</f>
        <v>0</v>
      </c>
      <c r="Q159" s="121">
        <v>0</v>
      </c>
      <c r="R159" s="121">
        <f>Q159*H159</f>
        <v>0</v>
      </c>
      <c r="S159" s="121">
        <v>0</v>
      </c>
      <c r="T159" s="122">
        <f>S159*H159</f>
        <v>0</v>
      </c>
      <c r="AR159" s="123" t="s">
        <v>142</v>
      </c>
      <c r="AT159" s="123" t="s">
        <v>138</v>
      </c>
      <c r="AU159" s="123" t="s">
        <v>78</v>
      </c>
      <c r="AY159" s="13" t="s">
        <v>136</v>
      </c>
      <c r="BE159" s="124">
        <f>IF(N159="základní",J159,0)</f>
        <v>0</v>
      </c>
      <c r="BF159" s="124">
        <f>IF(N159="snížená",J159,0)</f>
        <v>0</v>
      </c>
      <c r="BG159" s="124">
        <f>IF(N159="zákl. přenesená",J159,0)</f>
        <v>0</v>
      </c>
      <c r="BH159" s="124">
        <f>IF(N159="sníž. přenesená",J159,0)</f>
        <v>0</v>
      </c>
      <c r="BI159" s="124">
        <f>IF(N159="nulová",J159,0)</f>
        <v>0</v>
      </c>
      <c r="BJ159" s="13" t="s">
        <v>76</v>
      </c>
      <c r="BK159" s="124">
        <f>ROUND(I159*H159,2)</f>
        <v>0</v>
      </c>
      <c r="BL159" s="13" t="s">
        <v>142</v>
      </c>
      <c r="BM159" s="123" t="s">
        <v>201</v>
      </c>
    </row>
    <row r="160" spans="2:65" s="1" customFormat="1" ht="19.5">
      <c r="B160" s="25"/>
      <c r="D160" s="142" t="s">
        <v>143</v>
      </c>
      <c r="F160" s="143" t="s">
        <v>202</v>
      </c>
      <c r="L160" s="25"/>
      <c r="M160" s="125"/>
      <c r="T160" s="48"/>
      <c r="AT160" s="13" t="s">
        <v>143</v>
      </c>
      <c r="AU160" s="13" t="s">
        <v>78</v>
      </c>
    </row>
    <row r="161" spans="2:65" s="1" customFormat="1" ht="23.65" customHeight="1">
      <c r="B161" s="116"/>
      <c r="C161" s="137" t="s">
        <v>203</v>
      </c>
      <c r="D161" s="137" t="s">
        <v>138</v>
      </c>
      <c r="E161" s="138" t="s">
        <v>204</v>
      </c>
      <c r="F161" s="139" t="s">
        <v>205</v>
      </c>
      <c r="G161" s="140" t="s">
        <v>141</v>
      </c>
      <c r="H161" s="141">
        <v>1606</v>
      </c>
      <c r="I161" s="117"/>
      <c r="J161" s="147">
        <f>ROUND(I161*H161,2)</f>
        <v>0</v>
      </c>
      <c r="K161" s="118"/>
      <c r="L161" s="25"/>
      <c r="M161" s="119" t="s">
        <v>1</v>
      </c>
      <c r="N161" s="120" t="s">
        <v>34</v>
      </c>
      <c r="O161" s="121">
        <v>0</v>
      </c>
      <c r="P161" s="121">
        <f>O161*H161</f>
        <v>0</v>
      </c>
      <c r="Q161" s="121">
        <v>0</v>
      </c>
      <c r="R161" s="121">
        <f>Q161*H161</f>
        <v>0</v>
      </c>
      <c r="S161" s="121">
        <v>0</v>
      </c>
      <c r="T161" s="122">
        <f>S161*H161</f>
        <v>0</v>
      </c>
      <c r="AR161" s="123" t="s">
        <v>142</v>
      </c>
      <c r="AT161" s="123" t="s">
        <v>138</v>
      </c>
      <c r="AU161" s="123" t="s">
        <v>78</v>
      </c>
      <c r="AY161" s="13" t="s">
        <v>136</v>
      </c>
      <c r="BE161" s="124">
        <f>IF(N161="základní",J161,0)</f>
        <v>0</v>
      </c>
      <c r="BF161" s="124">
        <f>IF(N161="snížená",J161,0)</f>
        <v>0</v>
      </c>
      <c r="BG161" s="124">
        <f>IF(N161="zákl. přenesená",J161,0)</f>
        <v>0</v>
      </c>
      <c r="BH161" s="124">
        <f>IF(N161="sníž. přenesená",J161,0)</f>
        <v>0</v>
      </c>
      <c r="BI161" s="124">
        <f>IF(N161="nulová",J161,0)</f>
        <v>0</v>
      </c>
      <c r="BJ161" s="13" t="s">
        <v>76</v>
      </c>
      <c r="BK161" s="124">
        <f>ROUND(I161*H161,2)</f>
        <v>0</v>
      </c>
      <c r="BL161" s="13" t="s">
        <v>142</v>
      </c>
      <c r="BM161" s="123" t="s">
        <v>206</v>
      </c>
    </row>
    <row r="162" spans="2:65" s="1" customFormat="1" ht="39">
      <c r="B162" s="25"/>
      <c r="D162" s="142" t="s">
        <v>143</v>
      </c>
      <c r="F162" s="143" t="s">
        <v>207</v>
      </c>
      <c r="L162" s="25"/>
      <c r="M162" s="125"/>
      <c r="T162" s="48"/>
      <c r="AT162" s="13" t="s">
        <v>143</v>
      </c>
      <c r="AU162" s="13" t="s">
        <v>78</v>
      </c>
    </row>
    <row r="163" spans="2:65" s="11" customFormat="1" ht="22.9" customHeight="1">
      <c r="B163" s="109"/>
      <c r="D163" s="110" t="s">
        <v>68</v>
      </c>
      <c r="E163" s="136" t="s">
        <v>208</v>
      </c>
      <c r="F163" s="136" t="s">
        <v>209</v>
      </c>
      <c r="J163" s="146">
        <f>BK163</f>
        <v>0</v>
      </c>
      <c r="L163" s="109"/>
      <c r="M163" s="111"/>
      <c r="P163" s="112">
        <f>SUM(P164:P169)</f>
        <v>0</v>
      </c>
      <c r="R163" s="112">
        <f>SUM(R164:R169)</f>
        <v>0</v>
      </c>
      <c r="T163" s="113">
        <f>SUM(T164:T169)</f>
        <v>0</v>
      </c>
      <c r="AR163" s="110" t="s">
        <v>76</v>
      </c>
      <c r="AT163" s="114" t="s">
        <v>68</v>
      </c>
      <c r="AU163" s="114" t="s">
        <v>76</v>
      </c>
      <c r="AY163" s="110" t="s">
        <v>136</v>
      </c>
      <c r="BK163" s="115">
        <f>SUM(BK164:BK169)</f>
        <v>0</v>
      </c>
    </row>
    <row r="164" spans="2:65" s="1" customFormat="1" ht="21.4" customHeight="1">
      <c r="B164" s="116"/>
      <c r="C164" s="137" t="s">
        <v>168</v>
      </c>
      <c r="D164" s="137" t="s">
        <v>138</v>
      </c>
      <c r="E164" s="138" t="s">
        <v>210</v>
      </c>
      <c r="F164" s="139" t="s">
        <v>211</v>
      </c>
      <c r="G164" s="140" t="s">
        <v>212</v>
      </c>
      <c r="H164" s="141">
        <v>568.5</v>
      </c>
      <c r="I164" s="117"/>
      <c r="J164" s="147">
        <f>ROUND(I164*H164,2)</f>
        <v>0</v>
      </c>
      <c r="K164" s="118"/>
      <c r="L164" s="25"/>
      <c r="M164" s="119" t="s">
        <v>1</v>
      </c>
      <c r="N164" s="120" t="s">
        <v>34</v>
      </c>
      <c r="O164" s="121">
        <v>0</v>
      </c>
      <c r="P164" s="121">
        <f>O164*H164</f>
        <v>0</v>
      </c>
      <c r="Q164" s="121">
        <v>0</v>
      </c>
      <c r="R164" s="121">
        <f>Q164*H164</f>
        <v>0</v>
      </c>
      <c r="S164" s="121">
        <v>0</v>
      </c>
      <c r="T164" s="122">
        <f>S164*H164</f>
        <v>0</v>
      </c>
      <c r="AR164" s="123" t="s">
        <v>142</v>
      </c>
      <c r="AT164" s="123" t="s">
        <v>138</v>
      </c>
      <c r="AU164" s="123" t="s">
        <v>78</v>
      </c>
      <c r="AY164" s="13" t="s">
        <v>136</v>
      </c>
      <c r="BE164" s="124">
        <f>IF(N164="základní",J164,0)</f>
        <v>0</v>
      </c>
      <c r="BF164" s="124">
        <f>IF(N164="snížená",J164,0)</f>
        <v>0</v>
      </c>
      <c r="BG164" s="124">
        <f>IF(N164="zákl. přenesená",J164,0)</f>
        <v>0</v>
      </c>
      <c r="BH164" s="124">
        <f>IF(N164="sníž. přenesená",J164,0)</f>
        <v>0</v>
      </c>
      <c r="BI164" s="124">
        <f>IF(N164="nulová",J164,0)</f>
        <v>0</v>
      </c>
      <c r="BJ164" s="13" t="s">
        <v>76</v>
      </c>
      <c r="BK164" s="124">
        <f>ROUND(I164*H164,2)</f>
        <v>0</v>
      </c>
      <c r="BL164" s="13" t="s">
        <v>142</v>
      </c>
      <c r="BM164" s="123" t="s">
        <v>213</v>
      </c>
    </row>
    <row r="165" spans="2:65" s="1" customFormat="1" ht="19.5">
      <c r="B165" s="25"/>
      <c r="D165" s="142" t="s">
        <v>143</v>
      </c>
      <c r="F165" s="143" t="s">
        <v>214</v>
      </c>
      <c r="L165" s="25"/>
      <c r="M165" s="125"/>
      <c r="T165" s="48"/>
      <c r="AT165" s="13" t="s">
        <v>143</v>
      </c>
      <c r="AU165" s="13" t="s">
        <v>78</v>
      </c>
    </row>
    <row r="166" spans="2:65" s="1" customFormat="1" ht="15" customHeight="1">
      <c r="B166" s="116"/>
      <c r="C166" s="137" t="s">
        <v>215</v>
      </c>
      <c r="D166" s="137" t="s">
        <v>138</v>
      </c>
      <c r="E166" s="138" t="s">
        <v>216</v>
      </c>
      <c r="F166" s="139" t="s">
        <v>217</v>
      </c>
      <c r="G166" s="140" t="s">
        <v>212</v>
      </c>
      <c r="H166" s="141">
        <v>1705.5</v>
      </c>
      <c r="I166" s="117"/>
      <c r="J166" s="147">
        <f>ROUND(I166*H166,2)</f>
        <v>0</v>
      </c>
      <c r="K166" s="118"/>
      <c r="L166" s="25"/>
      <c r="M166" s="119" t="s">
        <v>1</v>
      </c>
      <c r="N166" s="120" t="s">
        <v>34</v>
      </c>
      <c r="O166" s="121">
        <v>0</v>
      </c>
      <c r="P166" s="121">
        <f>O166*H166</f>
        <v>0</v>
      </c>
      <c r="Q166" s="121">
        <v>0</v>
      </c>
      <c r="R166" s="121">
        <f>Q166*H166</f>
        <v>0</v>
      </c>
      <c r="S166" s="121">
        <v>0</v>
      </c>
      <c r="T166" s="122">
        <f>S166*H166</f>
        <v>0</v>
      </c>
      <c r="AR166" s="123" t="s">
        <v>142</v>
      </c>
      <c r="AT166" s="123" t="s">
        <v>138</v>
      </c>
      <c r="AU166" s="123" t="s">
        <v>78</v>
      </c>
      <c r="AY166" s="13" t="s">
        <v>136</v>
      </c>
      <c r="BE166" s="124">
        <f>IF(N166="základní",J166,0)</f>
        <v>0</v>
      </c>
      <c r="BF166" s="124">
        <f>IF(N166="snížená",J166,0)</f>
        <v>0</v>
      </c>
      <c r="BG166" s="124">
        <f>IF(N166="zákl. přenesená",J166,0)</f>
        <v>0</v>
      </c>
      <c r="BH166" s="124">
        <f>IF(N166="sníž. přenesená",J166,0)</f>
        <v>0</v>
      </c>
      <c r="BI166" s="124">
        <f>IF(N166="nulová",J166,0)</f>
        <v>0</v>
      </c>
      <c r="BJ166" s="13" t="s">
        <v>76</v>
      </c>
      <c r="BK166" s="124">
        <f>ROUND(I166*H166,2)</f>
        <v>0</v>
      </c>
      <c r="BL166" s="13" t="s">
        <v>142</v>
      </c>
      <c r="BM166" s="123" t="s">
        <v>218</v>
      </c>
    </row>
    <row r="167" spans="2:65" s="1" customFormat="1" ht="29.25">
      <c r="B167" s="25"/>
      <c r="D167" s="142" t="s">
        <v>143</v>
      </c>
      <c r="F167" s="143" t="s">
        <v>219</v>
      </c>
      <c r="L167" s="25"/>
      <c r="M167" s="125"/>
      <c r="T167" s="48"/>
      <c r="AT167" s="13" t="s">
        <v>143</v>
      </c>
      <c r="AU167" s="13" t="s">
        <v>78</v>
      </c>
    </row>
    <row r="168" spans="2:65" s="1" customFormat="1" ht="31.9" customHeight="1">
      <c r="B168" s="116"/>
      <c r="C168" s="137" t="s">
        <v>173</v>
      </c>
      <c r="D168" s="137" t="s">
        <v>138</v>
      </c>
      <c r="E168" s="138" t="s">
        <v>220</v>
      </c>
      <c r="F168" s="139" t="s">
        <v>221</v>
      </c>
      <c r="G168" s="140" t="s">
        <v>212</v>
      </c>
      <c r="H168" s="141">
        <v>568.5</v>
      </c>
      <c r="I168" s="117"/>
      <c r="J168" s="147">
        <f>ROUND(I168*H168,2)</f>
        <v>0</v>
      </c>
      <c r="K168" s="118"/>
      <c r="L168" s="25"/>
      <c r="M168" s="119" t="s">
        <v>1</v>
      </c>
      <c r="N168" s="120" t="s">
        <v>34</v>
      </c>
      <c r="O168" s="121">
        <v>0</v>
      </c>
      <c r="P168" s="121">
        <f>O168*H168</f>
        <v>0</v>
      </c>
      <c r="Q168" s="121">
        <v>0</v>
      </c>
      <c r="R168" s="121">
        <f>Q168*H168</f>
        <v>0</v>
      </c>
      <c r="S168" s="121">
        <v>0</v>
      </c>
      <c r="T168" s="122">
        <f>S168*H168</f>
        <v>0</v>
      </c>
      <c r="AR168" s="123" t="s">
        <v>142</v>
      </c>
      <c r="AT168" s="123" t="s">
        <v>138</v>
      </c>
      <c r="AU168" s="123" t="s">
        <v>78</v>
      </c>
      <c r="AY168" s="13" t="s">
        <v>136</v>
      </c>
      <c r="BE168" s="124">
        <f>IF(N168="základní",J168,0)</f>
        <v>0</v>
      </c>
      <c r="BF168" s="124">
        <f>IF(N168="snížená",J168,0)</f>
        <v>0</v>
      </c>
      <c r="BG168" s="124">
        <f>IF(N168="zákl. přenesená",J168,0)</f>
        <v>0</v>
      </c>
      <c r="BH168" s="124">
        <f>IF(N168="sníž. přenesená",J168,0)</f>
        <v>0</v>
      </c>
      <c r="BI168" s="124">
        <f>IF(N168="nulová",J168,0)</f>
        <v>0</v>
      </c>
      <c r="BJ168" s="13" t="s">
        <v>76</v>
      </c>
      <c r="BK168" s="124">
        <f>ROUND(I168*H168,2)</f>
        <v>0</v>
      </c>
      <c r="BL168" s="13" t="s">
        <v>142</v>
      </c>
      <c r="BM168" s="123" t="s">
        <v>222</v>
      </c>
    </row>
    <row r="169" spans="2:65" s="1" customFormat="1" ht="29.25">
      <c r="B169" s="25"/>
      <c r="D169" s="142" t="s">
        <v>143</v>
      </c>
      <c r="F169" s="143" t="s">
        <v>223</v>
      </c>
      <c r="L169" s="25"/>
      <c r="M169" s="125"/>
      <c r="T169" s="48"/>
      <c r="AT169" s="13" t="s">
        <v>143</v>
      </c>
      <c r="AU169" s="13" t="s">
        <v>78</v>
      </c>
    </row>
    <row r="170" spans="2:65" s="11" customFormat="1" ht="22.9" customHeight="1">
      <c r="B170" s="109"/>
      <c r="D170" s="110" t="s">
        <v>68</v>
      </c>
      <c r="E170" s="136" t="s">
        <v>224</v>
      </c>
      <c r="F170" s="136" t="s">
        <v>225</v>
      </c>
      <c r="J170" s="146">
        <f>BK170</f>
        <v>0</v>
      </c>
      <c r="L170" s="109"/>
      <c r="M170" s="111"/>
      <c r="P170" s="112">
        <f>SUM(P171:P172)</f>
        <v>0</v>
      </c>
      <c r="R170" s="112">
        <f>SUM(R171:R172)</f>
        <v>0</v>
      </c>
      <c r="T170" s="113">
        <f>SUM(T171:T172)</f>
        <v>0</v>
      </c>
      <c r="AR170" s="110" t="s">
        <v>76</v>
      </c>
      <c r="AT170" s="114" t="s">
        <v>68</v>
      </c>
      <c r="AU170" s="114" t="s">
        <v>76</v>
      </c>
      <c r="AY170" s="110" t="s">
        <v>136</v>
      </c>
      <c r="BK170" s="115">
        <f>SUM(BK171:BK172)</f>
        <v>0</v>
      </c>
    </row>
    <row r="171" spans="2:65" s="1" customFormat="1" ht="23.65" customHeight="1">
      <c r="B171" s="116"/>
      <c r="C171" s="137" t="s">
        <v>226</v>
      </c>
      <c r="D171" s="137" t="s">
        <v>138</v>
      </c>
      <c r="E171" s="138" t="s">
        <v>227</v>
      </c>
      <c r="F171" s="139" t="s">
        <v>228</v>
      </c>
      <c r="G171" s="140" t="s">
        <v>212</v>
      </c>
      <c r="H171" s="141">
        <v>568.5</v>
      </c>
      <c r="I171" s="117"/>
      <c r="J171" s="147">
        <f>ROUND(I171*H171,2)</f>
        <v>0</v>
      </c>
      <c r="K171" s="118"/>
      <c r="L171" s="25"/>
      <c r="M171" s="119" t="s">
        <v>1</v>
      </c>
      <c r="N171" s="120" t="s">
        <v>34</v>
      </c>
      <c r="O171" s="121">
        <v>0</v>
      </c>
      <c r="P171" s="121">
        <f>O171*H171</f>
        <v>0</v>
      </c>
      <c r="Q171" s="121">
        <v>0</v>
      </c>
      <c r="R171" s="121">
        <f>Q171*H171</f>
        <v>0</v>
      </c>
      <c r="S171" s="121">
        <v>0</v>
      </c>
      <c r="T171" s="122">
        <f>S171*H171</f>
        <v>0</v>
      </c>
      <c r="AR171" s="123" t="s">
        <v>142</v>
      </c>
      <c r="AT171" s="123" t="s">
        <v>138</v>
      </c>
      <c r="AU171" s="123" t="s">
        <v>78</v>
      </c>
      <c r="AY171" s="13" t="s">
        <v>136</v>
      </c>
      <c r="BE171" s="124">
        <f>IF(N171="základní",J171,0)</f>
        <v>0</v>
      </c>
      <c r="BF171" s="124">
        <f>IF(N171="snížená",J171,0)</f>
        <v>0</v>
      </c>
      <c r="BG171" s="124">
        <f>IF(N171="zákl. přenesená",J171,0)</f>
        <v>0</v>
      </c>
      <c r="BH171" s="124">
        <f>IF(N171="sníž. přenesená",J171,0)</f>
        <v>0</v>
      </c>
      <c r="BI171" s="124">
        <f>IF(N171="nulová",J171,0)</f>
        <v>0</v>
      </c>
      <c r="BJ171" s="13" t="s">
        <v>76</v>
      </c>
      <c r="BK171" s="124">
        <f>ROUND(I171*H171,2)</f>
        <v>0</v>
      </c>
      <c r="BL171" s="13" t="s">
        <v>142</v>
      </c>
      <c r="BM171" s="123" t="s">
        <v>229</v>
      </c>
    </row>
    <row r="172" spans="2:65" s="1" customFormat="1" ht="29.25">
      <c r="B172" s="25"/>
      <c r="D172" s="142" t="s">
        <v>143</v>
      </c>
      <c r="F172" s="143" t="s">
        <v>230</v>
      </c>
      <c r="L172" s="25"/>
      <c r="M172" s="125"/>
      <c r="T172" s="48"/>
      <c r="AT172" s="13" t="s">
        <v>143</v>
      </c>
      <c r="AU172" s="13" t="s">
        <v>78</v>
      </c>
    </row>
    <row r="173" spans="2:65" s="11" customFormat="1" ht="25.9" customHeight="1">
      <c r="B173" s="109"/>
      <c r="D173" s="110" t="s">
        <v>68</v>
      </c>
      <c r="E173" s="135" t="s">
        <v>231</v>
      </c>
      <c r="F173" s="135" t="s">
        <v>232</v>
      </c>
      <c r="J173" s="145">
        <f>BK173</f>
        <v>0</v>
      </c>
      <c r="L173" s="109"/>
      <c r="M173" s="111"/>
      <c r="P173" s="112">
        <f>P174</f>
        <v>0</v>
      </c>
      <c r="R173" s="112">
        <f>R174</f>
        <v>0</v>
      </c>
      <c r="T173" s="113">
        <f>T174</f>
        <v>0</v>
      </c>
      <c r="AR173" s="110" t="s">
        <v>158</v>
      </c>
      <c r="AT173" s="114" t="s">
        <v>68</v>
      </c>
      <c r="AU173" s="114" t="s">
        <v>69</v>
      </c>
      <c r="AY173" s="110" t="s">
        <v>136</v>
      </c>
      <c r="BK173" s="115">
        <f>BK174</f>
        <v>0</v>
      </c>
    </row>
    <row r="174" spans="2:65" s="11" customFormat="1" ht="22.9" customHeight="1">
      <c r="B174" s="109"/>
      <c r="D174" s="110" t="s">
        <v>68</v>
      </c>
      <c r="E174" s="136" t="s">
        <v>233</v>
      </c>
      <c r="F174" s="136" t="s">
        <v>234</v>
      </c>
      <c r="J174" s="146">
        <f>BK174</f>
        <v>0</v>
      </c>
      <c r="L174" s="109"/>
      <c r="M174" s="111"/>
      <c r="P174" s="112">
        <f>SUM(P175:P176)</f>
        <v>0</v>
      </c>
      <c r="R174" s="112">
        <f>SUM(R175:R176)</f>
        <v>0</v>
      </c>
      <c r="T174" s="113">
        <f>SUM(T175:T176)</f>
        <v>0</v>
      </c>
      <c r="AR174" s="110" t="s">
        <v>158</v>
      </c>
      <c r="AT174" s="114" t="s">
        <v>68</v>
      </c>
      <c r="AU174" s="114" t="s">
        <v>76</v>
      </c>
      <c r="AY174" s="110" t="s">
        <v>136</v>
      </c>
      <c r="BK174" s="115">
        <f>SUM(BK175:BK176)</f>
        <v>0</v>
      </c>
    </row>
    <row r="175" spans="2:65" s="1" customFormat="1" ht="15" customHeight="1">
      <c r="B175" s="116"/>
      <c r="C175" s="137" t="s">
        <v>184</v>
      </c>
      <c r="D175" s="137" t="s">
        <v>138</v>
      </c>
      <c r="E175" s="138" t="s">
        <v>231</v>
      </c>
      <c r="F175" s="139" t="s">
        <v>235</v>
      </c>
      <c r="G175" s="140" t="s">
        <v>236</v>
      </c>
      <c r="H175" s="141">
        <v>1</v>
      </c>
      <c r="I175" s="117"/>
      <c r="J175" s="147">
        <f>ROUND(I175*H175,2)</f>
        <v>0</v>
      </c>
      <c r="K175" s="118"/>
      <c r="L175" s="25"/>
      <c r="M175" s="119" t="s">
        <v>1</v>
      </c>
      <c r="N175" s="120" t="s">
        <v>34</v>
      </c>
      <c r="O175" s="121">
        <v>0</v>
      </c>
      <c r="P175" s="121">
        <f>O175*H175</f>
        <v>0</v>
      </c>
      <c r="Q175" s="121">
        <v>0</v>
      </c>
      <c r="R175" s="121">
        <f>Q175*H175</f>
        <v>0</v>
      </c>
      <c r="S175" s="121">
        <v>0</v>
      </c>
      <c r="T175" s="122">
        <f>S175*H175</f>
        <v>0</v>
      </c>
      <c r="AR175" s="123" t="s">
        <v>142</v>
      </c>
      <c r="AT175" s="123" t="s">
        <v>138</v>
      </c>
      <c r="AU175" s="123" t="s">
        <v>78</v>
      </c>
      <c r="AY175" s="13" t="s">
        <v>136</v>
      </c>
      <c r="BE175" s="124">
        <f>IF(N175="základní",J175,0)</f>
        <v>0</v>
      </c>
      <c r="BF175" s="124">
        <f>IF(N175="snížená",J175,0)</f>
        <v>0</v>
      </c>
      <c r="BG175" s="124">
        <f>IF(N175="zákl. přenesená",J175,0)</f>
        <v>0</v>
      </c>
      <c r="BH175" s="124">
        <f>IF(N175="sníž. přenesená",J175,0)</f>
        <v>0</v>
      </c>
      <c r="BI175" s="124">
        <f>IF(N175="nulová",J175,0)</f>
        <v>0</v>
      </c>
      <c r="BJ175" s="13" t="s">
        <v>76</v>
      </c>
      <c r="BK175" s="124">
        <f>ROUND(I175*H175,2)</f>
        <v>0</v>
      </c>
      <c r="BL175" s="13" t="s">
        <v>142</v>
      </c>
      <c r="BM175" s="123" t="s">
        <v>237</v>
      </c>
    </row>
    <row r="176" spans="2:65" s="1" customFormat="1">
      <c r="B176" s="25"/>
      <c r="D176" s="142" t="s">
        <v>143</v>
      </c>
      <c r="F176" s="143" t="s">
        <v>238</v>
      </c>
      <c r="L176" s="25"/>
      <c r="M176" s="126"/>
      <c r="N176" s="127"/>
      <c r="O176" s="127"/>
      <c r="P176" s="127"/>
      <c r="Q176" s="127"/>
      <c r="R176" s="127"/>
      <c r="S176" s="127"/>
      <c r="T176" s="128"/>
      <c r="AT176" s="13" t="s">
        <v>143</v>
      </c>
      <c r="AU176" s="13" t="s">
        <v>78</v>
      </c>
    </row>
    <row r="177" spans="2:12" s="1" customFormat="1" ht="6.95" customHeight="1">
      <c r="B177" s="37"/>
      <c r="C177" s="38"/>
      <c r="D177" s="38"/>
      <c r="E177" s="38"/>
      <c r="F177" s="38"/>
      <c r="G177" s="38"/>
      <c r="H177" s="38"/>
      <c r="I177" s="38"/>
      <c r="J177" s="38"/>
      <c r="K177" s="38"/>
      <c r="L177" s="25"/>
    </row>
  </sheetData>
  <sheetProtection algorithmName="SHA-512" hashValue="gFCWmuGgnz6HreC98UG3pMw3BdrC6NhU5pIsNuBtTLspgasUIL9mEFyl8qkxwJfFh4y2vA2PdbqXjtc8mFCGCA==" saltValue="c8O5/GJz9Bo9PTv7v8WstA==" spinCount="100000" sheet="1" objects="1" scenarios="1"/>
  <autoFilter ref="C125:K176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3"/>
  <sheetViews>
    <sheetView showGridLines="0" workbookViewId="0">
      <selection activeCell="I134" sqref="I134"/>
    </sheetView>
  </sheetViews>
  <sheetFormatPr defaultRowHeight="11.25"/>
  <cols>
    <col min="1" max="1" width="8.5" customWidth="1"/>
    <col min="2" max="2" width="1.1640625" customWidth="1"/>
    <col min="3" max="3" width="4.33203125" customWidth="1"/>
    <col min="4" max="4" width="4.5" customWidth="1"/>
    <col min="5" max="5" width="17.5" customWidth="1"/>
    <col min="6" max="6" width="52.1640625" customWidth="1"/>
    <col min="7" max="7" width="7.6640625" customWidth="1"/>
    <col min="8" max="8" width="14.33203125" customWidth="1"/>
    <col min="9" max="9" width="16.1640625" customWidth="1"/>
    <col min="10" max="10" width="22.83203125" customWidth="1"/>
    <col min="11" max="11" width="22.83203125" hidden="1" customWidth="1"/>
    <col min="12" max="12" width="9.5" customWidth="1"/>
    <col min="13" max="13" width="11.1640625" hidden="1" customWidth="1"/>
    <col min="14" max="14" width="9.1640625" hidden="1"/>
    <col min="15" max="20" width="14.5" hidden="1" customWidth="1"/>
    <col min="21" max="21" width="16.6640625" hidden="1" customWidth="1"/>
    <col min="22" max="22" width="12.6640625" customWidth="1"/>
    <col min="23" max="23" width="16.6640625" customWidth="1"/>
    <col min="24" max="24" width="12.6640625" customWidth="1"/>
    <col min="25" max="25" width="15.5" customWidth="1"/>
    <col min="26" max="26" width="11.33203125" customWidth="1"/>
    <col min="27" max="27" width="15.5" customWidth="1"/>
    <col min="28" max="28" width="16.6640625" customWidth="1"/>
    <col min="29" max="29" width="11.33203125" customWidth="1"/>
    <col min="30" max="30" width="15.5" customWidth="1"/>
    <col min="31" max="31" width="16.6640625" customWidth="1"/>
    <col min="44" max="65" width="9.1640625" hidden="1"/>
  </cols>
  <sheetData>
    <row r="2" spans="2:46" ht="36.950000000000003" customHeight="1">
      <c r="L2" s="164" t="s">
        <v>5</v>
      </c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3" t="s">
        <v>80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5" customHeight="1">
      <c r="B4" s="16"/>
      <c r="D4" s="17" t="s">
        <v>103</v>
      </c>
      <c r="L4" s="16"/>
      <c r="M4" s="76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5" customHeight="1">
      <c r="B7" s="16"/>
      <c r="E7" s="192" t="str">
        <f>'Rekapitulace stavby'!K6</f>
        <v>Hodonín – opravy asfaltových vrstev MK 2024</v>
      </c>
      <c r="F7" s="193"/>
      <c r="G7" s="193"/>
      <c r="H7" s="193"/>
      <c r="L7" s="16"/>
    </row>
    <row r="8" spans="2:46" s="1" customFormat="1" ht="12" customHeight="1">
      <c r="B8" s="25"/>
      <c r="D8" s="22" t="s">
        <v>104</v>
      </c>
      <c r="L8" s="25"/>
    </row>
    <row r="9" spans="2:46" s="1" customFormat="1" ht="15" customHeight="1">
      <c r="B9" s="25"/>
      <c r="E9" s="184" t="s">
        <v>380</v>
      </c>
      <c r="F9" s="191"/>
      <c r="G9" s="191"/>
      <c r="H9" s="191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23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22</v>
      </c>
      <c r="J17" s="20" t="str">
        <f>'Rekapitulace stavby'!AN13</f>
        <v/>
      </c>
      <c r="L17" s="25"/>
    </row>
    <row r="18" spans="2:12" s="1" customFormat="1" ht="18" customHeight="1">
      <c r="B18" s="25"/>
      <c r="E18" s="178" t="str">
        <f>'Rekapitulace stavby'!E14</f>
        <v xml:space="preserve"> </v>
      </c>
      <c r="F18" s="178"/>
      <c r="G18" s="178"/>
      <c r="H18" s="178"/>
      <c r="I18" s="22" t="s">
        <v>23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22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23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22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23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5" customHeight="1">
      <c r="B27" s="77"/>
      <c r="E27" s="180" t="s">
        <v>1</v>
      </c>
      <c r="F27" s="180"/>
      <c r="G27" s="180"/>
      <c r="H27" s="180"/>
      <c r="L27" s="77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78" t="s">
        <v>29</v>
      </c>
      <c r="J30" s="56">
        <f>ROUND(J124,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79" t="s">
        <v>33</v>
      </c>
      <c r="E33" s="22" t="s">
        <v>34</v>
      </c>
      <c r="F33" s="80">
        <f>ROUND((SUM(BE124:BE162)),  2)</f>
        <v>0</v>
      </c>
      <c r="I33" s="81">
        <v>0.21</v>
      </c>
      <c r="J33" s="80">
        <f>ROUND(((SUM(BE124:BE162))*I33),  2)</f>
        <v>0</v>
      </c>
      <c r="L33" s="25"/>
    </row>
    <row r="34" spans="2:12" s="1" customFormat="1" ht="14.45" customHeight="1">
      <c r="B34" s="25"/>
      <c r="E34" s="22" t="s">
        <v>35</v>
      </c>
      <c r="F34" s="80">
        <f>ROUND((SUM(BF124:BF162)),  2)</f>
        <v>0</v>
      </c>
      <c r="I34" s="81">
        <v>0.12</v>
      </c>
      <c r="J34" s="80">
        <f>ROUND(((SUM(BF124:BF162))*I34),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80">
        <f>ROUND((SUM(BG124:BG162)),  2)</f>
        <v>0</v>
      </c>
      <c r="I35" s="81">
        <v>0.21</v>
      </c>
      <c r="J35" s="8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80">
        <f>ROUND((SUM(BH124:BH162)),  2)</f>
        <v>0</v>
      </c>
      <c r="I36" s="81">
        <v>0.12</v>
      </c>
      <c r="J36" s="80">
        <f>0</f>
        <v>0</v>
      </c>
      <c r="L36" s="25"/>
    </row>
    <row r="37" spans="2:12" s="1" customFormat="1" ht="14.45" hidden="1" customHeight="1">
      <c r="B37" s="25"/>
      <c r="E37" s="22" t="s">
        <v>38</v>
      </c>
      <c r="F37" s="80">
        <f>ROUND((SUM(BI124:BI162)),  2)</f>
        <v>0</v>
      </c>
      <c r="I37" s="81">
        <v>0</v>
      </c>
      <c r="J37" s="80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2"/>
      <c r="D39" s="83" t="s">
        <v>39</v>
      </c>
      <c r="E39" s="49"/>
      <c r="F39" s="49"/>
      <c r="G39" s="84" t="s">
        <v>40</v>
      </c>
      <c r="H39" s="85" t="s">
        <v>41</v>
      </c>
      <c r="I39" s="49"/>
      <c r="J39" s="86">
        <f>SUM(J30:J37)</f>
        <v>0</v>
      </c>
      <c r="K39" s="8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44</v>
      </c>
      <c r="E61" s="27"/>
      <c r="F61" s="88" t="s">
        <v>45</v>
      </c>
      <c r="G61" s="36" t="s">
        <v>44</v>
      </c>
      <c r="H61" s="27"/>
      <c r="I61" s="27"/>
      <c r="J61" s="8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44</v>
      </c>
      <c r="E76" s="27"/>
      <c r="F76" s="88" t="s">
        <v>45</v>
      </c>
      <c r="G76" s="36" t="s">
        <v>44</v>
      </c>
      <c r="H76" s="27"/>
      <c r="I76" s="27"/>
      <c r="J76" s="89" t="s">
        <v>45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106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5" customHeight="1">
      <c r="B85" s="25"/>
      <c r="E85" s="192" t="str">
        <f>E7</f>
        <v>Hodonín – opravy asfaltových vrstev MK 2024</v>
      </c>
      <c r="F85" s="193"/>
      <c r="G85" s="193"/>
      <c r="H85" s="193"/>
      <c r="L85" s="25"/>
    </row>
    <row r="86" spans="2:47" s="1" customFormat="1" ht="12" customHeight="1">
      <c r="B86" s="25"/>
      <c r="C86" s="22" t="s">
        <v>104</v>
      </c>
      <c r="L86" s="25"/>
    </row>
    <row r="87" spans="2:47" s="1" customFormat="1" ht="15" customHeight="1">
      <c r="B87" s="25"/>
      <c r="E87" s="184" t="str">
        <f>E9</f>
        <v>02 - Rekonstrukce ul. Velkomoravská sjezd z I/51 směrem do Hornické čtvrti</v>
      </c>
      <c r="F87" s="191"/>
      <c r="G87" s="191"/>
      <c r="H87" s="191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/>
      </c>
      <c r="L89" s="25"/>
    </row>
    <row r="90" spans="2:47" s="1" customFormat="1" ht="6.95" customHeight="1">
      <c r="B90" s="25"/>
      <c r="L90" s="25"/>
    </row>
    <row r="91" spans="2:47" s="1" customFormat="1" ht="14.85" customHeight="1">
      <c r="B91" s="25"/>
      <c r="C91" s="22" t="s">
        <v>21</v>
      </c>
      <c r="F91" s="20" t="str">
        <f>E15</f>
        <v xml:space="preserve"> </v>
      </c>
      <c r="I91" s="22" t="s">
        <v>25</v>
      </c>
      <c r="J91" s="23" t="str">
        <f>E21</f>
        <v xml:space="preserve"> </v>
      </c>
      <c r="L91" s="25"/>
    </row>
    <row r="92" spans="2:47" s="1" customFormat="1" ht="14.85" customHeight="1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0" t="s">
        <v>107</v>
      </c>
      <c r="D94" s="82"/>
      <c r="E94" s="82"/>
      <c r="F94" s="82"/>
      <c r="G94" s="82"/>
      <c r="H94" s="82"/>
      <c r="I94" s="82"/>
      <c r="J94" s="91" t="s">
        <v>108</v>
      </c>
      <c r="K94" s="8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2" t="s">
        <v>109</v>
      </c>
      <c r="J96" s="56">
        <f>J124</f>
        <v>0</v>
      </c>
      <c r="L96" s="25"/>
      <c r="AU96" s="13" t="s">
        <v>110</v>
      </c>
    </row>
    <row r="97" spans="2:12" s="8" customFormat="1" ht="24.95" customHeight="1">
      <c r="B97" s="93"/>
      <c r="D97" s="94" t="s">
        <v>111</v>
      </c>
      <c r="E97" s="95"/>
      <c r="F97" s="95"/>
      <c r="G97" s="95"/>
      <c r="H97" s="95"/>
      <c r="I97" s="95"/>
      <c r="J97" s="96">
        <f>J125</f>
        <v>0</v>
      </c>
      <c r="L97" s="93"/>
    </row>
    <row r="98" spans="2:12" s="9" customFormat="1" ht="19.899999999999999" customHeight="1">
      <c r="B98" s="97"/>
      <c r="D98" s="98" t="s">
        <v>112</v>
      </c>
      <c r="E98" s="99"/>
      <c r="F98" s="99"/>
      <c r="G98" s="99"/>
      <c r="H98" s="99"/>
      <c r="I98" s="99"/>
      <c r="J98" s="100">
        <f>J126</f>
        <v>0</v>
      </c>
      <c r="L98" s="97"/>
    </row>
    <row r="99" spans="2:12" s="9" customFormat="1" ht="19.899999999999999" customHeight="1">
      <c r="B99" s="97"/>
      <c r="D99" s="98" t="s">
        <v>114</v>
      </c>
      <c r="E99" s="99"/>
      <c r="F99" s="99"/>
      <c r="G99" s="99"/>
      <c r="H99" s="99"/>
      <c r="I99" s="99"/>
      <c r="J99" s="100">
        <f>J129</f>
        <v>0</v>
      </c>
      <c r="L99" s="97"/>
    </row>
    <row r="100" spans="2:12" s="9" customFormat="1" ht="19.899999999999999" customHeight="1">
      <c r="B100" s="97"/>
      <c r="D100" s="98" t="s">
        <v>116</v>
      </c>
      <c r="E100" s="99"/>
      <c r="F100" s="99"/>
      <c r="G100" s="99"/>
      <c r="H100" s="99"/>
      <c r="I100" s="99"/>
      <c r="J100" s="100">
        <f>J138</f>
        <v>0</v>
      </c>
      <c r="L100" s="97"/>
    </row>
    <row r="101" spans="2:12" s="9" customFormat="1" ht="19.899999999999999" customHeight="1">
      <c r="B101" s="97"/>
      <c r="D101" s="98" t="s">
        <v>117</v>
      </c>
      <c r="E101" s="99"/>
      <c r="F101" s="99"/>
      <c r="G101" s="99"/>
      <c r="H101" s="99"/>
      <c r="I101" s="99"/>
      <c r="J101" s="100">
        <f>J149</f>
        <v>0</v>
      </c>
      <c r="L101" s="97"/>
    </row>
    <row r="102" spans="2:12" s="9" customFormat="1" ht="19.899999999999999" customHeight="1">
      <c r="B102" s="97"/>
      <c r="D102" s="98" t="s">
        <v>118</v>
      </c>
      <c r="E102" s="99"/>
      <c r="F102" s="99"/>
      <c r="G102" s="99"/>
      <c r="H102" s="99"/>
      <c r="I102" s="99"/>
      <c r="J102" s="100">
        <f>J156</f>
        <v>0</v>
      </c>
      <c r="L102" s="97"/>
    </row>
    <row r="103" spans="2:12" s="8" customFormat="1" ht="24.95" customHeight="1">
      <c r="B103" s="93"/>
      <c r="D103" s="94" t="s">
        <v>119</v>
      </c>
      <c r="E103" s="95"/>
      <c r="F103" s="95"/>
      <c r="G103" s="95"/>
      <c r="H103" s="95"/>
      <c r="I103" s="95"/>
      <c r="J103" s="96">
        <f>J159</f>
        <v>0</v>
      </c>
      <c r="L103" s="93"/>
    </row>
    <row r="104" spans="2:12" s="9" customFormat="1" ht="19.899999999999999" customHeight="1">
      <c r="B104" s="97"/>
      <c r="D104" s="98" t="s">
        <v>120</v>
      </c>
      <c r="E104" s="99"/>
      <c r="F104" s="99"/>
      <c r="G104" s="99"/>
      <c r="H104" s="99"/>
      <c r="I104" s="99"/>
      <c r="J104" s="100">
        <f>J160</f>
        <v>0</v>
      </c>
      <c r="L104" s="97"/>
    </row>
    <row r="105" spans="2:12" s="1" customFormat="1" ht="21.75" customHeight="1">
      <c r="B105" s="25"/>
      <c r="L105" s="25"/>
    </row>
    <row r="106" spans="2:12" s="1" customFormat="1" ht="6.95" customHeight="1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25"/>
    </row>
    <row r="110" spans="2:12" s="1" customFormat="1" ht="6.95" customHeight="1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25"/>
    </row>
    <row r="111" spans="2:12" s="1" customFormat="1" ht="24.95" customHeight="1">
      <c r="B111" s="25"/>
      <c r="C111" s="17" t="s">
        <v>121</v>
      </c>
      <c r="L111" s="25"/>
    </row>
    <row r="112" spans="2:12" s="1" customFormat="1" ht="6.95" customHeight="1">
      <c r="B112" s="25"/>
      <c r="L112" s="25"/>
    </row>
    <row r="113" spans="2:65" s="1" customFormat="1" ht="12" customHeight="1">
      <c r="B113" s="25"/>
      <c r="C113" s="22" t="s">
        <v>14</v>
      </c>
      <c r="L113" s="25"/>
    </row>
    <row r="114" spans="2:65" s="1" customFormat="1" ht="15" customHeight="1">
      <c r="B114" s="25"/>
      <c r="E114" s="192" t="str">
        <f>E7</f>
        <v>Hodonín – opravy asfaltových vrstev MK 2024</v>
      </c>
      <c r="F114" s="193"/>
      <c r="G114" s="193"/>
      <c r="H114" s="193"/>
      <c r="L114" s="25"/>
    </row>
    <row r="115" spans="2:65" s="1" customFormat="1" ht="12" customHeight="1">
      <c r="B115" s="25"/>
      <c r="C115" s="22" t="s">
        <v>104</v>
      </c>
      <c r="L115" s="25"/>
    </row>
    <row r="116" spans="2:65" s="1" customFormat="1" ht="15" customHeight="1">
      <c r="B116" s="25"/>
      <c r="E116" s="184" t="str">
        <f>E9</f>
        <v>02 - Rekonstrukce ul. Velkomoravská sjezd z I/51 směrem do Hornické čtvrti</v>
      </c>
      <c r="F116" s="191"/>
      <c r="G116" s="191"/>
      <c r="H116" s="191"/>
      <c r="L116" s="25"/>
    </row>
    <row r="117" spans="2:65" s="1" customFormat="1" ht="6.95" customHeight="1">
      <c r="B117" s="25"/>
      <c r="L117" s="25"/>
    </row>
    <row r="118" spans="2:65" s="1" customFormat="1" ht="12" customHeight="1">
      <c r="B118" s="25"/>
      <c r="C118" s="22" t="s">
        <v>18</v>
      </c>
      <c r="F118" s="20" t="str">
        <f>F12</f>
        <v xml:space="preserve"> </v>
      </c>
      <c r="I118" s="22" t="s">
        <v>20</v>
      </c>
      <c r="J118" s="45" t="str">
        <f>IF(J12="","",J12)</f>
        <v/>
      </c>
      <c r="L118" s="25"/>
    </row>
    <row r="119" spans="2:65" s="1" customFormat="1" ht="6.95" customHeight="1">
      <c r="B119" s="25"/>
      <c r="L119" s="25"/>
    </row>
    <row r="120" spans="2:65" s="1" customFormat="1" ht="14.85" customHeight="1">
      <c r="B120" s="25"/>
      <c r="C120" s="22" t="s">
        <v>21</v>
      </c>
      <c r="F120" s="20" t="str">
        <f>E15</f>
        <v xml:space="preserve"> </v>
      </c>
      <c r="I120" s="22" t="s">
        <v>25</v>
      </c>
      <c r="J120" s="23" t="str">
        <f>E21</f>
        <v xml:space="preserve"> </v>
      </c>
      <c r="L120" s="25"/>
    </row>
    <row r="121" spans="2:65" s="1" customFormat="1" ht="14.85" customHeight="1">
      <c r="B121" s="25"/>
      <c r="C121" s="22" t="s">
        <v>24</v>
      </c>
      <c r="F121" s="20" t="str">
        <f>IF(E18="","",E18)</f>
        <v xml:space="preserve"> </v>
      </c>
      <c r="I121" s="22" t="s">
        <v>27</v>
      </c>
      <c r="J121" s="23" t="str">
        <f>E24</f>
        <v xml:space="preserve"> </v>
      </c>
      <c r="L121" s="25"/>
    </row>
    <row r="122" spans="2:65" s="1" customFormat="1" ht="10.35" customHeight="1">
      <c r="B122" s="25"/>
      <c r="L122" s="25"/>
    </row>
    <row r="123" spans="2:65" s="10" customFormat="1" ht="29.25" customHeight="1">
      <c r="B123" s="101"/>
      <c r="C123" s="102" t="s">
        <v>122</v>
      </c>
      <c r="D123" s="103" t="s">
        <v>54</v>
      </c>
      <c r="E123" s="103" t="s">
        <v>50</v>
      </c>
      <c r="F123" s="103" t="s">
        <v>51</v>
      </c>
      <c r="G123" s="103" t="s">
        <v>123</v>
      </c>
      <c r="H123" s="103" t="s">
        <v>124</v>
      </c>
      <c r="I123" s="103" t="s">
        <v>125</v>
      </c>
      <c r="J123" s="104" t="s">
        <v>108</v>
      </c>
      <c r="K123" s="105" t="s">
        <v>126</v>
      </c>
      <c r="L123" s="101"/>
      <c r="M123" s="51" t="s">
        <v>1</v>
      </c>
      <c r="N123" s="52" t="s">
        <v>33</v>
      </c>
      <c r="O123" s="52" t="s">
        <v>127</v>
      </c>
      <c r="P123" s="52" t="s">
        <v>128</v>
      </c>
      <c r="Q123" s="52" t="s">
        <v>129</v>
      </c>
      <c r="R123" s="52" t="s">
        <v>130</v>
      </c>
      <c r="S123" s="52" t="s">
        <v>131</v>
      </c>
      <c r="T123" s="53" t="s">
        <v>132</v>
      </c>
    </row>
    <row r="124" spans="2:65" s="1" customFormat="1" ht="22.9" customHeight="1">
      <c r="B124" s="25"/>
      <c r="C124" s="134" t="s">
        <v>133</v>
      </c>
      <c r="J124" s="144">
        <f>BK124</f>
        <v>0</v>
      </c>
      <c r="L124" s="25"/>
      <c r="M124" s="54"/>
      <c r="N124" s="46"/>
      <c r="O124" s="46"/>
      <c r="P124" s="106">
        <f>P125+P159</f>
        <v>0</v>
      </c>
      <c r="Q124" s="46"/>
      <c r="R124" s="106">
        <f>R125+R159</f>
        <v>0</v>
      </c>
      <c r="S124" s="46"/>
      <c r="T124" s="107">
        <f>T125+T159</f>
        <v>0</v>
      </c>
      <c r="AT124" s="13" t="s">
        <v>68</v>
      </c>
      <c r="AU124" s="13" t="s">
        <v>110</v>
      </c>
      <c r="BK124" s="108">
        <f>BK125+BK159</f>
        <v>0</v>
      </c>
    </row>
    <row r="125" spans="2:65" s="11" customFormat="1" ht="25.9" customHeight="1">
      <c r="B125" s="109"/>
      <c r="D125" s="110" t="s">
        <v>68</v>
      </c>
      <c r="E125" s="135" t="s">
        <v>134</v>
      </c>
      <c r="F125" s="135" t="s">
        <v>135</v>
      </c>
      <c r="J125" s="145">
        <f>BK125</f>
        <v>0</v>
      </c>
      <c r="L125" s="109"/>
      <c r="M125" s="111"/>
      <c r="P125" s="112">
        <f>P126+P129+P138+P149+P156</f>
        <v>0</v>
      </c>
      <c r="R125" s="112">
        <f>R126+R129+R138+R149+R156</f>
        <v>0</v>
      </c>
      <c r="T125" s="113">
        <f>T126+T129+T138+T149+T156</f>
        <v>0</v>
      </c>
      <c r="AR125" s="110" t="s">
        <v>76</v>
      </c>
      <c r="AT125" s="114" t="s">
        <v>68</v>
      </c>
      <c r="AU125" s="114" t="s">
        <v>69</v>
      </c>
      <c r="AY125" s="110" t="s">
        <v>136</v>
      </c>
      <c r="BK125" s="115">
        <f>BK126+BK129+BK138+BK149+BK156</f>
        <v>0</v>
      </c>
    </row>
    <row r="126" spans="2:65" s="11" customFormat="1" ht="22.9" customHeight="1">
      <c r="B126" s="109"/>
      <c r="D126" s="110" t="s">
        <v>68</v>
      </c>
      <c r="E126" s="136" t="s">
        <v>76</v>
      </c>
      <c r="F126" s="136" t="s">
        <v>137</v>
      </c>
      <c r="J126" s="146">
        <f>BK126</f>
        <v>0</v>
      </c>
      <c r="L126" s="109"/>
      <c r="M126" s="111"/>
      <c r="P126" s="112">
        <f>SUM(P127:P128)</f>
        <v>0</v>
      </c>
      <c r="R126" s="112">
        <f>SUM(R127:R128)</f>
        <v>0</v>
      </c>
      <c r="T126" s="113">
        <f>SUM(T127:T128)</f>
        <v>0</v>
      </c>
      <c r="AR126" s="110" t="s">
        <v>76</v>
      </c>
      <c r="AT126" s="114" t="s">
        <v>68</v>
      </c>
      <c r="AU126" s="114" t="s">
        <v>76</v>
      </c>
      <c r="AY126" s="110" t="s">
        <v>136</v>
      </c>
      <c r="BK126" s="115">
        <f>SUM(BK127:BK128)</f>
        <v>0</v>
      </c>
    </row>
    <row r="127" spans="2:65" s="1" customFormat="1" ht="23.65" customHeight="1">
      <c r="B127" s="116"/>
      <c r="C127" s="137" t="s">
        <v>76</v>
      </c>
      <c r="D127" s="137" t="s">
        <v>138</v>
      </c>
      <c r="E127" s="138" t="s">
        <v>239</v>
      </c>
      <c r="F127" s="139" t="s">
        <v>240</v>
      </c>
      <c r="G127" s="140" t="s">
        <v>141</v>
      </c>
      <c r="H127" s="141">
        <v>262</v>
      </c>
      <c r="I127" s="117"/>
      <c r="J127" s="147">
        <f>ROUND(I127*H127,2)</f>
        <v>0</v>
      </c>
      <c r="K127" s="118"/>
      <c r="L127" s="25"/>
      <c r="M127" s="119" t="s">
        <v>1</v>
      </c>
      <c r="N127" s="120" t="s">
        <v>34</v>
      </c>
      <c r="O127" s="121">
        <v>0</v>
      </c>
      <c r="P127" s="121">
        <f>O127*H127</f>
        <v>0</v>
      </c>
      <c r="Q127" s="121">
        <v>0</v>
      </c>
      <c r="R127" s="121">
        <f>Q127*H127</f>
        <v>0</v>
      </c>
      <c r="S127" s="121">
        <v>0</v>
      </c>
      <c r="T127" s="122">
        <f>S127*H127</f>
        <v>0</v>
      </c>
      <c r="AR127" s="123" t="s">
        <v>142</v>
      </c>
      <c r="AT127" s="123" t="s">
        <v>138</v>
      </c>
      <c r="AU127" s="123" t="s">
        <v>78</v>
      </c>
      <c r="AY127" s="13" t="s">
        <v>136</v>
      </c>
      <c r="BE127" s="124">
        <f>IF(N127="základní",J127,0)</f>
        <v>0</v>
      </c>
      <c r="BF127" s="124">
        <f>IF(N127="snížená",J127,0)</f>
        <v>0</v>
      </c>
      <c r="BG127" s="124">
        <f>IF(N127="zákl. přenesená",J127,0)</f>
        <v>0</v>
      </c>
      <c r="BH127" s="124">
        <f>IF(N127="sníž. přenesená",J127,0)</f>
        <v>0</v>
      </c>
      <c r="BI127" s="124">
        <f>IF(N127="nulová",J127,0)</f>
        <v>0</v>
      </c>
      <c r="BJ127" s="13" t="s">
        <v>76</v>
      </c>
      <c r="BK127" s="124">
        <f>ROUND(I127*H127,2)</f>
        <v>0</v>
      </c>
      <c r="BL127" s="13" t="s">
        <v>142</v>
      </c>
      <c r="BM127" s="123" t="s">
        <v>78</v>
      </c>
    </row>
    <row r="128" spans="2:65" s="1" customFormat="1" ht="29.25">
      <c r="B128" s="25"/>
      <c r="D128" s="142" t="s">
        <v>143</v>
      </c>
      <c r="F128" s="143" t="s">
        <v>241</v>
      </c>
      <c r="L128" s="25"/>
      <c r="M128" s="125"/>
      <c r="T128" s="48"/>
      <c r="AT128" s="13" t="s">
        <v>143</v>
      </c>
      <c r="AU128" s="13" t="s">
        <v>78</v>
      </c>
    </row>
    <row r="129" spans="2:65" s="11" customFormat="1" ht="22.9" customHeight="1">
      <c r="B129" s="109"/>
      <c r="D129" s="110" t="s">
        <v>68</v>
      </c>
      <c r="E129" s="136" t="s">
        <v>158</v>
      </c>
      <c r="F129" s="136" t="s">
        <v>159</v>
      </c>
      <c r="J129" s="146">
        <f>BK129</f>
        <v>0</v>
      </c>
      <c r="L129" s="109"/>
      <c r="M129" s="111"/>
      <c r="P129" s="112">
        <f>SUM(P130:P137)</f>
        <v>0</v>
      </c>
      <c r="R129" s="112">
        <f>SUM(R130:R137)</f>
        <v>0</v>
      </c>
      <c r="T129" s="113">
        <f>SUM(T130:T137)</f>
        <v>0</v>
      </c>
      <c r="AR129" s="110" t="s">
        <v>76</v>
      </c>
      <c r="AT129" s="114" t="s">
        <v>68</v>
      </c>
      <c r="AU129" s="114" t="s">
        <v>76</v>
      </c>
      <c r="AY129" s="110" t="s">
        <v>136</v>
      </c>
      <c r="BK129" s="115">
        <f>SUM(BK130:BK137)</f>
        <v>0</v>
      </c>
    </row>
    <row r="130" spans="2:65" s="1" customFormat="1" ht="23.65" customHeight="1">
      <c r="B130" s="116"/>
      <c r="C130" s="137" t="s">
        <v>78</v>
      </c>
      <c r="D130" s="137" t="s">
        <v>138</v>
      </c>
      <c r="E130" s="138" t="s">
        <v>160</v>
      </c>
      <c r="F130" s="139" t="s">
        <v>161</v>
      </c>
      <c r="G130" s="140" t="s">
        <v>141</v>
      </c>
      <c r="H130" s="141">
        <v>524</v>
      </c>
      <c r="I130" s="117"/>
      <c r="J130" s="147">
        <f>ROUND(I130*H130,2)</f>
        <v>0</v>
      </c>
      <c r="K130" s="118"/>
      <c r="L130" s="25"/>
      <c r="M130" s="119" t="s">
        <v>1</v>
      </c>
      <c r="N130" s="120" t="s">
        <v>34</v>
      </c>
      <c r="O130" s="121">
        <v>0</v>
      </c>
      <c r="P130" s="121">
        <f>O130*H130</f>
        <v>0</v>
      </c>
      <c r="Q130" s="121">
        <v>0</v>
      </c>
      <c r="R130" s="121">
        <f>Q130*H130</f>
        <v>0</v>
      </c>
      <c r="S130" s="121">
        <v>0</v>
      </c>
      <c r="T130" s="122">
        <f>S130*H130</f>
        <v>0</v>
      </c>
      <c r="AR130" s="123" t="s">
        <v>142</v>
      </c>
      <c r="AT130" s="123" t="s">
        <v>138</v>
      </c>
      <c r="AU130" s="123" t="s">
        <v>78</v>
      </c>
      <c r="AY130" s="13" t="s">
        <v>136</v>
      </c>
      <c r="BE130" s="124">
        <f>IF(N130="základní",J130,0)</f>
        <v>0</v>
      </c>
      <c r="BF130" s="124">
        <f>IF(N130="snížená",J130,0)</f>
        <v>0</v>
      </c>
      <c r="BG130" s="124">
        <f>IF(N130="zákl. přenesená",J130,0)</f>
        <v>0</v>
      </c>
      <c r="BH130" s="124">
        <f>IF(N130="sníž. přenesená",J130,0)</f>
        <v>0</v>
      </c>
      <c r="BI130" s="124">
        <f>IF(N130="nulová",J130,0)</f>
        <v>0</v>
      </c>
      <c r="BJ130" s="13" t="s">
        <v>76</v>
      </c>
      <c r="BK130" s="124">
        <f>ROUND(I130*H130,2)</f>
        <v>0</v>
      </c>
      <c r="BL130" s="13" t="s">
        <v>142</v>
      </c>
      <c r="BM130" s="123" t="s">
        <v>142</v>
      </c>
    </row>
    <row r="131" spans="2:65" s="1" customFormat="1" ht="19.5">
      <c r="B131" s="25"/>
      <c r="D131" s="142" t="s">
        <v>143</v>
      </c>
      <c r="F131" s="143" t="s">
        <v>162</v>
      </c>
      <c r="L131" s="25"/>
      <c r="M131" s="125"/>
      <c r="T131" s="48"/>
      <c r="AT131" s="13" t="s">
        <v>143</v>
      </c>
      <c r="AU131" s="13" t="s">
        <v>78</v>
      </c>
    </row>
    <row r="132" spans="2:65" s="1" customFormat="1" ht="31.9" customHeight="1">
      <c r="B132" s="116"/>
      <c r="C132" s="137" t="s">
        <v>242</v>
      </c>
      <c r="D132" s="137" t="s">
        <v>138</v>
      </c>
      <c r="E132" s="138" t="s">
        <v>163</v>
      </c>
      <c r="F132" s="139" t="s">
        <v>164</v>
      </c>
      <c r="G132" s="140" t="s">
        <v>141</v>
      </c>
      <c r="H132" s="141">
        <v>262</v>
      </c>
      <c r="I132" s="117"/>
      <c r="J132" s="147">
        <f>ROUND(I132*H132,2)</f>
        <v>0</v>
      </c>
      <c r="K132" s="118"/>
      <c r="L132" s="25"/>
      <c r="M132" s="119" t="s">
        <v>1</v>
      </c>
      <c r="N132" s="120" t="s">
        <v>34</v>
      </c>
      <c r="O132" s="121">
        <v>0</v>
      </c>
      <c r="P132" s="121">
        <f>O132*H132</f>
        <v>0</v>
      </c>
      <c r="Q132" s="121">
        <v>0</v>
      </c>
      <c r="R132" s="121">
        <f>Q132*H132</f>
        <v>0</v>
      </c>
      <c r="S132" s="121">
        <v>0</v>
      </c>
      <c r="T132" s="122">
        <f>S132*H132</f>
        <v>0</v>
      </c>
      <c r="AR132" s="123" t="s">
        <v>142</v>
      </c>
      <c r="AT132" s="123" t="s">
        <v>138</v>
      </c>
      <c r="AU132" s="123" t="s">
        <v>78</v>
      </c>
      <c r="AY132" s="13" t="s">
        <v>136</v>
      </c>
      <c r="BE132" s="124">
        <f>IF(N132="základní",J132,0)</f>
        <v>0</v>
      </c>
      <c r="BF132" s="124">
        <f>IF(N132="snížená",J132,0)</f>
        <v>0</v>
      </c>
      <c r="BG132" s="124">
        <f>IF(N132="zákl. přenesená",J132,0)</f>
        <v>0</v>
      </c>
      <c r="BH132" s="124">
        <f>IF(N132="sníž. přenesená",J132,0)</f>
        <v>0</v>
      </c>
      <c r="BI132" s="124">
        <f>IF(N132="nulová",J132,0)</f>
        <v>0</v>
      </c>
      <c r="BJ132" s="13" t="s">
        <v>76</v>
      </c>
      <c r="BK132" s="124">
        <f>ROUND(I132*H132,2)</f>
        <v>0</v>
      </c>
      <c r="BL132" s="13" t="s">
        <v>142</v>
      </c>
      <c r="BM132" s="123" t="s">
        <v>150</v>
      </c>
    </row>
    <row r="133" spans="2:65" s="1" customFormat="1" ht="29.25">
      <c r="B133" s="25"/>
      <c r="D133" s="142" t="s">
        <v>143</v>
      </c>
      <c r="F133" s="143" t="s">
        <v>165</v>
      </c>
      <c r="L133" s="25"/>
      <c r="M133" s="125"/>
      <c r="T133" s="48"/>
      <c r="AT133" s="13" t="s">
        <v>143</v>
      </c>
      <c r="AU133" s="13" t="s">
        <v>78</v>
      </c>
    </row>
    <row r="134" spans="2:65" s="1" customFormat="1" ht="23.65" customHeight="1">
      <c r="B134" s="116"/>
      <c r="C134" s="137" t="s">
        <v>142</v>
      </c>
      <c r="D134" s="137" t="s">
        <v>138</v>
      </c>
      <c r="E134" s="138" t="s">
        <v>166</v>
      </c>
      <c r="F134" s="139" t="s">
        <v>167</v>
      </c>
      <c r="G134" s="140" t="s">
        <v>141</v>
      </c>
      <c r="H134" s="141">
        <v>262</v>
      </c>
      <c r="I134" s="117"/>
      <c r="J134" s="147">
        <f>ROUND(I134*H134,2)</f>
        <v>0</v>
      </c>
      <c r="K134" s="118"/>
      <c r="L134" s="25"/>
      <c r="M134" s="119" t="s">
        <v>1</v>
      </c>
      <c r="N134" s="120" t="s">
        <v>34</v>
      </c>
      <c r="O134" s="121">
        <v>0</v>
      </c>
      <c r="P134" s="121">
        <f>O134*H134</f>
        <v>0</v>
      </c>
      <c r="Q134" s="121">
        <v>0</v>
      </c>
      <c r="R134" s="121">
        <f>Q134*H134</f>
        <v>0</v>
      </c>
      <c r="S134" s="121">
        <v>0</v>
      </c>
      <c r="T134" s="122">
        <f>S134*H134</f>
        <v>0</v>
      </c>
      <c r="AR134" s="123" t="s">
        <v>142</v>
      </c>
      <c r="AT134" s="123" t="s">
        <v>138</v>
      </c>
      <c r="AU134" s="123" t="s">
        <v>78</v>
      </c>
      <c r="AY134" s="13" t="s">
        <v>136</v>
      </c>
      <c r="BE134" s="124">
        <f>IF(N134="základní",J134,0)</f>
        <v>0</v>
      </c>
      <c r="BF134" s="124">
        <f>IF(N134="snížená",J134,0)</f>
        <v>0</v>
      </c>
      <c r="BG134" s="124">
        <f>IF(N134="zákl. přenesená",J134,0)</f>
        <v>0</v>
      </c>
      <c r="BH134" s="124">
        <f>IF(N134="sníž. přenesená",J134,0)</f>
        <v>0</v>
      </c>
      <c r="BI134" s="124">
        <f>IF(N134="nulová",J134,0)</f>
        <v>0</v>
      </c>
      <c r="BJ134" s="13" t="s">
        <v>76</v>
      </c>
      <c r="BK134" s="124">
        <f>ROUND(I134*H134,2)</f>
        <v>0</v>
      </c>
      <c r="BL134" s="13" t="s">
        <v>142</v>
      </c>
      <c r="BM134" s="123" t="s">
        <v>156</v>
      </c>
    </row>
    <row r="135" spans="2:65" s="1" customFormat="1" ht="29.25">
      <c r="B135" s="25"/>
      <c r="D135" s="142" t="s">
        <v>143</v>
      </c>
      <c r="F135" s="143" t="s">
        <v>169</v>
      </c>
      <c r="L135" s="25"/>
      <c r="M135" s="125"/>
      <c r="T135" s="48"/>
      <c r="AT135" s="13" t="s">
        <v>143</v>
      </c>
      <c r="AU135" s="13" t="s">
        <v>78</v>
      </c>
    </row>
    <row r="136" spans="2:65" s="1" customFormat="1" ht="21.4" customHeight="1">
      <c r="B136" s="116"/>
      <c r="C136" s="137" t="s">
        <v>158</v>
      </c>
      <c r="D136" s="137" t="s">
        <v>138</v>
      </c>
      <c r="E136" s="138" t="s">
        <v>175</v>
      </c>
      <c r="F136" s="139" t="s">
        <v>176</v>
      </c>
      <c r="G136" s="140" t="s">
        <v>177</v>
      </c>
      <c r="H136" s="141">
        <v>37</v>
      </c>
      <c r="I136" s="117"/>
      <c r="J136" s="147">
        <f>ROUND(I136*H136,2)</f>
        <v>0</v>
      </c>
      <c r="K136" s="118"/>
      <c r="L136" s="25"/>
      <c r="M136" s="119" t="s">
        <v>1</v>
      </c>
      <c r="N136" s="120" t="s">
        <v>34</v>
      </c>
      <c r="O136" s="121">
        <v>0</v>
      </c>
      <c r="P136" s="121">
        <f>O136*H136</f>
        <v>0</v>
      </c>
      <c r="Q136" s="121">
        <v>0</v>
      </c>
      <c r="R136" s="121">
        <f>Q136*H136</f>
        <v>0</v>
      </c>
      <c r="S136" s="121">
        <v>0</v>
      </c>
      <c r="T136" s="122">
        <f>S136*H136</f>
        <v>0</v>
      </c>
      <c r="AR136" s="123" t="s">
        <v>142</v>
      </c>
      <c r="AT136" s="123" t="s">
        <v>138</v>
      </c>
      <c r="AU136" s="123" t="s">
        <v>78</v>
      </c>
      <c r="AY136" s="13" t="s">
        <v>136</v>
      </c>
      <c r="BE136" s="124">
        <f>IF(N136="základní",J136,0)</f>
        <v>0</v>
      </c>
      <c r="BF136" s="124">
        <f>IF(N136="snížená",J136,0)</f>
        <v>0</v>
      </c>
      <c r="BG136" s="124">
        <f>IF(N136="zákl. přenesená",J136,0)</f>
        <v>0</v>
      </c>
      <c r="BH136" s="124">
        <f>IF(N136="sníž. přenesená",J136,0)</f>
        <v>0</v>
      </c>
      <c r="BI136" s="124">
        <f>IF(N136="nulová",J136,0)</f>
        <v>0</v>
      </c>
      <c r="BJ136" s="13" t="s">
        <v>76</v>
      </c>
      <c r="BK136" s="124">
        <f>ROUND(I136*H136,2)</f>
        <v>0</v>
      </c>
      <c r="BL136" s="13" t="s">
        <v>142</v>
      </c>
      <c r="BM136" s="123" t="s">
        <v>96</v>
      </c>
    </row>
    <row r="137" spans="2:65" s="1" customFormat="1">
      <c r="B137" s="25"/>
      <c r="D137" s="142" t="s">
        <v>143</v>
      </c>
      <c r="F137" s="143" t="s">
        <v>178</v>
      </c>
      <c r="L137" s="25"/>
      <c r="M137" s="125"/>
      <c r="T137" s="48"/>
      <c r="AT137" s="13" t="s">
        <v>143</v>
      </c>
      <c r="AU137" s="13" t="s">
        <v>78</v>
      </c>
    </row>
    <row r="138" spans="2:65" s="11" customFormat="1" ht="22.9" customHeight="1">
      <c r="B138" s="109"/>
      <c r="D138" s="110" t="s">
        <v>68</v>
      </c>
      <c r="E138" s="136" t="s">
        <v>185</v>
      </c>
      <c r="F138" s="136" t="s">
        <v>186</v>
      </c>
      <c r="J138" s="146">
        <f>BK138</f>
        <v>0</v>
      </c>
      <c r="L138" s="109"/>
      <c r="M138" s="111"/>
      <c r="P138" s="112">
        <f>SUM(P139:P148)</f>
        <v>0</v>
      </c>
      <c r="R138" s="112">
        <f>SUM(R139:R148)</f>
        <v>0</v>
      </c>
      <c r="T138" s="113">
        <f>SUM(T139:T148)</f>
        <v>0</v>
      </c>
      <c r="AR138" s="110" t="s">
        <v>76</v>
      </c>
      <c r="AT138" s="114" t="s">
        <v>68</v>
      </c>
      <c r="AU138" s="114" t="s">
        <v>76</v>
      </c>
      <c r="AY138" s="110" t="s">
        <v>136</v>
      </c>
      <c r="BK138" s="115">
        <f>SUM(BK139:BK148)</f>
        <v>0</v>
      </c>
    </row>
    <row r="139" spans="2:65" s="1" customFormat="1" ht="23.65" customHeight="1">
      <c r="B139" s="116"/>
      <c r="C139" s="137" t="s">
        <v>150</v>
      </c>
      <c r="D139" s="137" t="s">
        <v>138</v>
      </c>
      <c r="E139" s="138" t="s">
        <v>187</v>
      </c>
      <c r="F139" s="139" t="s">
        <v>188</v>
      </c>
      <c r="G139" s="140" t="s">
        <v>177</v>
      </c>
      <c r="H139" s="141">
        <v>37</v>
      </c>
      <c r="I139" s="117"/>
      <c r="J139" s="147">
        <f>ROUND(I139*H139,2)</f>
        <v>0</v>
      </c>
      <c r="K139" s="118"/>
      <c r="L139" s="25"/>
      <c r="M139" s="119" t="s">
        <v>1</v>
      </c>
      <c r="N139" s="120" t="s">
        <v>34</v>
      </c>
      <c r="O139" s="121">
        <v>0</v>
      </c>
      <c r="P139" s="121">
        <f>O139*H139</f>
        <v>0</v>
      </c>
      <c r="Q139" s="121">
        <v>0</v>
      </c>
      <c r="R139" s="121">
        <f>Q139*H139</f>
        <v>0</v>
      </c>
      <c r="S139" s="121">
        <v>0</v>
      </c>
      <c r="T139" s="122">
        <f>S139*H139</f>
        <v>0</v>
      </c>
      <c r="AR139" s="123" t="s">
        <v>142</v>
      </c>
      <c r="AT139" s="123" t="s">
        <v>138</v>
      </c>
      <c r="AU139" s="123" t="s">
        <v>78</v>
      </c>
      <c r="AY139" s="13" t="s">
        <v>136</v>
      </c>
      <c r="BE139" s="124">
        <f>IF(N139="základní",J139,0)</f>
        <v>0</v>
      </c>
      <c r="BF139" s="124">
        <f>IF(N139="snížená",J139,0)</f>
        <v>0</v>
      </c>
      <c r="BG139" s="124">
        <f>IF(N139="zákl. přenesená",J139,0)</f>
        <v>0</v>
      </c>
      <c r="BH139" s="124">
        <f>IF(N139="sníž. přenesená",J139,0)</f>
        <v>0</v>
      </c>
      <c r="BI139" s="124">
        <f>IF(N139="nulová",J139,0)</f>
        <v>0</v>
      </c>
      <c r="BJ139" s="13" t="s">
        <v>76</v>
      </c>
      <c r="BK139" s="124">
        <f>ROUND(I139*H139,2)</f>
        <v>0</v>
      </c>
      <c r="BL139" s="13" t="s">
        <v>142</v>
      </c>
      <c r="BM139" s="123" t="s">
        <v>8</v>
      </c>
    </row>
    <row r="140" spans="2:65" s="1" customFormat="1" ht="19.5">
      <c r="B140" s="25"/>
      <c r="D140" s="142" t="s">
        <v>143</v>
      </c>
      <c r="F140" s="143" t="s">
        <v>190</v>
      </c>
      <c r="L140" s="25"/>
      <c r="M140" s="125"/>
      <c r="T140" s="48"/>
      <c r="AT140" s="13" t="s">
        <v>143</v>
      </c>
      <c r="AU140" s="13" t="s">
        <v>78</v>
      </c>
    </row>
    <row r="141" spans="2:65" s="1" customFormat="1" ht="15" customHeight="1">
      <c r="B141" s="116"/>
      <c r="C141" s="137" t="s">
        <v>170</v>
      </c>
      <c r="D141" s="137" t="s">
        <v>138</v>
      </c>
      <c r="E141" s="138" t="s">
        <v>191</v>
      </c>
      <c r="F141" s="139" t="s">
        <v>192</v>
      </c>
      <c r="G141" s="140" t="s">
        <v>141</v>
      </c>
      <c r="H141" s="141">
        <v>262</v>
      </c>
      <c r="I141" s="117"/>
      <c r="J141" s="147">
        <f>ROUND(I141*H141,2)</f>
        <v>0</v>
      </c>
      <c r="K141" s="118"/>
      <c r="L141" s="25"/>
      <c r="M141" s="119" t="s">
        <v>1</v>
      </c>
      <c r="N141" s="120" t="s">
        <v>34</v>
      </c>
      <c r="O141" s="121">
        <v>0</v>
      </c>
      <c r="P141" s="121">
        <f>O141*H141</f>
        <v>0</v>
      </c>
      <c r="Q141" s="121">
        <v>0</v>
      </c>
      <c r="R141" s="121">
        <f>Q141*H141</f>
        <v>0</v>
      </c>
      <c r="S141" s="121">
        <v>0</v>
      </c>
      <c r="T141" s="122">
        <f>S141*H141</f>
        <v>0</v>
      </c>
      <c r="AR141" s="123" t="s">
        <v>142</v>
      </c>
      <c r="AT141" s="123" t="s">
        <v>138</v>
      </c>
      <c r="AU141" s="123" t="s">
        <v>78</v>
      </c>
      <c r="AY141" s="13" t="s">
        <v>136</v>
      </c>
      <c r="BE141" s="124">
        <f>IF(N141="základní",J141,0)</f>
        <v>0</v>
      </c>
      <c r="BF141" s="124">
        <f>IF(N141="snížená",J141,0)</f>
        <v>0</v>
      </c>
      <c r="BG141" s="124">
        <f>IF(N141="zákl. přenesená",J141,0)</f>
        <v>0</v>
      </c>
      <c r="BH141" s="124">
        <f>IF(N141="sníž. přenesená",J141,0)</f>
        <v>0</v>
      </c>
      <c r="BI141" s="124">
        <f>IF(N141="nulová",J141,0)</f>
        <v>0</v>
      </c>
      <c r="BJ141" s="13" t="s">
        <v>76</v>
      </c>
      <c r="BK141" s="124">
        <f>ROUND(I141*H141,2)</f>
        <v>0</v>
      </c>
      <c r="BL141" s="13" t="s">
        <v>142</v>
      </c>
      <c r="BM141" s="123" t="s">
        <v>168</v>
      </c>
    </row>
    <row r="142" spans="2:65" s="1" customFormat="1">
      <c r="B142" s="25"/>
      <c r="D142" s="142" t="s">
        <v>143</v>
      </c>
      <c r="F142" s="143" t="s">
        <v>194</v>
      </c>
      <c r="L142" s="25"/>
      <c r="M142" s="125"/>
      <c r="T142" s="48"/>
      <c r="AT142" s="13" t="s">
        <v>143</v>
      </c>
      <c r="AU142" s="13" t="s">
        <v>78</v>
      </c>
    </row>
    <row r="143" spans="2:65" s="1" customFormat="1" ht="23.65" customHeight="1">
      <c r="B143" s="116"/>
      <c r="C143" s="137" t="s">
        <v>156</v>
      </c>
      <c r="D143" s="137" t="s">
        <v>138</v>
      </c>
      <c r="E143" s="138" t="s">
        <v>195</v>
      </c>
      <c r="F143" s="139" t="s">
        <v>196</v>
      </c>
      <c r="G143" s="140" t="s">
        <v>177</v>
      </c>
      <c r="H143" s="141">
        <v>37</v>
      </c>
      <c r="I143" s="117"/>
      <c r="J143" s="147">
        <f>ROUND(I143*H143,2)</f>
        <v>0</v>
      </c>
      <c r="K143" s="118"/>
      <c r="L143" s="25"/>
      <c r="M143" s="119" t="s">
        <v>1</v>
      </c>
      <c r="N143" s="120" t="s">
        <v>34</v>
      </c>
      <c r="O143" s="121">
        <v>0</v>
      </c>
      <c r="P143" s="121">
        <f>O143*H143</f>
        <v>0</v>
      </c>
      <c r="Q143" s="121">
        <v>0</v>
      </c>
      <c r="R143" s="121">
        <f>Q143*H143</f>
        <v>0</v>
      </c>
      <c r="S143" s="121">
        <v>0</v>
      </c>
      <c r="T143" s="122">
        <f>S143*H143</f>
        <v>0</v>
      </c>
      <c r="AR143" s="123" t="s">
        <v>142</v>
      </c>
      <c r="AT143" s="123" t="s">
        <v>138</v>
      </c>
      <c r="AU143" s="123" t="s">
        <v>78</v>
      </c>
      <c r="AY143" s="13" t="s">
        <v>136</v>
      </c>
      <c r="BE143" s="124">
        <f>IF(N143="základní",J143,0)</f>
        <v>0</v>
      </c>
      <c r="BF143" s="124">
        <f>IF(N143="snížená",J143,0)</f>
        <v>0</v>
      </c>
      <c r="BG143" s="124">
        <f>IF(N143="zákl. přenesená",J143,0)</f>
        <v>0</v>
      </c>
      <c r="BH143" s="124">
        <f>IF(N143="sníž. přenesená",J143,0)</f>
        <v>0</v>
      </c>
      <c r="BI143" s="124">
        <f>IF(N143="nulová",J143,0)</f>
        <v>0</v>
      </c>
      <c r="BJ143" s="13" t="s">
        <v>76</v>
      </c>
      <c r="BK143" s="124">
        <f>ROUND(I143*H143,2)</f>
        <v>0</v>
      </c>
      <c r="BL143" s="13" t="s">
        <v>142</v>
      </c>
      <c r="BM143" s="123" t="s">
        <v>173</v>
      </c>
    </row>
    <row r="144" spans="2:65" s="1" customFormat="1" ht="19.5">
      <c r="B144" s="25"/>
      <c r="D144" s="142" t="s">
        <v>143</v>
      </c>
      <c r="F144" s="143" t="s">
        <v>198</v>
      </c>
      <c r="L144" s="25"/>
      <c r="M144" s="125"/>
      <c r="T144" s="48"/>
      <c r="AT144" s="13" t="s">
        <v>143</v>
      </c>
      <c r="AU144" s="13" t="s">
        <v>78</v>
      </c>
    </row>
    <row r="145" spans="2:65" s="1" customFormat="1" ht="21.4" customHeight="1">
      <c r="B145" s="116"/>
      <c r="C145" s="137" t="s">
        <v>185</v>
      </c>
      <c r="D145" s="137" t="s">
        <v>138</v>
      </c>
      <c r="E145" s="138" t="s">
        <v>199</v>
      </c>
      <c r="F145" s="139" t="s">
        <v>200</v>
      </c>
      <c r="G145" s="140" t="s">
        <v>177</v>
      </c>
      <c r="H145" s="141">
        <v>37</v>
      </c>
      <c r="I145" s="117"/>
      <c r="J145" s="147">
        <f>ROUND(I145*H145,2)</f>
        <v>0</v>
      </c>
      <c r="K145" s="118"/>
      <c r="L145" s="25"/>
      <c r="M145" s="119" t="s">
        <v>1</v>
      </c>
      <c r="N145" s="120" t="s">
        <v>34</v>
      </c>
      <c r="O145" s="121">
        <v>0</v>
      </c>
      <c r="P145" s="121">
        <f>O145*H145</f>
        <v>0</v>
      </c>
      <c r="Q145" s="121">
        <v>0</v>
      </c>
      <c r="R145" s="121">
        <f>Q145*H145</f>
        <v>0</v>
      </c>
      <c r="S145" s="121">
        <v>0</v>
      </c>
      <c r="T145" s="122">
        <f>S145*H145</f>
        <v>0</v>
      </c>
      <c r="AR145" s="123" t="s">
        <v>142</v>
      </c>
      <c r="AT145" s="123" t="s">
        <v>138</v>
      </c>
      <c r="AU145" s="123" t="s">
        <v>78</v>
      </c>
      <c r="AY145" s="13" t="s">
        <v>136</v>
      </c>
      <c r="BE145" s="124">
        <f>IF(N145="základní",J145,0)</f>
        <v>0</v>
      </c>
      <c r="BF145" s="124">
        <f>IF(N145="snížená",J145,0)</f>
        <v>0</v>
      </c>
      <c r="BG145" s="124">
        <f>IF(N145="zákl. přenesená",J145,0)</f>
        <v>0</v>
      </c>
      <c r="BH145" s="124">
        <f>IF(N145="sníž. přenesená",J145,0)</f>
        <v>0</v>
      </c>
      <c r="BI145" s="124">
        <f>IF(N145="nulová",J145,0)</f>
        <v>0</v>
      </c>
      <c r="BJ145" s="13" t="s">
        <v>76</v>
      </c>
      <c r="BK145" s="124">
        <f>ROUND(I145*H145,2)</f>
        <v>0</v>
      </c>
      <c r="BL145" s="13" t="s">
        <v>142</v>
      </c>
      <c r="BM145" s="123" t="s">
        <v>153</v>
      </c>
    </row>
    <row r="146" spans="2:65" s="1" customFormat="1" ht="19.5">
      <c r="B146" s="25"/>
      <c r="D146" s="142" t="s">
        <v>143</v>
      </c>
      <c r="F146" s="143" t="s">
        <v>202</v>
      </c>
      <c r="L146" s="25"/>
      <c r="M146" s="125"/>
      <c r="T146" s="48"/>
      <c r="AT146" s="13" t="s">
        <v>143</v>
      </c>
      <c r="AU146" s="13" t="s">
        <v>78</v>
      </c>
    </row>
    <row r="147" spans="2:65" s="1" customFormat="1" ht="23.65" customHeight="1">
      <c r="B147" s="116"/>
      <c r="C147" s="137" t="s">
        <v>96</v>
      </c>
      <c r="D147" s="137" t="s">
        <v>138</v>
      </c>
      <c r="E147" s="138" t="s">
        <v>204</v>
      </c>
      <c r="F147" s="139" t="s">
        <v>205</v>
      </c>
      <c r="G147" s="140" t="s">
        <v>141</v>
      </c>
      <c r="H147" s="141">
        <v>262</v>
      </c>
      <c r="I147" s="117"/>
      <c r="J147" s="147">
        <f>ROUND(I147*H147,2)</f>
        <v>0</v>
      </c>
      <c r="K147" s="118"/>
      <c r="L147" s="25"/>
      <c r="M147" s="119" t="s">
        <v>1</v>
      </c>
      <c r="N147" s="120" t="s">
        <v>34</v>
      </c>
      <c r="O147" s="121">
        <v>0</v>
      </c>
      <c r="P147" s="121">
        <f>O147*H147</f>
        <v>0</v>
      </c>
      <c r="Q147" s="121">
        <v>0</v>
      </c>
      <c r="R147" s="121">
        <f>Q147*H147</f>
        <v>0</v>
      </c>
      <c r="S147" s="121">
        <v>0</v>
      </c>
      <c r="T147" s="122">
        <f>S147*H147</f>
        <v>0</v>
      </c>
      <c r="AR147" s="123" t="s">
        <v>142</v>
      </c>
      <c r="AT147" s="123" t="s">
        <v>138</v>
      </c>
      <c r="AU147" s="123" t="s">
        <v>78</v>
      </c>
      <c r="AY147" s="13" t="s">
        <v>136</v>
      </c>
      <c r="BE147" s="124">
        <f>IF(N147="základní",J147,0)</f>
        <v>0</v>
      </c>
      <c r="BF147" s="124">
        <f>IF(N147="snížená",J147,0)</f>
        <v>0</v>
      </c>
      <c r="BG147" s="124">
        <f>IF(N147="zákl. přenesená",J147,0)</f>
        <v>0</v>
      </c>
      <c r="BH147" s="124">
        <f>IF(N147="sníž. přenesená",J147,0)</f>
        <v>0</v>
      </c>
      <c r="BI147" s="124">
        <f>IF(N147="nulová",J147,0)</f>
        <v>0</v>
      </c>
      <c r="BJ147" s="13" t="s">
        <v>76</v>
      </c>
      <c r="BK147" s="124">
        <f>ROUND(I147*H147,2)</f>
        <v>0</v>
      </c>
      <c r="BL147" s="13" t="s">
        <v>142</v>
      </c>
      <c r="BM147" s="123" t="s">
        <v>184</v>
      </c>
    </row>
    <row r="148" spans="2:65" s="1" customFormat="1" ht="39">
      <c r="B148" s="25"/>
      <c r="D148" s="142" t="s">
        <v>143</v>
      </c>
      <c r="F148" s="143" t="s">
        <v>207</v>
      </c>
      <c r="L148" s="25"/>
      <c r="M148" s="125"/>
      <c r="T148" s="48"/>
      <c r="AT148" s="13" t="s">
        <v>143</v>
      </c>
      <c r="AU148" s="13" t="s">
        <v>78</v>
      </c>
    </row>
    <row r="149" spans="2:65" s="11" customFormat="1" ht="22.9" customHeight="1">
      <c r="B149" s="109"/>
      <c r="D149" s="110" t="s">
        <v>68</v>
      </c>
      <c r="E149" s="136" t="s">
        <v>208</v>
      </c>
      <c r="F149" s="136" t="s">
        <v>209</v>
      </c>
      <c r="J149" s="146">
        <f>BK149</f>
        <v>0</v>
      </c>
      <c r="L149" s="109"/>
      <c r="M149" s="111"/>
      <c r="P149" s="112">
        <f>SUM(P150:P155)</f>
        <v>0</v>
      </c>
      <c r="R149" s="112">
        <f>SUM(R150:R155)</f>
        <v>0</v>
      </c>
      <c r="T149" s="113">
        <f>SUM(T150:T155)</f>
        <v>0</v>
      </c>
      <c r="AR149" s="110" t="s">
        <v>76</v>
      </c>
      <c r="AT149" s="114" t="s">
        <v>68</v>
      </c>
      <c r="AU149" s="114" t="s">
        <v>76</v>
      </c>
      <c r="AY149" s="110" t="s">
        <v>136</v>
      </c>
      <c r="BK149" s="115">
        <f>SUM(BK150:BK155)</f>
        <v>0</v>
      </c>
    </row>
    <row r="150" spans="2:65" s="1" customFormat="1" ht="21.4" customHeight="1">
      <c r="B150" s="116"/>
      <c r="C150" s="137" t="s">
        <v>98</v>
      </c>
      <c r="D150" s="137" t="s">
        <v>138</v>
      </c>
      <c r="E150" s="138" t="s">
        <v>210</v>
      </c>
      <c r="F150" s="139" t="s">
        <v>211</v>
      </c>
      <c r="G150" s="140" t="s">
        <v>212</v>
      </c>
      <c r="H150" s="141">
        <v>61.83</v>
      </c>
      <c r="I150" s="117"/>
      <c r="J150" s="147">
        <f>ROUND(I150*H150,2)</f>
        <v>0</v>
      </c>
      <c r="K150" s="118"/>
      <c r="L150" s="25"/>
      <c r="M150" s="119" t="s">
        <v>1</v>
      </c>
      <c r="N150" s="120" t="s">
        <v>34</v>
      </c>
      <c r="O150" s="121">
        <v>0</v>
      </c>
      <c r="P150" s="121">
        <f>O150*H150</f>
        <v>0</v>
      </c>
      <c r="Q150" s="121">
        <v>0</v>
      </c>
      <c r="R150" s="121">
        <f>Q150*H150</f>
        <v>0</v>
      </c>
      <c r="S150" s="121">
        <v>0</v>
      </c>
      <c r="T150" s="122">
        <f>S150*H150</f>
        <v>0</v>
      </c>
      <c r="AR150" s="123" t="s">
        <v>142</v>
      </c>
      <c r="AT150" s="123" t="s">
        <v>138</v>
      </c>
      <c r="AU150" s="123" t="s">
        <v>78</v>
      </c>
      <c r="AY150" s="13" t="s">
        <v>136</v>
      </c>
      <c r="BE150" s="124">
        <f>IF(N150="základní",J150,0)</f>
        <v>0</v>
      </c>
      <c r="BF150" s="124">
        <f>IF(N150="snížená",J150,0)</f>
        <v>0</v>
      </c>
      <c r="BG150" s="124">
        <f>IF(N150="zákl. přenesená",J150,0)</f>
        <v>0</v>
      </c>
      <c r="BH150" s="124">
        <f>IF(N150="sníž. přenesená",J150,0)</f>
        <v>0</v>
      </c>
      <c r="BI150" s="124">
        <f>IF(N150="nulová",J150,0)</f>
        <v>0</v>
      </c>
      <c r="BJ150" s="13" t="s">
        <v>76</v>
      </c>
      <c r="BK150" s="124">
        <f>ROUND(I150*H150,2)</f>
        <v>0</v>
      </c>
      <c r="BL150" s="13" t="s">
        <v>142</v>
      </c>
      <c r="BM150" s="123" t="s">
        <v>189</v>
      </c>
    </row>
    <row r="151" spans="2:65" s="1" customFormat="1" ht="19.5">
      <c r="B151" s="25"/>
      <c r="D151" s="142" t="s">
        <v>143</v>
      </c>
      <c r="F151" s="143" t="s">
        <v>214</v>
      </c>
      <c r="L151" s="25"/>
      <c r="M151" s="125"/>
      <c r="T151" s="48"/>
      <c r="AT151" s="13" t="s">
        <v>143</v>
      </c>
      <c r="AU151" s="13" t="s">
        <v>78</v>
      </c>
    </row>
    <row r="152" spans="2:65" s="1" customFormat="1" ht="15" customHeight="1">
      <c r="B152" s="116"/>
      <c r="C152" s="137" t="s">
        <v>8</v>
      </c>
      <c r="D152" s="137" t="s">
        <v>138</v>
      </c>
      <c r="E152" s="138" t="s">
        <v>216</v>
      </c>
      <c r="F152" s="139" t="s">
        <v>217</v>
      </c>
      <c r="G152" s="140" t="s">
        <v>212</v>
      </c>
      <c r="H152" s="141">
        <v>185.5</v>
      </c>
      <c r="I152" s="117"/>
      <c r="J152" s="147">
        <f>ROUND(I152*H152,2)</f>
        <v>0</v>
      </c>
      <c r="K152" s="118"/>
      <c r="L152" s="25"/>
      <c r="M152" s="119" t="s">
        <v>1</v>
      </c>
      <c r="N152" s="120" t="s">
        <v>34</v>
      </c>
      <c r="O152" s="121">
        <v>0</v>
      </c>
      <c r="P152" s="121">
        <f>O152*H152</f>
        <v>0</v>
      </c>
      <c r="Q152" s="121">
        <v>0</v>
      </c>
      <c r="R152" s="121">
        <f>Q152*H152</f>
        <v>0</v>
      </c>
      <c r="S152" s="121">
        <v>0</v>
      </c>
      <c r="T152" s="122">
        <f>S152*H152</f>
        <v>0</v>
      </c>
      <c r="AR152" s="123" t="s">
        <v>142</v>
      </c>
      <c r="AT152" s="123" t="s">
        <v>138</v>
      </c>
      <c r="AU152" s="123" t="s">
        <v>78</v>
      </c>
      <c r="AY152" s="13" t="s">
        <v>136</v>
      </c>
      <c r="BE152" s="124">
        <f>IF(N152="základní",J152,0)</f>
        <v>0</v>
      </c>
      <c r="BF152" s="124">
        <f>IF(N152="snížená",J152,0)</f>
        <v>0</v>
      </c>
      <c r="BG152" s="124">
        <f>IF(N152="zákl. přenesená",J152,0)</f>
        <v>0</v>
      </c>
      <c r="BH152" s="124">
        <f>IF(N152="sníž. přenesená",J152,0)</f>
        <v>0</v>
      </c>
      <c r="BI152" s="124">
        <f>IF(N152="nulová",J152,0)</f>
        <v>0</v>
      </c>
      <c r="BJ152" s="13" t="s">
        <v>76</v>
      </c>
      <c r="BK152" s="124">
        <f>ROUND(I152*H152,2)</f>
        <v>0</v>
      </c>
      <c r="BL152" s="13" t="s">
        <v>142</v>
      </c>
      <c r="BM152" s="123" t="s">
        <v>193</v>
      </c>
    </row>
    <row r="153" spans="2:65" s="1" customFormat="1" ht="29.25">
      <c r="B153" s="25"/>
      <c r="D153" s="142" t="s">
        <v>143</v>
      </c>
      <c r="F153" s="143" t="s">
        <v>219</v>
      </c>
      <c r="L153" s="25"/>
      <c r="M153" s="125"/>
      <c r="T153" s="48"/>
      <c r="AT153" s="13" t="s">
        <v>143</v>
      </c>
      <c r="AU153" s="13" t="s">
        <v>78</v>
      </c>
    </row>
    <row r="154" spans="2:65" s="1" customFormat="1" ht="31.9" customHeight="1">
      <c r="B154" s="116"/>
      <c r="C154" s="137" t="s">
        <v>203</v>
      </c>
      <c r="D154" s="137" t="s">
        <v>138</v>
      </c>
      <c r="E154" s="138" t="s">
        <v>220</v>
      </c>
      <c r="F154" s="139" t="s">
        <v>221</v>
      </c>
      <c r="G154" s="140" t="s">
        <v>212</v>
      </c>
      <c r="H154" s="141">
        <v>61.83</v>
      </c>
      <c r="I154" s="117"/>
      <c r="J154" s="147">
        <f>ROUND(I154*H154,2)</f>
        <v>0</v>
      </c>
      <c r="K154" s="118"/>
      <c r="L154" s="25"/>
      <c r="M154" s="119" t="s">
        <v>1</v>
      </c>
      <c r="N154" s="120" t="s">
        <v>34</v>
      </c>
      <c r="O154" s="121">
        <v>0</v>
      </c>
      <c r="P154" s="121">
        <f>O154*H154</f>
        <v>0</v>
      </c>
      <c r="Q154" s="121">
        <v>0</v>
      </c>
      <c r="R154" s="121">
        <f>Q154*H154</f>
        <v>0</v>
      </c>
      <c r="S154" s="121">
        <v>0</v>
      </c>
      <c r="T154" s="122">
        <f>S154*H154</f>
        <v>0</v>
      </c>
      <c r="AR154" s="123" t="s">
        <v>142</v>
      </c>
      <c r="AT154" s="123" t="s">
        <v>138</v>
      </c>
      <c r="AU154" s="123" t="s">
        <v>78</v>
      </c>
      <c r="AY154" s="13" t="s">
        <v>136</v>
      </c>
      <c r="BE154" s="124">
        <f>IF(N154="základní",J154,0)</f>
        <v>0</v>
      </c>
      <c r="BF154" s="124">
        <f>IF(N154="snížená",J154,0)</f>
        <v>0</v>
      </c>
      <c r="BG154" s="124">
        <f>IF(N154="zákl. přenesená",J154,0)</f>
        <v>0</v>
      </c>
      <c r="BH154" s="124">
        <f>IF(N154="sníž. přenesená",J154,0)</f>
        <v>0</v>
      </c>
      <c r="BI154" s="124">
        <f>IF(N154="nulová",J154,0)</f>
        <v>0</v>
      </c>
      <c r="BJ154" s="13" t="s">
        <v>76</v>
      </c>
      <c r="BK154" s="124">
        <f>ROUND(I154*H154,2)</f>
        <v>0</v>
      </c>
      <c r="BL154" s="13" t="s">
        <v>142</v>
      </c>
      <c r="BM154" s="123" t="s">
        <v>197</v>
      </c>
    </row>
    <row r="155" spans="2:65" s="1" customFormat="1" ht="29.25">
      <c r="B155" s="25"/>
      <c r="D155" s="142" t="s">
        <v>143</v>
      </c>
      <c r="F155" s="143" t="s">
        <v>223</v>
      </c>
      <c r="L155" s="25"/>
      <c r="M155" s="125"/>
      <c r="T155" s="48"/>
      <c r="AT155" s="13" t="s">
        <v>143</v>
      </c>
      <c r="AU155" s="13" t="s">
        <v>78</v>
      </c>
    </row>
    <row r="156" spans="2:65" s="11" customFormat="1" ht="22.9" customHeight="1">
      <c r="B156" s="109"/>
      <c r="D156" s="110" t="s">
        <v>68</v>
      </c>
      <c r="E156" s="136" t="s">
        <v>224</v>
      </c>
      <c r="F156" s="136" t="s">
        <v>225</v>
      </c>
      <c r="J156" s="146">
        <f>BK156</f>
        <v>0</v>
      </c>
      <c r="L156" s="109"/>
      <c r="M156" s="111"/>
      <c r="P156" s="112">
        <f>SUM(P157:P158)</f>
        <v>0</v>
      </c>
      <c r="R156" s="112">
        <f>SUM(R157:R158)</f>
        <v>0</v>
      </c>
      <c r="T156" s="113">
        <f>SUM(T157:T158)</f>
        <v>0</v>
      </c>
      <c r="AR156" s="110" t="s">
        <v>76</v>
      </c>
      <c r="AT156" s="114" t="s">
        <v>68</v>
      </c>
      <c r="AU156" s="114" t="s">
        <v>76</v>
      </c>
      <c r="AY156" s="110" t="s">
        <v>136</v>
      </c>
      <c r="BK156" s="115">
        <f>SUM(BK157:BK158)</f>
        <v>0</v>
      </c>
    </row>
    <row r="157" spans="2:65" s="1" customFormat="1" ht="23.65" customHeight="1">
      <c r="B157" s="116"/>
      <c r="C157" s="137" t="s">
        <v>168</v>
      </c>
      <c r="D157" s="137" t="s">
        <v>138</v>
      </c>
      <c r="E157" s="138" t="s">
        <v>227</v>
      </c>
      <c r="F157" s="139" t="s">
        <v>228</v>
      </c>
      <c r="G157" s="140" t="s">
        <v>212</v>
      </c>
      <c r="H157" s="141">
        <v>61.83</v>
      </c>
      <c r="I157" s="117"/>
      <c r="J157" s="147">
        <f>ROUND(I157*H157,2)</f>
        <v>0</v>
      </c>
      <c r="K157" s="118"/>
      <c r="L157" s="25"/>
      <c r="M157" s="119" t="s">
        <v>1</v>
      </c>
      <c r="N157" s="120" t="s">
        <v>34</v>
      </c>
      <c r="O157" s="121">
        <v>0</v>
      </c>
      <c r="P157" s="121">
        <f>O157*H157</f>
        <v>0</v>
      </c>
      <c r="Q157" s="121">
        <v>0</v>
      </c>
      <c r="R157" s="121">
        <f>Q157*H157</f>
        <v>0</v>
      </c>
      <c r="S157" s="121">
        <v>0</v>
      </c>
      <c r="T157" s="122">
        <f>S157*H157</f>
        <v>0</v>
      </c>
      <c r="AR157" s="123" t="s">
        <v>142</v>
      </c>
      <c r="AT157" s="123" t="s">
        <v>138</v>
      </c>
      <c r="AU157" s="123" t="s">
        <v>78</v>
      </c>
      <c r="AY157" s="13" t="s">
        <v>136</v>
      </c>
      <c r="BE157" s="124">
        <f>IF(N157="základní",J157,0)</f>
        <v>0</v>
      </c>
      <c r="BF157" s="124">
        <f>IF(N157="snížená",J157,0)</f>
        <v>0</v>
      </c>
      <c r="BG157" s="124">
        <f>IF(N157="zákl. přenesená",J157,0)</f>
        <v>0</v>
      </c>
      <c r="BH157" s="124">
        <f>IF(N157="sníž. přenesená",J157,0)</f>
        <v>0</v>
      </c>
      <c r="BI157" s="124">
        <f>IF(N157="nulová",J157,0)</f>
        <v>0</v>
      </c>
      <c r="BJ157" s="13" t="s">
        <v>76</v>
      </c>
      <c r="BK157" s="124">
        <f>ROUND(I157*H157,2)</f>
        <v>0</v>
      </c>
      <c r="BL157" s="13" t="s">
        <v>142</v>
      </c>
      <c r="BM157" s="123" t="s">
        <v>201</v>
      </c>
    </row>
    <row r="158" spans="2:65" s="1" customFormat="1" ht="29.25">
      <c r="B158" s="25"/>
      <c r="D158" s="142" t="s">
        <v>143</v>
      </c>
      <c r="F158" s="143" t="s">
        <v>230</v>
      </c>
      <c r="L158" s="25"/>
      <c r="M158" s="125"/>
      <c r="T158" s="48"/>
      <c r="AT158" s="13" t="s">
        <v>143</v>
      </c>
      <c r="AU158" s="13" t="s">
        <v>78</v>
      </c>
    </row>
    <row r="159" spans="2:65" s="11" customFormat="1" ht="25.9" customHeight="1">
      <c r="B159" s="109"/>
      <c r="D159" s="110" t="s">
        <v>68</v>
      </c>
      <c r="E159" s="135" t="s">
        <v>231</v>
      </c>
      <c r="F159" s="135" t="s">
        <v>232</v>
      </c>
      <c r="J159" s="145">
        <f>BK159</f>
        <v>0</v>
      </c>
      <c r="L159" s="109"/>
      <c r="M159" s="111"/>
      <c r="P159" s="112">
        <f>P160</f>
        <v>0</v>
      </c>
      <c r="R159" s="112">
        <f>R160</f>
        <v>0</v>
      </c>
      <c r="T159" s="113">
        <f>T160</f>
        <v>0</v>
      </c>
      <c r="AR159" s="110" t="s">
        <v>158</v>
      </c>
      <c r="AT159" s="114" t="s">
        <v>68</v>
      </c>
      <c r="AU159" s="114" t="s">
        <v>69</v>
      </c>
      <c r="AY159" s="110" t="s">
        <v>136</v>
      </c>
      <c r="BK159" s="115">
        <f>BK160</f>
        <v>0</v>
      </c>
    </row>
    <row r="160" spans="2:65" s="11" customFormat="1" ht="22.9" customHeight="1">
      <c r="B160" s="109"/>
      <c r="D160" s="110" t="s">
        <v>68</v>
      </c>
      <c r="E160" s="136" t="s">
        <v>233</v>
      </c>
      <c r="F160" s="136" t="s">
        <v>234</v>
      </c>
      <c r="J160" s="146">
        <f>BK160</f>
        <v>0</v>
      </c>
      <c r="L160" s="109"/>
      <c r="M160" s="111"/>
      <c r="P160" s="112">
        <f>SUM(P161:P162)</f>
        <v>0</v>
      </c>
      <c r="R160" s="112">
        <f>SUM(R161:R162)</f>
        <v>0</v>
      </c>
      <c r="T160" s="113">
        <f>SUM(T161:T162)</f>
        <v>0</v>
      </c>
      <c r="AR160" s="110" t="s">
        <v>158</v>
      </c>
      <c r="AT160" s="114" t="s">
        <v>68</v>
      </c>
      <c r="AU160" s="114" t="s">
        <v>76</v>
      </c>
      <c r="AY160" s="110" t="s">
        <v>136</v>
      </c>
      <c r="BK160" s="115">
        <f>SUM(BK161:BK162)</f>
        <v>0</v>
      </c>
    </row>
    <row r="161" spans="2:65" s="1" customFormat="1" ht="15" customHeight="1">
      <c r="B161" s="116"/>
      <c r="C161" s="137" t="s">
        <v>215</v>
      </c>
      <c r="D161" s="137" t="s">
        <v>138</v>
      </c>
      <c r="E161" s="138" t="s">
        <v>231</v>
      </c>
      <c r="F161" s="139" t="s">
        <v>235</v>
      </c>
      <c r="G161" s="140" t="s">
        <v>236</v>
      </c>
      <c r="H161" s="141">
        <v>1</v>
      </c>
      <c r="I161" s="117"/>
      <c r="J161" s="147">
        <f>ROUND(I161*H161,2)</f>
        <v>0</v>
      </c>
      <c r="K161" s="118"/>
      <c r="L161" s="25"/>
      <c r="M161" s="119" t="s">
        <v>1</v>
      </c>
      <c r="N161" s="120" t="s">
        <v>34</v>
      </c>
      <c r="O161" s="121">
        <v>0</v>
      </c>
      <c r="P161" s="121">
        <f>O161*H161</f>
        <v>0</v>
      </c>
      <c r="Q161" s="121">
        <v>0</v>
      </c>
      <c r="R161" s="121">
        <f>Q161*H161</f>
        <v>0</v>
      </c>
      <c r="S161" s="121">
        <v>0</v>
      </c>
      <c r="T161" s="122">
        <f>S161*H161</f>
        <v>0</v>
      </c>
      <c r="AR161" s="123" t="s">
        <v>142</v>
      </c>
      <c r="AT161" s="123" t="s">
        <v>138</v>
      </c>
      <c r="AU161" s="123" t="s">
        <v>78</v>
      </c>
      <c r="AY161" s="13" t="s">
        <v>136</v>
      </c>
      <c r="BE161" s="124">
        <f>IF(N161="základní",J161,0)</f>
        <v>0</v>
      </c>
      <c r="BF161" s="124">
        <f>IF(N161="snížená",J161,0)</f>
        <v>0</v>
      </c>
      <c r="BG161" s="124">
        <f>IF(N161="zákl. přenesená",J161,0)</f>
        <v>0</v>
      </c>
      <c r="BH161" s="124">
        <f>IF(N161="sníž. přenesená",J161,0)</f>
        <v>0</v>
      </c>
      <c r="BI161" s="124">
        <f>IF(N161="nulová",J161,0)</f>
        <v>0</v>
      </c>
      <c r="BJ161" s="13" t="s">
        <v>76</v>
      </c>
      <c r="BK161" s="124">
        <f>ROUND(I161*H161,2)</f>
        <v>0</v>
      </c>
      <c r="BL161" s="13" t="s">
        <v>142</v>
      </c>
      <c r="BM161" s="123" t="s">
        <v>206</v>
      </c>
    </row>
    <row r="162" spans="2:65" s="1" customFormat="1">
      <c r="B162" s="25"/>
      <c r="D162" s="142" t="s">
        <v>143</v>
      </c>
      <c r="F162" s="143" t="s">
        <v>238</v>
      </c>
      <c r="L162" s="25"/>
      <c r="M162" s="126"/>
      <c r="N162" s="127"/>
      <c r="O162" s="127"/>
      <c r="P162" s="127"/>
      <c r="Q162" s="127"/>
      <c r="R162" s="127"/>
      <c r="S162" s="127"/>
      <c r="T162" s="128"/>
      <c r="AT162" s="13" t="s">
        <v>143</v>
      </c>
      <c r="AU162" s="13" t="s">
        <v>78</v>
      </c>
    </row>
    <row r="163" spans="2:65" s="1" customFormat="1" ht="6.95" customHeight="1">
      <c r="B163" s="37"/>
      <c r="C163" s="38"/>
      <c r="D163" s="38"/>
      <c r="E163" s="38"/>
      <c r="F163" s="38"/>
      <c r="G163" s="38"/>
      <c r="H163" s="38"/>
      <c r="I163" s="38"/>
      <c r="J163" s="38"/>
      <c r="K163" s="38"/>
      <c r="L163" s="25"/>
    </row>
  </sheetData>
  <sheetProtection algorithmName="SHA-512" hashValue="NOJc8e+ReEVI+Rm3PdrGn/m5VlNBMvxaXiekl9A5eS42YwuclySNYE+8ElDcxkhLKDffWykx8Y6wA+DIcWStbw==" saltValue="8OlkKCO3URiJxTtztXsozg==" spinCount="100000" sheet="1" objects="1" scenarios="1"/>
  <autoFilter ref="C123:K162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7"/>
  <sheetViews>
    <sheetView showGridLines="0" workbookViewId="0">
      <selection activeCell="E171" sqref="E171"/>
    </sheetView>
  </sheetViews>
  <sheetFormatPr defaultRowHeight="11.25"/>
  <cols>
    <col min="1" max="1" width="8.5" customWidth="1"/>
    <col min="2" max="2" width="1.1640625" customWidth="1"/>
    <col min="3" max="3" width="4.33203125" customWidth="1"/>
    <col min="4" max="4" width="4.5" customWidth="1"/>
    <col min="5" max="5" width="17.5" customWidth="1"/>
    <col min="6" max="6" width="52.1640625" customWidth="1"/>
    <col min="7" max="7" width="7.6640625" customWidth="1"/>
    <col min="8" max="8" width="14.33203125" customWidth="1"/>
    <col min="9" max="9" width="16.1640625" customWidth="1"/>
    <col min="10" max="10" width="22.83203125" customWidth="1"/>
    <col min="11" max="11" width="22.83203125" hidden="1" customWidth="1"/>
    <col min="12" max="12" width="9.5" customWidth="1"/>
    <col min="13" max="13" width="11.1640625" hidden="1" customWidth="1"/>
    <col min="14" max="14" width="9.1640625" hidden="1"/>
    <col min="15" max="20" width="14.5" hidden="1" customWidth="1"/>
    <col min="21" max="21" width="16.6640625" hidden="1" customWidth="1"/>
    <col min="22" max="22" width="12.6640625" customWidth="1"/>
    <col min="23" max="23" width="16.6640625" customWidth="1"/>
    <col min="24" max="24" width="12.6640625" customWidth="1"/>
    <col min="25" max="25" width="15.5" customWidth="1"/>
    <col min="26" max="26" width="11.33203125" customWidth="1"/>
    <col min="27" max="27" width="15.5" customWidth="1"/>
    <col min="28" max="28" width="16.6640625" customWidth="1"/>
    <col min="29" max="29" width="11.33203125" customWidth="1"/>
    <col min="30" max="30" width="15.5" customWidth="1"/>
    <col min="31" max="31" width="16.6640625" customWidth="1"/>
    <col min="44" max="65" width="9.1640625" hidden="1"/>
  </cols>
  <sheetData>
    <row r="2" spans="2:46" ht="36.950000000000003" customHeight="1">
      <c r="L2" s="164" t="s">
        <v>5</v>
      </c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3" t="s">
        <v>82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5" customHeight="1">
      <c r="B4" s="16"/>
      <c r="D4" s="17" t="s">
        <v>103</v>
      </c>
      <c r="L4" s="16"/>
      <c r="M4" s="76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5" customHeight="1">
      <c r="B7" s="16"/>
      <c r="E7" s="192" t="str">
        <f>'Rekapitulace stavby'!K6</f>
        <v>Hodonín – opravy asfaltových vrstev MK 2024</v>
      </c>
      <c r="F7" s="193"/>
      <c r="G7" s="193"/>
      <c r="H7" s="193"/>
      <c r="L7" s="16"/>
    </row>
    <row r="8" spans="2:46" s="1" customFormat="1" ht="12" customHeight="1">
      <c r="B8" s="25"/>
      <c r="D8" s="22" t="s">
        <v>104</v>
      </c>
      <c r="L8" s="25"/>
    </row>
    <row r="9" spans="2:46" s="1" customFormat="1" ht="15" customHeight="1">
      <c r="B9" s="25"/>
      <c r="E9" s="184" t="s">
        <v>381</v>
      </c>
      <c r="F9" s="191"/>
      <c r="G9" s="191"/>
      <c r="H9" s="191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23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22</v>
      </c>
      <c r="J17" s="20" t="str">
        <f>'Rekapitulace stavby'!AN13</f>
        <v/>
      </c>
      <c r="L17" s="25"/>
    </row>
    <row r="18" spans="2:12" s="1" customFormat="1" ht="18" customHeight="1">
      <c r="B18" s="25"/>
      <c r="E18" s="178" t="str">
        <f>'Rekapitulace stavby'!E14</f>
        <v xml:space="preserve"> </v>
      </c>
      <c r="F18" s="178"/>
      <c r="G18" s="178"/>
      <c r="H18" s="178"/>
      <c r="I18" s="22" t="s">
        <v>23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22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23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22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23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5" customHeight="1">
      <c r="B27" s="77"/>
      <c r="E27" s="180" t="s">
        <v>1</v>
      </c>
      <c r="F27" s="180"/>
      <c r="G27" s="180"/>
      <c r="H27" s="180"/>
      <c r="L27" s="77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78" t="s">
        <v>29</v>
      </c>
      <c r="J30" s="56">
        <f>ROUND(J125,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79" t="s">
        <v>33</v>
      </c>
      <c r="E33" s="22" t="s">
        <v>34</v>
      </c>
      <c r="F33" s="80">
        <f>ROUND((SUM(BE125:BE176)),  2)</f>
        <v>0</v>
      </c>
      <c r="I33" s="81">
        <v>0.21</v>
      </c>
      <c r="J33" s="80">
        <f>ROUND(((SUM(BE125:BE176))*I33),  2)</f>
        <v>0</v>
      </c>
      <c r="L33" s="25"/>
    </row>
    <row r="34" spans="2:12" s="1" customFormat="1" ht="14.45" customHeight="1">
      <c r="B34" s="25"/>
      <c r="E34" s="22" t="s">
        <v>35</v>
      </c>
      <c r="F34" s="80">
        <f>ROUND((SUM(BF125:BF176)),  2)</f>
        <v>0</v>
      </c>
      <c r="I34" s="81">
        <v>0.12</v>
      </c>
      <c r="J34" s="80">
        <f>ROUND(((SUM(BF125:BF176))*I34),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80">
        <f>ROUND((SUM(BG125:BG176)),  2)</f>
        <v>0</v>
      </c>
      <c r="I35" s="81">
        <v>0.21</v>
      </c>
      <c r="J35" s="8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80">
        <f>ROUND((SUM(BH125:BH176)),  2)</f>
        <v>0</v>
      </c>
      <c r="I36" s="81">
        <v>0.12</v>
      </c>
      <c r="J36" s="80">
        <f>0</f>
        <v>0</v>
      </c>
      <c r="L36" s="25"/>
    </row>
    <row r="37" spans="2:12" s="1" customFormat="1" ht="14.45" hidden="1" customHeight="1">
      <c r="B37" s="25"/>
      <c r="E37" s="22" t="s">
        <v>38</v>
      </c>
      <c r="F37" s="80">
        <f>ROUND((SUM(BI125:BI176)),  2)</f>
        <v>0</v>
      </c>
      <c r="I37" s="81">
        <v>0</v>
      </c>
      <c r="J37" s="80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2"/>
      <c r="D39" s="83" t="s">
        <v>39</v>
      </c>
      <c r="E39" s="49"/>
      <c r="F39" s="49"/>
      <c r="G39" s="84" t="s">
        <v>40</v>
      </c>
      <c r="H39" s="85" t="s">
        <v>41</v>
      </c>
      <c r="I39" s="49"/>
      <c r="J39" s="86">
        <f>SUM(J30:J37)</f>
        <v>0</v>
      </c>
      <c r="K39" s="8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44</v>
      </c>
      <c r="E61" s="27"/>
      <c r="F61" s="88" t="s">
        <v>45</v>
      </c>
      <c r="G61" s="36" t="s">
        <v>44</v>
      </c>
      <c r="H61" s="27"/>
      <c r="I61" s="27"/>
      <c r="J61" s="8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44</v>
      </c>
      <c r="E76" s="27"/>
      <c r="F76" s="88" t="s">
        <v>45</v>
      </c>
      <c r="G76" s="36" t="s">
        <v>44</v>
      </c>
      <c r="H76" s="27"/>
      <c r="I76" s="27"/>
      <c r="J76" s="89" t="s">
        <v>45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106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5" customHeight="1">
      <c r="B85" s="25"/>
      <c r="E85" s="192" t="str">
        <f>E7</f>
        <v>Hodonín – opravy asfaltových vrstev MK 2024</v>
      </c>
      <c r="F85" s="193"/>
      <c r="G85" s="193"/>
      <c r="H85" s="193"/>
      <c r="L85" s="25"/>
    </row>
    <row r="86" spans="2:47" s="1" customFormat="1" ht="12" customHeight="1">
      <c r="B86" s="25"/>
      <c r="C86" s="22" t="s">
        <v>104</v>
      </c>
      <c r="L86" s="25"/>
    </row>
    <row r="87" spans="2:47" s="1" customFormat="1" ht="15" customHeight="1">
      <c r="B87" s="25"/>
      <c r="E87" s="184" t="str">
        <f>E9</f>
        <v>03 - Rekonstrukce MK Masarykovo náměstí - II.etapa</v>
      </c>
      <c r="F87" s="191"/>
      <c r="G87" s="191"/>
      <c r="H87" s="191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/>
      </c>
      <c r="L89" s="25"/>
    </row>
    <row r="90" spans="2:47" s="1" customFormat="1" ht="6.95" customHeight="1">
      <c r="B90" s="25"/>
      <c r="L90" s="25"/>
    </row>
    <row r="91" spans="2:47" s="1" customFormat="1" ht="14.85" customHeight="1">
      <c r="B91" s="25"/>
      <c r="C91" s="22" t="s">
        <v>21</v>
      </c>
      <c r="F91" s="20" t="str">
        <f>E15</f>
        <v xml:space="preserve"> </v>
      </c>
      <c r="I91" s="22" t="s">
        <v>25</v>
      </c>
      <c r="J91" s="23" t="str">
        <f>E21</f>
        <v xml:space="preserve"> </v>
      </c>
      <c r="L91" s="25"/>
    </row>
    <row r="92" spans="2:47" s="1" customFormat="1" ht="14.85" customHeight="1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0" t="s">
        <v>107</v>
      </c>
      <c r="D94" s="82"/>
      <c r="E94" s="82"/>
      <c r="F94" s="82"/>
      <c r="G94" s="82"/>
      <c r="H94" s="82"/>
      <c r="I94" s="82"/>
      <c r="J94" s="91" t="s">
        <v>108</v>
      </c>
      <c r="K94" s="8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2" t="s">
        <v>109</v>
      </c>
      <c r="J96" s="56">
        <f>J125</f>
        <v>0</v>
      </c>
      <c r="L96" s="25"/>
      <c r="AU96" s="13" t="s">
        <v>110</v>
      </c>
    </row>
    <row r="97" spans="2:12" s="8" customFormat="1" ht="24.95" customHeight="1">
      <c r="B97" s="93"/>
      <c r="D97" s="94" t="s">
        <v>111</v>
      </c>
      <c r="E97" s="95"/>
      <c r="F97" s="95"/>
      <c r="G97" s="95"/>
      <c r="H97" s="95"/>
      <c r="I97" s="95"/>
      <c r="J97" s="96">
        <f>J126</f>
        <v>0</v>
      </c>
      <c r="L97" s="93"/>
    </row>
    <row r="98" spans="2:12" s="9" customFormat="1" ht="19.899999999999999" customHeight="1">
      <c r="B98" s="97"/>
      <c r="D98" s="98" t="s">
        <v>112</v>
      </c>
      <c r="E98" s="99"/>
      <c r="F98" s="99"/>
      <c r="G98" s="99"/>
      <c r="H98" s="99"/>
      <c r="I98" s="99"/>
      <c r="J98" s="100">
        <f>J127</f>
        <v>0</v>
      </c>
      <c r="L98" s="97"/>
    </row>
    <row r="99" spans="2:12" s="9" customFormat="1" ht="19.899999999999999" customHeight="1">
      <c r="B99" s="97"/>
      <c r="D99" s="98" t="s">
        <v>114</v>
      </c>
      <c r="E99" s="99"/>
      <c r="F99" s="99"/>
      <c r="G99" s="99"/>
      <c r="H99" s="99"/>
      <c r="I99" s="99"/>
      <c r="J99" s="100">
        <f>J130</f>
        <v>0</v>
      </c>
      <c r="L99" s="97"/>
    </row>
    <row r="100" spans="2:12" s="9" customFormat="1" ht="19.899999999999999" customHeight="1">
      <c r="B100" s="97"/>
      <c r="D100" s="98" t="s">
        <v>115</v>
      </c>
      <c r="E100" s="99"/>
      <c r="F100" s="99"/>
      <c r="G100" s="99"/>
      <c r="H100" s="99"/>
      <c r="I100" s="99"/>
      <c r="J100" s="100">
        <f>J139</f>
        <v>0</v>
      </c>
      <c r="L100" s="97"/>
    </row>
    <row r="101" spans="2:12" s="9" customFormat="1" ht="19.899999999999999" customHeight="1">
      <c r="B101" s="97"/>
      <c r="D101" s="98" t="s">
        <v>116</v>
      </c>
      <c r="E101" s="99"/>
      <c r="F101" s="99"/>
      <c r="G101" s="99"/>
      <c r="H101" s="99"/>
      <c r="I101" s="99"/>
      <c r="J101" s="100">
        <f>J144</f>
        <v>0</v>
      </c>
      <c r="L101" s="97"/>
    </row>
    <row r="102" spans="2:12" s="9" customFormat="1" ht="19.899999999999999" customHeight="1">
      <c r="B102" s="97"/>
      <c r="D102" s="98" t="s">
        <v>117</v>
      </c>
      <c r="E102" s="99"/>
      <c r="F102" s="99"/>
      <c r="G102" s="99"/>
      <c r="H102" s="99"/>
      <c r="I102" s="99"/>
      <c r="J102" s="100">
        <f>J163</f>
        <v>0</v>
      </c>
      <c r="L102" s="97"/>
    </row>
    <row r="103" spans="2:12" s="9" customFormat="1" ht="19.899999999999999" customHeight="1">
      <c r="B103" s="97"/>
      <c r="D103" s="98" t="s">
        <v>118</v>
      </c>
      <c r="E103" s="99"/>
      <c r="F103" s="99"/>
      <c r="G103" s="99"/>
      <c r="H103" s="99"/>
      <c r="I103" s="99"/>
      <c r="J103" s="100">
        <f>J170</f>
        <v>0</v>
      </c>
      <c r="L103" s="97"/>
    </row>
    <row r="104" spans="2:12" s="8" customFormat="1" ht="24.95" customHeight="1">
      <c r="B104" s="93"/>
      <c r="D104" s="94" t="s">
        <v>119</v>
      </c>
      <c r="E104" s="95"/>
      <c r="F104" s="95"/>
      <c r="G104" s="95"/>
      <c r="H104" s="95"/>
      <c r="I104" s="95"/>
      <c r="J104" s="96">
        <f>J173</f>
        <v>0</v>
      </c>
      <c r="L104" s="93"/>
    </row>
    <row r="105" spans="2:12" s="9" customFormat="1" ht="19.899999999999999" customHeight="1">
      <c r="B105" s="97"/>
      <c r="D105" s="98" t="s">
        <v>120</v>
      </c>
      <c r="E105" s="99"/>
      <c r="F105" s="99"/>
      <c r="G105" s="99"/>
      <c r="H105" s="99"/>
      <c r="I105" s="99"/>
      <c r="J105" s="100">
        <f>J174</f>
        <v>0</v>
      </c>
      <c r="L105" s="97"/>
    </row>
    <row r="106" spans="2:12" s="1" customFormat="1" ht="21.75" customHeight="1">
      <c r="B106" s="25"/>
      <c r="L106" s="25"/>
    </row>
    <row r="107" spans="2:12" s="1" customFormat="1" ht="6.95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25"/>
    </row>
    <row r="111" spans="2:12" s="1" customFormat="1" ht="6.9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5"/>
    </row>
    <row r="112" spans="2:12" s="1" customFormat="1" ht="24.95" customHeight="1">
      <c r="B112" s="25"/>
      <c r="C112" s="17" t="s">
        <v>121</v>
      </c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2" t="s">
        <v>14</v>
      </c>
      <c r="L114" s="25"/>
    </row>
    <row r="115" spans="2:65" s="1" customFormat="1" ht="15" customHeight="1">
      <c r="B115" s="25"/>
      <c r="E115" s="192" t="str">
        <f>E7</f>
        <v>Hodonín – opravy asfaltových vrstev MK 2024</v>
      </c>
      <c r="F115" s="193"/>
      <c r="G115" s="193"/>
      <c r="H115" s="193"/>
      <c r="L115" s="25"/>
    </row>
    <row r="116" spans="2:65" s="1" customFormat="1" ht="12" customHeight="1">
      <c r="B116" s="25"/>
      <c r="C116" s="22" t="s">
        <v>104</v>
      </c>
      <c r="L116" s="25"/>
    </row>
    <row r="117" spans="2:65" s="1" customFormat="1" ht="15" customHeight="1">
      <c r="B117" s="25"/>
      <c r="E117" s="184" t="str">
        <f>E9</f>
        <v>03 - Rekonstrukce MK Masarykovo náměstí - II.etapa</v>
      </c>
      <c r="F117" s="191"/>
      <c r="G117" s="191"/>
      <c r="H117" s="191"/>
      <c r="L117" s="25"/>
    </row>
    <row r="118" spans="2:65" s="1" customFormat="1" ht="6.95" customHeight="1">
      <c r="B118" s="25"/>
      <c r="L118" s="25"/>
    </row>
    <row r="119" spans="2:65" s="1" customFormat="1" ht="12" customHeight="1">
      <c r="B119" s="25"/>
      <c r="C119" s="22" t="s">
        <v>18</v>
      </c>
      <c r="F119" s="20" t="str">
        <f>F12</f>
        <v xml:space="preserve"> </v>
      </c>
      <c r="I119" s="22" t="s">
        <v>20</v>
      </c>
      <c r="J119" s="45" t="str">
        <f>IF(J12="","",J12)</f>
        <v/>
      </c>
      <c r="L119" s="25"/>
    </row>
    <row r="120" spans="2:65" s="1" customFormat="1" ht="6.95" customHeight="1">
      <c r="B120" s="25"/>
      <c r="L120" s="25"/>
    </row>
    <row r="121" spans="2:65" s="1" customFormat="1" ht="14.85" customHeight="1">
      <c r="B121" s="25"/>
      <c r="C121" s="22" t="s">
        <v>21</v>
      </c>
      <c r="F121" s="20" t="str">
        <f>E15</f>
        <v xml:space="preserve"> </v>
      </c>
      <c r="I121" s="22" t="s">
        <v>25</v>
      </c>
      <c r="J121" s="23" t="str">
        <f>E21</f>
        <v xml:space="preserve"> </v>
      </c>
      <c r="L121" s="25"/>
    </row>
    <row r="122" spans="2:65" s="1" customFormat="1" ht="14.85" customHeight="1">
      <c r="B122" s="25"/>
      <c r="C122" s="22" t="s">
        <v>24</v>
      </c>
      <c r="F122" s="20" t="str">
        <f>IF(E18="","",E18)</f>
        <v xml:space="preserve"> </v>
      </c>
      <c r="I122" s="22" t="s">
        <v>27</v>
      </c>
      <c r="J122" s="23" t="str">
        <f>E24</f>
        <v xml:space="preserve"> </v>
      </c>
      <c r="L122" s="25"/>
    </row>
    <row r="123" spans="2:65" s="1" customFormat="1" ht="10.35" customHeight="1">
      <c r="B123" s="25"/>
      <c r="L123" s="25"/>
    </row>
    <row r="124" spans="2:65" s="10" customFormat="1" ht="29.25" customHeight="1">
      <c r="B124" s="101"/>
      <c r="C124" s="102" t="s">
        <v>122</v>
      </c>
      <c r="D124" s="103" t="s">
        <v>54</v>
      </c>
      <c r="E124" s="103" t="s">
        <v>50</v>
      </c>
      <c r="F124" s="103" t="s">
        <v>51</v>
      </c>
      <c r="G124" s="103" t="s">
        <v>123</v>
      </c>
      <c r="H124" s="103" t="s">
        <v>124</v>
      </c>
      <c r="I124" s="103" t="s">
        <v>125</v>
      </c>
      <c r="J124" s="104" t="s">
        <v>108</v>
      </c>
      <c r="K124" s="105" t="s">
        <v>126</v>
      </c>
      <c r="L124" s="101"/>
      <c r="M124" s="51" t="s">
        <v>1</v>
      </c>
      <c r="N124" s="52" t="s">
        <v>33</v>
      </c>
      <c r="O124" s="52" t="s">
        <v>127</v>
      </c>
      <c r="P124" s="52" t="s">
        <v>128</v>
      </c>
      <c r="Q124" s="52" t="s">
        <v>129</v>
      </c>
      <c r="R124" s="52" t="s">
        <v>130</v>
      </c>
      <c r="S124" s="52" t="s">
        <v>131</v>
      </c>
      <c r="T124" s="53" t="s">
        <v>132</v>
      </c>
    </row>
    <row r="125" spans="2:65" s="1" customFormat="1" ht="22.9" customHeight="1">
      <c r="B125" s="25"/>
      <c r="C125" s="134" t="s">
        <v>133</v>
      </c>
      <c r="J125" s="144">
        <f>BK125</f>
        <v>0</v>
      </c>
      <c r="L125" s="25"/>
      <c r="M125" s="54"/>
      <c r="N125" s="46"/>
      <c r="O125" s="46"/>
      <c r="P125" s="106">
        <f>P126+P173</f>
        <v>0</v>
      </c>
      <c r="Q125" s="46"/>
      <c r="R125" s="106">
        <f>R126+R173</f>
        <v>0</v>
      </c>
      <c r="S125" s="46"/>
      <c r="T125" s="107">
        <f>T126+T173</f>
        <v>0</v>
      </c>
      <c r="AT125" s="13" t="s">
        <v>68</v>
      </c>
      <c r="AU125" s="13" t="s">
        <v>110</v>
      </c>
      <c r="BK125" s="108">
        <f>BK126+BK173</f>
        <v>0</v>
      </c>
    </row>
    <row r="126" spans="2:65" s="11" customFormat="1" ht="25.9" customHeight="1">
      <c r="B126" s="109"/>
      <c r="D126" s="110" t="s">
        <v>68</v>
      </c>
      <c r="E126" s="135" t="s">
        <v>134</v>
      </c>
      <c r="F126" s="135" t="s">
        <v>135</v>
      </c>
      <c r="J126" s="145">
        <f>BK126</f>
        <v>0</v>
      </c>
      <c r="L126" s="109"/>
      <c r="M126" s="111"/>
      <c r="P126" s="112">
        <f>P127+P130+P139+P144+P163+P170</f>
        <v>0</v>
      </c>
      <c r="R126" s="112">
        <f>R127+R130+R139+R144+R163+R170</f>
        <v>0</v>
      </c>
      <c r="T126" s="113">
        <f>T127+T130+T139+T144+T163+T170</f>
        <v>0</v>
      </c>
      <c r="AR126" s="110" t="s">
        <v>76</v>
      </c>
      <c r="AT126" s="114" t="s">
        <v>68</v>
      </c>
      <c r="AU126" s="114" t="s">
        <v>69</v>
      </c>
      <c r="AY126" s="110" t="s">
        <v>136</v>
      </c>
      <c r="BK126" s="115">
        <f>BK127+BK130+BK139+BK144+BK163+BK170</f>
        <v>0</v>
      </c>
    </row>
    <row r="127" spans="2:65" s="11" customFormat="1" ht="22.9" customHeight="1">
      <c r="B127" s="109"/>
      <c r="D127" s="110" t="s">
        <v>68</v>
      </c>
      <c r="E127" s="136" t="s">
        <v>76</v>
      </c>
      <c r="F127" s="136" t="s">
        <v>137</v>
      </c>
      <c r="J127" s="146">
        <f>BK127</f>
        <v>0</v>
      </c>
      <c r="L127" s="109"/>
      <c r="M127" s="111"/>
      <c r="P127" s="112">
        <f>SUM(P128:P129)</f>
        <v>0</v>
      </c>
      <c r="R127" s="112">
        <f>SUM(R128:R129)</f>
        <v>0</v>
      </c>
      <c r="T127" s="113">
        <f>SUM(T128:T129)</f>
        <v>0</v>
      </c>
      <c r="AR127" s="110" t="s">
        <v>76</v>
      </c>
      <c r="AT127" s="114" t="s">
        <v>68</v>
      </c>
      <c r="AU127" s="114" t="s">
        <v>76</v>
      </c>
      <c r="AY127" s="110" t="s">
        <v>136</v>
      </c>
      <c r="BK127" s="115">
        <f>SUM(BK128:BK129)</f>
        <v>0</v>
      </c>
    </row>
    <row r="128" spans="2:65" s="1" customFormat="1" ht="31.9" customHeight="1">
      <c r="B128" s="116"/>
      <c r="C128" s="137" t="s">
        <v>189</v>
      </c>
      <c r="D128" s="137" t="s">
        <v>138</v>
      </c>
      <c r="E128" s="138" t="s">
        <v>145</v>
      </c>
      <c r="F128" s="139" t="s">
        <v>146</v>
      </c>
      <c r="G128" s="140" t="s">
        <v>141</v>
      </c>
      <c r="H128" s="141">
        <v>1630.65</v>
      </c>
      <c r="I128" s="117"/>
      <c r="J128" s="147">
        <f>ROUND(I128*H128,2)</f>
        <v>0</v>
      </c>
      <c r="K128" s="118"/>
      <c r="L128" s="25"/>
      <c r="M128" s="119" t="s">
        <v>1</v>
      </c>
      <c r="N128" s="120" t="s">
        <v>34</v>
      </c>
      <c r="O128" s="121">
        <v>0</v>
      </c>
      <c r="P128" s="121">
        <f>O128*H128</f>
        <v>0</v>
      </c>
      <c r="Q128" s="121">
        <v>0</v>
      </c>
      <c r="R128" s="121">
        <f>Q128*H128</f>
        <v>0</v>
      </c>
      <c r="S128" s="121">
        <v>0</v>
      </c>
      <c r="T128" s="122">
        <f>S128*H128</f>
        <v>0</v>
      </c>
      <c r="AR128" s="123" t="s">
        <v>142</v>
      </c>
      <c r="AT128" s="123" t="s">
        <v>138</v>
      </c>
      <c r="AU128" s="123" t="s">
        <v>78</v>
      </c>
      <c r="AY128" s="13" t="s">
        <v>136</v>
      </c>
      <c r="BE128" s="124">
        <f>IF(N128="základní",J128,0)</f>
        <v>0</v>
      </c>
      <c r="BF128" s="124">
        <f>IF(N128="snížená",J128,0)</f>
        <v>0</v>
      </c>
      <c r="BG128" s="124">
        <f>IF(N128="zákl. přenesená",J128,0)</f>
        <v>0</v>
      </c>
      <c r="BH128" s="124">
        <f>IF(N128="sníž. přenesená",J128,0)</f>
        <v>0</v>
      </c>
      <c r="BI128" s="124">
        <f>IF(N128="nulová",J128,0)</f>
        <v>0</v>
      </c>
      <c r="BJ128" s="13" t="s">
        <v>76</v>
      </c>
      <c r="BK128" s="124">
        <f>ROUND(I128*H128,2)</f>
        <v>0</v>
      </c>
      <c r="BL128" s="13" t="s">
        <v>142</v>
      </c>
      <c r="BM128" s="123" t="s">
        <v>78</v>
      </c>
    </row>
    <row r="129" spans="2:65" s="1" customFormat="1" ht="29.25">
      <c r="B129" s="25"/>
      <c r="D129" s="142" t="s">
        <v>143</v>
      </c>
      <c r="F129" s="143" t="s">
        <v>147</v>
      </c>
      <c r="L129" s="25"/>
      <c r="M129" s="125"/>
      <c r="T129" s="48"/>
      <c r="AT129" s="13" t="s">
        <v>143</v>
      </c>
      <c r="AU129" s="13" t="s">
        <v>78</v>
      </c>
    </row>
    <row r="130" spans="2:65" s="11" customFormat="1" ht="22.9" customHeight="1">
      <c r="B130" s="109"/>
      <c r="D130" s="110" t="s">
        <v>68</v>
      </c>
      <c r="E130" s="136" t="s">
        <v>158</v>
      </c>
      <c r="F130" s="136" t="s">
        <v>159</v>
      </c>
      <c r="J130" s="146">
        <f>BK130</f>
        <v>0</v>
      </c>
      <c r="L130" s="109"/>
      <c r="M130" s="111"/>
      <c r="P130" s="112">
        <f>SUM(P131:P138)</f>
        <v>0</v>
      </c>
      <c r="R130" s="112">
        <f>SUM(R131:R138)</f>
        <v>0</v>
      </c>
      <c r="T130" s="113">
        <f>SUM(T131:T138)</f>
        <v>0</v>
      </c>
      <c r="AR130" s="110" t="s">
        <v>76</v>
      </c>
      <c r="AT130" s="114" t="s">
        <v>68</v>
      </c>
      <c r="AU130" s="114" t="s">
        <v>76</v>
      </c>
      <c r="AY130" s="110" t="s">
        <v>136</v>
      </c>
      <c r="BK130" s="115">
        <f>SUM(BK131:BK138)</f>
        <v>0</v>
      </c>
    </row>
    <row r="131" spans="2:65" s="1" customFormat="1" ht="23.65" customHeight="1">
      <c r="B131" s="116"/>
      <c r="C131" s="137" t="s">
        <v>78</v>
      </c>
      <c r="D131" s="137" t="s">
        <v>138</v>
      </c>
      <c r="E131" s="138" t="s">
        <v>160</v>
      </c>
      <c r="F131" s="139" t="s">
        <v>161</v>
      </c>
      <c r="G131" s="140" t="s">
        <v>141</v>
      </c>
      <c r="H131" s="141">
        <v>3261.3</v>
      </c>
      <c r="I131" s="117"/>
      <c r="J131" s="147">
        <f>ROUND(I131*H131,2)</f>
        <v>0</v>
      </c>
      <c r="K131" s="118"/>
      <c r="L131" s="25"/>
      <c r="M131" s="119" t="s">
        <v>1</v>
      </c>
      <c r="N131" s="120" t="s">
        <v>34</v>
      </c>
      <c r="O131" s="121">
        <v>0</v>
      </c>
      <c r="P131" s="121">
        <f>O131*H131</f>
        <v>0</v>
      </c>
      <c r="Q131" s="121">
        <v>0</v>
      </c>
      <c r="R131" s="121">
        <f>Q131*H131</f>
        <v>0</v>
      </c>
      <c r="S131" s="121">
        <v>0</v>
      </c>
      <c r="T131" s="122">
        <f>S131*H131</f>
        <v>0</v>
      </c>
      <c r="AR131" s="123" t="s">
        <v>142</v>
      </c>
      <c r="AT131" s="123" t="s">
        <v>138</v>
      </c>
      <c r="AU131" s="123" t="s">
        <v>78</v>
      </c>
      <c r="AY131" s="13" t="s">
        <v>136</v>
      </c>
      <c r="BE131" s="124">
        <f>IF(N131="základní",J131,0)</f>
        <v>0</v>
      </c>
      <c r="BF131" s="124">
        <f>IF(N131="snížená",J131,0)</f>
        <v>0</v>
      </c>
      <c r="BG131" s="124">
        <f>IF(N131="zákl. přenesená",J131,0)</f>
        <v>0</v>
      </c>
      <c r="BH131" s="124">
        <f>IF(N131="sníž. přenesená",J131,0)</f>
        <v>0</v>
      </c>
      <c r="BI131" s="124">
        <f>IF(N131="nulová",J131,0)</f>
        <v>0</v>
      </c>
      <c r="BJ131" s="13" t="s">
        <v>76</v>
      </c>
      <c r="BK131" s="124">
        <f>ROUND(I131*H131,2)</f>
        <v>0</v>
      </c>
      <c r="BL131" s="13" t="s">
        <v>142</v>
      </c>
      <c r="BM131" s="123" t="s">
        <v>142</v>
      </c>
    </row>
    <row r="132" spans="2:65" s="1" customFormat="1" ht="19.5">
      <c r="B132" s="25"/>
      <c r="D132" s="142" t="s">
        <v>143</v>
      </c>
      <c r="F132" s="143" t="s">
        <v>162</v>
      </c>
      <c r="L132" s="25"/>
      <c r="M132" s="125"/>
      <c r="T132" s="48"/>
      <c r="AT132" s="13" t="s">
        <v>143</v>
      </c>
      <c r="AU132" s="13" t="s">
        <v>78</v>
      </c>
    </row>
    <row r="133" spans="2:65" s="1" customFormat="1" ht="23.65" customHeight="1">
      <c r="B133" s="116"/>
      <c r="C133" s="137" t="s">
        <v>158</v>
      </c>
      <c r="D133" s="137" t="s">
        <v>138</v>
      </c>
      <c r="E133" s="138" t="s">
        <v>243</v>
      </c>
      <c r="F133" s="139" t="s">
        <v>244</v>
      </c>
      <c r="G133" s="140" t="s">
        <v>141</v>
      </c>
      <c r="H133" s="141">
        <v>1630.65</v>
      </c>
      <c r="I133" s="117"/>
      <c r="J133" s="147">
        <f>ROUND(I133*H133,2)</f>
        <v>0</v>
      </c>
      <c r="K133" s="118"/>
      <c r="L133" s="25"/>
      <c r="M133" s="119" t="s">
        <v>1</v>
      </c>
      <c r="N133" s="120" t="s">
        <v>34</v>
      </c>
      <c r="O133" s="121">
        <v>0</v>
      </c>
      <c r="P133" s="121">
        <f>O133*H133</f>
        <v>0</v>
      </c>
      <c r="Q133" s="121">
        <v>0</v>
      </c>
      <c r="R133" s="121">
        <f>Q133*H133</f>
        <v>0</v>
      </c>
      <c r="S133" s="121">
        <v>0</v>
      </c>
      <c r="T133" s="122">
        <f>S133*H133</f>
        <v>0</v>
      </c>
      <c r="AR133" s="123" t="s">
        <v>142</v>
      </c>
      <c r="AT133" s="123" t="s">
        <v>138</v>
      </c>
      <c r="AU133" s="123" t="s">
        <v>78</v>
      </c>
      <c r="AY133" s="13" t="s">
        <v>136</v>
      </c>
      <c r="BE133" s="124">
        <f>IF(N133="základní",J133,0)</f>
        <v>0</v>
      </c>
      <c r="BF133" s="124">
        <f>IF(N133="snížená",J133,0)</f>
        <v>0</v>
      </c>
      <c r="BG133" s="124">
        <f>IF(N133="zákl. přenesená",J133,0)</f>
        <v>0</v>
      </c>
      <c r="BH133" s="124">
        <f>IF(N133="sníž. přenesená",J133,0)</f>
        <v>0</v>
      </c>
      <c r="BI133" s="124">
        <f>IF(N133="nulová",J133,0)</f>
        <v>0</v>
      </c>
      <c r="BJ133" s="13" t="s">
        <v>76</v>
      </c>
      <c r="BK133" s="124">
        <f>ROUND(I133*H133,2)</f>
        <v>0</v>
      </c>
      <c r="BL133" s="13" t="s">
        <v>142</v>
      </c>
      <c r="BM133" s="123" t="s">
        <v>150</v>
      </c>
    </row>
    <row r="134" spans="2:65" s="1" customFormat="1" ht="29.25">
      <c r="B134" s="25"/>
      <c r="D134" s="142" t="s">
        <v>143</v>
      </c>
      <c r="F134" s="143" t="s">
        <v>245</v>
      </c>
      <c r="L134" s="25"/>
      <c r="M134" s="125"/>
      <c r="T134" s="48"/>
      <c r="AT134" s="13" t="s">
        <v>143</v>
      </c>
      <c r="AU134" s="13" t="s">
        <v>78</v>
      </c>
    </row>
    <row r="135" spans="2:65" s="1" customFormat="1" ht="23.65" customHeight="1">
      <c r="B135" s="116"/>
      <c r="C135" s="137" t="s">
        <v>242</v>
      </c>
      <c r="D135" s="137" t="s">
        <v>138</v>
      </c>
      <c r="E135" s="138" t="s">
        <v>166</v>
      </c>
      <c r="F135" s="139" t="s">
        <v>167</v>
      </c>
      <c r="G135" s="140" t="s">
        <v>141</v>
      </c>
      <c r="H135" s="141">
        <v>1630.65</v>
      </c>
      <c r="I135" s="117"/>
      <c r="J135" s="147">
        <f>ROUND(I135*H135,2)</f>
        <v>0</v>
      </c>
      <c r="K135" s="118"/>
      <c r="L135" s="25"/>
      <c r="M135" s="119" t="s">
        <v>1</v>
      </c>
      <c r="N135" s="120" t="s">
        <v>34</v>
      </c>
      <c r="O135" s="121">
        <v>0</v>
      </c>
      <c r="P135" s="121">
        <f>O135*H135</f>
        <v>0</v>
      </c>
      <c r="Q135" s="121">
        <v>0</v>
      </c>
      <c r="R135" s="121">
        <f>Q135*H135</f>
        <v>0</v>
      </c>
      <c r="S135" s="121">
        <v>0</v>
      </c>
      <c r="T135" s="122">
        <f>S135*H135</f>
        <v>0</v>
      </c>
      <c r="AR135" s="123" t="s">
        <v>142</v>
      </c>
      <c r="AT135" s="123" t="s">
        <v>138</v>
      </c>
      <c r="AU135" s="123" t="s">
        <v>78</v>
      </c>
      <c r="AY135" s="13" t="s">
        <v>136</v>
      </c>
      <c r="BE135" s="124">
        <f>IF(N135="základní",J135,0)</f>
        <v>0</v>
      </c>
      <c r="BF135" s="124">
        <f>IF(N135="snížená",J135,0)</f>
        <v>0</v>
      </c>
      <c r="BG135" s="124">
        <f>IF(N135="zákl. přenesená",J135,0)</f>
        <v>0</v>
      </c>
      <c r="BH135" s="124">
        <f>IF(N135="sníž. přenesená",J135,0)</f>
        <v>0</v>
      </c>
      <c r="BI135" s="124">
        <f>IF(N135="nulová",J135,0)</f>
        <v>0</v>
      </c>
      <c r="BJ135" s="13" t="s">
        <v>76</v>
      </c>
      <c r="BK135" s="124">
        <f>ROUND(I135*H135,2)</f>
        <v>0</v>
      </c>
      <c r="BL135" s="13" t="s">
        <v>142</v>
      </c>
      <c r="BM135" s="123" t="s">
        <v>156</v>
      </c>
    </row>
    <row r="136" spans="2:65" s="1" customFormat="1" ht="29.25">
      <c r="B136" s="25"/>
      <c r="D136" s="142" t="s">
        <v>143</v>
      </c>
      <c r="F136" s="143" t="s">
        <v>169</v>
      </c>
      <c r="L136" s="25"/>
      <c r="M136" s="125"/>
      <c r="T136" s="48"/>
      <c r="AT136" s="13" t="s">
        <v>143</v>
      </c>
      <c r="AU136" s="13" t="s">
        <v>78</v>
      </c>
    </row>
    <row r="137" spans="2:65" s="1" customFormat="1" ht="21.4" customHeight="1">
      <c r="B137" s="116"/>
      <c r="C137" s="137" t="s">
        <v>142</v>
      </c>
      <c r="D137" s="137" t="s">
        <v>138</v>
      </c>
      <c r="E137" s="138" t="s">
        <v>175</v>
      </c>
      <c r="F137" s="139" t="s">
        <v>176</v>
      </c>
      <c r="G137" s="140" t="s">
        <v>177</v>
      </c>
      <c r="H137" s="141">
        <v>402</v>
      </c>
      <c r="I137" s="117"/>
      <c r="J137" s="147">
        <f>ROUND(I137*H137,2)</f>
        <v>0</v>
      </c>
      <c r="K137" s="118"/>
      <c r="L137" s="25"/>
      <c r="M137" s="119" t="s">
        <v>1</v>
      </c>
      <c r="N137" s="120" t="s">
        <v>34</v>
      </c>
      <c r="O137" s="121">
        <v>0</v>
      </c>
      <c r="P137" s="121">
        <f>O137*H137</f>
        <v>0</v>
      </c>
      <c r="Q137" s="121">
        <v>0</v>
      </c>
      <c r="R137" s="121">
        <f>Q137*H137</f>
        <v>0</v>
      </c>
      <c r="S137" s="121">
        <v>0</v>
      </c>
      <c r="T137" s="122">
        <f>S137*H137</f>
        <v>0</v>
      </c>
      <c r="AR137" s="123" t="s">
        <v>142</v>
      </c>
      <c r="AT137" s="123" t="s">
        <v>138</v>
      </c>
      <c r="AU137" s="123" t="s">
        <v>78</v>
      </c>
      <c r="AY137" s="13" t="s">
        <v>136</v>
      </c>
      <c r="BE137" s="124">
        <f>IF(N137="základní",J137,0)</f>
        <v>0</v>
      </c>
      <c r="BF137" s="124">
        <f>IF(N137="snížená",J137,0)</f>
        <v>0</v>
      </c>
      <c r="BG137" s="124">
        <f>IF(N137="zákl. přenesená",J137,0)</f>
        <v>0</v>
      </c>
      <c r="BH137" s="124">
        <f>IF(N137="sníž. přenesená",J137,0)</f>
        <v>0</v>
      </c>
      <c r="BI137" s="124">
        <f>IF(N137="nulová",J137,0)</f>
        <v>0</v>
      </c>
      <c r="BJ137" s="13" t="s">
        <v>76</v>
      </c>
      <c r="BK137" s="124">
        <f>ROUND(I137*H137,2)</f>
        <v>0</v>
      </c>
      <c r="BL137" s="13" t="s">
        <v>142</v>
      </c>
      <c r="BM137" s="123" t="s">
        <v>96</v>
      </c>
    </row>
    <row r="138" spans="2:65" s="1" customFormat="1">
      <c r="B138" s="25"/>
      <c r="D138" s="142" t="s">
        <v>143</v>
      </c>
      <c r="F138" s="143" t="s">
        <v>178</v>
      </c>
      <c r="L138" s="25"/>
      <c r="M138" s="125"/>
      <c r="T138" s="48"/>
      <c r="AT138" s="13" t="s">
        <v>143</v>
      </c>
      <c r="AU138" s="13" t="s">
        <v>78</v>
      </c>
    </row>
    <row r="139" spans="2:65" s="11" customFormat="1" ht="22.9" customHeight="1">
      <c r="B139" s="109"/>
      <c r="D139" s="110" t="s">
        <v>68</v>
      </c>
      <c r="E139" s="136" t="s">
        <v>156</v>
      </c>
      <c r="F139" s="136" t="s">
        <v>179</v>
      </c>
      <c r="J139" s="146">
        <f>BK139</f>
        <v>0</v>
      </c>
      <c r="L139" s="109"/>
      <c r="M139" s="111"/>
      <c r="P139" s="112">
        <f>SUM(P140:P143)</f>
        <v>0</v>
      </c>
      <c r="R139" s="112">
        <f>SUM(R140:R143)</f>
        <v>0</v>
      </c>
      <c r="T139" s="113">
        <f>SUM(T140:T143)</f>
        <v>0</v>
      </c>
      <c r="AR139" s="110" t="s">
        <v>76</v>
      </c>
      <c r="AT139" s="114" t="s">
        <v>68</v>
      </c>
      <c r="AU139" s="114" t="s">
        <v>76</v>
      </c>
      <c r="AY139" s="110" t="s">
        <v>136</v>
      </c>
      <c r="BK139" s="115">
        <f>SUM(BK140:BK143)</f>
        <v>0</v>
      </c>
    </row>
    <row r="140" spans="2:65" s="1" customFormat="1" ht="23.65" customHeight="1">
      <c r="B140" s="116"/>
      <c r="C140" s="137" t="s">
        <v>96</v>
      </c>
      <c r="D140" s="137" t="s">
        <v>138</v>
      </c>
      <c r="E140" s="138" t="s">
        <v>181</v>
      </c>
      <c r="F140" s="139" t="s">
        <v>182</v>
      </c>
      <c r="G140" s="140" t="s">
        <v>183</v>
      </c>
      <c r="H140" s="141">
        <v>9</v>
      </c>
      <c r="I140" s="117"/>
      <c r="J140" s="147">
        <f>ROUND(I140*H140,2)</f>
        <v>0</v>
      </c>
      <c r="K140" s="118"/>
      <c r="L140" s="25"/>
      <c r="M140" s="119" t="s">
        <v>1</v>
      </c>
      <c r="N140" s="120" t="s">
        <v>34</v>
      </c>
      <c r="O140" s="121">
        <v>0</v>
      </c>
      <c r="P140" s="121">
        <f>O140*H140</f>
        <v>0</v>
      </c>
      <c r="Q140" s="121">
        <v>0</v>
      </c>
      <c r="R140" s="121">
        <f>Q140*H140</f>
        <v>0</v>
      </c>
      <c r="S140" s="121">
        <v>0</v>
      </c>
      <c r="T140" s="122">
        <f>S140*H140</f>
        <v>0</v>
      </c>
      <c r="AR140" s="123" t="s">
        <v>142</v>
      </c>
      <c r="AT140" s="123" t="s">
        <v>138</v>
      </c>
      <c r="AU140" s="123" t="s">
        <v>78</v>
      </c>
      <c r="AY140" s="13" t="s">
        <v>136</v>
      </c>
      <c r="BE140" s="124">
        <f>IF(N140="základní",J140,0)</f>
        <v>0</v>
      </c>
      <c r="BF140" s="124">
        <f>IF(N140="snížená",J140,0)</f>
        <v>0</v>
      </c>
      <c r="BG140" s="124">
        <f>IF(N140="zákl. přenesená",J140,0)</f>
        <v>0</v>
      </c>
      <c r="BH140" s="124">
        <f>IF(N140="sníž. přenesená",J140,0)</f>
        <v>0</v>
      </c>
      <c r="BI140" s="124">
        <f>IF(N140="nulová",J140,0)</f>
        <v>0</v>
      </c>
      <c r="BJ140" s="13" t="s">
        <v>76</v>
      </c>
      <c r="BK140" s="124">
        <f>ROUND(I140*H140,2)</f>
        <v>0</v>
      </c>
      <c r="BL140" s="13" t="s">
        <v>142</v>
      </c>
      <c r="BM140" s="123" t="s">
        <v>8</v>
      </c>
    </row>
    <row r="141" spans="2:65" s="1" customFormat="1" ht="19.5">
      <c r="B141" s="25"/>
      <c r="D141" s="142" t="s">
        <v>143</v>
      </c>
      <c r="F141" s="143" t="s">
        <v>182</v>
      </c>
      <c r="L141" s="25"/>
      <c r="M141" s="125"/>
      <c r="T141" s="48"/>
      <c r="AT141" s="13" t="s">
        <v>143</v>
      </c>
      <c r="AU141" s="13" t="s">
        <v>78</v>
      </c>
    </row>
    <row r="142" spans="2:65" s="1" customFormat="1" ht="15" customHeight="1">
      <c r="B142" s="116"/>
      <c r="C142" s="137" t="s">
        <v>7</v>
      </c>
      <c r="D142" s="137" t="s">
        <v>138</v>
      </c>
      <c r="E142" s="138" t="s">
        <v>246</v>
      </c>
      <c r="F142" s="139" t="s">
        <v>247</v>
      </c>
      <c r="G142" s="140" t="s">
        <v>236</v>
      </c>
      <c r="H142" s="141">
        <v>5</v>
      </c>
      <c r="I142" s="117"/>
      <c r="J142" s="147">
        <f>ROUND(I142*H142,2)</f>
        <v>0</v>
      </c>
      <c r="K142" s="118"/>
      <c r="L142" s="25"/>
      <c r="M142" s="119" t="s">
        <v>1</v>
      </c>
      <c r="N142" s="120" t="s">
        <v>34</v>
      </c>
      <c r="O142" s="121">
        <v>0</v>
      </c>
      <c r="P142" s="121">
        <f>O142*H142</f>
        <v>0</v>
      </c>
      <c r="Q142" s="121">
        <v>0</v>
      </c>
      <c r="R142" s="121">
        <f>Q142*H142</f>
        <v>0</v>
      </c>
      <c r="S142" s="121">
        <v>0</v>
      </c>
      <c r="T142" s="122">
        <f>S142*H142</f>
        <v>0</v>
      </c>
      <c r="AR142" s="123" t="s">
        <v>142</v>
      </c>
      <c r="AT142" s="123" t="s">
        <v>138</v>
      </c>
      <c r="AU142" s="123" t="s">
        <v>78</v>
      </c>
      <c r="AY142" s="13" t="s">
        <v>136</v>
      </c>
      <c r="BE142" s="124">
        <f>IF(N142="základní",J142,0)</f>
        <v>0</v>
      </c>
      <c r="BF142" s="124">
        <f>IF(N142="snížená",J142,0)</f>
        <v>0</v>
      </c>
      <c r="BG142" s="124">
        <f>IF(N142="zákl. přenesená",J142,0)</f>
        <v>0</v>
      </c>
      <c r="BH142" s="124">
        <f>IF(N142="sníž. přenesená",J142,0)</f>
        <v>0</v>
      </c>
      <c r="BI142" s="124">
        <f>IF(N142="nulová",J142,0)</f>
        <v>0</v>
      </c>
      <c r="BJ142" s="13" t="s">
        <v>76</v>
      </c>
      <c r="BK142" s="124">
        <f>ROUND(I142*H142,2)</f>
        <v>0</v>
      </c>
      <c r="BL142" s="13" t="s">
        <v>142</v>
      </c>
      <c r="BM142" s="123" t="s">
        <v>168</v>
      </c>
    </row>
    <row r="143" spans="2:65" s="1" customFormat="1">
      <c r="B143" s="25"/>
      <c r="D143" s="142" t="s">
        <v>143</v>
      </c>
      <c r="F143" s="143" t="s">
        <v>248</v>
      </c>
      <c r="L143" s="25"/>
      <c r="M143" s="125"/>
      <c r="T143" s="48"/>
      <c r="AT143" s="13" t="s">
        <v>143</v>
      </c>
      <c r="AU143" s="13" t="s">
        <v>78</v>
      </c>
    </row>
    <row r="144" spans="2:65" s="11" customFormat="1" ht="22.9" customHeight="1">
      <c r="B144" s="109"/>
      <c r="D144" s="110" t="s">
        <v>68</v>
      </c>
      <c r="E144" s="136" t="s">
        <v>185</v>
      </c>
      <c r="F144" s="136" t="s">
        <v>186</v>
      </c>
      <c r="J144" s="146">
        <f>BK144</f>
        <v>0</v>
      </c>
      <c r="L144" s="109"/>
      <c r="M144" s="111"/>
      <c r="P144" s="112">
        <f>SUM(P145:P162)</f>
        <v>0</v>
      </c>
      <c r="R144" s="112">
        <f>SUM(R145:R162)</f>
        <v>0</v>
      </c>
      <c r="T144" s="113">
        <f>SUM(T145:T162)</f>
        <v>0</v>
      </c>
      <c r="AR144" s="110" t="s">
        <v>76</v>
      </c>
      <c r="AT144" s="114" t="s">
        <v>68</v>
      </c>
      <c r="AU144" s="114" t="s">
        <v>76</v>
      </c>
      <c r="AY144" s="110" t="s">
        <v>136</v>
      </c>
      <c r="BK144" s="115">
        <f>SUM(BK145:BK162)</f>
        <v>0</v>
      </c>
    </row>
    <row r="145" spans="2:65" s="1" customFormat="1" ht="23.65" customHeight="1">
      <c r="B145" s="116"/>
      <c r="C145" s="137" t="s">
        <v>150</v>
      </c>
      <c r="D145" s="137" t="s">
        <v>138</v>
      </c>
      <c r="E145" s="138" t="s">
        <v>249</v>
      </c>
      <c r="F145" s="139" t="s">
        <v>250</v>
      </c>
      <c r="G145" s="140" t="s">
        <v>177</v>
      </c>
      <c r="H145" s="141">
        <v>302</v>
      </c>
      <c r="I145" s="117"/>
      <c r="J145" s="147">
        <f>ROUND(I145*H145,2)</f>
        <v>0</v>
      </c>
      <c r="K145" s="118"/>
      <c r="L145" s="25"/>
      <c r="M145" s="119" t="s">
        <v>1</v>
      </c>
      <c r="N145" s="120" t="s">
        <v>34</v>
      </c>
      <c r="O145" s="121">
        <v>0</v>
      </c>
      <c r="P145" s="121">
        <f>O145*H145</f>
        <v>0</v>
      </c>
      <c r="Q145" s="121">
        <v>0</v>
      </c>
      <c r="R145" s="121">
        <f>Q145*H145</f>
        <v>0</v>
      </c>
      <c r="S145" s="121">
        <v>0</v>
      </c>
      <c r="T145" s="122">
        <f>S145*H145</f>
        <v>0</v>
      </c>
      <c r="AR145" s="123" t="s">
        <v>142</v>
      </c>
      <c r="AT145" s="123" t="s">
        <v>138</v>
      </c>
      <c r="AU145" s="123" t="s">
        <v>78</v>
      </c>
      <c r="AY145" s="13" t="s">
        <v>136</v>
      </c>
      <c r="BE145" s="124">
        <f>IF(N145="základní",J145,0)</f>
        <v>0</v>
      </c>
      <c r="BF145" s="124">
        <f>IF(N145="snížená",J145,0)</f>
        <v>0</v>
      </c>
      <c r="BG145" s="124">
        <f>IF(N145="zákl. přenesená",J145,0)</f>
        <v>0</v>
      </c>
      <c r="BH145" s="124">
        <f>IF(N145="sníž. přenesená",J145,0)</f>
        <v>0</v>
      </c>
      <c r="BI145" s="124">
        <f>IF(N145="nulová",J145,0)</f>
        <v>0</v>
      </c>
      <c r="BJ145" s="13" t="s">
        <v>76</v>
      </c>
      <c r="BK145" s="124">
        <f>ROUND(I145*H145,2)</f>
        <v>0</v>
      </c>
      <c r="BL145" s="13" t="s">
        <v>142</v>
      </c>
      <c r="BM145" s="123" t="s">
        <v>173</v>
      </c>
    </row>
    <row r="146" spans="2:65" s="1" customFormat="1" ht="19.5">
      <c r="B146" s="25"/>
      <c r="D146" s="142" t="s">
        <v>143</v>
      </c>
      <c r="F146" s="143" t="s">
        <v>251</v>
      </c>
      <c r="L146" s="25"/>
      <c r="M146" s="125"/>
      <c r="T146" s="48"/>
      <c r="AT146" s="13" t="s">
        <v>143</v>
      </c>
      <c r="AU146" s="13" t="s">
        <v>78</v>
      </c>
    </row>
    <row r="147" spans="2:65" s="1" customFormat="1" ht="23.65" customHeight="1">
      <c r="B147" s="116"/>
      <c r="C147" s="137" t="s">
        <v>170</v>
      </c>
      <c r="D147" s="137" t="s">
        <v>138</v>
      </c>
      <c r="E147" s="138" t="s">
        <v>252</v>
      </c>
      <c r="F147" s="139" t="s">
        <v>253</v>
      </c>
      <c r="G147" s="140" t="s">
        <v>141</v>
      </c>
      <c r="H147" s="141">
        <v>49</v>
      </c>
      <c r="I147" s="117"/>
      <c r="J147" s="147">
        <f>ROUND(I147*H147,2)</f>
        <v>0</v>
      </c>
      <c r="K147" s="118"/>
      <c r="L147" s="25"/>
      <c r="M147" s="119" t="s">
        <v>1</v>
      </c>
      <c r="N147" s="120" t="s">
        <v>34</v>
      </c>
      <c r="O147" s="121">
        <v>0</v>
      </c>
      <c r="P147" s="121">
        <f>O147*H147</f>
        <v>0</v>
      </c>
      <c r="Q147" s="121">
        <v>0</v>
      </c>
      <c r="R147" s="121">
        <f>Q147*H147</f>
        <v>0</v>
      </c>
      <c r="S147" s="121">
        <v>0</v>
      </c>
      <c r="T147" s="122">
        <f>S147*H147</f>
        <v>0</v>
      </c>
      <c r="AR147" s="123" t="s">
        <v>142</v>
      </c>
      <c r="AT147" s="123" t="s">
        <v>138</v>
      </c>
      <c r="AU147" s="123" t="s">
        <v>78</v>
      </c>
      <c r="AY147" s="13" t="s">
        <v>136</v>
      </c>
      <c r="BE147" s="124">
        <f>IF(N147="základní",J147,0)</f>
        <v>0</v>
      </c>
      <c r="BF147" s="124">
        <f>IF(N147="snížená",J147,0)</f>
        <v>0</v>
      </c>
      <c r="BG147" s="124">
        <f>IF(N147="zákl. přenesená",J147,0)</f>
        <v>0</v>
      </c>
      <c r="BH147" s="124">
        <f>IF(N147="sníž. přenesená",J147,0)</f>
        <v>0</v>
      </c>
      <c r="BI147" s="124">
        <f>IF(N147="nulová",J147,0)</f>
        <v>0</v>
      </c>
      <c r="BJ147" s="13" t="s">
        <v>76</v>
      </c>
      <c r="BK147" s="124">
        <f>ROUND(I147*H147,2)</f>
        <v>0</v>
      </c>
      <c r="BL147" s="13" t="s">
        <v>142</v>
      </c>
      <c r="BM147" s="123" t="s">
        <v>153</v>
      </c>
    </row>
    <row r="148" spans="2:65" s="1" customFormat="1" ht="19.5">
      <c r="B148" s="25"/>
      <c r="D148" s="142" t="s">
        <v>143</v>
      </c>
      <c r="F148" s="143" t="s">
        <v>254</v>
      </c>
      <c r="L148" s="25"/>
      <c r="M148" s="125"/>
      <c r="T148" s="48"/>
      <c r="AT148" s="13" t="s">
        <v>143</v>
      </c>
      <c r="AU148" s="13" t="s">
        <v>78</v>
      </c>
    </row>
    <row r="149" spans="2:65" s="1" customFormat="1" ht="15" customHeight="1">
      <c r="B149" s="116"/>
      <c r="C149" s="137" t="s">
        <v>156</v>
      </c>
      <c r="D149" s="137" t="s">
        <v>138</v>
      </c>
      <c r="E149" s="138" t="s">
        <v>255</v>
      </c>
      <c r="F149" s="139" t="s">
        <v>256</v>
      </c>
      <c r="G149" s="140" t="s">
        <v>177</v>
      </c>
      <c r="H149" s="141">
        <v>302</v>
      </c>
      <c r="I149" s="117"/>
      <c r="J149" s="147">
        <f>ROUND(I149*H149,2)</f>
        <v>0</v>
      </c>
      <c r="K149" s="118"/>
      <c r="L149" s="25"/>
      <c r="M149" s="119" t="s">
        <v>1</v>
      </c>
      <c r="N149" s="120" t="s">
        <v>34</v>
      </c>
      <c r="O149" s="121">
        <v>0</v>
      </c>
      <c r="P149" s="121">
        <f>O149*H149</f>
        <v>0</v>
      </c>
      <c r="Q149" s="121">
        <v>0</v>
      </c>
      <c r="R149" s="121">
        <f>Q149*H149</f>
        <v>0</v>
      </c>
      <c r="S149" s="121">
        <v>0</v>
      </c>
      <c r="T149" s="122">
        <f>S149*H149</f>
        <v>0</v>
      </c>
      <c r="AR149" s="123" t="s">
        <v>142</v>
      </c>
      <c r="AT149" s="123" t="s">
        <v>138</v>
      </c>
      <c r="AU149" s="123" t="s">
        <v>78</v>
      </c>
      <c r="AY149" s="13" t="s">
        <v>136</v>
      </c>
      <c r="BE149" s="124">
        <f>IF(N149="základní",J149,0)</f>
        <v>0</v>
      </c>
      <c r="BF149" s="124">
        <f>IF(N149="snížená",J149,0)</f>
        <v>0</v>
      </c>
      <c r="BG149" s="124">
        <f>IF(N149="zákl. přenesená",J149,0)</f>
        <v>0</v>
      </c>
      <c r="BH149" s="124">
        <f>IF(N149="sníž. přenesená",J149,0)</f>
        <v>0</v>
      </c>
      <c r="BI149" s="124">
        <f>IF(N149="nulová",J149,0)</f>
        <v>0</v>
      </c>
      <c r="BJ149" s="13" t="s">
        <v>76</v>
      </c>
      <c r="BK149" s="124">
        <f>ROUND(I149*H149,2)</f>
        <v>0</v>
      </c>
      <c r="BL149" s="13" t="s">
        <v>142</v>
      </c>
      <c r="BM149" s="123" t="s">
        <v>184</v>
      </c>
    </row>
    <row r="150" spans="2:65" s="1" customFormat="1" ht="19.5">
      <c r="B150" s="25"/>
      <c r="D150" s="142" t="s">
        <v>143</v>
      </c>
      <c r="F150" s="143" t="s">
        <v>257</v>
      </c>
      <c r="L150" s="25"/>
      <c r="M150" s="125"/>
      <c r="T150" s="48"/>
      <c r="AT150" s="13" t="s">
        <v>143</v>
      </c>
      <c r="AU150" s="13" t="s">
        <v>78</v>
      </c>
    </row>
    <row r="151" spans="2:65" s="1" customFormat="1" ht="15" customHeight="1">
      <c r="B151" s="116"/>
      <c r="C151" s="137" t="s">
        <v>185</v>
      </c>
      <c r="D151" s="137" t="s">
        <v>138</v>
      </c>
      <c r="E151" s="138" t="s">
        <v>258</v>
      </c>
      <c r="F151" s="139" t="s">
        <v>259</v>
      </c>
      <c r="G151" s="140" t="s">
        <v>141</v>
      </c>
      <c r="H151" s="141">
        <v>49</v>
      </c>
      <c r="I151" s="117"/>
      <c r="J151" s="147">
        <f>ROUND(I151*H151,2)</f>
        <v>0</v>
      </c>
      <c r="K151" s="118"/>
      <c r="L151" s="25"/>
      <c r="M151" s="119" t="s">
        <v>1</v>
      </c>
      <c r="N151" s="120" t="s">
        <v>34</v>
      </c>
      <c r="O151" s="121">
        <v>0</v>
      </c>
      <c r="P151" s="121">
        <f>O151*H151</f>
        <v>0</v>
      </c>
      <c r="Q151" s="121">
        <v>0</v>
      </c>
      <c r="R151" s="121">
        <f>Q151*H151</f>
        <v>0</v>
      </c>
      <c r="S151" s="121">
        <v>0</v>
      </c>
      <c r="T151" s="122">
        <f>S151*H151</f>
        <v>0</v>
      </c>
      <c r="AR151" s="123" t="s">
        <v>142</v>
      </c>
      <c r="AT151" s="123" t="s">
        <v>138</v>
      </c>
      <c r="AU151" s="123" t="s">
        <v>78</v>
      </c>
      <c r="AY151" s="13" t="s">
        <v>136</v>
      </c>
      <c r="BE151" s="124">
        <f>IF(N151="základní",J151,0)</f>
        <v>0</v>
      </c>
      <c r="BF151" s="124">
        <f>IF(N151="snížená",J151,0)</f>
        <v>0</v>
      </c>
      <c r="BG151" s="124">
        <f>IF(N151="zákl. přenesená",J151,0)</f>
        <v>0</v>
      </c>
      <c r="BH151" s="124">
        <f>IF(N151="sníž. přenesená",J151,0)</f>
        <v>0</v>
      </c>
      <c r="BI151" s="124">
        <f>IF(N151="nulová",J151,0)</f>
        <v>0</v>
      </c>
      <c r="BJ151" s="13" t="s">
        <v>76</v>
      </c>
      <c r="BK151" s="124">
        <f>ROUND(I151*H151,2)</f>
        <v>0</v>
      </c>
      <c r="BL151" s="13" t="s">
        <v>142</v>
      </c>
      <c r="BM151" s="123" t="s">
        <v>189</v>
      </c>
    </row>
    <row r="152" spans="2:65" s="1" customFormat="1" ht="19.5">
      <c r="B152" s="25"/>
      <c r="D152" s="142" t="s">
        <v>143</v>
      </c>
      <c r="F152" s="143" t="s">
        <v>260</v>
      </c>
      <c r="L152" s="25"/>
      <c r="M152" s="125"/>
      <c r="T152" s="48"/>
      <c r="AT152" s="13" t="s">
        <v>143</v>
      </c>
      <c r="AU152" s="13" t="s">
        <v>78</v>
      </c>
    </row>
    <row r="153" spans="2:65" s="1" customFormat="1" ht="23.65" customHeight="1">
      <c r="B153" s="116"/>
      <c r="C153" s="137" t="s">
        <v>98</v>
      </c>
      <c r="D153" s="137" t="s">
        <v>138</v>
      </c>
      <c r="E153" s="138" t="s">
        <v>187</v>
      </c>
      <c r="F153" s="139" t="s">
        <v>188</v>
      </c>
      <c r="G153" s="140" t="s">
        <v>177</v>
      </c>
      <c r="H153" s="141">
        <v>402</v>
      </c>
      <c r="I153" s="117"/>
      <c r="J153" s="147">
        <f>ROUND(I153*H153,2)</f>
        <v>0</v>
      </c>
      <c r="K153" s="118"/>
      <c r="L153" s="25"/>
      <c r="M153" s="119" t="s">
        <v>1</v>
      </c>
      <c r="N153" s="120" t="s">
        <v>34</v>
      </c>
      <c r="O153" s="121">
        <v>0</v>
      </c>
      <c r="P153" s="121">
        <f>O153*H153</f>
        <v>0</v>
      </c>
      <c r="Q153" s="121">
        <v>0</v>
      </c>
      <c r="R153" s="121">
        <f>Q153*H153</f>
        <v>0</v>
      </c>
      <c r="S153" s="121">
        <v>0</v>
      </c>
      <c r="T153" s="122">
        <f>S153*H153</f>
        <v>0</v>
      </c>
      <c r="AR153" s="123" t="s">
        <v>142</v>
      </c>
      <c r="AT153" s="123" t="s">
        <v>138</v>
      </c>
      <c r="AU153" s="123" t="s">
        <v>78</v>
      </c>
      <c r="AY153" s="13" t="s">
        <v>136</v>
      </c>
      <c r="BE153" s="124">
        <f>IF(N153="základní",J153,0)</f>
        <v>0</v>
      </c>
      <c r="BF153" s="124">
        <f>IF(N153="snížená",J153,0)</f>
        <v>0</v>
      </c>
      <c r="BG153" s="124">
        <f>IF(N153="zákl. přenesená",J153,0)</f>
        <v>0</v>
      </c>
      <c r="BH153" s="124">
        <f>IF(N153="sníž. přenesená",J153,0)</f>
        <v>0</v>
      </c>
      <c r="BI153" s="124">
        <f>IF(N153="nulová",J153,0)</f>
        <v>0</v>
      </c>
      <c r="BJ153" s="13" t="s">
        <v>76</v>
      </c>
      <c r="BK153" s="124">
        <f>ROUND(I153*H153,2)</f>
        <v>0</v>
      </c>
      <c r="BL153" s="13" t="s">
        <v>142</v>
      </c>
      <c r="BM153" s="123" t="s">
        <v>193</v>
      </c>
    </row>
    <row r="154" spans="2:65" s="1" customFormat="1" ht="19.5">
      <c r="B154" s="25"/>
      <c r="D154" s="142" t="s">
        <v>143</v>
      </c>
      <c r="F154" s="143" t="s">
        <v>190</v>
      </c>
      <c r="L154" s="25"/>
      <c r="M154" s="125"/>
      <c r="T154" s="48"/>
      <c r="AT154" s="13" t="s">
        <v>143</v>
      </c>
      <c r="AU154" s="13" t="s">
        <v>78</v>
      </c>
    </row>
    <row r="155" spans="2:65" s="1" customFormat="1" ht="15" customHeight="1">
      <c r="B155" s="116"/>
      <c r="C155" s="137" t="s">
        <v>8</v>
      </c>
      <c r="D155" s="137" t="s">
        <v>138</v>
      </c>
      <c r="E155" s="138" t="s">
        <v>191</v>
      </c>
      <c r="F155" s="139" t="s">
        <v>192</v>
      </c>
      <c r="G155" s="140" t="s">
        <v>141</v>
      </c>
      <c r="H155" s="141">
        <v>1630.65</v>
      </c>
      <c r="I155" s="117"/>
      <c r="J155" s="147">
        <f>ROUND(I155*H155,2)</f>
        <v>0</v>
      </c>
      <c r="K155" s="118"/>
      <c r="L155" s="25"/>
      <c r="M155" s="119" t="s">
        <v>1</v>
      </c>
      <c r="N155" s="120" t="s">
        <v>34</v>
      </c>
      <c r="O155" s="121">
        <v>0</v>
      </c>
      <c r="P155" s="121">
        <f>O155*H155</f>
        <v>0</v>
      </c>
      <c r="Q155" s="121">
        <v>0</v>
      </c>
      <c r="R155" s="121">
        <f>Q155*H155</f>
        <v>0</v>
      </c>
      <c r="S155" s="121">
        <v>0</v>
      </c>
      <c r="T155" s="122">
        <f>S155*H155</f>
        <v>0</v>
      </c>
      <c r="AR155" s="123" t="s">
        <v>142</v>
      </c>
      <c r="AT155" s="123" t="s">
        <v>138</v>
      </c>
      <c r="AU155" s="123" t="s">
        <v>78</v>
      </c>
      <c r="AY155" s="13" t="s">
        <v>136</v>
      </c>
      <c r="BE155" s="124">
        <f>IF(N155="základní",J155,0)</f>
        <v>0</v>
      </c>
      <c r="BF155" s="124">
        <f>IF(N155="snížená",J155,0)</f>
        <v>0</v>
      </c>
      <c r="BG155" s="124">
        <f>IF(N155="zákl. přenesená",J155,0)</f>
        <v>0</v>
      </c>
      <c r="BH155" s="124">
        <f>IF(N155="sníž. přenesená",J155,0)</f>
        <v>0</v>
      </c>
      <c r="BI155" s="124">
        <f>IF(N155="nulová",J155,0)</f>
        <v>0</v>
      </c>
      <c r="BJ155" s="13" t="s">
        <v>76</v>
      </c>
      <c r="BK155" s="124">
        <f>ROUND(I155*H155,2)</f>
        <v>0</v>
      </c>
      <c r="BL155" s="13" t="s">
        <v>142</v>
      </c>
      <c r="BM155" s="123" t="s">
        <v>197</v>
      </c>
    </row>
    <row r="156" spans="2:65" s="1" customFormat="1">
      <c r="B156" s="25"/>
      <c r="D156" s="142" t="s">
        <v>143</v>
      </c>
      <c r="F156" s="143" t="s">
        <v>194</v>
      </c>
      <c r="L156" s="25"/>
      <c r="M156" s="125"/>
      <c r="T156" s="48"/>
      <c r="AT156" s="13" t="s">
        <v>143</v>
      </c>
      <c r="AU156" s="13" t="s">
        <v>78</v>
      </c>
    </row>
    <row r="157" spans="2:65" s="1" customFormat="1" ht="23.65" customHeight="1">
      <c r="B157" s="116"/>
      <c r="C157" s="137" t="s">
        <v>203</v>
      </c>
      <c r="D157" s="137" t="s">
        <v>138</v>
      </c>
      <c r="E157" s="138" t="s">
        <v>195</v>
      </c>
      <c r="F157" s="139" t="s">
        <v>196</v>
      </c>
      <c r="G157" s="140" t="s">
        <v>177</v>
      </c>
      <c r="H157" s="141">
        <v>36</v>
      </c>
      <c r="I157" s="117"/>
      <c r="J157" s="147">
        <f>ROUND(I157*H157,2)</f>
        <v>0</v>
      </c>
      <c r="K157" s="118"/>
      <c r="L157" s="25"/>
      <c r="M157" s="119" t="s">
        <v>1</v>
      </c>
      <c r="N157" s="120" t="s">
        <v>34</v>
      </c>
      <c r="O157" s="121">
        <v>0</v>
      </c>
      <c r="P157" s="121">
        <f>O157*H157</f>
        <v>0</v>
      </c>
      <c r="Q157" s="121">
        <v>0</v>
      </c>
      <c r="R157" s="121">
        <f>Q157*H157</f>
        <v>0</v>
      </c>
      <c r="S157" s="121">
        <v>0</v>
      </c>
      <c r="T157" s="122">
        <f>S157*H157</f>
        <v>0</v>
      </c>
      <c r="AR157" s="123" t="s">
        <v>142</v>
      </c>
      <c r="AT157" s="123" t="s">
        <v>138</v>
      </c>
      <c r="AU157" s="123" t="s">
        <v>78</v>
      </c>
      <c r="AY157" s="13" t="s">
        <v>136</v>
      </c>
      <c r="BE157" s="124">
        <f>IF(N157="základní",J157,0)</f>
        <v>0</v>
      </c>
      <c r="BF157" s="124">
        <f>IF(N157="snížená",J157,0)</f>
        <v>0</v>
      </c>
      <c r="BG157" s="124">
        <f>IF(N157="zákl. přenesená",J157,0)</f>
        <v>0</v>
      </c>
      <c r="BH157" s="124">
        <f>IF(N157="sníž. přenesená",J157,0)</f>
        <v>0</v>
      </c>
      <c r="BI157" s="124">
        <f>IF(N157="nulová",J157,0)</f>
        <v>0</v>
      </c>
      <c r="BJ157" s="13" t="s">
        <v>76</v>
      </c>
      <c r="BK157" s="124">
        <f>ROUND(I157*H157,2)</f>
        <v>0</v>
      </c>
      <c r="BL157" s="13" t="s">
        <v>142</v>
      </c>
      <c r="BM157" s="123" t="s">
        <v>201</v>
      </c>
    </row>
    <row r="158" spans="2:65" s="1" customFormat="1" ht="19.5">
      <c r="B158" s="25"/>
      <c r="D158" s="142" t="s">
        <v>143</v>
      </c>
      <c r="F158" s="143" t="s">
        <v>198</v>
      </c>
      <c r="L158" s="25"/>
      <c r="M158" s="125"/>
      <c r="T158" s="48"/>
      <c r="AT158" s="13" t="s">
        <v>143</v>
      </c>
      <c r="AU158" s="13" t="s">
        <v>78</v>
      </c>
    </row>
    <row r="159" spans="2:65" s="1" customFormat="1" ht="21.4" customHeight="1">
      <c r="B159" s="116"/>
      <c r="C159" s="137" t="s">
        <v>168</v>
      </c>
      <c r="D159" s="137" t="s">
        <v>138</v>
      </c>
      <c r="E159" s="138" t="s">
        <v>199</v>
      </c>
      <c r="F159" s="139" t="s">
        <v>200</v>
      </c>
      <c r="G159" s="140" t="s">
        <v>177</v>
      </c>
      <c r="H159" s="141">
        <v>36</v>
      </c>
      <c r="I159" s="117"/>
      <c r="J159" s="147">
        <f>ROUND(I159*H159,2)</f>
        <v>0</v>
      </c>
      <c r="K159" s="118"/>
      <c r="L159" s="25"/>
      <c r="M159" s="119" t="s">
        <v>1</v>
      </c>
      <c r="N159" s="120" t="s">
        <v>34</v>
      </c>
      <c r="O159" s="121">
        <v>0</v>
      </c>
      <c r="P159" s="121">
        <f>O159*H159</f>
        <v>0</v>
      </c>
      <c r="Q159" s="121">
        <v>0</v>
      </c>
      <c r="R159" s="121">
        <f>Q159*H159</f>
        <v>0</v>
      </c>
      <c r="S159" s="121">
        <v>0</v>
      </c>
      <c r="T159" s="122">
        <f>S159*H159</f>
        <v>0</v>
      </c>
      <c r="AR159" s="123" t="s">
        <v>142</v>
      </c>
      <c r="AT159" s="123" t="s">
        <v>138</v>
      </c>
      <c r="AU159" s="123" t="s">
        <v>78</v>
      </c>
      <c r="AY159" s="13" t="s">
        <v>136</v>
      </c>
      <c r="BE159" s="124">
        <f>IF(N159="základní",J159,0)</f>
        <v>0</v>
      </c>
      <c r="BF159" s="124">
        <f>IF(N159="snížená",J159,0)</f>
        <v>0</v>
      </c>
      <c r="BG159" s="124">
        <f>IF(N159="zákl. přenesená",J159,0)</f>
        <v>0</v>
      </c>
      <c r="BH159" s="124">
        <f>IF(N159="sníž. přenesená",J159,0)</f>
        <v>0</v>
      </c>
      <c r="BI159" s="124">
        <f>IF(N159="nulová",J159,0)</f>
        <v>0</v>
      </c>
      <c r="BJ159" s="13" t="s">
        <v>76</v>
      </c>
      <c r="BK159" s="124">
        <f>ROUND(I159*H159,2)</f>
        <v>0</v>
      </c>
      <c r="BL159" s="13" t="s">
        <v>142</v>
      </c>
      <c r="BM159" s="123" t="s">
        <v>206</v>
      </c>
    </row>
    <row r="160" spans="2:65" s="1" customFormat="1" ht="19.5">
      <c r="B160" s="25"/>
      <c r="D160" s="142" t="s">
        <v>143</v>
      </c>
      <c r="F160" s="143" t="s">
        <v>202</v>
      </c>
      <c r="L160" s="25"/>
      <c r="M160" s="125"/>
      <c r="T160" s="48"/>
      <c r="AT160" s="13" t="s">
        <v>143</v>
      </c>
      <c r="AU160" s="13" t="s">
        <v>78</v>
      </c>
    </row>
    <row r="161" spans="2:65" s="1" customFormat="1" ht="23.65" customHeight="1">
      <c r="B161" s="116"/>
      <c r="C161" s="137" t="s">
        <v>215</v>
      </c>
      <c r="D161" s="137" t="s">
        <v>138</v>
      </c>
      <c r="E161" s="138" t="s">
        <v>204</v>
      </c>
      <c r="F161" s="139" t="s">
        <v>205</v>
      </c>
      <c r="G161" s="140" t="s">
        <v>141</v>
      </c>
      <c r="H161" s="141">
        <v>1630.65</v>
      </c>
      <c r="I161" s="117"/>
      <c r="J161" s="147">
        <f>ROUND(I161*H161,2)</f>
        <v>0</v>
      </c>
      <c r="K161" s="118"/>
      <c r="L161" s="25"/>
      <c r="M161" s="119" t="s">
        <v>1</v>
      </c>
      <c r="N161" s="120" t="s">
        <v>34</v>
      </c>
      <c r="O161" s="121">
        <v>0</v>
      </c>
      <c r="P161" s="121">
        <f>O161*H161</f>
        <v>0</v>
      </c>
      <c r="Q161" s="121">
        <v>0</v>
      </c>
      <c r="R161" s="121">
        <f>Q161*H161</f>
        <v>0</v>
      </c>
      <c r="S161" s="121">
        <v>0</v>
      </c>
      <c r="T161" s="122">
        <f>S161*H161</f>
        <v>0</v>
      </c>
      <c r="AR161" s="123" t="s">
        <v>142</v>
      </c>
      <c r="AT161" s="123" t="s">
        <v>138</v>
      </c>
      <c r="AU161" s="123" t="s">
        <v>78</v>
      </c>
      <c r="AY161" s="13" t="s">
        <v>136</v>
      </c>
      <c r="BE161" s="124">
        <f>IF(N161="základní",J161,0)</f>
        <v>0</v>
      </c>
      <c r="BF161" s="124">
        <f>IF(N161="snížená",J161,0)</f>
        <v>0</v>
      </c>
      <c r="BG161" s="124">
        <f>IF(N161="zákl. přenesená",J161,0)</f>
        <v>0</v>
      </c>
      <c r="BH161" s="124">
        <f>IF(N161="sníž. přenesená",J161,0)</f>
        <v>0</v>
      </c>
      <c r="BI161" s="124">
        <f>IF(N161="nulová",J161,0)</f>
        <v>0</v>
      </c>
      <c r="BJ161" s="13" t="s">
        <v>76</v>
      </c>
      <c r="BK161" s="124">
        <f>ROUND(I161*H161,2)</f>
        <v>0</v>
      </c>
      <c r="BL161" s="13" t="s">
        <v>142</v>
      </c>
      <c r="BM161" s="123" t="s">
        <v>213</v>
      </c>
    </row>
    <row r="162" spans="2:65" s="1" customFormat="1" ht="39">
      <c r="B162" s="25"/>
      <c r="D162" s="142" t="s">
        <v>143</v>
      </c>
      <c r="F162" s="143" t="s">
        <v>207</v>
      </c>
      <c r="L162" s="25"/>
      <c r="M162" s="125"/>
      <c r="T162" s="48"/>
      <c r="AT162" s="13" t="s">
        <v>143</v>
      </c>
      <c r="AU162" s="13" t="s">
        <v>78</v>
      </c>
    </row>
    <row r="163" spans="2:65" s="11" customFormat="1" ht="22.9" customHeight="1">
      <c r="B163" s="109"/>
      <c r="D163" s="110" t="s">
        <v>68</v>
      </c>
      <c r="E163" s="136" t="s">
        <v>208</v>
      </c>
      <c r="F163" s="136" t="s">
        <v>209</v>
      </c>
      <c r="J163" s="146">
        <f>BK163</f>
        <v>0</v>
      </c>
      <c r="L163" s="109"/>
      <c r="M163" s="111"/>
      <c r="P163" s="112">
        <f>SUM(P164:P169)</f>
        <v>0</v>
      </c>
      <c r="R163" s="112">
        <f>SUM(R164:R169)</f>
        <v>0</v>
      </c>
      <c r="T163" s="113">
        <f>SUM(T164:T169)</f>
        <v>0</v>
      </c>
      <c r="AR163" s="110" t="s">
        <v>76</v>
      </c>
      <c r="AT163" s="114" t="s">
        <v>68</v>
      </c>
      <c r="AU163" s="114" t="s">
        <v>76</v>
      </c>
      <c r="AY163" s="110" t="s">
        <v>136</v>
      </c>
      <c r="BK163" s="115">
        <f>SUM(BK164:BK169)</f>
        <v>0</v>
      </c>
    </row>
    <row r="164" spans="2:65" s="1" customFormat="1" ht="21.4" customHeight="1">
      <c r="B164" s="116"/>
      <c r="C164" s="137" t="s">
        <v>173</v>
      </c>
      <c r="D164" s="137" t="s">
        <v>138</v>
      </c>
      <c r="E164" s="138" t="s">
        <v>210</v>
      </c>
      <c r="F164" s="139" t="s">
        <v>211</v>
      </c>
      <c r="G164" s="140" t="s">
        <v>212</v>
      </c>
      <c r="H164" s="141">
        <v>384.83</v>
      </c>
      <c r="I164" s="117"/>
      <c r="J164" s="147">
        <f>ROUND(I164*H164,2)</f>
        <v>0</v>
      </c>
      <c r="K164" s="118"/>
      <c r="L164" s="25"/>
      <c r="M164" s="119" t="s">
        <v>1</v>
      </c>
      <c r="N164" s="120" t="s">
        <v>34</v>
      </c>
      <c r="O164" s="121">
        <v>0</v>
      </c>
      <c r="P164" s="121">
        <f>O164*H164</f>
        <v>0</v>
      </c>
      <c r="Q164" s="121">
        <v>0</v>
      </c>
      <c r="R164" s="121">
        <f>Q164*H164</f>
        <v>0</v>
      </c>
      <c r="S164" s="121">
        <v>0</v>
      </c>
      <c r="T164" s="122">
        <f>S164*H164</f>
        <v>0</v>
      </c>
      <c r="AR164" s="123" t="s">
        <v>142</v>
      </c>
      <c r="AT164" s="123" t="s">
        <v>138</v>
      </c>
      <c r="AU164" s="123" t="s">
        <v>78</v>
      </c>
      <c r="AY164" s="13" t="s">
        <v>136</v>
      </c>
      <c r="BE164" s="124">
        <f>IF(N164="základní",J164,0)</f>
        <v>0</v>
      </c>
      <c r="BF164" s="124">
        <f>IF(N164="snížená",J164,0)</f>
        <v>0</v>
      </c>
      <c r="BG164" s="124">
        <f>IF(N164="zákl. přenesená",J164,0)</f>
        <v>0</v>
      </c>
      <c r="BH164" s="124">
        <f>IF(N164="sníž. přenesená",J164,0)</f>
        <v>0</v>
      </c>
      <c r="BI164" s="124">
        <f>IF(N164="nulová",J164,0)</f>
        <v>0</v>
      </c>
      <c r="BJ164" s="13" t="s">
        <v>76</v>
      </c>
      <c r="BK164" s="124">
        <f>ROUND(I164*H164,2)</f>
        <v>0</v>
      </c>
      <c r="BL164" s="13" t="s">
        <v>142</v>
      </c>
      <c r="BM164" s="123" t="s">
        <v>218</v>
      </c>
    </row>
    <row r="165" spans="2:65" s="1" customFormat="1" ht="19.5">
      <c r="B165" s="25"/>
      <c r="D165" s="142" t="s">
        <v>143</v>
      </c>
      <c r="F165" s="143" t="s">
        <v>214</v>
      </c>
      <c r="L165" s="25"/>
      <c r="M165" s="125"/>
      <c r="T165" s="48"/>
      <c r="AT165" s="13" t="s">
        <v>143</v>
      </c>
      <c r="AU165" s="13" t="s">
        <v>78</v>
      </c>
    </row>
    <row r="166" spans="2:65" s="1" customFormat="1" ht="15" customHeight="1">
      <c r="B166" s="116"/>
      <c r="C166" s="137" t="s">
        <v>226</v>
      </c>
      <c r="D166" s="137" t="s">
        <v>138</v>
      </c>
      <c r="E166" s="138" t="s">
        <v>216</v>
      </c>
      <c r="F166" s="139" t="s">
        <v>217</v>
      </c>
      <c r="G166" s="140" t="s">
        <v>212</v>
      </c>
      <c r="H166" s="141">
        <v>1154.49</v>
      </c>
      <c r="I166" s="117"/>
      <c r="J166" s="147">
        <f>ROUND(I166*H166,2)</f>
        <v>0</v>
      </c>
      <c r="K166" s="118"/>
      <c r="L166" s="25"/>
      <c r="M166" s="119" t="s">
        <v>1</v>
      </c>
      <c r="N166" s="120" t="s">
        <v>34</v>
      </c>
      <c r="O166" s="121">
        <v>0</v>
      </c>
      <c r="P166" s="121">
        <f>O166*H166</f>
        <v>0</v>
      </c>
      <c r="Q166" s="121">
        <v>0</v>
      </c>
      <c r="R166" s="121">
        <f>Q166*H166</f>
        <v>0</v>
      </c>
      <c r="S166" s="121">
        <v>0</v>
      </c>
      <c r="T166" s="122">
        <f>S166*H166</f>
        <v>0</v>
      </c>
      <c r="AR166" s="123" t="s">
        <v>142</v>
      </c>
      <c r="AT166" s="123" t="s">
        <v>138</v>
      </c>
      <c r="AU166" s="123" t="s">
        <v>78</v>
      </c>
      <c r="AY166" s="13" t="s">
        <v>136</v>
      </c>
      <c r="BE166" s="124">
        <f>IF(N166="základní",J166,0)</f>
        <v>0</v>
      </c>
      <c r="BF166" s="124">
        <f>IF(N166="snížená",J166,0)</f>
        <v>0</v>
      </c>
      <c r="BG166" s="124">
        <f>IF(N166="zákl. přenesená",J166,0)</f>
        <v>0</v>
      </c>
      <c r="BH166" s="124">
        <f>IF(N166="sníž. přenesená",J166,0)</f>
        <v>0</v>
      </c>
      <c r="BI166" s="124">
        <f>IF(N166="nulová",J166,0)</f>
        <v>0</v>
      </c>
      <c r="BJ166" s="13" t="s">
        <v>76</v>
      </c>
      <c r="BK166" s="124">
        <f>ROUND(I166*H166,2)</f>
        <v>0</v>
      </c>
      <c r="BL166" s="13" t="s">
        <v>142</v>
      </c>
      <c r="BM166" s="123" t="s">
        <v>222</v>
      </c>
    </row>
    <row r="167" spans="2:65" s="1" customFormat="1" ht="29.25">
      <c r="B167" s="25"/>
      <c r="D167" s="142" t="s">
        <v>143</v>
      </c>
      <c r="F167" s="143" t="s">
        <v>219</v>
      </c>
      <c r="L167" s="25"/>
      <c r="M167" s="125"/>
      <c r="T167" s="48"/>
      <c r="AT167" s="13" t="s">
        <v>143</v>
      </c>
      <c r="AU167" s="13" t="s">
        <v>78</v>
      </c>
    </row>
    <row r="168" spans="2:65" s="1" customFormat="1" ht="31.9" customHeight="1">
      <c r="B168" s="116"/>
      <c r="C168" s="137" t="s">
        <v>153</v>
      </c>
      <c r="D168" s="137" t="s">
        <v>138</v>
      </c>
      <c r="E168" s="138" t="s">
        <v>220</v>
      </c>
      <c r="F168" s="139" t="s">
        <v>221</v>
      </c>
      <c r="G168" s="140" t="s">
        <v>212</v>
      </c>
      <c r="H168" s="141">
        <v>384.83</v>
      </c>
      <c r="I168" s="117"/>
      <c r="J168" s="147">
        <f>ROUND(I168*H168,2)</f>
        <v>0</v>
      </c>
      <c r="K168" s="118"/>
      <c r="L168" s="25"/>
      <c r="M168" s="119" t="s">
        <v>1</v>
      </c>
      <c r="N168" s="120" t="s">
        <v>34</v>
      </c>
      <c r="O168" s="121">
        <v>0</v>
      </c>
      <c r="P168" s="121">
        <f>O168*H168</f>
        <v>0</v>
      </c>
      <c r="Q168" s="121">
        <v>0</v>
      </c>
      <c r="R168" s="121">
        <f>Q168*H168</f>
        <v>0</v>
      </c>
      <c r="S168" s="121">
        <v>0</v>
      </c>
      <c r="T168" s="122">
        <f>S168*H168</f>
        <v>0</v>
      </c>
      <c r="AR168" s="123" t="s">
        <v>142</v>
      </c>
      <c r="AT168" s="123" t="s">
        <v>138</v>
      </c>
      <c r="AU168" s="123" t="s">
        <v>78</v>
      </c>
      <c r="AY168" s="13" t="s">
        <v>136</v>
      </c>
      <c r="BE168" s="124">
        <f>IF(N168="základní",J168,0)</f>
        <v>0</v>
      </c>
      <c r="BF168" s="124">
        <f>IF(N168="snížená",J168,0)</f>
        <v>0</v>
      </c>
      <c r="BG168" s="124">
        <f>IF(N168="zákl. přenesená",J168,0)</f>
        <v>0</v>
      </c>
      <c r="BH168" s="124">
        <f>IF(N168="sníž. přenesená",J168,0)</f>
        <v>0</v>
      </c>
      <c r="BI168" s="124">
        <f>IF(N168="nulová",J168,0)</f>
        <v>0</v>
      </c>
      <c r="BJ168" s="13" t="s">
        <v>76</v>
      </c>
      <c r="BK168" s="124">
        <f>ROUND(I168*H168,2)</f>
        <v>0</v>
      </c>
      <c r="BL168" s="13" t="s">
        <v>142</v>
      </c>
      <c r="BM168" s="123" t="s">
        <v>229</v>
      </c>
    </row>
    <row r="169" spans="2:65" s="1" customFormat="1" ht="29.25">
      <c r="B169" s="25"/>
      <c r="D169" s="142" t="s">
        <v>143</v>
      </c>
      <c r="F169" s="143" t="s">
        <v>223</v>
      </c>
      <c r="L169" s="25"/>
      <c r="M169" s="125"/>
      <c r="T169" s="48"/>
      <c r="AT169" s="13" t="s">
        <v>143</v>
      </c>
      <c r="AU169" s="13" t="s">
        <v>78</v>
      </c>
    </row>
    <row r="170" spans="2:65" s="11" customFormat="1" ht="22.9" customHeight="1">
      <c r="B170" s="109"/>
      <c r="D170" s="110" t="s">
        <v>68</v>
      </c>
      <c r="E170" s="136" t="s">
        <v>224</v>
      </c>
      <c r="F170" s="136" t="s">
        <v>225</v>
      </c>
      <c r="J170" s="146">
        <f>BK170</f>
        <v>0</v>
      </c>
      <c r="L170" s="109"/>
      <c r="M170" s="111"/>
      <c r="P170" s="112">
        <f>SUM(P171:P172)</f>
        <v>0</v>
      </c>
      <c r="R170" s="112">
        <f>SUM(R171:R172)</f>
        <v>0</v>
      </c>
      <c r="T170" s="113">
        <f>SUM(T171:T172)</f>
        <v>0</v>
      </c>
      <c r="AR170" s="110" t="s">
        <v>76</v>
      </c>
      <c r="AT170" s="114" t="s">
        <v>68</v>
      </c>
      <c r="AU170" s="114" t="s">
        <v>76</v>
      </c>
      <c r="AY170" s="110" t="s">
        <v>136</v>
      </c>
      <c r="BK170" s="115">
        <f>SUM(BK171:BK172)</f>
        <v>0</v>
      </c>
    </row>
    <row r="171" spans="2:65" s="1" customFormat="1" ht="23.65" customHeight="1">
      <c r="B171" s="116"/>
      <c r="C171" s="137" t="s">
        <v>180</v>
      </c>
      <c r="D171" s="137" t="s">
        <v>138</v>
      </c>
      <c r="E171" s="138" t="s">
        <v>227</v>
      </c>
      <c r="F171" s="139" t="s">
        <v>228</v>
      </c>
      <c r="G171" s="140" t="s">
        <v>212</v>
      </c>
      <c r="H171" s="141">
        <v>384.83</v>
      </c>
      <c r="I171" s="117"/>
      <c r="J171" s="147">
        <f>ROUND(I171*H171,2)</f>
        <v>0</v>
      </c>
      <c r="K171" s="118"/>
      <c r="L171" s="25"/>
      <c r="M171" s="119" t="s">
        <v>1</v>
      </c>
      <c r="N171" s="120" t="s">
        <v>34</v>
      </c>
      <c r="O171" s="121">
        <v>0</v>
      </c>
      <c r="P171" s="121">
        <f>O171*H171</f>
        <v>0</v>
      </c>
      <c r="Q171" s="121">
        <v>0</v>
      </c>
      <c r="R171" s="121">
        <f>Q171*H171</f>
        <v>0</v>
      </c>
      <c r="S171" s="121">
        <v>0</v>
      </c>
      <c r="T171" s="122">
        <f>S171*H171</f>
        <v>0</v>
      </c>
      <c r="AR171" s="123" t="s">
        <v>142</v>
      </c>
      <c r="AT171" s="123" t="s">
        <v>138</v>
      </c>
      <c r="AU171" s="123" t="s">
        <v>78</v>
      </c>
      <c r="AY171" s="13" t="s">
        <v>136</v>
      </c>
      <c r="BE171" s="124">
        <f>IF(N171="základní",J171,0)</f>
        <v>0</v>
      </c>
      <c r="BF171" s="124">
        <f>IF(N171="snížená",J171,0)</f>
        <v>0</v>
      </c>
      <c r="BG171" s="124">
        <f>IF(N171="zákl. přenesená",J171,0)</f>
        <v>0</v>
      </c>
      <c r="BH171" s="124">
        <f>IF(N171="sníž. přenesená",J171,0)</f>
        <v>0</v>
      </c>
      <c r="BI171" s="124">
        <f>IF(N171="nulová",J171,0)</f>
        <v>0</v>
      </c>
      <c r="BJ171" s="13" t="s">
        <v>76</v>
      </c>
      <c r="BK171" s="124">
        <f>ROUND(I171*H171,2)</f>
        <v>0</v>
      </c>
      <c r="BL171" s="13" t="s">
        <v>142</v>
      </c>
      <c r="BM171" s="123" t="s">
        <v>237</v>
      </c>
    </row>
    <row r="172" spans="2:65" s="1" customFormat="1" ht="29.25">
      <c r="B172" s="25"/>
      <c r="D172" s="142" t="s">
        <v>143</v>
      </c>
      <c r="F172" s="143" t="s">
        <v>230</v>
      </c>
      <c r="L172" s="25"/>
      <c r="M172" s="125"/>
      <c r="T172" s="48"/>
      <c r="AT172" s="13" t="s">
        <v>143</v>
      </c>
      <c r="AU172" s="13" t="s">
        <v>78</v>
      </c>
    </row>
    <row r="173" spans="2:65" s="11" customFormat="1" ht="25.9" customHeight="1">
      <c r="B173" s="109"/>
      <c r="D173" s="110" t="s">
        <v>68</v>
      </c>
      <c r="E173" s="135" t="s">
        <v>231</v>
      </c>
      <c r="F173" s="135" t="s">
        <v>232</v>
      </c>
      <c r="J173" s="145">
        <f>BK173</f>
        <v>0</v>
      </c>
      <c r="L173" s="109"/>
      <c r="M173" s="111"/>
      <c r="P173" s="112">
        <f>P174</f>
        <v>0</v>
      </c>
      <c r="R173" s="112">
        <f>R174</f>
        <v>0</v>
      </c>
      <c r="T173" s="113">
        <f>T174</f>
        <v>0</v>
      </c>
      <c r="AR173" s="110" t="s">
        <v>158</v>
      </c>
      <c r="AT173" s="114" t="s">
        <v>68</v>
      </c>
      <c r="AU173" s="114" t="s">
        <v>69</v>
      </c>
      <c r="AY173" s="110" t="s">
        <v>136</v>
      </c>
      <c r="BK173" s="115">
        <f>BK174</f>
        <v>0</v>
      </c>
    </row>
    <row r="174" spans="2:65" s="11" customFormat="1" ht="22.9" customHeight="1">
      <c r="B174" s="109"/>
      <c r="D174" s="110" t="s">
        <v>68</v>
      </c>
      <c r="E174" s="136" t="s">
        <v>233</v>
      </c>
      <c r="F174" s="136" t="s">
        <v>234</v>
      </c>
      <c r="J174" s="146">
        <f>BK174</f>
        <v>0</v>
      </c>
      <c r="L174" s="109"/>
      <c r="M174" s="111"/>
      <c r="P174" s="112">
        <f>SUM(P175:P176)</f>
        <v>0</v>
      </c>
      <c r="R174" s="112">
        <f>SUM(R175:R176)</f>
        <v>0</v>
      </c>
      <c r="T174" s="113">
        <f>SUM(T175:T176)</f>
        <v>0</v>
      </c>
      <c r="AR174" s="110" t="s">
        <v>158</v>
      </c>
      <c r="AT174" s="114" t="s">
        <v>68</v>
      </c>
      <c r="AU174" s="114" t="s">
        <v>76</v>
      </c>
      <c r="AY174" s="110" t="s">
        <v>136</v>
      </c>
      <c r="BK174" s="115">
        <f>SUM(BK175:BK176)</f>
        <v>0</v>
      </c>
    </row>
    <row r="175" spans="2:65" s="1" customFormat="1" ht="15" customHeight="1">
      <c r="B175" s="116"/>
      <c r="C175" s="137" t="s">
        <v>184</v>
      </c>
      <c r="D175" s="137" t="s">
        <v>138</v>
      </c>
      <c r="E175" s="138" t="s">
        <v>231</v>
      </c>
      <c r="F175" s="139" t="s">
        <v>235</v>
      </c>
      <c r="G175" s="140" t="s">
        <v>236</v>
      </c>
      <c r="H175" s="141">
        <v>1</v>
      </c>
      <c r="I175" s="117"/>
      <c r="J175" s="147">
        <f>ROUND(I175*H175,2)</f>
        <v>0</v>
      </c>
      <c r="K175" s="118"/>
      <c r="L175" s="25"/>
      <c r="M175" s="119" t="s">
        <v>1</v>
      </c>
      <c r="N175" s="120" t="s">
        <v>34</v>
      </c>
      <c r="O175" s="121">
        <v>0</v>
      </c>
      <c r="P175" s="121">
        <f>O175*H175</f>
        <v>0</v>
      </c>
      <c r="Q175" s="121">
        <v>0</v>
      </c>
      <c r="R175" s="121">
        <f>Q175*H175</f>
        <v>0</v>
      </c>
      <c r="S175" s="121">
        <v>0</v>
      </c>
      <c r="T175" s="122">
        <f>S175*H175</f>
        <v>0</v>
      </c>
      <c r="AR175" s="123" t="s">
        <v>142</v>
      </c>
      <c r="AT175" s="123" t="s">
        <v>138</v>
      </c>
      <c r="AU175" s="123" t="s">
        <v>78</v>
      </c>
      <c r="AY175" s="13" t="s">
        <v>136</v>
      </c>
      <c r="BE175" s="124">
        <f>IF(N175="základní",J175,0)</f>
        <v>0</v>
      </c>
      <c r="BF175" s="124">
        <f>IF(N175="snížená",J175,0)</f>
        <v>0</v>
      </c>
      <c r="BG175" s="124">
        <f>IF(N175="zákl. přenesená",J175,0)</f>
        <v>0</v>
      </c>
      <c r="BH175" s="124">
        <f>IF(N175="sníž. přenesená",J175,0)</f>
        <v>0</v>
      </c>
      <c r="BI175" s="124">
        <f>IF(N175="nulová",J175,0)</f>
        <v>0</v>
      </c>
      <c r="BJ175" s="13" t="s">
        <v>76</v>
      </c>
      <c r="BK175" s="124">
        <f>ROUND(I175*H175,2)</f>
        <v>0</v>
      </c>
      <c r="BL175" s="13" t="s">
        <v>142</v>
      </c>
      <c r="BM175" s="123" t="s">
        <v>261</v>
      </c>
    </row>
    <row r="176" spans="2:65" s="1" customFormat="1">
      <c r="B176" s="25"/>
      <c r="D176" s="142" t="s">
        <v>143</v>
      </c>
      <c r="F176" s="143" t="s">
        <v>238</v>
      </c>
      <c r="L176" s="25"/>
      <c r="M176" s="126"/>
      <c r="N176" s="127"/>
      <c r="O176" s="127"/>
      <c r="P176" s="127"/>
      <c r="Q176" s="127"/>
      <c r="R176" s="127"/>
      <c r="S176" s="127"/>
      <c r="T176" s="128"/>
      <c r="AT176" s="13" t="s">
        <v>143</v>
      </c>
      <c r="AU176" s="13" t="s">
        <v>78</v>
      </c>
    </row>
    <row r="177" spans="2:12" s="1" customFormat="1" ht="6.95" customHeight="1">
      <c r="B177" s="37"/>
      <c r="C177" s="38"/>
      <c r="D177" s="38"/>
      <c r="E177" s="38"/>
      <c r="F177" s="38"/>
      <c r="G177" s="38"/>
      <c r="H177" s="38"/>
      <c r="I177" s="38"/>
      <c r="J177" s="38"/>
      <c r="K177" s="38"/>
      <c r="L177" s="25"/>
    </row>
  </sheetData>
  <sheetProtection algorithmName="SHA-512" hashValue="HHTkEvrlBDR7imguRUytTD45gy0BpkyY1o3yARYiRutzWM0J4FQ4aUrf0wIFqzUVEgWG+W+GJ53XoijW33YBCQ==" saltValue="Qu4Rwhzo15dAiBNITlLjEw==" spinCount="100000" sheet="1" objects="1" scenarios="1"/>
  <autoFilter ref="C124:K176" xr:uid="{00000000-0009-0000-0000-000003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73"/>
  <sheetViews>
    <sheetView showGridLines="0" workbookViewId="0">
      <selection activeCell="H167" sqref="H167"/>
    </sheetView>
  </sheetViews>
  <sheetFormatPr defaultRowHeight="11.25"/>
  <cols>
    <col min="1" max="1" width="8.5" customWidth="1"/>
    <col min="2" max="2" width="1.1640625" customWidth="1"/>
    <col min="3" max="3" width="4.33203125" customWidth="1"/>
    <col min="4" max="4" width="4.5" customWidth="1"/>
    <col min="5" max="5" width="17.5" customWidth="1"/>
    <col min="6" max="6" width="52.1640625" customWidth="1"/>
    <col min="7" max="7" width="7.6640625" customWidth="1"/>
    <col min="8" max="8" width="14.33203125" customWidth="1"/>
    <col min="9" max="9" width="16.1640625" customWidth="1"/>
    <col min="10" max="10" width="22.83203125" customWidth="1"/>
    <col min="11" max="11" width="22.83203125" hidden="1" customWidth="1"/>
    <col min="12" max="12" width="9.5" customWidth="1"/>
    <col min="13" max="13" width="11.1640625" hidden="1" customWidth="1"/>
    <col min="14" max="14" width="9.1640625" hidden="1"/>
    <col min="15" max="20" width="14.5" hidden="1" customWidth="1"/>
    <col min="21" max="21" width="16.6640625" hidden="1" customWidth="1"/>
    <col min="22" max="22" width="12.6640625" customWidth="1"/>
    <col min="23" max="23" width="16.6640625" customWidth="1"/>
    <col min="24" max="24" width="12.6640625" customWidth="1"/>
    <col min="25" max="25" width="15.5" customWidth="1"/>
    <col min="26" max="26" width="11.33203125" customWidth="1"/>
    <col min="27" max="27" width="15.5" customWidth="1"/>
    <col min="28" max="28" width="16.6640625" customWidth="1"/>
    <col min="29" max="29" width="11.33203125" customWidth="1"/>
    <col min="30" max="30" width="15.5" customWidth="1"/>
    <col min="31" max="31" width="16.6640625" customWidth="1"/>
    <col min="44" max="65" width="9.1640625" hidden="1"/>
  </cols>
  <sheetData>
    <row r="2" spans="2:46" ht="36.950000000000003" customHeight="1">
      <c r="L2" s="164" t="s">
        <v>5</v>
      </c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3" t="s">
        <v>85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5" customHeight="1">
      <c r="B4" s="16"/>
      <c r="D4" s="17" t="s">
        <v>103</v>
      </c>
      <c r="L4" s="16"/>
      <c r="M4" s="76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5" customHeight="1">
      <c r="B7" s="16"/>
      <c r="E7" s="192" t="str">
        <f>'Rekapitulace stavby'!K6</f>
        <v>Hodonín – opravy asfaltových vrstev MK 2024</v>
      </c>
      <c r="F7" s="193"/>
      <c r="G7" s="193"/>
      <c r="H7" s="193"/>
      <c r="L7" s="16"/>
    </row>
    <row r="8" spans="2:46" s="1" customFormat="1" ht="12" customHeight="1">
      <c r="B8" s="25"/>
      <c r="D8" s="22" t="s">
        <v>104</v>
      </c>
      <c r="L8" s="25"/>
    </row>
    <row r="9" spans="2:46" s="1" customFormat="1" ht="15" customHeight="1">
      <c r="B9" s="25"/>
      <c r="E9" s="184" t="s">
        <v>262</v>
      </c>
      <c r="F9" s="191"/>
      <c r="G9" s="191"/>
      <c r="H9" s="191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23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22</v>
      </c>
      <c r="J17" s="20" t="str">
        <f>'Rekapitulace stavby'!AN13</f>
        <v/>
      </c>
      <c r="L17" s="25"/>
    </row>
    <row r="18" spans="2:12" s="1" customFormat="1" ht="18" customHeight="1">
      <c r="B18" s="25"/>
      <c r="E18" s="178" t="str">
        <f>'Rekapitulace stavby'!E14</f>
        <v xml:space="preserve"> </v>
      </c>
      <c r="F18" s="178"/>
      <c r="G18" s="178"/>
      <c r="H18" s="178"/>
      <c r="I18" s="22" t="s">
        <v>23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22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23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22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23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5" customHeight="1">
      <c r="B27" s="77"/>
      <c r="E27" s="180" t="s">
        <v>1</v>
      </c>
      <c r="F27" s="180"/>
      <c r="G27" s="180"/>
      <c r="H27" s="180"/>
      <c r="L27" s="77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78" t="s">
        <v>29</v>
      </c>
      <c r="J30" s="56">
        <f>ROUND(J125,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79" t="s">
        <v>33</v>
      </c>
      <c r="E33" s="22" t="s">
        <v>34</v>
      </c>
      <c r="F33" s="80">
        <f>ROUND((SUM(BE125:BE172)),  2)</f>
        <v>0</v>
      </c>
      <c r="I33" s="81">
        <v>0.21</v>
      </c>
      <c r="J33" s="80">
        <f>ROUND(((SUM(BE125:BE172))*I33),  2)</f>
        <v>0</v>
      </c>
      <c r="L33" s="25"/>
    </row>
    <row r="34" spans="2:12" s="1" customFormat="1" ht="14.45" customHeight="1">
      <c r="B34" s="25"/>
      <c r="E34" s="22" t="s">
        <v>35</v>
      </c>
      <c r="F34" s="80">
        <f>ROUND((SUM(BF125:BF172)),  2)</f>
        <v>0</v>
      </c>
      <c r="I34" s="81">
        <v>0.12</v>
      </c>
      <c r="J34" s="80">
        <f>ROUND(((SUM(BF125:BF172))*I34),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80">
        <f>ROUND((SUM(BG125:BG172)),  2)</f>
        <v>0</v>
      </c>
      <c r="I35" s="81">
        <v>0.21</v>
      </c>
      <c r="J35" s="8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80">
        <f>ROUND((SUM(BH125:BH172)),  2)</f>
        <v>0</v>
      </c>
      <c r="I36" s="81">
        <v>0.12</v>
      </c>
      <c r="J36" s="80">
        <f>0</f>
        <v>0</v>
      </c>
      <c r="L36" s="25"/>
    </row>
    <row r="37" spans="2:12" s="1" customFormat="1" ht="14.45" hidden="1" customHeight="1">
      <c r="B37" s="25"/>
      <c r="E37" s="22" t="s">
        <v>38</v>
      </c>
      <c r="F37" s="80">
        <f>ROUND((SUM(BI125:BI172)),  2)</f>
        <v>0</v>
      </c>
      <c r="I37" s="81">
        <v>0</v>
      </c>
      <c r="J37" s="80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2"/>
      <c r="D39" s="83" t="s">
        <v>39</v>
      </c>
      <c r="E39" s="49"/>
      <c r="F39" s="49"/>
      <c r="G39" s="84" t="s">
        <v>40</v>
      </c>
      <c r="H39" s="85" t="s">
        <v>41</v>
      </c>
      <c r="I39" s="49"/>
      <c r="J39" s="86">
        <f>SUM(J30:J37)</f>
        <v>0</v>
      </c>
      <c r="K39" s="8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44</v>
      </c>
      <c r="E61" s="27"/>
      <c r="F61" s="88" t="s">
        <v>45</v>
      </c>
      <c r="G61" s="36" t="s">
        <v>44</v>
      </c>
      <c r="H61" s="27"/>
      <c r="I61" s="27"/>
      <c r="J61" s="8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44</v>
      </c>
      <c r="E76" s="27"/>
      <c r="F76" s="88" t="s">
        <v>45</v>
      </c>
      <c r="G76" s="36" t="s">
        <v>44</v>
      </c>
      <c r="H76" s="27"/>
      <c r="I76" s="27"/>
      <c r="J76" s="89" t="s">
        <v>45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106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5" customHeight="1">
      <c r="B85" s="25"/>
      <c r="E85" s="192" t="str">
        <f>E7</f>
        <v>Hodonín – opravy asfaltových vrstev MK 2024</v>
      </c>
      <c r="F85" s="193"/>
      <c r="G85" s="193"/>
      <c r="H85" s="193"/>
      <c r="L85" s="25"/>
    </row>
    <row r="86" spans="2:47" s="1" customFormat="1" ht="12" customHeight="1">
      <c r="B86" s="25"/>
      <c r="C86" s="22" t="s">
        <v>104</v>
      </c>
      <c r="L86" s="25"/>
    </row>
    <row r="87" spans="2:47" s="1" customFormat="1" ht="15" customHeight="1">
      <c r="B87" s="25"/>
      <c r="E87" s="184" t="str">
        <f>E9</f>
        <v>04 - Rekonstrukce MK Pánov I</v>
      </c>
      <c r="F87" s="191"/>
      <c r="G87" s="191"/>
      <c r="H87" s="191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/>
      </c>
      <c r="L89" s="25"/>
    </row>
    <row r="90" spans="2:47" s="1" customFormat="1" ht="6.95" customHeight="1">
      <c r="B90" s="25"/>
      <c r="L90" s="25"/>
    </row>
    <row r="91" spans="2:47" s="1" customFormat="1" ht="14.85" customHeight="1">
      <c r="B91" s="25"/>
      <c r="C91" s="22" t="s">
        <v>21</v>
      </c>
      <c r="F91" s="20" t="str">
        <f>E15</f>
        <v xml:space="preserve"> </v>
      </c>
      <c r="I91" s="22" t="s">
        <v>25</v>
      </c>
      <c r="J91" s="23" t="str">
        <f>E21</f>
        <v xml:space="preserve"> </v>
      </c>
      <c r="L91" s="25"/>
    </row>
    <row r="92" spans="2:47" s="1" customFormat="1" ht="14.85" customHeight="1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0" t="s">
        <v>107</v>
      </c>
      <c r="D94" s="82"/>
      <c r="E94" s="82"/>
      <c r="F94" s="82"/>
      <c r="G94" s="82"/>
      <c r="H94" s="82"/>
      <c r="I94" s="82"/>
      <c r="J94" s="91" t="s">
        <v>108</v>
      </c>
      <c r="K94" s="8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2" t="s">
        <v>109</v>
      </c>
      <c r="J96" s="56">
        <f>J125</f>
        <v>0</v>
      </c>
      <c r="L96" s="25"/>
      <c r="AU96" s="13" t="s">
        <v>110</v>
      </c>
    </row>
    <row r="97" spans="2:12" s="8" customFormat="1" ht="24.95" customHeight="1">
      <c r="B97" s="93"/>
      <c r="D97" s="94" t="s">
        <v>111</v>
      </c>
      <c r="E97" s="95"/>
      <c r="F97" s="95"/>
      <c r="G97" s="95"/>
      <c r="H97" s="95"/>
      <c r="I97" s="95"/>
      <c r="J97" s="96">
        <f>J126</f>
        <v>0</v>
      </c>
      <c r="L97" s="93"/>
    </row>
    <row r="98" spans="2:12" s="9" customFormat="1" ht="19.899999999999999" customHeight="1">
      <c r="B98" s="97"/>
      <c r="D98" s="98" t="s">
        <v>112</v>
      </c>
      <c r="E98" s="99"/>
      <c r="F98" s="99"/>
      <c r="G98" s="99"/>
      <c r="H98" s="99"/>
      <c r="I98" s="99"/>
      <c r="J98" s="100">
        <f>J127</f>
        <v>0</v>
      </c>
      <c r="L98" s="97"/>
    </row>
    <row r="99" spans="2:12" s="9" customFormat="1" ht="19.899999999999999" customHeight="1">
      <c r="B99" s="97"/>
      <c r="D99" s="98" t="s">
        <v>114</v>
      </c>
      <c r="E99" s="99"/>
      <c r="F99" s="99"/>
      <c r="G99" s="99"/>
      <c r="H99" s="99"/>
      <c r="I99" s="99"/>
      <c r="J99" s="100">
        <f>J132</f>
        <v>0</v>
      </c>
      <c r="L99" s="97"/>
    </row>
    <row r="100" spans="2:12" s="9" customFormat="1" ht="19.899999999999999" customHeight="1">
      <c r="B100" s="97"/>
      <c r="D100" s="98" t="s">
        <v>115</v>
      </c>
      <c r="E100" s="99"/>
      <c r="F100" s="99"/>
      <c r="G100" s="99"/>
      <c r="H100" s="99"/>
      <c r="I100" s="99"/>
      <c r="J100" s="100">
        <f>J143</f>
        <v>0</v>
      </c>
      <c r="L100" s="97"/>
    </row>
    <row r="101" spans="2:12" s="9" customFormat="1" ht="19.899999999999999" customHeight="1">
      <c r="B101" s="97"/>
      <c r="D101" s="98" t="s">
        <v>116</v>
      </c>
      <c r="E101" s="99"/>
      <c r="F101" s="99"/>
      <c r="G101" s="99"/>
      <c r="H101" s="99"/>
      <c r="I101" s="99"/>
      <c r="J101" s="100">
        <f>J146</f>
        <v>0</v>
      </c>
      <c r="L101" s="97"/>
    </row>
    <row r="102" spans="2:12" s="9" customFormat="1" ht="19.899999999999999" customHeight="1">
      <c r="B102" s="97"/>
      <c r="D102" s="98" t="s">
        <v>117</v>
      </c>
      <c r="E102" s="99"/>
      <c r="F102" s="99"/>
      <c r="G102" s="99"/>
      <c r="H102" s="99"/>
      <c r="I102" s="99"/>
      <c r="J102" s="100">
        <f>J157</f>
        <v>0</v>
      </c>
      <c r="L102" s="97"/>
    </row>
    <row r="103" spans="2:12" s="9" customFormat="1" ht="19.899999999999999" customHeight="1">
      <c r="B103" s="97"/>
      <c r="D103" s="98" t="s">
        <v>118</v>
      </c>
      <c r="E103" s="99"/>
      <c r="F103" s="99"/>
      <c r="G103" s="99"/>
      <c r="H103" s="99"/>
      <c r="I103" s="99"/>
      <c r="J103" s="100">
        <f>J166</f>
        <v>0</v>
      </c>
      <c r="L103" s="97"/>
    </row>
    <row r="104" spans="2:12" s="8" customFormat="1" ht="24.95" customHeight="1">
      <c r="B104" s="93"/>
      <c r="D104" s="94" t="s">
        <v>119</v>
      </c>
      <c r="E104" s="95"/>
      <c r="F104" s="95"/>
      <c r="G104" s="95"/>
      <c r="H104" s="95"/>
      <c r="I104" s="95"/>
      <c r="J104" s="96">
        <f>J169</f>
        <v>0</v>
      </c>
      <c r="L104" s="93"/>
    </row>
    <row r="105" spans="2:12" s="9" customFormat="1" ht="19.899999999999999" customHeight="1">
      <c r="B105" s="97"/>
      <c r="D105" s="98" t="s">
        <v>120</v>
      </c>
      <c r="E105" s="99"/>
      <c r="F105" s="99"/>
      <c r="G105" s="99"/>
      <c r="H105" s="99"/>
      <c r="I105" s="99"/>
      <c r="J105" s="100">
        <f>J170</f>
        <v>0</v>
      </c>
      <c r="L105" s="97"/>
    </row>
    <row r="106" spans="2:12" s="1" customFormat="1" ht="21.75" customHeight="1">
      <c r="B106" s="25"/>
      <c r="L106" s="25"/>
    </row>
    <row r="107" spans="2:12" s="1" customFormat="1" ht="6.95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25"/>
    </row>
    <row r="111" spans="2:12" s="1" customFormat="1" ht="6.9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5"/>
    </row>
    <row r="112" spans="2:12" s="1" customFormat="1" ht="24.95" customHeight="1">
      <c r="B112" s="25"/>
      <c r="C112" s="17" t="s">
        <v>121</v>
      </c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2" t="s">
        <v>14</v>
      </c>
      <c r="L114" s="25"/>
    </row>
    <row r="115" spans="2:65" s="1" customFormat="1" ht="15" customHeight="1">
      <c r="B115" s="25"/>
      <c r="E115" s="192" t="str">
        <f>E7</f>
        <v>Hodonín – opravy asfaltových vrstev MK 2024</v>
      </c>
      <c r="F115" s="193"/>
      <c r="G115" s="193"/>
      <c r="H115" s="193"/>
      <c r="L115" s="25"/>
    </row>
    <row r="116" spans="2:65" s="1" customFormat="1" ht="12" customHeight="1">
      <c r="B116" s="25"/>
      <c r="C116" s="22" t="s">
        <v>104</v>
      </c>
      <c r="L116" s="25"/>
    </row>
    <row r="117" spans="2:65" s="1" customFormat="1" ht="15" customHeight="1">
      <c r="B117" s="25"/>
      <c r="E117" s="184" t="str">
        <f>E9</f>
        <v>04 - Rekonstrukce MK Pánov I</v>
      </c>
      <c r="F117" s="191"/>
      <c r="G117" s="191"/>
      <c r="H117" s="191"/>
      <c r="L117" s="25"/>
    </row>
    <row r="118" spans="2:65" s="1" customFormat="1" ht="6.95" customHeight="1">
      <c r="B118" s="25"/>
      <c r="L118" s="25"/>
    </row>
    <row r="119" spans="2:65" s="1" customFormat="1" ht="12" customHeight="1">
      <c r="B119" s="25"/>
      <c r="C119" s="22" t="s">
        <v>18</v>
      </c>
      <c r="F119" s="20" t="str">
        <f>F12</f>
        <v xml:space="preserve"> </v>
      </c>
      <c r="I119" s="22" t="s">
        <v>20</v>
      </c>
      <c r="J119" s="45" t="str">
        <f>IF(J12="","",J12)</f>
        <v/>
      </c>
      <c r="L119" s="25"/>
    </row>
    <row r="120" spans="2:65" s="1" customFormat="1" ht="6.95" customHeight="1">
      <c r="B120" s="25"/>
      <c r="L120" s="25"/>
    </row>
    <row r="121" spans="2:65" s="1" customFormat="1" ht="14.85" customHeight="1">
      <c r="B121" s="25"/>
      <c r="C121" s="22" t="s">
        <v>21</v>
      </c>
      <c r="F121" s="20" t="str">
        <f>E15</f>
        <v xml:space="preserve"> </v>
      </c>
      <c r="I121" s="22" t="s">
        <v>25</v>
      </c>
      <c r="J121" s="23" t="str">
        <f>E21</f>
        <v xml:space="preserve"> </v>
      </c>
      <c r="L121" s="25"/>
    </row>
    <row r="122" spans="2:65" s="1" customFormat="1" ht="14.85" customHeight="1">
      <c r="B122" s="25"/>
      <c r="C122" s="22" t="s">
        <v>24</v>
      </c>
      <c r="F122" s="20" t="str">
        <f>IF(E18="","",E18)</f>
        <v xml:space="preserve"> </v>
      </c>
      <c r="I122" s="22" t="s">
        <v>27</v>
      </c>
      <c r="J122" s="23" t="str">
        <f>E24</f>
        <v xml:space="preserve"> </v>
      </c>
      <c r="L122" s="25"/>
    </row>
    <row r="123" spans="2:65" s="1" customFormat="1" ht="10.35" customHeight="1">
      <c r="B123" s="25"/>
      <c r="L123" s="25"/>
    </row>
    <row r="124" spans="2:65" s="10" customFormat="1" ht="29.25" customHeight="1">
      <c r="B124" s="101"/>
      <c r="C124" s="102" t="s">
        <v>122</v>
      </c>
      <c r="D124" s="103" t="s">
        <v>54</v>
      </c>
      <c r="E124" s="103" t="s">
        <v>50</v>
      </c>
      <c r="F124" s="103" t="s">
        <v>51</v>
      </c>
      <c r="G124" s="103" t="s">
        <v>123</v>
      </c>
      <c r="H124" s="103" t="s">
        <v>124</v>
      </c>
      <c r="I124" s="103" t="s">
        <v>125</v>
      </c>
      <c r="J124" s="104" t="s">
        <v>108</v>
      </c>
      <c r="K124" s="105" t="s">
        <v>126</v>
      </c>
      <c r="L124" s="101"/>
      <c r="M124" s="51" t="s">
        <v>1</v>
      </c>
      <c r="N124" s="52" t="s">
        <v>33</v>
      </c>
      <c r="O124" s="52" t="s">
        <v>127</v>
      </c>
      <c r="P124" s="52" t="s">
        <v>128</v>
      </c>
      <c r="Q124" s="52" t="s">
        <v>129</v>
      </c>
      <c r="R124" s="52" t="s">
        <v>130</v>
      </c>
      <c r="S124" s="52" t="s">
        <v>131</v>
      </c>
      <c r="T124" s="53" t="s">
        <v>132</v>
      </c>
    </row>
    <row r="125" spans="2:65" s="1" customFormat="1" ht="22.9" customHeight="1">
      <c r="B125" s="25"/>
      <c r="C125" s="134" t="s">
        <v>133</v>
      </c>
      <c r="J125" s="144">
        <f>BK125</f>
        <v>0</v>
      </c>
      <c r="L125" s="25"/>
      <c r="M125" s="54"/>
      <c r="N125" s="46"/>
      <c r="O125" s="46"/>
      <c r="P125" s="106">
        <f>P126+P169</f>
        <v>0</v>
      </c>
      <c r="Q125" s="46"/>
      <c r="R125" s="106">
        <f>R126+R169</f>
        <v>0</v>
      </c>
      <c r="S125" s="46"/>
      <c r="T125" s="107">
        <f>T126+T169</f>
        <v>0</v>
      </c>
      <c r="AT125" s="13" t="s">
        <v>68</v>
      </c>
      <c r="AU125" s="13" t="s">
        <v>110</v>
      </c>
      <c r="BK125" s="108">
        <f>BK126+BK169</f>
        <v>0</v>
      </c>
    </row>
    <row r="126" spans="2:65" s="11" customFormat="1" ht="25.9" customHeight="1">
      <c r="B126" s="109"/>
      <c r="D126" s="110" t="s">
        <v>68</v>
      </c>
      <c r="E126" s="135" t="s">
        <v>134</v>
      </c>
      <c r="F126" s="135" t="s">
        <v>135</v>
      </c>
      <c r="J126" s="145">
        <f>BK126</f>
        <v>0</v>
      </c>
      <c r="L126" s="109"/>
      <c r="M126" s="111"/>
      <c r="P126" s="112">
        <f>P127+P132+P143+P146+P157+P166</f>
        <v>0</v>
      </c>
      <c r="R126" s="112">
        <f>R127+R132+R143+R146+R157+R166</f>
        <v>0</v>
      </c>
      <c r="T126" s="113">
        <f>T127+T132+T143+T146+T157+T166</f>
        <v>0</v>
      </c>
      <c r="AR126" s="110" t="s">
        <v>76</v>
      </c>
      <c r="AT126" s="114" t="s">
        <v>68</v>
      </c>
      <c r="AU126" s="114" t="s">
        <v>69</v>
      </c>
      <c r="AY126" s="110" t="s">
        <v>136</v>
      </c>
      <c r="BK126" s="115">
        <f>BK127+BK132+BK143+BK146+BK157+BK166</f>
        <v>0</v>
      </c>
    </row>
    <row r="127" spans="2:65" s="11" customFormat="1" ht="22.9" customHeight="1">
      <c r="B127" s="109"/>
      <c r="D127" s="110" t="s">
        <v>68</v>
      </c>
      <c r="E127" s="136" t="s">
        <v>76</v>
      </c>
      <c r="F127" s="136" t="s">
        <v>137</v>
      </c>
      <c r="J127" s="146">
        <f>BK127</f>
        <v>0</v>
      </c>
      <c r="L127" s="109"/>
      <c r="M127" s="111"/>
      <c r="P127" s="112">
        <f>SUM(P128:P131)</f>
        <v>0</v>
      </c>
      <c r="R127" s="112">
        <f>SUM(R128:R131)</f>
        <v>0</v>
      </c>
      <c r="T127" s="113">
        <f>SUM(T128:T131)</f>
        <v>0</v>
      </c>
      <c r="AR127" s="110" t="s">
        <v>76</v>
      </c>
      <c r="AT127" s="114" t="s">
        <v>68</v>
      </c>
      <c r="AU127" s="114" t="s">
        <v>76</v>
      </c>
      <c r="AY127" s="110" t="s">
        <v>136</v>
      </c>
      <c r="BK127" s="115">
        <f>SUM(BK128:BK131)</f>
        <v>0</v>
      </c>
    </row>
    <row r="128" spans="2:65" s="1" customFormat="1" ht="23.65" customHeight="1">
      <c r="B128" s="116"/>
      <c r="C128" s="137" t="s">
        <v>226</v>
      </c>
      <c r="D128" s="137" t="s">
        <v>138</v>
      </c>
      <c r="E128" s="138" t="s">
        <v>263</v>
      </c>
      <c r="F128" s="139" t="s">
        <v>264</v>
      </c>
      <c r="G128" s="140" t="s">
        <v>141</v>
      </c>
      <c r="H128" s="141">
        <v>373</v>
      </c>
      <c r="I128" s="117"/>
      <c r="J128" s="147">
        <f>ROUND(I128*H128,2)</f>
        <v>0</v>
      </c>
      <c r="K128" s="118"/>
      <c r="L128" s="25"/>
      <c r="M128" s="119" t="s">
        <v>1</v>
      </c>
      <c r="N128" s="120" t="s">
        <v>34</v>
      </c>
      <c r="O128" s="121">
        <v>0</v>
      </c>
      <c r="P128" s="121">
        <f>O128*H128</f>
        <v>0</v>
      </c>
      <c r="Q128" s="121">
        <v>0</v>
      </c>
      <c r="R128" s="121">
        <f>Q128*H128</f>
        <v>0</v>
      </c>
      <c r="S128" s="121">
        <v>0</v>
      </c>
      <c r="T128" s="122">
        <f>S128*H128</f>
        <v>0</v>
      </c>
      <c r="AR128" s="123" t="s">
        <v>142</v>
      </c>
      <c r="AT128" s="123" t="s">
        <v>138</v>
      </c>
      <c r="AU128" s="123" t="s">
        <v>78</v>
      </c>
      <c r="AY128" s="13" t="s">
        <v>136</v>
      </c>
      <c r="BE128" s="124">
        <f>IF(N128="základní",J128,0)</f>
        <v>0</v>
      </c>
      <c r="BF128" s="124">
        <f>IF(N128="snížená",J128,0)</f>
        <v>0</v>
      </c>
      <c r="BG128" s="124">
        <f>IF(N128="zákl. přenesená",J128,0)</f>
        <v>0</v>
      </c>
      <c r="BH128" s="124">
        <f>IF(N128="sníž. přenesená",J128,0)</f>
        <v>0</v>
      </c>
      <c r="BI128" s="124">
        <f>IF(N128="nulová",J128,0)</f>
        <v>0</v>
      </c>
      <c r="BJ128" s="13" t="s">
        <v>76</v>
      </c>
      <c r="BK128" s="124">
        <f>ROUND(I128*H128,2)</f>
        <v>0</v>
      </c>
      <c r="BL128" s="13" t="s">
        <v>142</v>
      </c>
      <c r="BM128" s="123" t="s">
        <v>78</v>
      </c>
    </row>
    <row r="129" spans="2:65" s="1" customFormat="1" ht="39">
      <c r="B129" s="25"/>
      <c r="D129" s="142" t="s">
        <v>143</v>
      </c>
      <c r="F129" s="143" t="s">
        <v>265</v>
      </c>
      <c r="L129" s="25"/>
      <c r="M129" s="125"/>
      <c r="T129" s="48"/>
      <c r="AT129" s="13" t="s">
        <v>143</v>
      </c>
      <c r="AU129" s="13" t="s">
        <v>78</v>
      </c>
    </row>
    <row r="130" spans="2:65" s="1" customFormat="1" ht="31.9" customHeight="1">
      <c r="B130" s="116"/>
      <c r="C130" s="137" t="s">
        <v>76</v>
      </c>
      <c r="D130" s="137" t="s">
        <v>138</v>
      </c>
      <c r="E130" s="138" t="s">
        <v>145</v>
      </c>
      <c r="F130" s="139" t="s">
        <v>146</v>
      </c>
      <c r="G130" s="140" t="s">
        <v>141</v>
      </c>
      <c r="H130" s="141">
        <v>1613.6</v>
      </c>
      <c r="I130" s="117"/>
      <c r="J130" s="147">
        <f>ROUND(I130*H130,2)</f>
        <v>0</v>
      </c>
      <c r="K130" s="118"/>
      <c r="L130" s="25"/>
      <c r="M130" s="119" t="s">
        <v>1</v>
      </c>
      <c r="N130" s="120" t="s">
        <v>34</v>
      </c>
      <c r="O130" s="121">
        <v>0</v>
      </c>
      <c r="P130" s="121">
        <f>O130*H130</f>
        <v>0</v>
      </c>
      <c r="Q130" s="121">
        <v>0</v>
      </c>
      <c r="R130" s="121">
        <f>Q130*H130</f>
        <v>0</v>
      </c>
      <c r="S130" s="121">
        <v>0</v>
      </c>
      <c r="T130" s="122">
        <f>S130*H130</f>
        <v>0</v>
      </c>
      <c r="AR130" s="123" t="s">
        <v>142</v>
      </c>
      <c r="AT130" s="123" t="s">
        <v>138</v>
      </c>
      <c r="AU130" s="123" t="s">
        <v>78</v>
      </c>
      <c r="AY130" s="13" t="s">
        <v>136</v>
      </c>
      <c r="BE130" s="124">
        <f>IF(N130="základní",J130,0)</f>
        <v>0</v>
      </c>
      <c r="BF130" s="124">
        <f>IF(N130="snížená",J130,0)</f>
        <v>0</v>
      </c>
      <c r="BG130" s="124">
        <f>IF(N130="zákl. přenesená",J130,0)</f>
        <v>0</v>
      </c>
      <c r="BH130" s="124">
        <f>IF(N130="sníž. přenesená",J130,0)</f>
        <v>0</v>
      </c>
      <c r="BI130" s="124">
        <f>IF(N130="nulová",J130,0)</f>
        <v>0</v>
      </c>
      <c r="BJ130" s="13" t="s">
        <v>76</v>
      </c>
      <c r="BK130" s="124">
        <f>ROUND(I130*H130,2)</f>
        <v>0</v>
      </c>
      <c r="BL130" s="13" t="s">
        <v>142</v>
      </c>
      <c r="BM130" s="123" t="s">
        <v>142</v>
      </c>
    </row>
    <row r="131" spans="2:65" s="1" customFormat="1" ht="29.25">
      <c r="B131" s="25"/>
      <c r="D131" s="142" t="s">
        <v>143</v>
      </c>
      <c r="F131" s="143" t="s">
        <v>147</v>
      </c>
      <c r="L131" s="25"/>
      <c r="M131" s="125"/>
      <c r="T131" s="48"/>
      <c r="AT131" s="13" t="s">
        <v>143</v>
      </c>
      <c r="AU131" s="13" t="s">
        <v>78</v>
      </c>
    </row>
    <row r="132" spans="2:65" s="11" customFormat="1" ht="22.9" customHeight="1">
      <c r="B132" s="109"/>
      <c r="D132" s="110" t="s">
        <v>68</v>
      </c>
      <c r="E132" s="136" t="s">
        <v>158</v>
      </c>
      <c r="F132" s="136" t="s">
        <v>159</v>
      </c>
      <c r="J132" s="146">
        <f>BK132</f>
        <v>0</v>
      </c>
      <c r="L132" s="109"/>
      <c r="M132" s="111"/>
      <c r="P132" s="112">
        <f>SUM(P133:P142)</f>
        <v>0</v>
      </c>
      <c r="R132" s="112">
        <f>SUM(R133:R142)</f>
        <v>0</v>
      </c>
      <c r="T132" s="113">
        <f>SUM(T133:T142)</f>
        <v>0</v>
      </c>
      <c r="AR132" s="110" t="s">
        <v>76</v>
      </c>
      <c r="AT132" s="114" t="s">
        <v>68</v>
      </c>
      <c r="AU132" s="114" t="s">
        <v>76</v>
      </c>
      <c r="AY132" s="110" t="s">
        <v>136</v>
      </c>
      <c r="BK132" s="115">
        <f>SUM(BK133:BK142)</f>
        <v>0</v>
      </c>
    </row>
    <row r="133" spans="2:65" s="1" customFormat="1" ht="23.65" customHeight="1">
      <c r="B133" s="116"/>
      <c r="C133" s="137" t="s">
        <v>153</v>
      </c>
      <c r="D133" s="137" t="s">
        <v>138</v>
      </c>
      <c r="E133" s="138" t="s">
        <v>266</v>
      </c>
      <c r="F133" s="139" t="s">
        <v>267</v>
      </c>
      <c r="G133" s="140" t="s">
        <v>141</v>
      </c>
      <c r="H133" s="141">
        <v>373</v>
      </c>
      <c r="I133" s="117"/>
      <c r="J133" s="147">
        <f>ROUND(I133*H133,2)</f>
        <v>0</v>
      </c>
      <c r="K133" s="118"/>
      <c r="L133" s="25"/>
      <c r="M133" s="119" t="s">
        <v>1</v>
      </c>
      <c r="N133" s="120" t="s">
        <v>34</v>
      </c>
      <c r="O133" s="121">
        <v>0</v>
      </c>
      <c r="P133" s="121">
        <f>O133*H133</f>
        <v>0</v>
      </c>
      <c r="Q133" s="121">
        <v>0</v>
      </c>
      <c r="R133" s="121">
        <f>Q133*H133</f>
        <v>0</v>
      </c>
      <c r="S133" s="121">
        <v>0</v>
      </c>
      <c r="T133" s="122">
        <f>S133*H133</f>
        <v>0</v>
      </c>
      <c r="AR133" s="123" t="s">
        <v>142</v>
      </c>
      <c r="AT133" s="123" t="s">
        <v>138</v>
      </c>
      <c r="AU133" s="123" t="s">
        <v>78</v>
      </c>
      <c r="AY133" s="13" t="s">
        <v>136</v>
      </c>
      <c r="BE133" s="124">
        <f>IF(N133="základní",J133,0)</f>
        <v>0</v>
      </c>
      <c r="BF133" s="124">
        <f>IF(N133="snížená",J133,0)</f>
        <v>0</v>
      </c>
      <c r="BG133" s="124">
        <f>IF(N133="zákl. přenesená",J133,0)</f>
        <v>0</v>
      </c>
      <c r="BH133" s="124">
        <f>IF(N133="sníž. přenesená",J133,0)</f>
        <v>0</v>
      </c>
      <c r="BI133" s="124">
        <f>IF(N133="nulová",J133,0)</f>
        <v>0</v>
      </c>
      <c r="BJ133" s="13" t="s">
        <v>76</v>
      </c>
      <c r="BK133" s="124">
        <f>ROUND(I133*H133,2)</f>
        <v>0</v>
      </c>
      <c r="BL133" s="13" t="s">
        <v>142</v>
      </c>
      <c r="BM133" s="123" t="s">
        <v>150</v>
      </c>
    </row>
    <row r="134" spans="2:65" s="1" customFormat="1" ht="19.5">
      <c r="B134" s="25"/>
      <c r="D134" s="142" t="s">
        <v>143</v>
      </c>
      <c r="F134" s="143" t="s">
        <v>268</v>
      </c>
      <c r="L134" s="25"/>
      <c r="M134" s="125"/>
      <c r="T134" s="48"/>
      <c r="AT134" s="13" t="s">
        <v>143</v>
      </c>
      <c r="AU134" s="13" t="s">
        <v>78</v>
      </c>
    </row>
    <row r="135" spans="2:65" s="1" customFormat="1" ht="23.65" customHeight="1">
      <c r="B135" s="116"/>
      <c r="C135" s="137" t="s">
        <v>78</v>
      </c>
      <c r="D135" s="137" t="s">
        <v>138</v>
      </c>
      <c r="E135" s="138" t="s">
        <v>160</v>
      </c>
      <c r="F135" s="139" t="s">
        <v>161</v>
      </c>
      <c r="G135" s="140" t="s">
        <v>141</v>
      </c>
      <c r="H135" s="141">
        <v>3973.2</v>
      </c>
      <c r="I135" s="117"/>
      <c r="J135" s="147">
        <f>ROUND(I135*H135,2)</f>
        <v>0</v>
      </c>
      <c r="K135" s="118"/>
      <c r="L135" s="25"/>
      <c r="M135" s="119" t="s">
        <v>1</v>
      </c>
      <c r="N135" s="120" t="s">
        <v>34</v>
      </c>
      <c r="O135" s="121">
        <v>0</v>
      </c>
      <c r="P135" s="121">
        <f>O135*H135</f>
        <v>0</v>
      </c>
      <c r="Q135" s="121">
        <v>0</v>
      </c>
      <c r="R135" s="121">
        <f>Q135*H135</f>
        <v>0</v>
      </c>
      <c r="S135" s="121">
        <v>0</v>
      </c>
      <c r="T135" s="122">
        <f>S135*H135</f>
        <v>0</v>
      </c>
      <c r="AR135" s="123" t="s">
        <v>142</v>
      </c>
      <c r="AT135" s="123" t="s">
        <v>138</v>
      </c>
      <c r="AU135" s="123" t="s">
        <v>78</v>
      </c>
      <c r="AY135" s="13" t="s">
        <v>136</v>
      </c>
      <c r="BE135" s="124">
        <f>IF(N135="základní",J135,0)</f>
        <v>0</v>
      </c>
      <c r="BF135" s="124">
        <f>IF(N135="snížená",J135,0)</f>
        <v>0</v>
      </c>
      <c r="BG135" s="124">
        <f>IF(N135="zákl. přenesená",J135,0)</f>
        <v>0</v>
      </c>
      <c r="BH135" s="124">
        <f>IF(N135="sníž. přenesená",J135,0)</f>
        <v>0</v>
      </c>
      <c r="BI135" s="124">
        <f>IF(N135="nulová",J135,0)</f>
        <v>0</v>
      </c>
      <c r="BJ135" s="13" t="s">
        <v>76</v>
      </c>
      <c r="BK135" s="124">
        <f>ROUND(I135*H135,2)</f>
        <v>0</v>
      </c>
      <c r="BL135" s="13" t="s">
        <v>142</v>
      </c>
      <c r="BM135" s="123" t="s">
        <v>156</v>
      </c>
    </row>
    <row r="136" spans="2:65" s="1" customFormat="1" ht="19.5">
      <c r="B136" s="25"/>
      <c r="D136" s="142" t="s">
        <v>143</v>
      </c>
      <c r="F136" s="143" t="s">
        <v>162</v>
      </c>
      <c r="L136" s="25"/>
      <c r="M136" s="125"/>
      <c r="T136" s="48"/>
      <c r="AT136" s="13" t="s">
        <v>143</v>
      </c>
      <c r="AU136" s="13" t="s">
        <v>78</v>
      </c>
    </row>
    <row r="137" spans="2:65" s="1" customFormat="1" ht="23.65" customHeight="1">
      <c r="B137" s="116"/>
      <c r="C137" s="137" t="s">
        <v>242</v>
      </c>
      <c r="D137" s="137" t="s">
        <v>138</v>
      </c>
      <c r="E137" s="138" t="s">
        <v>243</v>
      </c>
      <c r="F137" s="139" t="s">
        <v>244</v>
      </c>
      <c r="G137" s="140" t="s">
        <v>141</v>
      </c>
      <c r="H137" s="141">
        <v>1986.6</v>
      </c>
      <c r="I137" s="117"/>
      <c r="J137" s="147">
        <f>ROUND(I137*H137,2)</f>
        <v>0</v>
      </c>
      <c r="K137" s="118"/>
      <c r="L137" s="25"/>
      <c r="M137" s="119" t="s">
        <v>1</v>
      </c>
      <c r="N137" s="120" t="s">
        <v>34</v>
      </c>
      <c r="O137" s="121">
        <v>0</v>
      </c>
      <c r="P137" s="121">
        <f>O137*H137</f>
        <v>0</v>
      </c>
      <c r="Q137" s="121">
        <v>0</v>
      </c>
      <c r="R137" s="121">
        <f>Q137*H137</f>
        <v>0</v>
      </c>
      <c r="S137" s="121">
        <v>0</v>
      </c>
      <c r="T137" s="122">
        <f>S137*H137</f>
        <v>0</v>
      </c>
      <c r="AR137" s="123" t="s">
        <v>142</v>
      </c>
      <c r="AT137" s="123" t="s">
        <v>138</v>
      </c>
      <c r="AU137" s="123" t="s">
        <v>78</v>
      </c>
      <c r="AY137" s="13" t="s">
        <v>136</v>
      </c>
      <c r="BE137" s="124">
        <f>IF(N137="základní",J137,0)</f>
        <v>0</v>
      </c>
      <c r="BF137" s="124">
        <f>IF(N137="snížená",J137,0)</f>
        <v>0</v>
      </c>
      <c r="BG137" s="124">
        <f>IF(N137="zákl. přenesená",J137,0)</f>
        <v>0</v>
      </c>
      <c r="BH137" s="124">
        <f>IF(N137="sníž. přenesená",J137,0)</f>
        <v>0</v>
      </c>
      <c r="BI137" s="124">
        <f>IF(N137="nulová",J137,0)</f>
        <v>0</v>
      </c>
      <c r="BJ137" s="13" t="s">
        <v>76</v>
      </c>
      <c r="BK137" s="124">
        <f>ROUND(I137*H137,2)</f>
        <v>0</v>
      </c>
      <c r="BL137" s="13" t="s">
        <v>142</v>
      </c>
      <c r="BM137" s="123" t="s">
        <v>96</v>
      </c>
    </row>
    <row r="138" spans="2:65" s="1" customFormat="1" ht="29.25">
      <c r="B138" s="25"/>
      <c r="D138" s="142" t="s">
        <v>143</v>
      </c>
      <c r="F138" s="143" t="s">
        <v>245</v>
      </c>
      <c r="L138" s="25"/>
      <c r="M138" s="125"/>
      <c r="T138" s="48"/>
      <c r="AT138" s="13" t="s">
        <v>143</v>
      </c>
      <c r="AU138" s="13" t="s">
        <v>78</v>
      </c>
    </row>
    <row r="139" spans="2:65" s="1" customFormat="1" ht="23.65" customHeight="1">
      <c r="B139" s="116"/>
      <c r="C139" s="137" t="s">
        <v>142</v>
      </c>
      <c r="D139" s="137" t="s">
        <v>138</v>
      </c>
      <c r="E139" s="138" t="s">
        <v>166</v>
      </c>
      <c r="F139" s="139" t="s">
        <v>167</v>
      </c>
      <c r="G139" s="140" t="s">
        <v>141</v>
      </c>
      <c r="H139" s="141">
        <v>1986.6</v>
      </c>
      <c r="I139" s="117"/>
      <c r="J139" s="147">
        <f>ROUND(I139*H139,2)</f>
        <v>0</v>
      </c>
      <c r="K139" s="118"/>
      <c r="L139" s="25"/>
      <c r="M139" s="119" t="s">
        <v>1</v>
      </c>
      <c r="N139" s="120" t="s">
        <v>34</v>
      </c>
      <c r="O139" s="121">
        <v>0</v>
      </c>
      <c r="P139" s="121">
        <f>O139*H139</f>
        <v>0</v>
      </c>
      <c r="Q139" s="121">
        <v>0</v>
      </c>
      <c r="R139" s="121">
        <f>Q139*H139</f>
        <v>0</v>
      </c>
      <c r="S139" s="121">
        <v>0</v>
      </c>
      <c r="T139" s="122">
        <f>S139*H139</f>
        <v>0</v>
      </c>
      <c r="AR139" s="123" t="s">
        <v>142</v>
      </c>
      <c r="AT139" s="123" t="s">
        <v>138</v>
      </c>
      <c r="AU139" s="123" t="s">
        <v>78</v>
      </c>
      <c r="AY139" s="13" t="s">
        <v>136</v>
      </c>
      <c r="BE139" s="124">
        <f>IF(N139="základní",J139,0)</f>
        <v>0</v>
      </c>
      <c r="BF139" s="124">
        <f>IF(N139="snížená",J139,0)</f>
        <v>0</v>
      </c>
      <c r="BG139" s="124">
        <f>IF(N139="zákl. přenesená",J139,0)</f>
        <v>0</v>
      </c>
      <c r="BH139" s="124">
        <f>IF(N139="sníž. přenesená",J139,0)</f>
        <v>0</v>
      </c>
      <c r="BI139" s="124">
        <f>IF(N139="nulová",J139,0)</f>
        <v>0</v>
      </c>
      <c r="BJ139" s="13" t="s">
        <v>76</v>
      </c>
      <c r="BK139" s="124">
        <f>ROUND(I139*H139,2)</f>
        <v>0</v>
      </c>
      <c r="BL139" s="13" t="s">
        <v>142</v>
      </c>
      <c r="BM139" s="123" t="s">
        <v>8</v>
      </c>
    </row>
    <row r="140" spans="2:65" s="1" customFormat="1" ht="29.25">
      <c r="B140" s="25"/>
      <c r="D140" s="142" t="s">
        <v>143</v>
      </c>
      <c r="F140" s="143" t="s">
        <v>169</v>
      </c>
      <c r="L140" s="25"/>
      <c r="M140" s="125"/>
      <c r="T140" s="48"/>
      <c r="AT140" s="13" t="s">
        <v>143</v>
      </c>
      <c r="AU140" s="13" t="s">
        <v>78</v>
      </c>
    </row>
    <row r="141" spans="2:65" s="1" customFormat="1" ht="21.4" customHeight="1">
      <c r="B141" s="116"/>
      <c r="C141" s="137" t="s">
        <v>158</v>
      </c>
      <c r="D141" s="137" t="s">
        <v>138</v>
      </c>
      <c r="E141" s="138" t="s">
        <v>175</v>
      </c>
      <c r="F141" s="139" t="s">
        <v>176</v>
      </c>
      <c r="G141" s="140" t="s">
        <v>177</v>
      </c>
      <c r="H141" s="141">
        <v>43</v>
      </c>
      <c r="I141" s="117"/>
      <c r="J141" s="147">
        <f>ROUND(I141*H141,2)</f>
        <v>0</v>
      </c>
      <c r="K141" s="118"/>
      <c r="L141" s="25"/>
      <c r="M141" s="119" t="s">
        <v>1</v>
      </c>
      <c r="N141" s="120" t="s">
        <v>34</v>
      </c>
      <c r="O141" s="121">
        <v>0</v>
      </c>
      <c r="P141" s="121">
        <f>O141*H141</f>
        <v>0</v>
      </c>
      <c r="Q141" s="121">
        <v>0</v>
      </c>
      <c r="R141" s="121">
        <f>Q141*H141</f>
        <v>0</v>
      </c>
      <c r="S141" s="121">
        <v>0</v>
      </c>
      <c r="T141" s="122">
        <f>S141*H141</f>
        <v>0</v>
      </c>
      <c r="AR141" s="123" t="s">
        <v>142</v>
      </c>
      <c r="AT141" s="123" t="s">
        <v>138</v>
      </c>
      <c r="AU141" s="123" t="s">
        <v>78</v>
      </c>
      <c r="AY141" s="13" t="s">
        <v>136</v>
      </c>
      <c r="BE141" s="124">
        <f>IF(N141="základní",J141,0)</f>
        <v>0</v>
      </c>
      <c r="BF141" s="124">
        <f>IF(N141="snížená",J141,0)</f>
        <v>0</v>
      </c>
      <c r="BG141" s="124">
        <f>IF(N141="zákl. přenesená",J141,0)</f>
        <v>0</v>
      </c>
      <c r="BH141" s="124">
        <f>IF(N141="sníž. přenesená",J141,0)</f>
        <v>0</v>
      </c>
      <c r="BI141" s="124">
        <f>IF(N141="nulová",J141,0)</f>
        <v>0</v>
      </c>
      <c r="BJ141" s="13" t="s">
        <v>76</v>
      </c>
      <c r="BK141" s="124">
        <f>ROUND(I141*H141,2)</f>
        <v>0</v>
      </c>
      <c r="BL141" s="13" t="s">
        <v>142</v>
      </c>
      <c r="BM141" s="123" t="s">
        <v>168</v>
      </c>
    </row>
    <row r="142" spans="2:65" s="1" customFormat="1">
      <c r="B142" s="25"/>
      <c r="D142" s="142" t="s">
        <v>143</v>
      </c>
      <c r="F142" s="143" t="s">
        <v>178</v>
      </c>
      <c r="L142" s="25"/>
      <c r="M142" s="125"/>
      <c r="T142" s="48"/>
      <c r="AT142" s="13" t="s">
        <v>143</v>
      </c>
      <c r="AU142" s="13" t="s">
        <v>78</v>
      </c>
    </row>
    <row r="143" spans="2:65" s="11" customFormat="1" ht="22.9" customHeight="1">
      <c r="B143" s="109"/>
      <c r="D143" s="110" t="s">
        <v>68</v>
      </c>
      <c r="E143" s="136" t="s">
        <v>156</v>
      </c>
      <c r="F143" s="136" t="s">
        <v>179</v>
      </c>
      <c r="J143" s="146">
        <f>BK143</f>
        <v>0</v>
      </c>
      <c r="L143" s="109"/>
      <c r="M143" s="111"/>
      <c r="P143" s="112">
        <f>SUM(P144:P145)</f>
        <v>0</v>
      </c>
      <c r="R143" s="112">
        <f>SUM(R144:R145)</f>
        <v>0</v>
      </c>
      <c r="T143" s="113">
        <f>SUM(T144:T145)</f>
        <v>0</v>
      </c>
      <c r="AR143" s="110" t="s">
        <v>76</v>
      </c>
      <c r="AT143" s="114" t="s">
        <v>68</v>
      </c>
      <c r="AU143" s="114" t="s">
        <v>76</v>
      </c>
      <c r="AY143" s="110" t="s">
        <v>136</v>
      </c>
      <c r="BK143" s="115">
        <f>SUM(BK144:BK145)</f>
        <v>0</v>
      </c>
    </row>
    <row r="144" spans="2:65" s="1" customFormat="1" ht="15" customHeight="1">
      <c r="B144" s="116"/>
      <c r="C144" s="137" t="s">
        <v>150</v>
      </c>
      <c r="D144" s="137" t="s">
        <v>138</v>
      </c>
      <c r="E144" s="138" t="s">
        <v>246</v>
      </c>
      <c r="F144" s="139" t="s">
        <v>247</v>
      </c>
      <c r="G144" s="140" t="s">
        <v>236</v>
      </c>
      <c r="H144" s="141">
        <v>2</v>
      </c>
      <c r="I144" s="117"/>
      <c r="J144" s="147">
        <f>ROUND(I144*H144,2)</f>
        <v>0</v>
      </c>
      <c r="K144" s="118"/>
      <c r="L144" s="25"/>
      <c r="M144" s="119" t="s">
        <v>1</v>
      </c>
      <c r="N144" s="120" t="s">
        <v>34</v>
      </c>
      <c r="O144" s="121">
        <v>0</v>
      </c>
      <c r="P144" s="121">
        <f>O144*H144</f>
        <v>0</v>
      </c>
      <c r="Q144" s="121">
        <v>0</v>
      </c>
      <c r="R144" s="121">
        <f>Q144*H144</f>
        <v>0</v>
      </c>
      <c r="S144" s="121">
        <v>0</v>
      </c>
      <c r="T144" s="122">
        <f>S144*H144</f>
        <v>0</v>
      </c>
      <c r="AR144" s="123" t="s">
        <v>142</v>
      </c>
      <c r="AT144" s="123" t="s">
        <v>138</v>
      </c>
      <c r="AU144" s="123" t="s">
        <v>78</v>
      </c>
      <c r="AY144" s="13" t="s">
        <v>136</v>
      </c>
      <c r="BE144" s="124">
        <f>IF(N144="základní",J144,0)</f>
        <v>0</v>
      </c>
      <c r="BF144" s="124">
        <f>IF(N144="snížená",J144,0)</f>
        <v>0</v>
      </c>
      <c r="BG144" s="124">
        <f>IF(N144="zákl. přenesená",J144,0)</f>
        <v>0</v>
      </c>
      <c r="BH144" s="124">
        <f>IF(N144="sníž. přenesená",J144,0)</f>
        <v>0</v>
      </c>
      <c r="BI144" s="124">
        <f>IF(N144="nulová",J144,0)</f>
        <v>0</v>
      </c>
      <c r="BJ144" s="13" t="s">
        <v>76</v>
      </c>
      <c r="BK144" s="124">
        <f>ROUND(I144*H144,2)</f>
        <v>0</v>
      </c>
      <c r="BL144" s="13" t="s">
        <v>142</v>
      </c>
      <c r="BM144" s="123" t="s">
        <v>173</v>
      </c>
    </row>
    <row r="145" spans="2:65" s="1" customFormat="1">
      <c r="B145" s="25"/>
      <c r="D145" s="142" t="s">
        <v>143</v>
      </c>
      <c r="F145" s="143" t="s">
        <v>248</v>
      </c>
      <c r="L145" s="25"/>
      <c r="M145" s="125"/>
      <c r="T145" s="48"/>
      <c r="AT145" s="13" t="s">
        <v>143</v>
      </c>
      <c r="AU145" s="13" t="s">
        <v>78</v>
      </c>
    </row>
    <row r="146" spans="2:65" s="11" customFormat="1" ht="22.9" customHeight="1">
      <c r="B146" s="109"/>
      <c r="D146" s="110" t="s">
        <v>68</v>
      </c>
      <c r="E146" s="136" t="s">
        <v>185</v>
      </c>
      <c r="F146" s="136" t="s">
        <v>186</v>
      </c>
      <c r="J146" s="146">
        <f>BK146</f>
        <v>0</v>
      </c>
      <c r="L146" s="109"/>
      <c r="M146" s="111"/>
      <c r="P146" s="112">
        <f>SUM(P147:P156)</f>
        <v>0</v>
      </c>
      <c r="R146" s="112">
        <f>SUM(R147:R156)</f>
        <v>0</v>
      </c>
      <c r="T146" s="113">
        <f>SUM(T147:T156)</f>
        <v>0</v>
      </c>
      <c r="AR146" s="110" t="s">
        <v>76</v>
      </c>
      <c r="AT146" s="114" t="s">
        <v>68</v>
      </c>
      <c r="AU146" s="114" t="s">
        <v>76</v>
      </c>
      <c r="AY146" s="110" t="s">
        <v>136</v>
      </c>
      <c r="BK146" s="115">
        <f>SUM(BK147:BK156)</f>
        <v>0</v>
      </c>
    </row>
    <row r="147" spans="2:65" s="1" customFormat="1" ht="23.65" customHeight="1">
      <c r="B147" s="116"/>
      <c r="C147" s="137" t="s">
        <v>170</v>
      </c>
      <c r="D147" s="137" t="s">
        <v>138</v>
      </c>
      <c r="E147" s="138" t="s">
        <v>187</v>
      </c>
      <c r="F147" s="139" t="s">
        <v>188</v>
      </c>
      <c r="G147" s="140" t="s">
        <v>177</v>
      </c>
      <c r="H147" s="141">
        <v>43</v>
      </c>
      <c r="I147" s="117"/>
      <c r="J147" s="147">
        <f>ROUND(I147*H147,2)</f>
        <v>0</v>
      </c>
      <c r="K147" s="118"/>
      <c r="L147" s="25"/>
      <c r="M147" s="119" t="s">
        <v>1</v>
      </c>
      <c r="N147" s="120" t="s">
        <v>34</v>
      </c>
      <c r="O147" s="121">
        <v>0</v>
      </c>
      <c r="P147" s="121">
        <f>O147*H147</f>
        <v>0</v>
      </c>
      <c r="Q147" s="121">
        <v>0</v>
      </c>
      <c r="R147" s="121">
        <f>Q147*H147</f>
        <v>0</v>
      </c>
      <c r="S147" s="121">
        <v>0</v>
      </c>
      <c r="T147" s="122">
        <f>S147*H147</f>
        <v>0</v>
      </c>
      <c r="AR147" s="123" t="s">
        <v>142</v>
      </c>
      <c r="AT147" s="123" t="s">
        <v>138</v>
      </c>
      <c r="AU147" s="123" t="s">
        <v>78</v>
      </c>
      <c r="AY147" s="13" t="s">
        <v>136</v>
      </c>
      <c r="BE147" s="124">
        <f>IF(N147="základní",J147,0)</f>
        <v>0</v>
      </c>
      <c r="BF147" s="124">
        <f>IF(N147="snížená",J147,0)</f>
        <v>0</v>
      </c>
      <c r="BG147" s="124">
        <f>IF(N147="zákl. přenesená",J147,0)</f>
        <v>0</v>
      </c>
      <c r="BH147" s="124">
        <f>IF(N147="sníž. přenesená",J147,0)</f>
        <v>0</v>
      </c>
      <c r="BI147" s="124">
        <f>IF(N147="nulová",J147,0)</f>
        <v>0</v>
      </c>
      <c r="BJ147" s="13" t="s">
        <v>76</v>
      </c>
      <c r="BK147" s="124">
        <f>ROUND(I147*H147,2)</f>
        <v>0</v>
      </c>
      <c r="BL147" s="13" t="s">
        <v>142</v>
      </c>
      <c r="BM147" s="123" t="s">
        <v>153</v>
      </c>
    </row>
    <row r="148" spans="2:65" s="1" customFormat="1" ht="19.5">
      <c r="B148" s="25"/>
      <c r="D148" s="142" t="s">
        <v>143</v>
      </c>
      <c r="F148" s="143" t="s">
        <v>190</v>
      </c>
      <c r="L148" s="25"/>
      <c r="M148" s="125"/>
      <c r="T148" s="48"/>
      <c r="AT148" s="13" t="s">
        <v>143</v>
      </c>
      <c r="AU148" s="13" t="s">
        <v>78</v>
      </c>
    </row>
    <row r="149" spans="2:65" s="1" customFormat="1" ht="15" customHeight="1">
      <c r="B149" s="116"/>
      <c r="C149" s="137" t="s">
        <v>156</v>
      </c>
      <c r="D149" s="137" t="s">
        <v>138</v>
      </c>
      <c r="E149" s="138" t="s">
        <v>191</v>
      </c>
      <c r="F149" s="139" t="s">
        <v>192</v>
      </c>
      <c r="G149" s="140" t="s">
        <v>141</v>
      </c>
      <c r="H149" s="141">
        <v>1986.6</v>
      </c>
      <c r="I149" s="117"/>
      <c r="J149" s="147">
        <f>ROUND(I149*H149,2)</f>
        <v>0</v>
      </c>
      <c r="K149" s="118"/>
      <c r="L149" s="25"/>
      <c r="M149" s="119" t="s">
        <v>1</v>
      </c>
      <c r="N149" s="120" t="s">
        <v>34</v>
      </c>
      <c r="O149" s="121">
        <v>0</v>
      </c>
      <c r="P149" s="121">
        <f>O149*H149</f>
        <v>0</v>
      </c>
      <c r="Q149" s="121">
        <v>0</v>
      </c>
      <c r="R149" s="121">
        <f>Q149*H149</f>
        <v>0</v>
      </c>
      <c r="S149" s="121">
        <v>0</v>
      </c>
      <c r="T149" s="122">
        <f>S149*H149</f>
        <v>0</v>
      </c>
      <c r="AR149" s="123" t="s">
        <v>142</v>
      </c>
      <c r="AT149" s="123" t="s">
        <v>138</v>
      </c>
      <c r="AU149" s="123" t="s">
        <v>78</v>
      </c>
      <c r="AY149" s="13" t="s">
        <v>136</v>
      </c>
      <c r="BE149" s="124">
        <f>IF(N149="základní",J149,0)</f>
        <v>0</v>
      </c>
      <c r="BF149" s="124">
        <f>IF(N149="snížená",J149,0)</f>
        <v>0</v>
      </c>
      <c r="BG149" s="124">
        <f>IF(N149="zákl. přenesená",J149,0)</f>
        <v>0</v>
      </c>
      <c r="BH149" s="124">
        <f>IF(N149="sníž. přenesená",J149,0)</f>
        <v>0</v>
      </c>
      <c r="BI149" s="124">
        <f>IF(N149="nulová",J149,0)</f>
        <v>0</v>
      </c>
      <c r="BJ149" s="13" t="s">
        <v>76</v>
      </c>
      <c r="BK149" s="124">
        <f>ROUND(I149*H149,2)</f>
        <v>0</v>
      </c>
      <c r="BL149" s="13" t="s">
        <v>142</v>
      </c>
      <c r="BM149" s="123" t="s">
        <v>184</v>
      </c>
    </row>
    <row r="150" spans="2:65" s="1" customFormat="1">
      <c r="B150" s="25"/>
      <c r="D150" s="142" t="s">
        <v>143</v>
      </c>
      <c r="F150" s="143" t="s">
        <v>194</v>
      </c>
      <c r="L150" s="25"/>
      <c r="M150" s="125"/>
      <c r="T150" s="48"/>
      <c r="AT150" s="13" t="s">
        <v>143</v>
      </c>
      <c r="AU150" s="13" t="s">
        <v>78</v>
      </c>
    </row>
    <row r="151" spans="2:65" s="1" customFormat="1" ht="23.65" customHeight="1">
      <c r="B151" s="116"/>
      <c r="C151" s="137" t="s">
        <v>185</v>
      </c>
      <c r="D151" s="137" t="s">
        <v>138</v>
      </c>
      <c r="E151" s="138" t="s">
        <v>195</v>
      </c>
      <c r="F151" s="139" t="s">
        <v>196</v>
      </c>
      <c r="G151" s="140" t="s">
        <v>177</v>
      </c>
      <c r="H151" s="141">
        <v>43</v>
      </c>
      <c r="I151" s="117"/>
      <c r="J151" s="147">
        <f>ROUND(I151*H151,2)</f>
        <v>0</v>
      </c>
      <c r="K151" s="118"/>
      <c r="L151" s="25"/>
      <c r="M151" s="119" t="s">
        <v>1</v>
      </c>
      <c r="N151" s="120" t="s">
        <v>34</v>
      </c>
      <c r="O151" s="121">
        <v>0</v>
      </c>
      <c r="P151" s="121">
        <f>O151*H151</f>
        <v>0</v>
      </c>
      <c r="Q151" s="121">
        <v>0</v>
      </c>
      <c r="R151" s="121">
        <f>Q151*H151</f>
        <v>0</v>
      </c>
      <c r="S151" s="121">
        <v>0</v>
      </c>
      <c r="T151" s="122">
        <f>S151*H151</f>
        <v>0</v>
      </c>
      <c r="AR151" s="123" t="s">
        <v>142</v>
      </c>
      <c r="AT151" s="123" t="s">
        <v>138</v>
      </c>
      <c r="AU151" s="123" t="s">
        <v>78</v>
      </c>
      <c r="AY151" s="13" t="s">
        <v>136</v>
      </c>
      <c r="BE151" s="124">
        <f>IF(N151="základní",J151,0)</f>
        <v>0</v>
      </c>
      <c r="BF151" s="124">
        <f>IF(N151="snížená",J151,0)</f>
        <v>0</v>
      </c>
      <c r="BG151" s="124">
        <f>IF(N151="zákl. přenesená",J151,0)</f>
        <v>0</v>
      </c>
      <c r="BH151" s="124">
        <f>IF(N151="sníž. přenesená",J151,0)</f>
        <v>0</v>
      </c>
      <c r="BI151" s="124">
        <f>IF(N151="nulová",J151,0)</f>
        <v>0</v>
      </c>
      <c r="BJ151" s="13" t="s">
        <v>76</v>
      </c>
      <c r="BK151" s="124">
        <f>ROUND(I151*H151,2)</f>
        <v>0</v>
      </c>
      <c r="BL151" s="13" t="s">
        <v>142</v>
      </c>
      <c r="BM151" s="123" t="s">
        <v>189</v>
      </c>
    </row>
    <row r="152" spans="2:65" s="1" customFormat="1" ht="19.5">
      <c r="B152" s="25"/>
      <c r="D152" s="142" t="s">
        <v>143</v>
      </c>
      <c r="F152" s="143" t="s">
        <v>198</v>
      </c>
      <c r="L152" s="25"/>
      <c r="M152" s="125"/>
      <c r="T152" s="48"/>
      <c r="AT152" s="13" t="s">
        <v>143</v>
      </c>
      <c r="AU152" s="13" t="s">
        <v>78</v>
      </c>
    </row>
    <row r="153" spans="2:65" s="1" customFormat="1" ht="21.4" customHeight="1">
      <c r="B153" s="116"/>
      <c r="C153" s="137" t="s">
        <v>96</v>
      </c>
      <c r="D153" s="137" t="s">
        <v>138</v>
      </c>
      <c r="E153" s="138" t="s">
        <v>199</v>
      </c>
      <c r="F153" s="139" t="s">
        <v>200</v>
      </c>
      <c r="G153" s="140" t="s">
        <v>177</v>
      </c>
      <c r="H153" s="141">
        <v>43</v>
      </c>
      <c r="I153" s="117"/>
      <c r="J153" s="147">
        <f>ROUND(I153*H153,2)</f>
        <v>0</v>
      </c>
      <c r="K153" s="118"/>
      <c r="L153" s="25"/>
      <c r="M153" s="119" t="s">
        <v>1</v>
      </c>
      <c r="N153" s="120" t="s">
        <v>34</v>
      </c>
      <c r="O153" s="121">
        <v>0</v>
      </c>
      <c r="P153" s="121">
        <f>O153*H153</f>
        <v>0</v>
      </c>
      <c r="Q153" s="121">
        <v>0</v>
      </c>
      <c r="R153" s="121">
        <f>Q153*H153</f>
        <v>0</v>
      </c>
      <c r="S153" s="121">
        <v>0</v>
      </c>
      <c r="T153" s="122">
        <f>S153*H153</f>
        <v>0</v>
      </c>
      <c r="AR153" s="123" t="s">
        <v>142</v>
      </c>
      <c r="AT153" s="123" t="s">
        <v>138</v>
      </c>
      <c r="AU153" s="123" t="s">
        <v>78</v>
      </c>
      <c r="AY153" s="13" t="s">
        <v>136</v>
      </c>
      <c r="BE153" s="124">
        <f>IF(N153="základní",J153,0)</f>
        <v>0</v>
      </c>
      <c r="BF153" s="124">
        <f>IF(N153="snížená",J153,0)</f>
        <v>0</v>
      </c>
      <c r="BG153" s="124">
        <f>IF(N153="zákl. přenesená",J153,0)</f>
        <v>0</v>
      </c>
      <c r="BH153" s="124">
        <f>IF(N153="sníž. přenesená",J153,0)</f>
        <v>0</v>
      </c>
      <c r="BI153" s="124">
        <f>IF(N153="nulová",J153,0)</f>
        <v>0</v>
      </c>
      <c r="BJ153" s="13" t="s">
        <v>76</v>
      </c>
      <c r="BK153" s="124">
        <f>ROUND(I153*H153,2)</f>
        <v>0</v>
      </c>
      <c r="BL153" s="13" t="s">
        <v>142</v>
      </c>
      <c r="BM153" s="123" t="s">
        <v>193</v>
      </c>
    </row>
    <row r="154" spans="2:65" s="1" customFormat="1" ht="19.5">
      <c r="B154" s="25"/>
      <c r="D154" s="142" t="s">
        <v>143</v>
      </c>
      <c r="F154" s="143" t="s">
        <v>202</v>
      </c>
      <c r="L154" s="25"/>
      <c r="M154" s="125"/>
      <c r="T154" s="48"/>
      <c r="AT154" s="13" t="s">
        <v>143</v>
      </c>
      <c r="AU154" s="13" t="s">
        <v>78</v>
      </c>
    </row>
    <row r="155" spans="2:65" s="1" customFormat="1" ht="23.65" customHeight="1">
      <c r="B155" s="116"/>
      <c r="C155" s="137" t="s">
        <v>98</v>
      </c>
      <c r="D155" s="137" t="s">
        <v>138</v>
      </c>
      <c r="E155" s="138" t="s">
        <v>204</v>
      </c>
      <c r="F155" s="139" t="s">
        <v>205</v>
      </c>
      <c r="G155" s="140" t="s">
        <v>141</v>
      </c>
      <c r="H155" s="141">
        <v>1613.6</v>
      </c>
      <c r="I155" s="117"/>
      <c r="J155" s="147">
        <f>ROUND(I155*H155,2)</f>
        <v>0</v>
      </c>
      <c r="K155" s="118"/>
      <c r="L155" s="25"/>
      <c r="M155" s="119" t="s">
        <v>1</v>
      </c>
      <c r="N155" s="120" t="s">
        <v>34</v>
      </c>
      <c r="O155" s="121">
        <v>0</v>
      </c>
      <c r="P155" s="121">
        <f>O155*H155</f>
        <v>0</v>
      </c>
      <c r="Q155" s="121">
        <v>0</v>
      </c>
      <c r="R155" s="121">
        <f>Q155*H155</f>
        <v>0</v>
      </c>
      <c r="S155" s="121">
        <v>0</v>
      </c>
      <c r="T155" s="122">
        <f>S155*H155</f>
        <v>0</v>
      </c>
      <c r="AR155" s="123" t="s">
        <v>142</v>
      </c>
      <c r="AT155" s="123" t="s">
        <v>138</v>
      </c>
      <c r="AU155" s="123" t="s">
        <v>78</v>
      </c>
      <c r="AY155" s="13" t="s">
        <v>136</v>
      </c>
      <c r="BE155" s="124">
        <f>IF(N155="základní",J155,0)</f>
        <v>0</v>
      </c>
      <c r="BF155" s="124">
        <f>IF(N155="snížená",J155,0)</f>
        <v>0</v>
      </c>
      <c r="BG155" s="124">
        <f>IF(N155="zákl. přenesená",J155,0)</f>
        <v>0</v>
      </c>
      <c r="BH155" s="124">
        <f>IF(N155="sníž. přenesená",J155,0)</f>
        <v>0</v>
      </c>
      <c r="BI155" s="124">
        <f>IF(N155="nulová",J155,0)</f>
        <v>0</v>
      </c>
      <c r="BJ155" s="13" t="s">
        <v>76</v>
      </c>
      <c r="BK155" s="124">
        <f>ROUND(I155*H155,2)</f>
        <v>0</v>
      </c>
      <c r="BL155" s="13" t="s">
        <v>142</v>
      </c>
      <c r="BM155" s="123" t="s">
        <v>197</v>
      </c>
    </row>
    <row r="156" spans="2:65" s="1" customFormat="1" ht="39">
      <c r="B156" s="25"/>
      <c r="D156" s="142" t="s">
        <v>143</v>
      </c>
      <c r="F156" s="143" t="s">
        <v>207</v>
      </c>
      <c r="L156" s="25"/>
      <c r="M156" s="125"/>
      <c r="T156" s="48"/>
      <c r="AT156" s="13" t="s">
        <v>143</v>
      </c>
      <c r="AU156" s="13" t="s">
        <v>78</v>
      </c>
    </row>
    <row r="157" spans="2:65" s="11" customFormat="1" ht="22.9" customHeight="1">
      <c r="B157" s="109"/>
      <c r="D157" s="110" t="s">
        <v>68</v>
      </c>
      <c r="E157" s="136" t="s">
        <v>208</v>
      </c>
      <c r="F157" s="136" t="s">
        <v>209</v>
      </c>
      <c r="J157" s="146">
        <f>BK157</f>
        <v>0</v>
      </c>
      <c r="L157" s="109"/>
      <c r="M157" s="111"/>
      <c r="P157" s="112">
        <f>SUM(P158:P165)</f>
        <v>0</v>
      </c>
      <c r="R157" s="112">
        <f>SUM(R158:R165)</f>
        <v>0</v>
      </c>
      <c r="T157" s="113">
        <f>SUM(T158:T165)</f>
        <v>0</v>
      </c>
      <c r="AR157" s="110" t="s">
        <v>76</v>
      </c>
      <c r="AT157" s="114" t="s">
        <v>68</v>
      </c>
      <c r="AU157" s="114" t="s">
        <v>76</v>
      </c>
      <c r="AY157" s="110" t="s">
        <v>136</v>
      </c>
      <c r="BK157" s="115">
        <f>SUM(BK158:BK165)</f>
        <v>0</v>
      </c>
    </row>
    <row r="158" spans="2:65" s="1" customFormat="1" ht="21.4" customHeight="1">
      <c r="B158" s="116"/>
      <c r="C158" s="137" t="s">
        <v>8</v>
      </c>
      <c r="D158" s="137" t="s">
        <v>138</v>
      </c>
      <c r="E158" s="138" t="s">
        <v>210</v>
      </c>
      <c r="F158" s="139" t="s">
        <v>211</v>
      </c>
      <c r="G158" s="140" t="s">
        <v>212</v>
      </c>
      <c r="H158" s="141">
        <v>626.99</v>
      </c>
      <c r="I158" s="117"/>
      <c r="J158" s="147">
        <f>ROUND(I158*H158,2)</f>
        <v>0</v>
      </c>
      <c r="K158" s="118"/>
      <c r="L158" s="25"/>
      <c r="M158" s="119" t="s">
        <v>1</v>
      </c>
      <c r="N158" s="120" t="s">
        <v>34</v>
      </c>
      <c r="O158" s="121">
        <v>0</v>
      </c>
      <c r="P158" s="121">
        <f>O158*H158</f>
        <v>0</v>
      </c>
      <c r="Q158" s="121">
        <v>0</v>
      </c>
      <c r="R158" s="121">
        <f>Q158*H158</f>
        <v>0</v>
      </c>
      <c r="S158" s="121">
        <v>0</v>
      </c>
      <c r="T158" s="122">
        <f>S158*H158</f>
        <v>0</v>
      </c>
      <c r="AR158" s="123" t="s">
        <v>142</v>
      </c>
      <c r="AT158" s="123" t="s">
        <v>138</v>
      </c>
      <c r="AU158" s="123" t="s">
        <v>78</v>
      </c>
      <c r="AY158" s="13" t="s">
        <v>136</v>
      </c>
      <c r="BE158" s="124">
        <f>IF(N158="základní",J158,0)</f>
        <v>0</v>
      </c>
      <c r="BF158" s="124">
        <f>IF(N158="snížená",J158,0)</f>
        <v>0</v>
      </c>
      <c r="BG158" s="124">
        <f>IF(N158="zákl. přenesená",J158,0)</f>
        <v>0</v>
      </c>
      <c r="BH158" s="124">
        <f>IF(N158="sníž. přenesená",J158,0)</f>
        <v>0</v>
      </c>
      <c r="BI158" s="124">
        <f>IF(N158="nulová",J158,0)</f>
        <v>0</v>
      </c>
      <c r="BJ158" s="13" t="s">
        <v>76</v>
      </c>
      <c r="BK158" s="124">
        <f>ROUND(I158*H158,2)</f>
        <v>0</v>
      </c>
      <c r="BL158" s="13" t="s">
        <v>142</v>
      </c>
      <c r="BM158" s="123" t="s">
        <v>201</v>
      </c>
    </row>
    <row r="159" spans="2:65" s="1" customFormat="1" ht="19.5">
      <c r="B159" s="25"/>
      <c r="D159" s="142" t="s">
        <v>143</v>
      </c>
      <c r="F159" s="143" t="s">
        <v>214</v>
      </c>
      <c r="L159" s="25"/>
      <c r="M159" s="125"/>
      <c r="T159" s="48"/>
      <c r="AT159" s="13" t="s">
        <v>143</v>
      </c>
      <c r="AU159" s="13" t="s">
        <v>78</v>
      </c>
    </row>
    <row r="160" spans="2:65" s="1" customFormat="1" ht="15" customHeight="1">
      <c r="B160" s="116"/>
      <c r="C160" s="137" t="s">
        <v>203</v>
      </c>
      <c r="D160" s="137" t="s">
        <v>138</v>
      </c>
      <c r="E160" s="138" t="s">
        <v>216</v>
      </c>
      <c r="F160" s="139" t="s">
        <v>217</v>
      </c>
      <c r="G160" s="140" t="s">
        <v>212</v>
      </c>
      <c r="H160" s="141">
        <v>1880.97</v>
      </c>
      <c r="I160" s="117"/>
      <c r="J160" s="147">
        <f>ROUND(I160*H160,2)</f>
        <v>0</v>
      </c>
      <c r="K160" s="118"/>
      <c r="L160" s="25"/>
      <c r="M160" s="119" t="s">
        <v>1</v>
      </c>
      <c r="N160" s="120" t="s">
        <v>34</v>
      </c>
      <c r="O160" s="121">
        <v>0</v>
      </c>
      <c r="P160" s="121">
        <f>O160*H160</f>
        <v>0</v>
      </c>
      <c r="Q160" s="121">
        <v>0</v>
      </c>
      <c r="R160" s="121">
        <f>Q160*H160</f>
        <v>0</v>
      </c>
      <c r="S160" s="121">
        <v>0</v>
      </c>
      <c r="T160" s="122">
        <f>S160*H160</f>
        <v>0</v>
      </c>
      <c r="AR160" s="123" t="s">
        <v>142</v>
      </c>
      <c r="AT160" s="123" t="s">
        <v>138</v>
      </c>
      <c r="AU160" s="123" t="s">
        <v>78</v>
      </c>
      <c r="AY160" s="13" t="s">
        <v>136</v>
      </c>
      <c r="BE160" s="124">
        <f>IF(N160="základní",J160,0)</f>
        <v>0</v>
      </c>
      <c r="BF160" s="124">
        <f>IF(N160="snížená",J160,0)</f>
        <v>0</v>
      </c>
      <c r="BG160" s="124">
        <f>IF(N160="zákl. přenesená",J160,0)</f>
        <v>0</v>
      </c>
      <c r="BH160" s="124">
        <f>IF(N160="sníž. přenesená",J160,0)</f>
        <v>0</v>
      </c>
      <c r="BI160" s="124">
        <f>IF(N160="nulová",J160,0)</f>
        <v>0</v>
      </c>
      <c r="BJ160" s="13" t="s">
        <v>76</v>
      </c>
      <c r="BK160" s="124">
        <f>ROUND(I160*H160,2)</f>
        <v>0</v>
      </c>
      <c r="BL160" s="13" t="s">
        <v>142</v>
      </c>
      <c r="BM160" s="123" t="s">
        <v>206</v>
      </c>
    </row>
    <row r="161" spans="2:65" s="1" customFormat="1" ht="29.25">
      <c r="B161" s="25"/>
      <c r="D161" s="142" t="s">
        <v>143</v>
      </c>
      <c r="F161" s="143" t="s">
        <v>219</v>
      </c>
      <c r="L161" s="25"/>
      <c r="M161" s="125"/>
      <c r="T161" s="48"/>
      <c r="AT161" s="13" t="s">
        <v>143</v>
      </c>
      <c r="AU161" s="13" t="s">
        <v>78</v>
      </c>
    </row>
    <row r="162" spans="2:65" s="1" customFormat="1" ht="23.65" customHeight="1">
      <c r="B162" s="116"/>
      <c r="C162" s="137" t="s">
        <v>180</v>
      </c>
      <c r="D162" s="137" t="s">
        <v>138</v>
      </c>
      <c r="E162" s="138" t="s">
        <v>269</v>
      </c>
      <c r="F162" s="139" t="s">
        <v>270</v>
      </c>
      <c r="G162" s="140" t="s">
        <v>212</v>
      </c>
      <c r="H162" s="141">
        <v>246.18</v>
      </c>
      <c r="I162" s="117"/>
      <c r="J162" s="147">
        <f>ROUND(I162*H162,2)</f>
        <v>0</v>
      </c>
      <c r="K162" s="118"/>
      <c r="L162" s="25"/>
      <c r="M162" s="119" t="s">
        <v>1</v>
      </c>
      <c r="N162" s="120" t="s">
        <v>34</v>
      </c>
      <c r="O162" s="121">
        <v>0</v>
      </c>
      <c r="P162" s="121">
        <f>O162*H162</f>
        <v>0</v>
      </c>
      <c r="Q162" s="121">
        <v>0</v>
      </c>
      <c r="R162" s="121">
        <f>Q162*H162</f>
        <v>0</v>
      </c>
      <c r="S162" s="121">
        <v>0</v>
      </c>
      <c r="T162" s="122">
        <f>S162*H162</f>
        <v>0</v>
      </c>
      <c r="AR162" s="123" t="s">
        <v>142</v>
      </c>
      <c r="AT162" s="123" t="s">
        <v>138</v>
      </c>
      <c r="AU162" s="123" t="s">
        <v>78</v>
      </c>
      <c r="AY162" s="13" t="s">
        <v>136</v>
      </c>
      <c r="BE162" s="124">
        <f>IF(N162="základní",J162,0)</f>
        <v>0</v>
      </c>
      <c r="BF162" s="124">
        <f>IF(N162="snížená",J162,0)</f>
        <v>0</v>
      </c>
      <c r="BG162" s="124">
        <f>IF(N162="zákl. přenesená",J162,0)</f>
        <v>0</v>
      </c>
      <c r="BH162" s="124">
        <f>IF(N162="sníž. přenesená",J162,0)</f>
        <v>0</v>
      </c>
      <c r="BI162" s="124">
        <f>IF(N162="nulová",J162,0)</f>
        <v>0</v>
      </c>
      <c r="BJ162" s="13" t="s">
        <v>76</v>
      </c>
      <c r="BK162" s="124">
        <f>ROUND(I162*H162,2)</f>
        <v>0</v>
      </c>
      <c r="BL162" s="13" t="s">
        <v>142</v>
      </c>
      <c r="BM162" s="123" t="s">
        <v>213</v>
      </c>
    </row>
    <row r="163" spans="2:65" s="1" customFormat="1" ht="19.5">
      <c r="B163" s="25"/>
      <c r="D163" s="142" t="s">
        <v>143</v>
      </c>
      <c r="F163" s="143" t="s">
        <v>271</v>
      </c>
      <c r="L163" s="25"/>
      <c r="M163" s="125"/>
      <c r="T163" s="48"/>
      <c r="AT163" s="13" t="s">
        <v>143</v>
      </c>
      <c r="AU163" s="13" t="s">
        <v>78</v>
      </c>
    </row>
    <row r="164" spans="2:65" s="1" customFormat="1" ht="31.9" customHeight="1">
      <c r="B164" s="116"/>
      <c r="C164" s="137" t="s">
        <v>168</v>
      </c>
      <c r="D164" s="137" t="s">
        <v>138</v>
      </c>
      <c r="E164" s="138" t="s">
        <v>220</v>
      </c>
      <c r="F164" s="139" t="s">
        <v>221</v>
      </c>
      <c r="G164" s="140" t="s">
        <v>212</v>
      </c>
      <c r="H164" s="141">
        <v>626.99</v>
      </c>
      <c r="I164" s="117"/>
      <c r="J164" s="147">
        <f>ROUND(I164*H164,2)</f>
        <v>0</v>
      </c>
      <c r="K164" s="118"/>
      <c r="L164" s="25"/>
      <c r="M164" s="119" t="s">
        <v>1</v>
      </c>
      <c r="N164" s="120" t="s">
        <v>34</v>
      </c>
      <c r="O164" s="121">
        <v>0</v>
      </c>
      <c r="P164" s="121">
        <f>O164*H164</f>
        <v>0</v>
      </c>
      <c r="Q164" s="121">
        <v>0</v>
      </c>
      <c r="R164" s="121">
        <f>Q164*H164</f>
        <v>0</v>
      </c>
      <c r="S164" s="121">
        <v>0</v>
      </c>
      <c r="T164" s="122">
        <f>S164*H164</f>
        <v>0</v>
      </c>
      <c r="AR164" s="123" t="s">
        <v>142</v>
      </c>
      <c r="AT164" s="123" t="s">
        <v>138</v>
      </c>
      <c r="AU164" s="123" t="s">
        <v>78</v>
      </c>
      <c r="AY164" s="13" t="s">
        <v>136</v>
      </c>
      <c r="BE164" s="124">
        <f>IF(N164="základní",J164,0)</f>
        <v>0</v>
      </c>
      <c r="BF164" s="124">
        <f>IF(N164="snížená",J164,0)</f>
        <v>0</v>
      </c>
      <c r="BG164" s="124">
        <f>IF(N164="zákl. přenesená",J164,0)</f>
        <v>0</v>
      </c>
      <c r="BH164" s="124">
        <f>IF(N164="sníž. přenesená",J164,0)</f>
        <v>0</v>
      </c>
      <c r="BI164" s="124">
        <f>IF(N164="nulová",J164,0)</f>
        <v>0</v>
      </c>
      <c r="BJ164" s="13" t="s">
        <v>76</v>
      </c>
      <c r="BK164" s="124">
        <f>ROUND(I164*H164,2)</f>
        <v>0</v>
      </c>
      <c r="BL164" s="13" t="s">
        <v>142</v>
      </c>
      <c r="BM164" s="123" t="s">
        <v>218</v>
      </c>
    </row>
    <row r="165" spans="2:65" s="1" customFormat="1" ht="29.25">
      <c r="B165" s="25"/>
      <c r="D165" s="142" t="s">
        <v>143</v>
      </c>
      <c r="F165" s="143" t="s">
        <v>223</v>
      </c>
      <c r="L165" s="25"/>
      <c r="M165" s="125"/>
      <c r="T165" s="48"/>
      <c r="AT165" s="13" t="s">
        <v>143</v>
      </c>
      <c r="AU165" s="13" t="s">
        <v>78</v>
      </c>
    </row>
    <row r="166" spans="2:65" s="11" customFormat="1" ht="22.9" customHeight="1">
      <c r="B166" s="109"/>
      <c r="D166" s="110" t="s">
        <v>68</v>
      </c>
      <c r="E166" s="136" t="s">
        <v>224</v>
      </c>
      <c r="F166" s="136" t="s">
        <v>225</v>
      </c>
      <c r="J166" s="146">
        <f>BK166</f>
        <v>0</v>
      </c>
      <c r="L166" s="109"/>
      <c r="M166" s="111"/>
      <c r="P166" s="112">
        <f>SUM(P167:P168)</f>
        <v>0</v>
      </c>
      <c r="R166" s="112">
        <f>SUM(R167:R168)</f>
        <v>0</v>
      </c>
      <c r="T166" s="113">
        <f>SUM(T167:T168)</f>
        <v>0</v>
      </c>
      <c r="AR166" s="110" t="s">
        <v>76</v>
      </c>
      <c r="AT166" s="114" t="s">
        <v>68</v>
      </c>
      <c r="AU166" s="114" t="s">
        <v>76</v>
      </c>
      <c r="AY166" s="110" t="s">
        <v>136</v>
      </c>
      <c r="BK166" s="115">
        <f>SUM(BK167:BK168)</f>
        <v>0</v>
      </c>
    </row>
    <row r="167" spans="2:65" s="1" customFormat="1" ht="23.65" customHeight="1">
      <c r="B167" s="116"/>
      <c r="C167" s="137" t="s">
        <v>215</v>
      </c>
      <c r="D167" s="137" t="s">
        <v>138</v>
      </c>
      <c r="E167" s="138" t="s">
        <v>227</v>
      </c>
      <c r="F167" s="139" t="s">
        <v>228</v>
      </c>
      <c r="G167" s="140" t="s">
        <v>212</v>
      </c>
      <c r="H167" s="141">
        <v>626.99</v>
      </c>
      <c r="I167" s="117"/>
      <c r="J167" s="147">
        <f>ROUND(I167*H167,2)</f>
        <v>0</v>
      </c>
      <c r="K167" s="118"/>
      <c r="L167" s="25"/>
      <c r="M167" s="119" t="s">
        <v>1</v>
      </c>
      <c r="N167" s="120" t="s">
        <v>34</v>
      </c>
      <c r="O167" s="121">
        <v>0</v>
      </c>
      <c r="P167" s="121">
        <f>O167*H167</f>
        <v>0</v>
      </c>
      <c r="Q167" s="121">
        <v>0</v>
      </c>
      <c r="R167" s="121">
        <f>Q167*H167</f>
        <v>0</v>
      </c>
      <c r="S167" s="121">
        <v>0</v>
      </c>
      <c r="T167" s="122">
        <f>S167*H167</f>
        <v>0</v>
      </c>
      <c r="AR167" s="123" t="s">
        <v>142</v>
      </c>
      <c r="AT167" s="123" t="s">
        <v>138</v>
      </c>
      <c r="AU167" s="123" t="s">
        <v>78</v>
      </c>
      <c r="AY167" s="13" t="s">
        <v>136</v>
      </c>
      <c r="BE167" s="124">
        <f>IF(N167="základní",J167,0)</f>
        <v>0</v>
      </c>
      <c r="BF167" s="124">
        <f>IF(N167="snížená",J167,0)</f>
        <v>0</v>
      </c>
      <c r="BG167" s="124">
        <f>IF(N167="zákl. přenesená",J167,0)</f>
        <v>0</v>
      </c>
      <c r="BH167" s="124">
        <f>IF(N167="sníž. přenesená",J167,0)</f>
        <v>0</v>
      </c>
      <c r="BI167" s="124">
        <f>IF(N167="nulová",J167,0)</f>
        <v>0</v>
      </c>
      <c r="BJ167" s="13" t="s">
        <v>76</v>
      </c>
      <c r="BK167" s="124">
        <f>ROUND(I167*H167,2)</f>
        <v>0</v>
      </c>
      <c r="BL167" s="13" t="s">
        <v>142</v>
      </c>
      <c r="BM167" s="123" t="s">
        <v>222</v>
      </c>
    </row>
    <row r="168" spans="2:65" s="1" customFormat="1" ht="29.25">
      <c r="B168" s="25"/>
      <c r="D168" s="142" t="s">
        <v>143</v>
      </c>
      <c r="F168" s="143" t="s">
        <v>230</v>
      </c>
      <c r="L168" s="25"/>
      <c r="M168" s="125"/>
      <c r="T168" s="48"/>
      <c r="AT168" s="13" t="s">
        <v>143</v>
      </c>
      <c r="AU168" s="13" t="s">
        <v>78</v>
      </c>
    </row>
    <row r="169" spans="2:65" s="11" customFormat="1" ht="25.9" customHeight="1">
      <c r="B169" s="109"/>
      <c r="D169" s="110" t="s">
        <v>68</v>
      </c>
      <c r="E169" s="135" t="s">
        <v>231</v>
      </c>
      <c r="F169" s="135" t="s">
        <v>232</v>
      </c>
      <c r="J169" s="145">
        <f>BK169</f>
        <v>0</v>
      </c>
      <c r="L169" s="109"/>
      <c r="M169" s="111"/>
      <c r="P169" s="112">
        <f>P170</f>
        <v>0</v>
      </c>
      <c r="R169" s="112">
        <f>R170</f>
        <v>0</v>
      </c>
      <c r="T169" s="113">
        <f>T170</f>
        <v>0</v>
      </c>
      <c r="AR169" s="110" t="s">
        <v>158</v>
      </c>
      <c r="AT169" s="114" t="s">
        <v>68</v>
      </c>
      <c r="AU169" s="114" t="s">
        <v>69</v>
      </c>
      <c r="AY169" s="110" t="s">
        <v>136</v>
      </c>
      <c r="BK169" s="115">
        <f>BK170</f>
        <v>0</v>
      </c>
    </row>
    <row r="170" spans="2:65" s="11" customFormat="1" ht="22.9" customHeight="1">
      <c r="B170" s="109"/>
      <c r="D170" s="110" t="s">
        <v>68</v>
      </c>
      <c r="E170" s="136" t="s">
        <v>233</v>
      </c>
      <c r="F170" s="136" t="s">
        <v>234</v>
      </c>
      <c r="J170" s="146">
        <f>BK170</f>
        <v>0</v>
      </c>
      <c r="L170" s="109"/>
      <c r="M170" s="111"/>
      <c r="P170" s="112">
        <f>SUM(P171:P172)</f>
        <v>0</v>
      </c>
      <c r="R170" s="112">
        <f>SUM(R171:R172)</f>
        <v>0</v>
      </c>
      <c r="T170" s="113">
        <f>SUM(T171:T172)</f>
        <v>0</v>
      </c>
      <c r="AR170" s="110" t="s">
        <v>158</v>
      </c>
      <c r="AT170" s="114" t="s">
        <v>68</v>
      </c>
      <c r="AU170" s="114" t="s">
        <v>76</v>
      </c>
      <c r="AY170" s="110" t="s">
        <v>136</v>
      </c>
      <c r="BK170" s="115">
        <f>SUM(BK171:BK172)</f>
        <v>0</v>
      </c>
    </row>
    <row r="171" spans="2:65" s="1" customFormat="1" ht="15" customHeight="1">
      <c r="B171" s="116"/>
      <c r="C171" s="137" t="s">
        <v>173</v>
      </c>
      <c r="D171" s="137" t="s">
        <v>138</v>
      </c>
      <c r="E171" s="138" t="s">
        <v>231</v>
      </c>
      <c r="F171" s="139" t="s">
        <v>235</v>
      </c>
      <c r="G171" s="140" t="s">
        <v>236</v>
      </c>
      <c r="H171" s="141">
        <v>1</v>
      </c>
      <c r="I171" s="117"/>
      <c r="J171" s="147">
        <f>ROUND(I171*H171,2)</f>
        <v>0</v>
      </c>
      <c r="K171" s="118"/>
      <c r="L171" s="25"/>
      <c r="M171" s="119" t="s">
        <v>1</v>
      </c>
      <c r="N171" s="120" t="s">
        <v>34</v>
      </c>
      <c r="O171" s="121">
        <v>0</v>
      </c>
      <c r="P171" s="121">
        <f>O171*H171</f>
        <v>0</v>
      </c>
      <c r="Q171" s="121">
        <v>0</v>
      </c>
      <c r="R171" s="121">
        <f>Q171*H171</f>
        <v>0</v>
      </c>
      <c r="S171" s="121">
        <v>0</v>
      </c>
      <c r="T171" s="122">
        <f>S171*H171</f>
        <v>0</v>
      </c>
      <c r="AR171" s="123" t="s">
        <v>142</v>
      </c>
      <c r="AT171" s="123" t="s">
        <v>138</v>
      </c>
      <c r="AU171" s="123" t="s">
        <v>78</v>
      </c>
      <c r="AY171" s="13" t="s">
        <v>136</v>
      </c>
      <c r="BE171" s="124">
        <f>IF(N171="základní",J171,0)</f>
        <v>0</v>
      </c>
      <c r="BF171" s="124">
        <f>IF(N171="snížená",J171,0)</f>
        <v>0</v>
      </c>
      <c r="BG171" s="124">
        <f>IF(N171="zákl. přenesená",J171,0)</f>
        <v>0</v>
      </c>
      <c r="BH171" s="124">
        <f>IF(N171="sníž. přenesená",J171,0)</f>
        <v>0</v>
      </c>
      <c r="BI171" s="124">
        <f>IF(N171="nulová",J171,0)</f>
        <v>0</v>
      </c>
      <c r="BJ171" s="13" t="s">
        <v>76</v>
      </c>
      <c r="BK171" s="124">
        <f>ROUND(I171*H171,2)</f>
        <v>0</v>
      </c>
      <c r="BL171" s="13" t="s">
        <v>142</v>
      </c>
      <c r="BM171" s="123" t="s">
        <v>229</v>
      </c>
    </row>
    <row r="172" spans="2:65" s="1" customFormat="1">
      <c r="B172" s="25"/>
      <c r="D172" s="142" t="s">
        <v>143</v>
      </c>
      <c r="F172" s="143" t="s">
        <v>238</v>
      </c>
      <c r="L172" s="25"/>
      <c r="M172" s="126"/>
      <c r="N172" s="127"/>
      <c r="O172" s="127"/>
      <c r="P172" s="127"/>
      <c r="Q172" s="127"/>
      <c r="R172" s="127"/>
      <c r="S172" s="127"/>
      <c r="T172" s="128"/>
      <c r="AT172" s="13" t="s">
        <v>143</v>
      </c>
      <c r="AU172" s="13" t="s">
        <v>78</v>
      </c>
    </row>
    <row r="173" spans="2:65" s="1" customFormat="1" ht="6.95" customHeight="1">
      <c r="B173" s="37"/>
      <c r="C173" s="38"/>
      <c r="D173" s="38"/>
      <c r="E173" s="38"/>
      <c r="F173" s="38"/>
      <c r="G173" s="38"/>
      <c r="H173" s="38"/>
      <c r="I173" s="38"/>
      <c r="J173" s="38"/>
      <c r="K173" s="38"/>
      <c r="L173" s="25"/>
    </row>
  </sheetData>
  <sheetProtection algorithmName="SHA-512" hashValue="quot02lBLzubOjWBRv9dCuJMKZ0RAUOZOhGzDVsGC+rb7ft2GkeDO/wK/yFUW4DCle7DBLJ1YLiT+dkO3YgDzg==" saltValue="wEGeY/ND3nliRZPaXWNkwA==" spinCount="100000" sheet="1" objects="1" scenarios="1"/>
  <autoFilter ref="C124:K172" xr:uid="{00000000-0009-0000-0000-000004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47"/>
  <sheetViews>
    <sheetView showGridLines="0" workbookViewId="0">
      <selection activeCell="H142" sqref="H142"/>
    </sheetView>
  </sheetViews>
  <sheetFormatPr defaultRowHeight="11.25"/>
  <cols>
    <col min="1" max="1" width="8.5" customWidth="1"/>
    <col min="2" max="2" width="1.1640625" customWidth="1"/>
    <col min="3" max="3" width="4.33203125" customWidth="1"/>
    <col min="4" max="4" width="4.5" customWidth="1"/>
    <col min="5" max="5" width="17.5" customWidth="1"/>
    <col min="6" max="6" width="52.1640625" customWidth="1"/>
    <col min="7" max="7" width="7.6640625" customWidth="1"/>
    <col min="8" max="8" width="14.33203125" customWidth="1"/>
    <col min="9" max="9" width="16.1640625" customWidth="1"/>
    <col min="10" max="10" width="22.83203125" customWidth="1"/>
    <col min="11" max="11" width="22.83203125" hidden="1" customWidth="1"/>
    <col min="12" max="12" width="9.5" customWidth="1"/>
    <col min="13" max="13" width="11.1640625" hidden="1" customWidth="1"/>
    <col min="14" max="14" width="9.1640625" hidden="1"/>
    <col min="15" max="20" width="14.5" hidden="1" customWidth="1"/>
    <col min="21" max="21" width="16.6640625" hidden="1" customWidth="1"/>
    <col min="22" max="22" width="12.6640625" customWidth="1"/>
    <col min="23" max="23" width="16.6640625" customWidth="1"/>
    <col min="24" max="24" width="12.6640625" customWidth="1"/>
    <col min="25" max="25" width="15.5" customWidth="1"/>
    <col min="26" max="26" width="11.33203125" customWidth="1"/>
    <col min="27" max="27" width="15.5" customWidth="1"/>
    <col min="28" max="28" width="16.6640625" customWidth="1"/>
    <col min="29" max="29" width="11.33203125" customWidth="1"/>
    <col min="30" max="30" width="15.5" customWidth="1"/>
    <col min="31" max="31" width="16.6640625" customWidth="1"/>
    <col min="44" max="65" width="9.1640625" hidden="1"/>
  </cols>
  <sheetData>
    <row r="2" spans="2:46" ht="36.950000000000003" customHeight="1">
      <c r="L2" s="164" t="s">
        <v>5</v>
      </c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3" t="s">
        <v>87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5" customHeight="1">
      <c r="B4" s="16"/>
      <c r="D4" s="17" t="s">
        <v>103</v>
      </c>
      <c r="L4" s="16"/>
      <c r="M4" s="76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5" customHeight="1">
      <c r="B7" s="16"/>
      <c r="E7" s="192" t="str">
        <f>'Rekapitulace stavby'!K6</f>
        <v>Hodonín – opravy asfaltových vrstev MK 2024</v>
      </c>
      <c r="F7" s="193"/>
      <c r="G7" s="193"/>
      <c r="H7" s="193"/>
      <c r="L7" s="16"/>
    </row>
    <row r="8" spans="2:46" s="1" customFormat="1" ht="12" customHeight="1">
      <c r="B8" s="25"/>
      <c r="D8" s="22" t="s">
        <v>104</v>
      </c>
      <c r="L8" s="25"/>
    </row>
    <row r="9" spans="2:46" s="1" customFormat="1" ht="15" customHeight="1">
      <c r="B9" s="25"/>
      <c r="E9" s="184" t="s">
        <v>382</v>
      </c>
      <c r="F9" s="191"/>
      <c r="G9" s="191"/>
      <c r="H9" s="191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/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23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22</v>
      </c>
      <c r="J17" s="20" t="str">
        <f>'Rekapitulace stavby'!AN13</f>
        <v/>
      </c>
      <c r="L17" s="25"/>
    </row>
    <row r="18" spans="2:12" s="1" customFormat="1" ht="18" customHeight="1">
      <c r="B18" s="25"/>
      <c r="E18" s="178" t="str">
        <f>'Rekapitulace stavby'!E14</f>
        <v xml:space="preserve"> </v>
      </c>
      <c r="F18" s="178"/>
      <c r="G18" s="178"/>
      <c r="H18" s="178"/>
      <c r="I18" s="22" t="s">
        <v>23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22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23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22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23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5" customHeight="1">
      <c r="B27" s="77"/>
      <c r="E27" s="180" t="s">
        <v>1</v>
      </c>
      <c r="F27" s="180"/>
      <c r="G27" s="180"/>
      <c r="H27" s="180"/>
      <c r="L27" s="77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78" t="s">
        <v>29</v>
      </c>
      <c r="J30" s="56">
        <f>ROUND(J121,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79" t="s">
        <v>33</v>
      </c>
      <c r="E33" s="22" t="s">
        <v>34</v>
      </c>
      <c r="F33" s="80">
        <f>ROUND((SUM(BE121:BE146)),  2)</f>
        <v>0</v>
      </c>
      <c r="I33" s="81">
        <v>0.21</v>
      </c>
      <c r="J33" s="80">
        <f>ROUND(((SUM(BE121:BE146))*I33),  2)</f>
        <v>0</v>
      </c>
      <c r="L33" s="25"/>
    </row>
    <row r="34" spans="2:12" s="1" customFormat="1" ht="14.45" customHeight="1">
      <c r="B34" s="25"/>
      <c r="E34" s="22" t="s">
        <v>35</v>
      </c>
      <c r="F34" s="80">
        <f>ROUND((SUM(BF121:BF146)),  2)</f>
        <v>0</v>
      </c>
      <c r="I34" s="81">
        <v>0.12</v>
      </c>
      <c r="J34" s="80">
        <f>ROUND(((SUM(BF121:BF146))*I34),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80">
        <f>ROUND((SUM(BG121:BG146)),  2)</f>
        <v>0</v>
      </c>
      <c r="I35" s="81">
        <v>0.21</v>
      </c>
      <c r="J35" s="8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80">
        <f>ROUND((SUM(BH121:BH146)),  2)</f>
        <v>0</v>
      </c>
      <c r="I36" s="81">
        <v>0.12</v>
      </c>
      <c r="J36" s="80">
        <f>0</f>
        <v>0</v>
      </c>
      <c r="L36" s="25"/>
    </row>
    <row r="37" spans="2:12" s="1" customFormat="1" ht="14.45" hidden="1" customHeight="1">
      <c r="B37" s="25"/>
      <c r="E37" s="22" t="s">
        <v>38</v>
      </c>
      <c r="F37" s="80">
        <f>ROUND((SUM(BI121:BI146)),  2)</f>
        <v>0</v>
      </c>
      <c r="I37" s="81">
        <v>0</v>
      </c>
      <c r="J37" s="80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2"/>
      <c r="D39" s="83" t="s">
        <v>39</v>
      </c>
      <c r="E39" s="49"/>
      <c r="F39" s="49"/>
      <c r="G39" s="84" t="s">
        <v>40</v>
      </c>
      <c r="H39" s="85" t="s">
        <v>41</v>
      </c>
      <c r="I39" s="49"/>
      <c r="J39" s="86">
        <f>SUM(J30:J37)</f>
        <v>0</v>
      </c>
      <c r="K39" s="8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44</v>
      </c>
      <c r="E61" s="27"/>
      <c r="F61" s="88" t="s">
        <v>45</v>
      </c>
      <c r="G61" s="36" t="s">
        <v>44</v>
      </c>
      <c r="H61" s="27"/>
      <c r="I61" s="27"/>
      <c r="J61" s="8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44</v>
      </c>
      <c r="E76" s="27"/>
      <c r="F76" s="88" t="s">
        <v>45</v>
      </c>
      <c r="G76" s="36" t="s">
        <v>44</v>
      </c>
      <c r="H76" s="27"/>
      <c r="I76" s="27"/>
      <c r="J76" s="89" t="s">
        <v>45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106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5" customHeight="1">
      <c r="B85" s="25"/>
      <c r="E85" s="192" t="str">
        <f>E7</f>
        <v>Hodonín – opravy asfaltových vrstev MK 2024</v>
      </c>
      <c r="F85" s="193"/>
      <c r="G85" s="193"/>
      <c r="H85" s="193"/>
      <c r="L85" s="25"/>
    </row>
    <row r="86" spans="2:47" s="1" customFormat="1" ht="12" customHeight="1">
      <c r="B86" s="25"/>
      <c r="C86" s="22" t="s">
        <v>104</v>
      </c>
      <c r="L86" s="25"/>
    </row>
    <row r="87" spans="2:47" s="1" customFormat="1" ht="15" customHeight="1">
      <c r="B87" s="25"/>
      <c r="E87" s="184" t="str">
        <f>E9</f>
        <v>05 - Rekonstrukce MK Pánov II</v>
      </c>
      <c r="F87" s="191"/>
      <c r="G87" s="191"/>
      <c r="H87" s="191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/>
      </c>
      <c r="L89" s="25"/>
    </row>
    <row r="90" spans="2:47" s="1" customFormat="1" ht="6.95" customHeight="1">
      <c r="B90" s="25"/>
      <c r="L90" s="25"/>
    </row>
    <row r="91" spans="2:47" s="1" customFormat="1" ht="14.85" customHeight="1">
      <c r="B91" s="25"/>
      <c r="C91" s="22" t="s">
        <v>21</v>
      </c>
      <c r="F91" s="20" t="str">
        <f>E15</f>
        <v xml:space="preserve"> </v>
      </c>
      <c r="I91" s="22" t="s">
        <v>25</v>
      </c>
      <c r="J91" s="23" t="str">
        <f>E21</f>
        <v xml:space="preserve"> </v>
      </c>
      <c r="L91" s="25"/>
    </row>
    <row r="92" spans="2:47" s="1" customFormat="1" ht="14.85" customHeight="1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0" t="s">
        <v>107</v>
      </c>
      <c r="D94" s="82"/>
      <c r="E94" s="82"/>
      <c r="F94" s="82"/>
      <c r="G94" s="82"/>
      <c r="H94" s="82"/>
      <c r="I94" s="82"/>
      <c r="J94" s="91" t="s">
        <v>108</v>
      </c>
      <c r="K94" s="8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2" t="s">
        <v>109</v>
      </c>
      <c r="J96" s="56">
        <f>J121</f>
        <v>0</v>
      </c>
      <c r="L96" s="25"/>
      <c r="AU96" s="13" t="s">
        <v>110</v>
      </c>
    </row>
    <row r="97" spans="2:12" s="8" customFormat="1" ht="24.95" customHeight="1">
      <c r="B97" s="93"/>
      <c r="D97" s="94" t="s">
        <v>111</v>
      </c>
      <c r="E97" s="95"/>
      <c r="F97" s="95"/>
      <c r="G97" s="95"/>
      <c r="H97" s="95"/>
      <c r="I97" s="95"/>
      <c r="J97" s="96">
        <f>J122</f>
        <v>0</v>
      </c>
      <c r="L97" s="93"/>
    </row>
    <row r="98" spans="2:12" s="9" customFormat="1" ht="19.899999999999999" customHeight="1">
      <c r="B98" s="97"/>
      <c r="D98" s="98" t="s">
        <v>112</v>
      </c>
      <c r="E98" s="99"/>
      <c r="F98" s="99"/>
      <c r="G98" s="99"/>
      <c r="H98" s="99"/>
      <c r="I98" s="99"/>
      <c r="J98" s="100">
        <f>J123</f>
        <v>0</v>
      </c>
      <c r="L98" s="97"/>
    </row>
    <row r="99" spans="2:12" s="9" customFormat="1" ht="19.899999999999999" customHeight="1">
      <c r="B99" s="97"/>
      <c r="D99" s="98" t="s">
        <v>114</v>
      </c>
      <c r="E99" s="99"/>
      <c r="F99" s="99"/>
      <c r="G99" s="99"/>
      <c r="H99" s="99"/>
      <c r="I99" s="99"/>
      <c r="J99" s="100">
        <f>J126</f>
        <v>0</v>
      </c>
      <c r="L99" s="97"/>
    </row>
    <row r="100" spans="2:12" s="9" customFormat="1" ht="19.899999999999999" customHeight="1">
      <c r="B100" s="97"/>
      <c r="D100" s="98" t="s">
        <v>116</v>
      </c>
      <c r="E100" s="99"/>
      <c r="F100" s="99"/>
      <c r="G100" s="99"/>
      <c r="H100" s="99"/>
      <c r="I100" s="99"/>
      <c r="J100" s="100">
        <f>J137</f>
        <v>0</v>
      </c>
      <c r="L100" s="97"/>
    </row>
    <row r="101" spans="2:12" s="9" customFormat="1" ht="19.899999999999999" customHeight="1">
      <c r="B101" s="97"/>
      <c r="D101" s="98" t="s">
        <v>118</v>
      </c>
      <c r="E101" s="99"/>
      <c r="F101" s="99"/>
      <c r="G101" s="99"/>
      <c r="H101" s="99"/>
      <c r="I101" s="99"/>
      <c r="J101" s="100">
        <f>J144</f>
        <v>0</v>
      </c>
      <c r="L101" s="97"/>
    </row>
    <row r="102" spans="2:12" s="1" customFormat="1" ht="21.75" customHeight="1">
      <c r="B102" s="25"/>
      <c r="L102" s="25"/>
    </row>
    <row r="103" spans="2:12" s="1" customFormat="1" ht="6.95" customHeight="1"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25"/>
    </row>
    <row r="107" spans="2:12" s="1" customFormat="1" ht="6.95" customHeight="1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25"/>
    </row>
    <row r="108" spans="2:12" s="1" customFormat="1" ht="24.95" customHeight="1">
      <c r="B108" s="25"/>
      <c r="C108" s="17" t="s">
        <v>121</v>
      </c>
      <c r="L108" s="25"/>
    </row>
    <row r="109" spans="2:12" s="1" customFormat="1" ht="6.95" customHeight="1">
      <c r="B109" s="25"/>
      <c r="L109" s="25"/>
    </row>
    <row r="110" spans="2:12" s="1" customFormat="1" ht="12" customHeight="1">
      <c r="B110" s="25"/>
      <c r="C110" s="22" t="s">
        <v>14</v>
      </c>
      <c r="L110" s="25"/>
    </row>
    <row r="111" spans="2:12" s="1" customFormat="1" ht="15" customHeight="1">
      <c r="B111" s="25"/>
      <c r="E111" s="192" t="str">
        <f>E7</f>
        <v>Hodonín – opravy asfaltových vrstev MK 2024</v>
      </c>
      <c r="F111" s="193"/>
      <c r="G111" s="193"/>
      <c r="H111" s="193"/>
      <c r="L111" s="25"/>
    </row>
    <row r="112" spans="2:12" s="1" customFormat="1" ht="12" customHeight="1">
      <c r="B112" s="25"/>
      <c r="C112" s="22" t="s">
        <v>104</v>
      </c>
      <c r="L112" s="25"/>
    </row>
    <row r="113" spans="2:65" s="1" customFormat="1" ht="15" customHeight="1">
      <c r="B113" s="25"/>
      <c r="E113" s="184" t="str">
        <f>E9</f>
        <v>05 - Rekonstrukce MK Pánov II</v>
      </c>
      <c r="F113" s="191"/>
      <c r="G113" s="191"/>
      <c r="H113" s="191"/>
      <c r="L113" s="25"/>
    </row>
    <row r="114" spans="2:65" s="1" customFormat="1" ht="6.95" customHeight="1">
      <c r="B114" s="25"/>
      <c r="L114" s="25"/>
    </row>
    <row r="115" spans="2:65" s="1" customFormat="1" ht="12" customHeight="1">
      <c r="B115" s="25"/>
      <c r="C115" s="22" t="s">
        <v>18</v>
      </c>
      <c r="F115" s="20" t="str">
        <f>F12</f>
        <v xml:space="preserve"> </v>
      </c>
      <c r="I115" s="22" t="s">
        <v>20</v>
      </c>
      <c r="J115" s="45" t="str">
        <f>IF(J12="","",J12)</f>
        <v/>
      </c>
      <c r="L115" s="25"/>
    </row>
    <row r="116" spans="2:65" s="1" customFormat="1" ht="6.95" customHeight="1">
      <c r="B116" s="25"/>
      <c r="L116" s="25"/>
    </row>
    <row r="117" spans="2:65" s="1" customFormat="1" ht="14.85" customHeight="1">
      <c r="B117" s="25"/>
      <c r="C117" s="22" t="s">
        <v>21</v>
      </c>
      <c r="F117" s="20" t="str">
        <f>E15</f>
        <v xml:space="preserve"> </v>
      </c>
      <c r="I117" s="22" t="s">
        <v>25</v>
      </c>
      <c r="J117" s="23" t="str">
        <f>E21</f>
        <v xml:space="preserve"> </v>
      </c>
      <c r="L117" s="25"/>
    </row>
    <row r="118" spans="2:65" s="1" customFormat="1" ht="14.85" customHeight="1">
      <c r="B118" s="25"/>
      <c r="C118" s="22" t="s">
        <v>24</v>
      </c>
      <c r="F118" s="20" t="str">
        <f>IF(E18="","",E18)</f>
        <v xml:space="preserve"> </v>
      </c>
      <c r="I118" s="22" t="s">
        <v>27</v>
      </c>
      <c r="J118" s="23" t="str">
        <f>E24</f>
        <v xml:space="preserve"> </v>
      </c>
      <c r="L118" s="25"/>
    </row>
    <row r="119" spans="2:65" s="1" customFormat="1" ht="10.35" customHeight="1">
      <c r="B119" s="25"/>
      <c r="L119" s="25"/>
    </row>
    <row r="120" spans="2:65" s="10" customFormat="1" ht="29.25" customHeight="1">
      <c r="B120" s="101"/>
      <c r="C120" s="102" t="s">
        <v>122</v>
      </c>
      <c r="D120" s="103" t="s">
        <v>54</v>
      </c>
      <c r="E120" s="103" t="s">
        <v>50</v>
      </c>
      <c r="F120" s="103" t="s">
        <v>51</v>
      </c>
      <c r="G120" s="103" t="s">
        <v>123</v>
      </c>
      <c r="H120" s="103" t="s">
        <v>124</v>
      </c>
      <c r="I120" s="103" t="s">
        <v>125</v>
      </c>
      <c r="J120" s="104" t="s">
        <v>108</v>
      </c>
      <c r="K120" s="105" t="s">
        <v>126</v>
      </c>
      <c r="L120" s="101"/>
      <c r="M120" s="51" t="s">
        <v>1</v>
      </c>
      <c r="N120" s="52" t="s">
        <v>33</v>
      </c>
      <c r="O120" s="52" t="s">
        <v>127</v>
      </c>
      <c r="P120" s="52" t="s">
        <v>128</v>
      </c>
      <c r="Q120" s="52" t="s">
        <v>129</v>
      </c>
      <c r="R120" s="52" t="s">
        <v>130</v>
      </c>
      <c r="S120" s="52" t="s">
        <v>131</v>
      </c>
      <c r="T120" s="53" t="s">
        <v>132</v>
      </c>
    </row>
    <row r="121" spans="2:65" s="1" customFormat="1" ht="22.9" customHeight="1">
      <c r="B121" s="25"/>
      <c r="C121" s="134" t="s">
        <v>133</v>
      </c>
      <c r="J121" s="144">
        <f>BK121</f>
        <v>0</v>
      </c>
      <c r="L121" s="25"/>
      <c r="M121" s="54"/>
      <c r="N121" s="46"/>
      <c r="O121" s="46"/>
      <c r="P121" s="106">
        <f>P122</f>
        <v>0</v>
      </c>
      <c r="Q121" s="46"/>
      <c r="R121" s="106">
        <f>R122</f>
        <v>0</v>
      </c>
      <c r="S121" s="46"/>
      <c r="T121" s="107">
        <f>T122</f>
        <v>0</v>
      </c>
      <c r="AT121" s="13" t="s">
        <v>68</v>
      </c>
      <c r="AU121" s="13" t="s">
        <v>110</v>
      </c>
      <c r="BK121" s="108">
        <f>BK122</f>
        <v>0</v>
      </c>
    </row>
    <row r="122" spans="2:65" s="11" customFormat="1" ht="25.9" customHeight="1">
      <c r="B122" s="109"/>
      <c r="D122" s="110" t="s">
        <v>68</v>
      </c>
      <c r="E122" s="135" t="s">
        <v>134</v>
      </c>
      <c r="F122" s="135" t="s">
        <v>135</v>
      </c>
      <c r="J122" s="145">
        <f>BK122</f>
        <v>0</v>
      </c>
      <c r="L122" s="109"/>
      <c r="M122" s="111"/>
      <c r="P122" s="112">
        <f>P123+P126+P137+P144</f>
        <v>0</v>
      </c>
      <c r="R122" s="112">
        <f>R123+R126+R137+R144</f>
        <v>0</v>
      </c>
      <c r="T122" s="113">
        <f>T123+T126+T137+T144</f>
        <v>0</v>
      </c>
      <c r="AR122" s="110" t="s">
        <v>76</v>
      </c>
      <c r="AT122" s="114" t="s">
        <v>68</v>
      </c>
      <c r="AU122" s="114" t="s">
        <v>69</v>
      </c>
      <c r="AY122" s="110" t="s">
        <v>136</v>
      </c>
      <c r="BK122" s="115">
        <f>BK123+BK126+BK137+BK144</f>
        <v>0</v>
      </c>
    </row>
    <row r="123" spans="2:65" s="11" customFormat="1" ht="22.9" customHeight="1">
      <c r="B123" s="109"/>
      <c r="D123" s="110" t="s">
        <v>68</v>
      </c>
      <c r="E123" s="136" t="s">
        <v>76</v>
      </c>
      <c r="F123" s="136" t="s">
        <v>137</v>
      </c>
      <c r="J123" s="146">
        <f>BK123</f>
        <v>0</v>
      </c>
      <c r="L123" s="109"/>
      <c r="M123" s="111"/>
      <c r="P123" s="112">
        <f>SUM(P124:P125)</f>
        <v>0</v>
      </c>
      <c r="R123" s="112">
        <f>SUM(R124:R125)</f>
        <v>0</v>
      </c>
      <c r="T123" s="113">
        <f>SUM(T124:T125)</f>
        <v>0</v>
      </c>
      <c r="AR123" s="110" t="s">
        <v>76</v>
      </c>
      <c r="AT123" s="114" t="s">
        <v>68</v>
      </c>
      <c r="AU123" s="114" t="s">
        <v>76</v>
      </c>
      <c r="AY123" s="110" t="s">
        <v>136</v>
      </c>
      <c r="BK123" s="115">
        <f>SUM(BK124:BK125)</f>
        <v>0</v>
      </c>
    </row>
    <row r="124" spans="2:65" s="1" customFormat="1" ht="23.65" customHeight="1">
      <c r="B124" s="116"/>
      <c r="C124" s="137" t="s">
        <v>96</v>
      </c>
      <c r="D124" s="137" t="s">
        <v>138</v>
      </c>
      <c r="E124" s="138" t="s">
        <v>272</v>
      </c>
      <c r="F124" s="139" t="s">
        <v>273</v>
      </c>
      <c r="G124" s="140" t="s">
        <v>141</v>
      </c>
      <c r="H124" s="141">
        <v>412</v>
      </c>
      <c r="I124" s="117"/>
      <c r="J124" s="147">
        <f>ROUND(I124*H124,2)</f>
        <v>0</v>
      </c>
      <c r="K124" s="118"/>
      <c r="L124" s="25"/>
      <c r="M124" s="119" t="s">
        <v>1</v>
      </c>
      <c r="N124" s="120" t="s">
        <v>34</v>
      </c>
      <c r="O124" s="121">
        <v>0</v>
      </c>
      <c r="P124" s="121">
        <f>O124*H124</f>
        <v>0</v>
      </c>
      <c r="Q124" s="121">
        <v>0</v>
      </c>
      <c r="R124" s="121">
        <f>Q124*H124</f>
        <v>0</v>
      </c>
      <c r="S124" s="121">
        <v>0</v>
      </c>
      <c r="T124" s="122">
        <f>S124*H124</f>
        <v>0</v>
      </c>
      <c r="AR124" s="123" t="s">
        <v>142</v>
      </c>
      <c r="AT124" s="123" t="s">
        <v>138</v>
      </c>
      <c r="AU124" s="123" t="s">
        <v>78</v>
      </c>
      <c r="AY124" s="13" t="s">
        <v>136</v>
      </c>
      <c r="BE124" s="124">
        <f>IF(N124="základní",J124,0)</f>
        <v>0</v>
      </c>
      <c r="BF124" s="124">
        <f>IF(N124="snížená",J124,0)</f>
        <v>0</v>
      </c>
      <c r="BG124" s="124">
        <f>IF(N124="zákl. přenesená",J124,0)</f>
        <v>0</v>
      </c>
      <c r="BH124" s="124">
        <f>IF(N124="sníž. přenesená",J124,0)</f>
        <v>0</v>
      </c>
      <c r="BI124" s="124">
        <f>IF(N124="nulová",J124,0)</f>
        <v>0</v>
      </c>
      <c r="BJ124" s="13" t="s">
        <v>76</v>
      </c>
      <c r="BK124" s="124">
        <f>ROUND(I124*H124,2)</f>
        <v>0</v>
      </c>
      <c r="BL124" s="13" t="s">
        <v>142</v>
      </c>
      <c r="BM124" s="123" t="s">
        <v>78</v>
      </c>
    </row>
    <row r="125" spans="2:65" s="1" customFormat="1" ht="19.5">
      <c r="B125" s="25"/>
      <c r="D125" s="142" t="s">
        <v>143</v>
      </c>
      <c r="F125" s="143" t="s">
        <v>274</v>
      </c>
      <c r="L125" s="25"/>
      <c r="M125" s="125"/>
      <c r="T125" s="48"/>
      <c r="AT125" s="13" t="s">
        <v>143</v>
      </c>
      <c r="AU125" s="13" t="s">
        <v>78</v>
      </c>
    </row>
    <row r="126" spans="2:65" s="11" customFormat="1" ht="22.9" customHeight="1">
      <c r="B126" s="109"/>
      <c r="D126" s="110" t="s">
        <v>68</v>
      </c>
      <c r="E126" s="136" t="s">
        <v>158</v>
      </c>
      <c r="F126" s="136" t="s">
        <v>159</v>
      </c>
      <c r="J126" s="146">
        <f>BK126</f>
        <v>0</v>
      </c>
      <c r="L126" s="109"/>
      <c r="M126" s="111"/>
      <c r="P126" s="112">
        <f>SUM(P127:P136)</f>
        <v>0</v>
      </c>
      <c r="R126" s="112">
        <f>SUM(R127:R136)</f>
        <v>0</v>
      </c>
      <c r="T126" s="113">
        <f>SUM(T127:T136)</f>
        <v>0</v>
      </c>
      <c r="AR126" s="110" t="s">
        <v>76</v>
      </c>
      <c r="AT126" s="114" t="s">
        <v>68</v>
      </c>
      <c r="AU126" s="114" t="s">
        <v>76</v>
      </c>
      <c r="AY126" s="110" t="s">
        <v>136</v>
      </c>
      <c r="BK126" s="115">
        <f>SUM(BK127:BK136)</f>
        <v>0</v>
      </c>
    </row>
    <row r="127" spans="2:65" s="1" customFormat="1" ht="23.65" customHeight="1">
      <c r="B127" s="116"/>
      <c r="C127" s="137" t="s">
        <v>76</v>
      </c>
      <c r="D127" s="137" t="s">
        <v>138</v>
      </c>
      <c r="E127" s="138" t="s">
        <v>266</v>
      </c>
      <c r="F127" s="139" t="s">
        <v>267</v>
      </c>
      <c r="G127" s="140" t="s">
        <v>141</v>
      </c>
      <c r="H127" s="141">
        <v>412</v>
      </c>
      <c r="I127" s="117"/>
      <c r="J127" s="147">
        <f>ROUND(I127*H127,2)</f>
        <v>0</v>
      </c>
      <c r="K127" s="118"/>
      <c r="L127" s="25"/>
      <c r="M127" s="119" t="s">
        <v>1</v>
      </c>
      <c r="N127" s="120" t="s">
        <v>34</v>
      </c>
      <c r="O127" s="121">
        <v>0</v>
      </c>
      <c r="P127" s="121">
        <f>O127*H127</f>
        <v>0</v>
      </c>
      <c r="Q127" s="121">
        <v>0</v>
      </c>
      <c r="R127" s="121">
        <f>Q127*H127</f>
        <v>0</v>
      </c>
      <c r="S127" s="121">
        <v>0</v>
      </c>
      <c r="T127" s="122">
        <f>S127*H127</f>
        <v>0</v>
      </c>
      <c r="AR127" s="123" t="s">
        <v>142</v>
      </c>
      <c r="AT127" s="123" t="s">
        <v>138</v>
      </c>
      <c r="AU127" s="123" t="s">
        <v>78</v>
      </c>
      <c r="AY127" s="13" t="s">
        <v>136</v>
      </c>
      <c r="BE127" s="124">
        <f>IF(N127="základní",J127,0)</f>
        <v>0</v>
      </c>
      <c r="BF127" s="124">
        <f>IF(N127="snížená",J127,0)</f>
        <v>0</v>
      </c>
      <c r="BG127" s="124">
        <f>IF(N127="zákl. přenesená",J127,0)</f>
        <v>0</v>
      </c>
      <c r="BH127" s="124">
        <f>IF(N127="sníž. přenesená",J127,0)</f>
        <v>0</v>
      </c>
      <c r="BI127" s="124">
        <f>IF(N127="nulová",J127,0)</f>
        <v>0</v>
      </c>
      <c r="BJ127" s="13" t="s">
        <v>76</v>
      </c>
      <c r="BK127" s="124">
        <f>ROUND(I127*H127,2)</f>
        <v>0</v>
      </c>
      <c r="BL127" s="13" t="s">
        <v>142</v>
      </c>
      <c r="BM127" s="123" t="s">
        <v>142</v>
      </c>
    </row>
    <row r="128" spans="2:65" s="1" customFormat="1" ht="19.5">
      <c r="B128" s="25"/>
      <c r="D128" s="142" t="s">
        <v>143</v>
      </c>
      <c r="F128" s="143" t="s">
        <v>268</v>
      </c>
      <c r="L128" s="25"/>
      <c r="M128" s="125"/>
      <c r="T128" s="48"/>
      <c r="AT128" s="13" t="s">
        <v>143</v>
      </c>
      <c r="AU128" s="13" t="s">
        <v>78</v>
      </c>
    </row>
    <row r="129" spans="2:65" s="1" customFormat="1" ht="23.65" customHeight="1">
      <c r="B129" s="116"/>
      <c r="C129" s="137" t="s">
        <v>78</v>
      </c>
      <c r="D129" s="137" t="s">
        <v>138</v>
      </c>
      <c r="E129" s="138" t="s">
        <v>160</v>
      </c>
      <c r="F129" s="139" t="s">
        <v>161</v>
      </c>
      <c r="G129" s="140" t="s">
        <v>141</v>
      </c>
      <c r="H129" s="141">
        <v>412</v>
      </c>
      <c r="I129" s="117"/>
      <c r="J129" s="147">
        <f>ROUND(I129*H129,2)</f>
        <v>0</v>
      </c>
      <c r="K129" s="118"/>
      <c r="L129" s="25"/>
      <c r="M129" s="119" t="s">
        <v>1</v>
      </c>
      <c r="N129" s="120" t="s">
        <v>34</v>
      </c>
      <c r="O129" s="121">
        <v>0</v>
      </c>
      <c r="P129" s="121">
        <f>O129*H129</f>
        <v>0</v>
      </c>
      <c r="Q129" s="121">
        <v>0</v>
      </c>
      <c r="R129" s="121">
        <f>Q129*H129</f>
        <v>0</v>
      </c>
      <c r="S129" s="121">
        <v>0</v>
      </c>
      <c r="T129" s="122">
        <f>S129*H129</f>
        <v>0</v>
      </c>
      <c r="AR129" s="123" t="s">
        <v>142</v>
      </c>
      <c r="AT129" s="123" t="s">
        <v>138</v>
      </c>
      <c r="AU129" s="123" t="s">
        <v>78</v>
      </c>
      <c r="AY129" s="13" t="s">
        <v>136</v>
      </c>
      <c r="BE129" s="124">
        <f>IF(N129="základní",J129,0)</f>
        <v>0</v>
      </c>
      <c r="BF129" s="124">
        <f>IF(N129="snížená",J129,0)</f>
        <v>0</v>
      </c>
      <c r="BG129" s="124">
        <f>IF(N129="zákl. přenesená",J129,0)</f>
        <v>0</v>
      </c>
      <c r="BH129" s="124">
        <f>IF(N129="sníž. přenesená",J129,0)</f>
        <v>0</v>
      </c>
      <c r="BI129" s="124">
        <f>IF(N129="nulová",J129,0)</f>
        <v>0</v>
      </c>
      <c r="BJ129" s="13" t="s">
        <v>76</v>
      </c>
      <c r="BK129" s="124">
        <f>ROUND(I129*H129,2)</f>
        <v>0</v>
      </c>
      <c r="BL129" s="13" t="s">
        <v>142</v>
      </c>
      <c r="BM129" s="123" t="s">
        <v>150</v>
      </c>
    </row>
    <row r="130" spans="2:65" s="1" customFormat="1" ht="19.5">
      <c r="B130" s="25"/>
      <c r="D130" s="142" t="s">
        <v>143</v>
      </c>
      <c r="F130" s="143" t="s">
        <v>162</v>
      </c>
      <c r="L130" s="25"/>
      <c r="M130" s="125"/>
      <c r="T130" s="48"/>
      <c r="AT130" s="13" t="s">
        <v>143</v>
      </c>
      <c r="AU130" s="13" t="s">
        <v>78</v>
      </c>
    </row>
    <row r="131" spans="2:65" s="1" customFormat="1" ht="23.65" customHeight="1">
      <c r="B131" s="116"/>
      <c r="C131" s="137" t="s">
        <v>242</v>
      </c>
      <c r="D131" s="137" t="s">
        <v>138</v>
      </c>
      <c r="E131" s="138" t="s">
        <v>243</v>
      </c>
      <c r="F131" s="139" t="s">
        <v>244</v>
      </c>
      <c r="G131" s="140" t="s">
        <v>141</v>
      </c>
      <c r="H131" s="141">
        <v>412</v>
      </c>
      <c r="I131" s="117"/>
      <c r="J131" s="147">
        <f>ROUND(I131*H131,2)</f>
        <v>0</v>
      </c>
      <c r="K131" s="118"/>
      <c r="L131" s="25"/>
      <c r="M131" s="119" t="s">
        <v>1</v>
      </c>
      <c r="N131" s="120" t="s">
        <v>34</v>
      </c>
      <c r="O131" s="121">
        <v>0</v>
      </c>
      <c r="P131" s="121">
        <f>O131*H131</f>
        <v>0</v>
      </c>
      <c r="Q131" s="121">
        <v>0</v>
      </c>
      <c r="R131" s="121">
        <f>Q131*H131</f>
        <v>0</v>
      </c>
      <c r="S131" s="121">
        <v>0</v>
      </c>
      <c r="T131" s="122">
        <f>S131*H131</f>
        <v>0</v>
      </c>
      <c r="AR131" s="123" t="s">
        <v>142</v>
      </c>
      <c r="AT131" s="123" t="s">
        <v>138</v>
      </c>
      <c r="AU131" s="123" t="s">
        <v>78</v>
      </c>
      <c r="AY131" s="13" t="s">
        <v>136</v>
      </c>
      <c r="BE131" s="124">
        <f>IF(N131="základní",J131,0)</f>
        <v>0</v>
      </c>
      <c r="BF131" s="124">
        <f>IF(N131="snížená",J131,0)</f>
        <v>0</v>
      </c>
      <c r="BG131" s="124">
        <f>IF(N131="zákl. přenesená",J131,0)</f>
        <v>0</v>
      </c>
      <c r="BH131" s="124">
        <f>IF(N131="sníž. přenesená",J131,0)</f>
        <v>0</v>
      </c>
      <c r="BI131" s="124">
        <f>IF(N131="nulová",J131,0)</f>
        <v>0</v>
      </c>
      <c r="BJ131" s="13" t="s">
        <v>76</v>
      </c>
      <c r="BK131" s="124">
        <f>ROUND(I131*H131,2)</f>
        <v>0</v>
      </c>
      <c r="BL131" s="13" t="s">
        <v>142</v>
      </c>
      <c r="BM131" s="123" t="s">
        <v>156</v>
      </c>
    </row>
    <row r="132" spans="2:65" s="1" customFormat="1" ht="29.25">
      <c r="B132" s="25"/>
      <c r="D132" s="142" t="s">
        <v>143</v>
      </c>
      <c r="F132" s="143" t="s">
        <v>245</v>
      </c>
      <c r="L132" s="25"/>
      <c r="M132" s="125"/>
      <c r="T132" s="48"/>
      <c r="AT132" s="13" t="s">
        <v>143</v>
      </c>
      <c r="AU132" s="13" t="s">
        <v>78</v>
      </c>
    </row>
    <row r="133" spans="2:65" s="1" customFormat="1" ht="23.65" customHeight="1">
      <c r="B133" s="116"/>
      <c r="C133" s="137" t="s">
        <v>142</v>
      </c>
      <c r="D133" s="137" t="s">
        <v>138</v>
      </c>
      <c r="E133" s="138" t="s">
        <v>166</v>
      </c>
      <c r="F133" s="139" t="s">
        <v>167</v>
      </c>
      <c r="G133" s="140" t="s">
        <v>141</v>
      </c>
      <c r="H133" s="141">
        <v>412</v>
      </c>
      <c r="I133" s="117"/>
      <c r="J133" s="147">
        <f>ROUND(I133*H133,2)</f>
        <v>0</v>
      </c>
      <c r="K133" s="118"/>
      <c r="L133" s="25"/>
      <c r="M133" s="119" t="s">
        <v>1</v>
      </c>
      <c r="N133" s="120" t="s">
        <v>34</v>
      </c>
      <c r="O133" s="121">
        <v>0</v>
      </c>
      <c r="P133" s="121">
        <f>O133*H133</f>
        <v>0</v>
      </c>
      <c r="Q133" s="121">
        <v>0</v>
      </c>
      <c r="R133" s="121">
        <f>Q133*H133</f>
        <v>0</v>
      </c>
      <c r="S133" s="121">
        <v>0</v>
      </c>
      <c r="T133" s="122">
        <f>S133*H133</f>
        <v>0</v>
      </c>
      <c r="AR133" s="123" t="s">
        <v>142</v>
      </c>
      <c r="AT133" s="123" t="s">
        <v>138</v>
      </c>
      <c r="AU133" s="123" t="s">
        <v>78</v>
      </c>
      <c r="AY133" s="13" t="s">
        <v>136</v>
      </c>
      <c r="BE133" s="124">
        <f>IF(N133="základní",J133,0)</f>
        <v>0</v>
      </c>
      <c r="BF133" s="124">
        <f>IF(N133="snížená",J133,0)</f>
        <v>0</v>
      </c>
      <c r="BG133" s="124">
        <f>IF(N133="zákl. přenesená",J133,0)</f>
        <v>0</v>
      </c>
      <c r="BH133" s="124">
        <f>IF(N133="sníž. přenesená",J133,0)</f>
        <v>0</v>
      </c>
      <c r="BI133" s="124">
        <f>IF(N133="nulová",J133,0)</f>
        <v>0</v>
      </c>
      <c r="BJ133" s="13" t="s">
        <v>76</v>
      </c>
      <c r="BK133" s="124">
        <f>ROUND(I133*H133,2)</f>
        <v>0</v>
      </c>
      <c r="BL133" s="13" t="s">
        <v>142</v>
      </c>
      <c r="BM133" s="123" t="s">
        <v>96</v>
      </c>
    </row>
    <row r="134" spans="2:65" s="1" customFormat="1" ht="29.25">
      <c r="B134" s="25"/>
      <c r="D134" s="142" t="s">
        <v>143</v>
      </c>
      <c r="F134" s="143" t="s">
        <v>169</v>
      </c>
      <c r="L134" s="25"/>
      <c r="M134" s="125"/>
      <c r="T134" s="48"/>
      <c r="AT134" s="13" t="s">
        <v>143</v>
      </c>
      <c r="AU134" s="13" t="s">
        <v>78</v>
      </c>
    </row>
    <row r="135" spans="2:65" s="1" customFormat="1" ht="21.4" customHeight="1">
      <c r="B135" s="116"/>
      <c r="C135" s="137" t="s">
        <v>158</v>
      </c>
      <c r="D135" s="137" t="s">
        <v>138</v>
      </c>
      <c r="E135" s="138" t="s">
        <v>175</v>
      </c>
      <c r="F135" s="139" t="s">
        <v>176</v>
      </c>
      <c r="G135" s="140" t="s">
        <v>177</v>
      </c>
      <c r="H135" s="141">
        <v>10</v>
      </c>
      <c r="I135" s="117"/>
      <c r="J135" s="147">
        <f>ROUND(I135*H135,2)</f>
        <v>0</v>
      </c>
      <c r="K135" s="118"/>
      <c r="L135" s="25"/>
      <c r="M135" s="119" t="s">
        <v>1</v>
      </c>
      <c r="N135" s="120" t="s">
        <v>34</v>
      </c>
      <c r="O135" s="121">
        <v>0</v>
      </c>
      <c r="P135" s="121">
        <f>O135*H135</f>
        <v>0</v>
      </c>
      <c r="Q135" s="121">
        <v>0</v>
      </c>
      <c r="R135" s="121">
        <f>Q135*H135</f>
        <v>0</v>
      </c>
      <c r="S135" s="121">
        <v>0</v>
      </c>
      <c r="T135" s="122">
        <f>S135*H135</f>
        <v>0</v>
      </c>
      <c r="AR135" s="123" t="s">
        <v>142</v>
      </c>
      <c r="AT135" s="123" t="s">
        <v>138</v>
      </c>
      <c r="AU135" s="123" t="s">
        <v>78</v>
      </c>
      <c r="AY135" s="13" t="s">
        <v>136</v>
      </c>
      <c r="BE135" s="124">
        <f>IF(N135="základní",J135,0)</f>
        <v>0</v>
      </c>
      <c r="BF135" s="124">
        <f>IF(N135="snížená",J135,0)</f>
        <v>0</v>
      </c>
      <c r="BG135" s="124">
        <f>IF(N135="zákl. přenesená",J135,0)</f>
        <v>0</v>
      </c>
      <c r="BH135" s="124">
        <f>IF(N135="sníž. přenesená",J135,0)</f>
        <v>0</v>
      </c>
      <c r="BI135" s="124">
        <f>IF(N135="nulová",J135,0)</f>
        <v>0</v>
      </c>
      <c r="BJ135" s="13" t="s">
        <v>76</v>
      </c>
      <c r="BK135" s="124">
        <f>ROUND(I135*H135,2)</f>
        <v>0</v>
      </c>
      <c r="BL135" s="13" t="s">
        <v>142</v>
      </c>
      <c r="BM135" s="123" t="s">
        <v>8</v>
      </c>
    </row>
    <row r="136" spans="2:65" s="1" customFormat="1">
      <c r="B136" s="25"/>
      <c r="D136" s="142" t="s">
        <v>143</v>
      </c>
      <c r="F136" s="143" t="s">
        <v>178</v>
      </c>
      <c r="L136" s="25"/>
      <c r="M136" s="125"/>
      <c r="T136" s="48"/>
      <c r="AT136" s="13" t="s">
        <v>143</v>
      </c>
      <c r="AU136" s="13" t="s">
        <v>78</v>
      </c>
    </row>
    <row r="137" spans="2:65" s="11" customFormat="1" ht="22.9" customHeight="1">
      <c r="B137" s="109"/>
      <c r="D137" s="110" t="s">
        <v>68</v>
      </c>
      <c r="E137" s="136" t="s">
        <v>185</v>
      </c>
      <c r="F137" s="136" t="s">
        <v>186</v>
      </c>
      <c r="J137" s="146">
        <f>BK137</f>
        <v>0</v>
      </c>
      <c r="L137" s="109"/>
      <c r="M137" s="111"/>
      <c r="P137" s="112">
        <f>SUM(P138:P143)</f>
        <v>0</v>
      </c>
      <c r="R137" s="112">
        <f>SUM(R138:R143)</f>
        <v>0</v>
      </c>
      <c r="T137" s="113">
        <f>SUM(T138:T143)</f>
        <v>0</v>
      </c>
      <c r="AR137" s="110" t="s">
        <v>76</v>
      </c>
      <c r="AT137" s="114" t="s">
        <v>68</v>
      </c>
      <c r="AU137" s="114" t="s">
        <v>76</v>
      </c>
      <c r="AY137" s="110" t="s">
        <v>136</v>
      </c>
      <c r="BK137" s="115">
        <f>SUM(BK138:BK143)</f>
        <v>0</v>
      </c>
    </row>
    <row r="138" spans="2:65" s="1" customFormat="1" ht="23.65" customHeight="1">
      <c r="B138" s="116"/>
      <c r="C138" s="137" t="s">
        <v>150</v>
      </c>
      <c r="D138" s="137" t="s">
        <v>138</v>
      </c>
      <c r="E138" s="138" t="s">
        <v>187</v>
      </c>
      <c r="F138" s="139" t="s">
        <v>188</v>
      </c>
      <c r="G138" s="140" t="s">
        <v>177</v>
      </c>
      <c r="H138" s="141">
        <v>10</v>
      </c>
      <c r="I138" s="117"/>
      <c r="J138" s="147">
        <f>ROUND(I138*H138,2)</f>
        <v>0</v>
      </c>
      <c r="K138" s="118"/>
      <c r="L138" s="25"/>
      <c r="M138" s="119" t="s">
        <v>1</v>
      </c>
      <c r="N138" s="120" t="s">
        <v>34</v>
      </c>
      <c r="O138" s="121">
        <v>0</v>
      </c>
      <c r="P138" s="121">
        <f>O138*H138</f>
        <v>0</v>
      </c>
      <c r="Q138" s="121">
        <v>0</v>
      </c>
      <c r="R138" s="121">
        <f>Q138*H138</f>
        <v>0</v>
      </c>
      <c r="S138" s="121">
        <v>0</v>
      </c>
      <c r="T138" s="122">
        <f>S138*H138</f>
        <v>0</v>
      </c>
      <c r="AR138" s="123" t="s">
        <v>142</v>
      </c>
      <c r="AT138" s="123" t="s">
        <v>138</v>
      </c>
      <c r="AU138" s="123" t="s">
        <v>78</v>
      </c>
      <c r="AY138" s="13" t="s">
        <v>136</v>
      </c>
      <c r="BE138" s="124">
        <f>IF(N138="základní",J138,0)</f>
        <v>0</v>
      </c>
      <c r="BF138" s="124">
        <f>IF(N138="snížená",J138,0)</f>
        <v>0</v>
      </c>
      <c r="BG138" s="124">
        <f>IF(N138="zákl. přenesená",J138,0)</f>
        <v>0</v>
      </c>
      <c r="BH138" s="124">
        <f>IF(N138="sníž. přenesená",J138,0)</f>
        <v>0</v>
      </c>
      <c r="BI138" s="124">
        <f>IF(N138="nulová",J138,0)</f>
        <v>0</v>
      </c>
      <c r="BJ138" s="13" t="s">
        <v>76</v>
      </c>
      <c r="BK138" s="124">
        <f>ROUND(I138*H138,2)</f>
        <v>0</v>
      </c>
      <c r="BL138" s="13" t="s">
        <v>142</v>
      </c>
      <c r="BM138" s="123" t="s">
        <v>168</v>
      </c>
    </row>
    <row r="139" spans="2:65" s="1" customFormat="1" ht="19.5">
      <c r="B139" s="25"/>
      <c r="D139" s="142" t="s">
        <v>143</v>
      </c>
      <c r="F139" s="143" t="s">
        <v>190</v>
      </c>
      <c r="L139" s="25"/>
      <c r="M139" s="125"/>
      <c r="T139" s="48"/>
      <c r="AT139" s="13" t="s">
        <v>143</v>
      </c>
      <c r="AU139" s="13" t="s">
        <v>78</v>
      </c>
    </row>
    <row r="140" spans="2:65" s="1" customFormat="1" ht="23.65" customHeight="1">
      <c r="B140" s="116"/>
      <c r="C140" s="137" t="s">
        <v>170</v>
      </c>
      <c r="D140" s="137" t="s">
        <v>138</v>
      </c>
      <c r="E140" s="138" t="s">
        <v>195</v>
      </c>
      <c r="F140" s="139" t="s">
        <v>196</v>
      </c>
      <c r="G140" s="140" t="s">
        <v>177</v>
      </c>
      <c r="H140" s="141">
        <v>10</v>
      </c>
      <c r="I140" s="117"/>
      <c r="J140" s="147">
        <f>ROUND(I140*H140,2)</f>
        <v>0</v>
      </c>
      <c r="K140" s="118"/>
      <c r="L140" s="25"/>
      <c r="M140" s="119" t="s">
        <v>1</v>
      </c>
      <c r="N140" s="120" t="s">
        <v>34</v>
      </c>
      <c r="O140" s="121">
        <v>0</v>
      </c>
      <c r="P140" s="121">
        <f>O140*H140</f>
        <v>0</v>
      </c>
      <c r="Q140" s="121">
        <v>0</v>
      </c>
      <c r="R140" s="121">
        <f>Q140*H140</f>
        <v>0</v>
      </c>
      <c r="S140" s="121">
        <v>0</v>
      </c>
      <c r="T140" s="122">
        <f>S140*H140</f>
        <v>0</v>
      </c>
      <c r="AR140" s="123" t="s">
        <v>142</v>
      </c>
      <c r="AT140" s="123" t="s">
        <v>138</v>
      </c>
      <c r="AU140" s="123" t="s">
        <v>78</v>
      </c>
      <c r="AY140" s="13" t="s">
        <v>136</v>
      </c>
      <c r="BE140" s="124">
        <f>IF(N140="základní",J140,0)</f>
        <v>0</v>
      </c>
      <c r="BF140" s="124">
        <f>IF(N140="snížená",J140,0)</f>
        <v>0</v>
      </c>
      <c r="BG140" s="124">
        <f>IF(N140="zákl. přenesená",J140,0)</f>
        <v>0</v>
      </c>
      <c r="BH140" s="124">
        <f>IF(N140="sníž. přenesená",J140,0)</f>
        <v>0</v>
      </c>
      <c r="BI140" s="124">
        <f>IF(N140="nulová",J140,0)</f>
        <v>0</v>
      </c>
      <c r="BJ140" s="13" t="s">
        <v>76</v>
      </c>
      <c r="BK140" s="124">
        <f>ROUND(I140*H140,2)</f>
        <v>0</v>
      </c>
      <c r="BL140" s="13" t="s">
        <v>142</v>
      </c>
      <c r="BM140" s="123" t="s">
        <v>173</v>
      </c>
    </row>
    <row r="141" spans="2:65" s="1" customFormat="1" ht="19.5">
      <c r="B141" s="25"/>
      <c r="D141" s="142" t="s">
        <v>143</v>
      </c>
      <c r="F141" s="143" t="s">
        <v>198</v>
      </c>
      <c r="L141" s="25"/>
      <c r="M141" s="125"/>
      <c r="T141" s="48"/>
      <c r="AT141" s="13" t="s">
        <v>143</v>
      </c>
      <c r="AU141" s="13" t="s">
        <v>78</v>
      </c>
    </row>
    <row r="142" spans="2:65" s="1" customFormat="1" ht="21.4" customHeight="1">
      <c r="B142" s="116"/>
      <c r="C142" s="137" t="s">
        <v>156</v>
      </c>
      <c r="D142" s="137" t="s">
        <v>138</v>
      </c>
      <c r="E142" s="138" t="s">
        <v>199</v>
      </c>
      <c r="F142" s="139" t="s">
        <v>200</v>
      </c>
      <c r="G142" s="140" t="s">
        <v>177</v>
      </c>
      <c r="H142" s="141">
        <v>10</v>
      </c>
      <c r="I142" s="117"/>
      <c r="J142" s="147">
        <f>ROUND(I142*H142,2)</f>
        <v>0</v>
      </c>
      <c r="K142" s="118"/>
      <c r="L142" s="25"/>
      <c r="M142" s="119" t="s">
        <v>1</v>
      </c>
      <c r="N142" s="120" t="s">
        <v>34</v>
      </c>
      <c r="O142" s="121">
        <v>0</v>
      </c>
      <c r="P142" s="121">
        <f>O142*H142</f>
        <v>0</v>
      </c>
      <c r="Q142" s="121">
        <v>0</v>
      </c>
      <c r="R142" s="121">
        <f>Q142*H142</f>
        <v>0</v>
      </c>
      <c r="S142" s="121">
        <v>0</v>
      </c>
      <c r="T142" s="122">
        <f>S142*H142</f>
        <v>0</v>
      </c>
      <c r="AR142" s="123" t="s">
        <v>142</v>
      </c>
      <c r="AT142" s="123" t="s">
        <v>138</v>
      </c>
      <c r="AU142" s="123" t="s">
        <v>78</v>
      </c>
      <c r="AY142" s="13" t="s">
        <v>136</v>
      </c>
      <c r="BE142" s="124">
        <f>IF(N142="základní",J142,0)</f>
        <v>0</v>
      </c>
      <c r="BF142" s="124">
        <f>IF(N142="snížená",J142,0)</f>
        <v>0</v>
      </c>
      <c r="BG142" s="124">
        <f>IF(N142="zákl. přenesená",J142,0)</f>
        <v>0</v>
      </c>
      <c r="BH142" s="124">
        <f>IF(N142="sníž. přenesená",J142,0)</f>
        <v>0</v>
      </c>
      <c r="BI142" s="124">
        <f>IF(N142="nulová",J142,0)</f>
        <v>0</v>
      </c>
      <c r="BJ142" s="13" t="s">
        <v>76</v>
      </c>
      <c r="BK142" s="124">
        <f>ROUND(I142*H142,2)</f>
        <v>0</v>
      </c>
      <c r="BL142" s="13" t="s">
        <v>142</v>
      </c>
      <c r="BM142" s="123" t="s">
        <v>153</v>
      </c>
    </row>
    <row r="143" spans="2:65" s="1" customFormat="1" ht="19.5">
      <c r="B143" s="25"/>
      <c r="D143" s="142" t="s">
        <v>143</v>
      </c>
      <c r="F143" s="143" t="s">
        <v>202</v>
      </c>
      <c r="L143" s="25"/>
      <c r="M143" s="125"/>
      <c r="T143" s="48"/>
      <c r="AT143" s="13" t="s">
        <v>143</v>
      </c>
      <c r="AU143" s="13" t="s">
        <v>78</v>
      </c>
    </row>
    <row r="144" spans="2:65" s="11" customFormat="1" ht="22.9" customHeight="1">
      <c r="B144" s="109"/>
      <c r="D144" s="110" t="s">
        <v>68</v>
      </c>
      <c r="E144" s="136" t="s">
        <v>224</v>
      </c>
      <c r="F144" s="136" t="s">
        <v>225</v>
      </c>
      <c r="J144" s="146">
        <f>BK144</f>
        <v>0</v>
      </c>
      <c r="L144" s="109"/>
      <c r="M144" s="111"/>
      <c r="P144" s="112">
        <f>SUM(P145:P146)</f>
        <v>0</v>
      </c>
      <c r="R144" s="112">
        <f>SUM(R145:R146)</f>
        <v>0</v>
      </c>
      <c r="T144" s="113">
        <f>SUM(T145:T146)</f>
        <v>0</v>
      </c>
      <c r="AR144" s="110" t="s">
        <v>76</v>
      </c>
      <c r="AT144" s="114" t="s">
        <v>68</v>
      </c>
      <c r="AU144" s="114" t="s">
        <v>76</v>
      </c>
      <c r="AY144" s="110" t="s">
        <v>136</v>
      </c>
      <c r="BK144" s="115">
        <f>SUM(BK145:BK146)</f>
        <v>0</v>
      </c>
    </row>
    <row r="145" spans="2:65" s="1" customFormat="1" ht="23.65" customHeight="1">
      <c r="B145" s="116"/>
      <c r="C145" s="137" t="s">
        <v>185</v>
      </c>
      <c r="D145" s="137" t="s">
        <v>138</v>
      </c>
      <c r="E145" s="138" t="s">
        <v>227</v>
      </c>
      <c r="F145" s="139" t="s">
        <v>228</v>
      </c>
      <c r="G145" s="140" t="s">
        <v>212</v>
      </c>
      <c r="H145" s="141">
        <v>194.46</v>
      </c>
      <c r="I145" s="117"/>
      <c r="J145" s="147">
        <f>ROUND(I145*H145,2)</f>
        <v>0</v>
      </c>
      <c r="K145" s="118"/>
      <c r="L145" s="25"/>
      <c r="M145" s="119" t="s">
        <v>1</v>
      </c>
      <c r="N145" s="120" t="s">
        <v>34</v>
      </c>
      <c r="O145" s="121">
        <v>0</v>
      </c>
      <c r="P145" s="121">
        <f>O145*H145</f>
        <v>0</v>
      </c>
      <c r="Q145" s="121">
        <v>0</v>
      </c>
      <c r="R145" s="121">
        <f>Q145*H145</f>
        <v>0</v>
      </c>
      <c r="S145" s="121">
        <v>0</v>
      </c>
      <c r="T145" s="122">
        <f>S145*H145</f>
        <v>0</v>
      </c>
      <c r="AR145" s="123" t="s">
        <v>142</v>
      </c>
      <c r="AT145" s="123" t="s">
        <v>138</v>
      </c>
      <c r="AU145" s="123" t="s">
        <v>78</v>
      </c>
      <c r="AY145" s="13" t="s">
        <v>136</v>
      </c>
      <c r="BE145" s="124">
        <f>IF(N145="základní",J145,0)</f>
        <v>0</v>
      </c>
      <c r="BF145" s="124">
        <f>IF(N145="snížená",J145,0)</f>
        <v>0</v>
      </c>
      <c r="BG145" s="124">
        <f>IF(N145="zákl. přenesená",J145,0)</f>
        <v>0</v>
      </c>
      <c r="BH145" s="124">
        <f>IF(N145="sníž. přenesená",J145,0)</f>
        <v>0</v>
      </c>
      <c r="BI145" s="124">
        <f>IF(N145="nulová",J145,0)</f>
        <v>0</v>
      </c>
      <c r="BJ145" s="13" t="s">
        <v>76</v>
      </c>
      <c r="BK145" s="124">
        <f>ROUND(I145*H145,2)</f>
        <v>0</v>
      </c>
      <c r="BL145" s="13" t="s">
        <v>142</v>
      </c>
      <c r="BM145" s="123" t="s">
        <v>184</v>
      </c>
    </row>
    <row r="146" spans="2:65" s="1" customFormat="1" ht="29.25">
      <c r="B146" s="25"/>
      <c r="D146" s="142" t="s">
        <v>143</v>
      </c>
      <c r="F146" s="143" t="s">
        <v>230</v>
      </c>
      <c r="L146" s="25"/>
      <c r="M146" s="126"/>
      <c r="N146" s="127"/>
      <c r="O146" s="127"/>
      <c r="P146" s="127"/>
      <c r="Q146" s="127"/>
      <c r="R146" s="127"/>
      <c r="S146" s="127"/>
      <c r="T146" s="128"/>
      <c r="AT146" s="13" t="s">
        <v>143</v>
      </c>
      <c r="AU146" s="13" t="s">
        <v>78</v>
      </c>
    </row>
    <row r="147" spans="2:65" s="1" customFormat="1" ht="6.95" customHeight="1">
      <c r="B147" s="37"/>
      <c r="C147" s="38"/>
      <c r="D147" s="38"/>
      <c r="E147" s="38"/>
      <c r="F147" s="38"/>
      <c r="G147" s="38"/>
      <c r="H147" s="38"/>
      <c r="I147" s="38"/>
      <c r="J147" s="38"/>
      <c r="K147" s="38"/>
      <c r="L147" s="25"/>
    </row>
  </sheetData>
  <sheetProtection algorithmName="SHA-512" hashValue="nVy2mFdEZUeY9Nxn5uSmd3IAvCKyVyL3bNShaeauHYskWeBwJffzg4jQvB6v4iPVyN6cVE6+pEQ3QcVw9VK4uA==" saltValue="RSTajWdSUbFV10oXtVcDZQ==" spinCount="100000" sheet="1" objects="1" scenarios="1"/>
  <autoFilter ref="C120:K146" xr:uid="{00000000-0009-0000-0000-000005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85"/>
  <sheetViews>
    <sheetView showGridLines="0" workbookViewId="0">
      <selection activeCell="H179" sqref="H179:I179"/>
    </sheetView>
  </sheetViews>
  <sheetFormatPr defaultRowHeight="11.25"/>
  <cols>
    <col min="1" max="1" width="8.5" customWidth="1"/>
    <col min="2" max="2" width="1.1640625" customWidth="1"/>
    <col min="3" max="3" width="4.33203125" customWidth="1"/>
    <col min="4" max="4" width="4.5" customWidth="1"/>
    <col min="5" max="5" width="17.5" customWidth="1"/>
    <col min="6" max="6" width="52.1640625" customWidth="1"/>
    <col min="7" max="7" width="7.6640625" customWidth="1"/>
    <col min="8" max="8" width="14.33203125" customWidth="1"/>
    <col min="9" max="9" width="16.1640625" customWidth="1"/>
    <col min="10" max="10" width="22.83203125" customWidth="1"/>
    <col min="11" max="11" width="22.83203125" hidden="1" customWidth="1"/>
    <col min="12" max="12" width="9.5" customWidth="1"/>
    <col min="13" max="13" width="11.1640625" hidden="1" customWidth="1"/>
    <col min="14" max="14" width="9.1640625" hidden="1"/>
    <col min="15" max="20" width="14.5" hidden="1" customWidth="1"/>
    <col min="21" max="21" width="16.6640625" hidden="1" customWidth="1"/>
    <col min="22" max="22" width="12.6640625" customWidth="1"/>
    <col min="23" max="23" width="16.6640625" customWidth="1"/>
    <col min="24" max="24" width="12.6640625" customWidth="1"/>
    <col min="25" max="25" width="15.5" customWidth="1"/>
    <col min="26" max="26" width="11.33203125" customWidth="1"/>
    <col min="27" max="27" width="15.5" customWidth="1"/>
    <col min="28" max="28" width="16.6640625" customWidth="1"/>
    <col min="29" max="29" width="11.33203125" customWidth="1"/>
    <col min="30" max="30" width="15.5" customWidth="1"/>
    <col min="31" max="31" width="16.6640625" customWidth="1"/>
    <col min="44" max="65" width="9.1640625" hidden="1"/>
  </cols>
  <sheetData>
    <row r="2" spans="2:46" ht="36.950000000000003" customHeight="1">
      <c r="L2" s="164" t="s">
        <v>5</v>
      </c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3" t="s">
        <v>89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5" customHeight="1">
      <c r="B4" s="16"/>
      <c r="D4" s="17" t="s">
        <v>103</v>
      </c>
      <c r="L4" s="16"/>
      <c r="M4" s="76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5" customHeight="1">
      <c r="B7" s="16"/>
      <c r="E7" s="192" t="str">
        <f>'Rekapitulace stavby'!K6</f>
        <v>Hodonín – opravy asfaltových vrstev MK 2024</v>
      </c>
      <c r="F7" s="193"/>
      <c r="G7" s="193"/>
      <c r="H7" s="193"/>
      <c r="L7" s="16"/>
    </row>
    <row r="8" spans="2:46" s="1" customFormat="1" ht="12" customHeight="1">
      <c r="B8" s="25"/>
      <c r="D8" s="22" t="s">
        <v>104</v>
      </c>
      <c r="L8" s="25"/>
    </row>
    <row r="9" spans="2:46" s="1" customFormat="1" ht="15" customHeight="1">
      <c r="B9" s="25"/>
      <c r="E9" s="184" t="s">
        <v>383</v>
      </c>
      <c r="F9" s="191"/>
      <c r="G9" s="191"/>
      <c r="H9" s="191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23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22</v>
      </c>
      <c r="J17" s="20" t="str">
        <f>'Rekapitulace stavby'!AN13</f>
        <v/>
      </c>
      <c r="L17" s="25"/>
    </row>
    <row r="18" spans="2:12" s="1" customFormat="1" ht="18" customHeight="1">
      <c r="B18" s="25"/>
      <c r="E18" s="178" t="str">
        <f>'Rekapitulace stavby'!E14</f>
        <v xml:space="preserve"> </v>
      </c>
      <c r="F18" s="178"/>
      <c r="G18" s="178"/>
      <c r="H18" s="178"/>
      <c r="I18" s="22" t="s">
        <v>23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22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23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22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23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5" customHeight="1">
      <c r="B27" s="77"/>
      <c r="E27" s="180" t="s">
        <v>1</v>
      </c>
      <c r="F27" s="180"/>
      <c r="G27" s="180"/>
      <c r="H27" s="180"/>
      <c r="L27" s="77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78" t="s">
        <v>29</v>
      </c>
      <c r="J30" s="56">
        <f>ROUND(J125,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79" t="s">
        <v>33</v>
      </c>
      <c r="E33" s="22" t="s">
        <v>34</v>
      </c>
      <c r="F33" s="80">
        <f>ROUND((SUM(BE125:BE184)),  2)</f>
        <v>0</v>
      </c>
      <c r="I33" s="81">
        <v>0.21</v>
      </c>
      <c r="J33" s="80">
        <f>ROUND(((SUM(BE125:BE184))*I33),  2)</f>
        <v>0</v>
      </c>
      <c r="L33" s="25"/>
    </row>
    <row r="34" spans="2:12" s="1" customFormat="1" ht="14.45" customHeight="1">
      <c r="B34" s="25"/>
      <c r="E34" s="22" t="s">
        <v>35</v>
      </c>
      <c r="F34" s="80">
        <f>ROUND((SUM(BF125:BF184)),  2)</f>
        <v>0</v>
      </c>
      <c r="I34" s="81">
        <v>0.12</v>
      </c>
      <c r="J34" s="80">
        <f>ROUND(((SUM(BF125:BF184))*I34),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80">
        <f>ROUND((SUM(BG125:BG184)),  2)</f>
        <v>0</v>
      </c>
      <c r="I35" s="81">
        <v>0.21</v>
      </c>
      <c r="J35" s="8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80">
        <f>ROUND((SUM(BH125:BH184)),  2)</f>
        <v>0</v>
      </c>
      <c r="I36" s="81">
        <v>0.12</v>
      </c>
      <c r="J36" s="80">
        <f>0</f>
        <v>0</v>
      </c>
      <c r="L36" s="25"/>
    </row>
    <row r="37" spans="2:12" s="1" customFormat="1" ht="14.45" hidden="1" customHeight="1">
      <c r="B37" s="25"/>
      <c r="E37" s="22" t="s">
        <v>38</v>
      </c>
      <c r="F37" s="80">
        <f>ROUND((SUM(BI125:BI184)),  2)</f>
        <v>0</v>
      </c>
      <c r="I37" s="81">
        <v>0</v>
      </c>
      <c r="J37" s="80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2"/>
      <c r="D39" s="83" t="s">
        <v>39</v>
      </c>
      <c r="E39" s="49"/>
      <c r="F39" s="49"/>
      <c r="G39" s="84" t="s">
        <v>40</v>
      </c>
      <c r="H39" s="85" t="s">
        <v>41</v>
      </c>
      <c r="I39" s="49"/>
      <c r="J39" s="86">
        <f>SUM(J30:J37)</f>
        <v>0</v>
      </c>
      <c r="K39" s="8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44</v>
      </c>
      <c r="E61" s="27"/>
      <c r="F61" s="88" t="s">
        <v>45</v>
      </c>
      <c r="G61" s="36" t="s">
        <v>44</v>
      </c>
      <c r="H61" s="27"/>
      <c r="I61" s="27"/>
      <c r="J61" s="8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44</v>
      </c>
      <c r="E76" s="27"/>
      <c r="F76" s="88" t="s">
        <v>45</v>
      </c>
      <c r="G76" s="36" t="s">
        <v>44</v>
      </c>
      <c r="H76" s="27"/>
      <c r="I76" s="27"/>
      <c r="J76" s="89" t="s">
        <v>45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106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5" customHeight="1">
      <c r="B85" s="25"/>
      <c r="E85" s="192" t="str">
        <f>E7</f>
        <v>Hodonín – opravy asfaltových vrstev MK 2024</v>
      </c>
      <c r="F85" s="193"/>
      <c r="G85" s="193"/>
      <c r="H85" s="193"/>
      <c r="L85" s="25"/>
    </row>
    <row r="86" spans="2:47" s="1" customFormat="1" ht="12" customHeight="1">
      <c r="B86" s="25"/>
      <c r="C86" s="22" t="s">
        <v>104</v>
      </c>
      <c r="L86" s="25"/>
    </row>
    <row r="87" spans="2:47" s="1" customFormat="1" ht="15" customHeight="1">
      <c r="B87" s="25"/>
      <c r="E87" s="184" t="str">
        <f>E9</f>
        <v xml:space="preserve">06 - Rekonstrukce MK Brandlova (Marxova - Úprkova)  </v>
      </c>
      <c r="F87" s="191"/>
      <c r="G87" s="191"/>
      <c r="H87" s="191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/>
      </c>
      <c r="L89" s="25"/>
    </row>
    <row r="90" spans="2:47" s="1" customFormat="1" ht="6.95" customHeight="1">
      <c r="B90" s="25"/>
      <c r="L90" s="25"/>
    </row>
    <row r="91" spans="2:47" s="1" customFormat="1" ht="14.85" customHeight="1">
      <c r="B91" s="25"/>
      <c r="C91" s="22" t="s">
        <v>21</v>
      </c>
      <c r="F91" s="20" t="str">
        <f>E15</f>
        <v xml:space="preserve"> </v>
      </c>
      <c r="I91" s="22" t="s">
        <v>25</v>
      </c>
      <c r="J91" s="23" t="str">
        <f>E21</f>
        <v xml:space="preserve"> </v>
      </c>
      <c r="L91" s="25"/>
    </row>
    <row r="92" spans="2:47" s="1" customFormat="1" ht="14.85" customHeight="1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0" t="s">
        <v>107</v>
      </c>
      <c r="D94" s="82"/>
      <c r="E94" s="82"/>
      <c r="F94" s="82"/>
      <c r="G94" s="82"/>
      <c r="H94" s="82"/>
      <c r="I94" s="82"/>
      <c r="J94" s="91" t="s">
        <v>108</v>
      </c>
      <c r="K94" s="8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2" t="s">
        <v>109</v>
      </c>
      <c r="J96" s="56">
        <f>J125</f>
        <v>0</v>
      </c>
      <c r="L96" s="25"/>
      <c r="AU96" s="13" t="s">
        <v>110</v>
      </c>
    </row>
    <row r="97" spans="2:12" s="8" customFormat="1" ht="24.95" customHeight="1">
      <c r="B97" s="93"/>
      <c r="D97" s="94" t="s">
        <v>111</v>
      </c>
      <c r="E97" s="95"/>
      <c r="F97" s="95"/>
      <c r="G97" s="95"/>
      <c r="H97" s="95"/>
      <c r="I97" s="95"/>
      <c r="J97" s="96">
        <f>J126</f>
        <v>0</v>
      </c>
      <c r="L97" s="93"/>
    </row>
    <row r="98" spans="2:12" s="9" customFormat="1" ht="19.899999999999999" customHeight="1">
      <c r="B98" s="97"/>
      <c r="D98" s="98" t="s">
        <v>112</v>
      </c>
      <c r="E98" s="99"/>
      <c r="F98" s="99"/>
      <c r="G98" s="99"/>
      <c r="H98" s="99"/>
      <c r="I98" s="99"/>
      <c r="J98" s="100">
        <f>J127</f>
        <v>0</v>
      </c>
      <c r="L98" s="97"/>
    </row>
    <row r="99" spans="2:12" s="9" customFormat="1" ht="19.899999999999999" customHeight="1">
      <c r="B99" s="97"/>
      <c r="D99" s="98" t="s">
        <v>114</v>
      </c>
      <c r="E99" s="99"/>
      <c r="F99" s="99"/>
      <c r="G99" s="99"/>
      <c r="H99" s="99"/>
      <c r="I99" s="99"/>
      <c r="J99" s="100">
        <f>J130</f>
        <v>0</v>
      </c>
      <c r="L99" s="97"/>
    </row>
    <row r="100" spans="2:12" s="9" customFormat="1" ht="19.899999999999999" customHeight="1">
      <c r="B100" s="97"/>
      <c r="D100" s="98" t="s">
        <v>115</v>
      </c>
      <c r="E100" s="99"/>
      <c r="F100" s="99"/>
      <c r="G100" s="99"/>
      <c r="H100" s="99"/>
      <c r="I100" s="99"/>
      <c r="J100" s="100">
        <f>J139</f>
        <v>0</v>
      </c>
      <c r="L100" s="97"/>
    </row>
    <row r="101" spans="2:12" s="9" customFormat="1" ht="19.899999999999999" customHeight="1">
      <c r="B101" s="97"/>
      <c r="D101" s="98" t="s">
        <v>116</v>
      </c>
      <c r="E101" s="99"/>
      <c r="F101" s="99"/>
      <c r="G101" s="99"/>
      <c r="H101" s="99"/>
      <c r="I101" s="99"/>
      <c r="J101" s="100">
        <f>J144</f>
        <v>0</v>
      </c>
      <c r="L101" s="97"/>
    </row>
    <row r="102" spans="2:12" s="9" customFormat="1" ht="19.899999999999999" customHeight="1">
      <c r="B102" s="97"/>
      <c r="D102" s="98" t="s">
        <v>117</v>
      </c>
      <c r="E102" s="99"/>
      <c r="F102" s="99"/>
      <c r="G102" s="99"/>
      <c r="H102" s="99"/>
      <c r="I102" s="99"/>
      <c r="J102" s="100">
        <f>J171</f>
        <v>0</v>
      </c>
      <c r="L102" s="97"/>
    </row>
    <row r="103" spans="2:12" s="9" customFormat="1" ht="19.899999999999999" customHeight="1">
      <c r="B103" s="97"/>
      <c r="D103" s="98" t="s">
        <v>118</v>
      </c>
      <c r="E103" s="99"/>
      <c r="F103" s="99"/>
      <c r="G103" s="99"/>
      <c r="H103" s="99"/>
      <c r="I103" s="99"/>
      <c r="J103" s="100">
        <f>J178</f>
        <v>0</v>
      </c>
      <c r="L103" s="97"/>
    </row>
    <row r="104" spans="2:12" s="8" customFormat="1" ht="24.95" customHeight="1">
      <c r="B104" s="93"/>
      <c r="D104" s="94" t="s">
        <v>119</v>
      </c>
      <c r="E104" s="95"/>
      <c r="F104" s="95"/>
      <c r="G104" s="95"/>
      <c r="H104" s="95"/>
      <c r="I104" s="95"/>
      <c r="J104" s="96">
        <f>J181</f>
        <v>0</v>
      </c>
      <c r="L104" s="93"/>
    </row>
    <row r="105" spans="2:12" s="9" customFormat="1" ht="19.899999999999999" customHeight="1">
      <c r="B105" s="97"/>
      <c r="D105" s="98" t="s">
        <v>120</v>
      </c>
      <c r="E105" s="99"/>
      <c r="F105" s="99"/>
      <c r="G105" s="99"/>
      <c r="H105" s="99"/>
      <c r="I105" s="99"/>
      <c r="J105" s="100">
        <f>J182</f>
        <v>0</v>
      </c>
      <c r="L105" s="97"/>
    </row>
    <row r="106" spans="2:12" s="1" customFormat="1" ht="21.75" customHeight="1">
      <c r="B106" s="25"/>
      <c r="L106" s="25"/>
    </row>
    <row r="107" spans="2:12" s="1" customFormat="1" ht="6.95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25"/>
    </row>
    <row r="111" spans="2:12" s="1" customFormat="1" ht="6.9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5"/>
    </row>
    <row r="112" spans="2:12" s="1" customFormat="1" ht="24.95" customHeight="1">
      <c r="B112" s="25"/>
      <c r="C112" s="17" t="s">
        <v>121</v>
      </c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2" t="s">
        <v>14</v>
      </c>
      <c r="L114" s="25"/>
    </row>
    <row r="115" spans="2:65" s="1" customFormat="1" ht="15" customHeight="1">
      <c r="B115" s="25"/>
      <c r="E115" s="192" t="str">
        <f>E7</f>
        <v>Hodonín – opravy asfaltových vrstev MK 2024</v>
      </c>
      <c r="F115" s="193"/>
      <c r="G115" s="193"/>
      <c r="H115" s="193"/>
      <c r="L115" s="25"/>
    </row>
    <row r="116" spans="2:65" s="1" customFormat="1" ht="12" customHeight="1">
      <c r="B116" s="25"/>
      <c r="C116" s="22" t="s">
        <v>104</v>
      </c>
      <c r="L116" s="25"/>
    </row>
    <row r="117" spans="2:65" s="1" customFormat="1" ht="15" customHeight="1">
      <c r="B117" s="25"/>
      <c r="E117" s="184" t="str">
        <f>E9</f>
        <v xml:space="preserve">06 - Rekonstrukce MK Brandlova (Marxova - Úprkova)  </v>
      </c>
      <c r="F117" s="191"/>
      <c r="G117" s="191"/>
      <c r="H117" s="191"/>
      <c r="L117" s="25"/>
    </row>
    <row r="118" spans="2:65" s="1" customFormat="1" ht="6.95" customHeight="1">
      <c r="B118" s="25"/>
      <c r="L118" s="25"/>
    </row>
    <row r="119" spans="2:65" s="1" customFormat="1" ht="12" customHeight="1">
      <c r="B119" s="25"/>
      <c r="C119" s="22" t="s">
        <v>18</v>
      </c>
      <c r="F119" s="20" t="str">
        <f>F12</f>
        <v xml:space="preserve"> </v>
      </c>
      <c r="I119" s="22" t="s">
        <v>20</v>
      </c>
      <c r="J119" s="45" t="str">
        <f>IF(J12="","",J12)</f>
        <v/>
      </c>
      <c r="L119" s="25"/>
    </row>
    <row r="120" spans="2:65" s="1" customFormat="1" ht="6.95" customHeight="1">
      <c r="B120" s="25"/>
      <c r="L120" s="25"/>
    </row>
    <row r="121" spans="2:65" s="1" customFormat="1" ht="14.85" customHeight="1">
      <c r="B121" s="25"/>
      <c r="C121" s="22" t="s">
        <v>21</v>
      </c>
      <c r="F121" s="20" t="str">
        <f>E15</f>
        <v xml:space="preserve"> </v>
      </c>
      <c r="I121" s="22" t="s">
        <v>25</v>
      </c>
      <c r="J121" s="23" t="str">
        <f>E21</f>
        <v xml:space="preserve"> </v>
      </c>
      <c r="L121" s="25"/>
    </row>
    <row r="122" spans="2:65" s="1" customFormat="1" ht="14.85" customHeight="1">
      <c r="B122" s="25"/>
      <c r="C122" s="22" t="s">
        <v>24</v>
      </c>
      <c r="F122" s="20" t="str">
        <f>IF(E18="","",E18)</f>
        <v xml:space="preserve"> </v>
      </c>
      <c r="I122" s="22" t="s">
        <v>27</v>
      </c>
      <c r="J122" s="23" t="str">
        <f>E24</f>
        <v xml:space="preserve"> </v>
      </c>
      <c r="L122" s="25"/>
    </row>
    <row r="123" spans="2:65" s="1" customFormat="1" ht="10.35" customHeight="1">
      <c r="B123" s="25"/>
      <c r="L123" s="25"/>
    </row>
    <row r="124" spans="2:65" s="10" customFormat="1" ht="29.25" customHeight="1">
      <c r="B124" s="101"/>
      <c r="C124" s="102" t="s">
        <v>122</v>
      </c>
      <c r="D124" s="103" t="s">
        <v>54</v>
      </c>
      <c r="E124" s="103" t="s">
        <v>50</v>
      </c>
      <c r="F124" s="103" t="s">
        <v>51</v>
      </c>
      <c r="G124" s="103" t="s">
        <v>123</v>
      </c>
      <c r="H124" s="103" t="s">
        <v>124</v>
      </c>
      <c r="I124" s="103" t="s">
        <v>125</v>
      </c>
      <c r="J124" s="104" t="s">
        <v>108</v>
      </c>
      <c r="K124" s="105" t="s">
        <v>126</v>
      </c>
      <c r="L124" s="101"/>
      <c r="M124" s="51" t="s">
        <v>1</v>
      </c>
      <c r="N124" s="52" t="s">
        <v>33</v>
      </c>
      <c r="O124" s="52" t="s">
        <v>127</v>
      </c>
      <c r="P124" s="52" t="s">
        <v>128</v>
      </c>
      <c r="Q124" s="52" t="s">
        <v>129</v>
      </c>
      <c r="R124" s="52" t="s">
        <v>130</v>
      </c>
      <c r="S124" s="52" t="s">
        <v>131</v>
      </c>
      <c r="T124" s="53" t="s">
        <v>132</v>
      </c>
    </row>
    <row r="125" spans="2:65" s="1" customFormat="1" ht="22.9" customHeight="1">
      <c r="B125" s="25"/>
      <c r="C125" s="134" t="s">
        <v>133</v>
      </c>
      <c r="J125" s="144">
        <f>BK125</f>
        <v>0</v>
      </c>
      <c r="L125" s="25"/>
      <c r="M125" s="54"/>
      <c r="N125" s="46"/>
      <c r="O125" s="46"/>
      <c r="P125" s="106">
        <f>P126+P181</f>
        <v>0</v>
      </c>
      <c r="Q125" s="46"/>
      <c r="R125" s="106">
        <f>R126+R181</f>
        <v>0</v>
      </c>
      <c r="S125" s="46"/>
      <c r="T125" s="107">
        <f>T126+T181</f>
        <v>0</v>
      </c>
      <c r="AT125" s="13" t="s">
        <v>68</v>
      </c>
      <c r="AU125" s="13" t="s">
        <v>110</v>
      </c>
      <c r="BK125" s="108">
        <f>BK126+BK181</f>
        <v>0</v>
      </c>
    </row>
    <row r="126" spans="2:65" s="11" customFormat="1" ht="25.9" customHeight="1">
      <c r="B126" s="109"/>
      <c r="D126" s="110" t="s">
        <v>68</v>
      </c>
      <c r="E126" s="135" t="s">
        <v>134</v>
      </c>
      <c r="F126" s="135" t="s">
        <v>135</v>
      </c>
      <c r="J126" s="145">
        <f>BK126</f>
        <v>0</v>
      </c>
      <c r="L126" s="109"/>
      <c r="M126" s="111"/>
      <c r="P126" s="112">
        <f>P127+P130+P139+P144+P171+P178</f>
        <v>0</v>
      </c>
      <c r="R126" s="112">
        <f>R127+R130+R139+R144+R171+R178</f>
        <v>0</v>
      </c>
      <c r="T126" s="113">
        <f>T127+T130+T139+T144+T171+T178</f>
        <v>0</v>
      </c>
      <c r="AR126" s="110" t="s">
        <v>76</v>
      </c>
      <c r="AT126" s="114" t="s">
        <v>68</v>
      </c>
      <c r="AU126" s="114" t="s">
        <v>69</v>
      </c>
      <c r="AY126" s="110" t="s">
        <v>136</v>
      </c>
      <c r="BK126" s="115">
        <f>BK127+BK130+BK139+BK144+BK171+BK178</f>
        <v>0</v>
      </c>
    </row>
    <row r="127" spans="2:65" s="11" customFormat="1" ht="22.9" customHeight="1">
      <c r="B127" s="109"/>
      <c r="D127" s="110" t="s">
        <v>68</v>
      </c>
      <c r="E127" s="136" t="s">
        <v>76</v>
      </c>
      <c r="F127" s="136" t="s">
        <v>137</v>
      </c>
      <c r="J127" s="146">
        <f>BK127</f>
        <v>0</v>
      </c>
      <c r="L127" s="109"/>
      <c r="M127" s="111"/>
      <c r="P127" s="112">
        <f>SUM(P128:P129)</f>
        <v>0</v>
      </c>
      <c r="R127" s="112">
        <f>SUM(R128:R129)</f>
        <v>0</v>
      </c>
      <c r="T127" s="113">
        <f>SUM(T128:T129)</f>
        <v>0</v>
      </c>
      <c r="AR127" s="110" t="s">
        <v>76</v>
      </c>
      <c r="AT127" s="114" t="s">
        <v>68</v>
      </c>
      <c r="AU127" s="114" t="s">
        <v>76</v>
      </c>
      <c r="AY127" s="110" t="s">
        <v>136</v>
      </c>
      <c r="BK127" s="115">
        <f>SUM(BK128:BK129)</f>
        <v>0</v>
      </c>
    </row>
    <row r="128" spans="2:65" s="1" customFormat="1" ht="31.9" customHeight="1">
      <c r="B128" s="116"/>
      <c r="C128" s="137" t="s">
        <v>76</v>
      </c>
      <c r="D128" s="137" t="s">
        <v>138</v>
      </c>
      <c r="E128" s="138" t="s">
        <v>145</v>
      </c>
      <c r="F128" s="139" t="s">
        <v>146</v>
      </c>
      <c r="G128" s="140" t="s">
        <v>141</v>
      </c>
      <c r="H128" s="141">
        <v>4948.8</v>
      </c>
      <c r="I128" s="117"/>
      <c r="J128" s="147">
        <f>ROUND(I128*H128,2)</f>
        <v>0</v>
      </c>
      <c r="K128" s="118"/>
      <c r="L128" s="25"/>
      <c r="M128" s="119" t="s">
        <v>1</v>
      </c>
      <c r="N128" s="120" t="s">
        <v>34</v>
      </c>
      <c r="O128" s="121">
        <v>0</v>
      </c>
      <c r="P128" s="121">
        <f>O128*H128</f>
        <v>0</v>
      </c>
      <c r="Q128" s="121">
        <v>0</v>
      </c>
      <c r="R128" s="121">
        <f>Q128*H128</f>
        <v>0</v>
      </c>
      <c r="S128" s="121">
        <v>0</v>
      </c>
      <c r="T128" s="122">
        <f>S128*H128</f>
        <v>0</v>
      </c>
      <c r="AR128" s="123" t="s">
        <v>142</v>
      </c>
      <c r="AT128" s="123" t="s">
        <v>138</v>
      </c>
      <c r="AU128" s="123" t="s">
        <v>78</v>
      </c>
      <c r="AY128" s="13" t="s">
        <v>136</v>
      </c>
      <c r="BE128" s="124">
        <f>IF(N128="základní",J128,0)</f>
        <v>0</v>
      </c>
      <c r="BF128" s="124">
        <f>IF(N128="snížená",J128,0)</f>
        <v>0</v>
      </c>
      <c r="BG128" s="124">
        <f>IF(N128="zákl. přenesená",J128,0)</f>
        <v>0</v>
      </c>
      <c r="BH128" s="124">
        <f>IF(N128="sníž. přenesená",J128,0)</f>
        <v>0</v>
      </c>
      <c r="BI128" s="124">
        <f>IF(N128="nulová",J128,0)</f>
        <v>0</v>
      </c>
      <c r="BJ128" s="13" t="s">
        <v>76</v>
      </c>
      <c r="BK128" s="124">
        <f>ROUND(I128*H128,2)</f>
        <v>0</v>
      </c>
      <c r="BL128" s="13" t="s">
        <v>142</v>
      </c>
      <c r="BM128" s="123" t="s">
        <v>78</v>
      </c>
    </row>
    <row r="129" spans="2:65" s="1" customFormat="1" ht="29.25">
      <c r="B129" s="25"/>
      <c r="D129" s="142" t="s">
        <v>143</v>
      </c>
      <c r="F129" s="143" t="s">
        <v>147</v>
      </c>
      <c r="L129" s="25"/>
      <c r="M129" s="125"/>
      <c r="T129" s="48"/>
      <c r="AT129" s="13" t="s">
        <v>143</v>
      </c>
      <c r="AU129" s="13" t="s">
        <v>78</v>
      </c>
    </row>
    <row r="130" spans="2:65" s="11" customFormat="1" ht="22.9" customHeight="1">
      <c r="B130" s="109"/>
      <c r="D130" s="110" t="s">
        <v>68</v>
      </c>
      <c r="E130" s="136" t="s">
        <v>158</v>
      </c>
      <c r="F130" s="136" t="s">
        <v>159</v>
      </c>
      <c r="J130" s="146">
        <f>BK130</f>
        <v>0</v>
      </c>
      <c r="L130" s="109"/>
      <c r="M130" s="111"/>
      <c r="P130" s="112">
        <f>SUM(P131:P138)</f>
        <v>0</v>
      </c>
      <c r="R130" s="112">
        <f>SUM(R131:R138)</f>
        <v>0</v>
      </c>
      <c r="T130" s="113">
        <f>SUM(T131:T138)</f>
        <v>0</v>
      </c>
      <c r="AR130" s="110" t="s">
        <v>76</v>
      </c>
      <c r="AT130" s="114" t="s">
        <v>68</v>
      </c>
      <c r="AU130" s="114" t="s">
        <v>76</v>
      </c>
      <c r="AY130" s="110" t="s">
        <v>136</v>
      </c>
      <c r="BK130" s="115">
        <f>SUM(BK131:BK138)</f>
        <v>0</v>
      </c>
    </row>
    <row r="131" spans="2:65" s="1" customFormat="1" ht="23.65" customHeight="1">
      <c r="B131" s="116"/>
      <c r="C131" s="137" t="s">
        <v>78</v>
      </c>
      <c r="D131" s="137" t="s">
        <v>138</v>
      </c>
      <c r="E131" s="138" t="s">
        <v>160</v>
      </c>
      <c r="F131" s="139" t="s">
        <v>161</v>
      </c>
      <c r="G131" s="140" t="s">
        <v>141</v>
      </c>
      <c r="H131" s="141">
        <v>9897.6</v>
      </c>
      <c r="I131" s="117"/>
      <c r="J131" s="147">
        <f>ROUND(I131*H131,2)</f>
        <v>0</v>
      </c>
      <c r="K131" s="118"/>
      <c r="L131" s="25"/>
      <c r="M131" s="119" t="s">
        <v>1</v>
      </c>
      <c r="N131" s="120" t="s">
        <v>34</v>
      </c>
      <c r="O131" s="121">
        <v>0</v>
      </c>
      <c r="P131" s="121">
        <f>O131*H131</f>
        <v>0</v>
      </c>
      <c r="Q131" s="121">
        <v>0</v>
      </c>
      <c r="R131" s="121">
        <f>Q131*H131</f>
        <v>0</v>
      </c>
      <c r="S131" s="121">
        <v>0</v>
      </c>
      <c r="T131" s="122">
        <f>S131*H131</f>
        <v>0</v>
      </c>
      <c r="AR131" s="123" t="s">
        <v>142</v>
      </c>
      <c r="AT131" s="123" t="s">
        <v>138</v>
      </c>
      <c r="AU131" s="123" t="s">
        <v>78</v>
      </c>
      <c r="AY131" s="13" t="s">
        <v>136</v>
      </c>
      <c r="BE131" s="124">
        <f>IF(N131="základní",J131,0)</f>
        <v>0</v>
      </c>
      <c r="BF131" s="124">
        <f>IF(N131="snížená",J131,0)</f>
        <v>0</v>
      </c>
      <c r="BG131" s="124">
        <f>IF(N131="zákl. přenesená",J131,0)</f>
        <v>0</v>
      </c>
      <c r="BH131" s="124">
        <f>IF(N131="sníž. přenesená",J131,0)</f>
        <v>0</v>
      </c>
      <c r="BI131" s="124">
        <f>IF(N131="nulová",J131,0)</f>
        <v>0</v>
      </c>
      <c r="BJ131" s="13" t="s">
        <v>76</v>
      </c>
      <c r="BK131" s="124">
        <f>ROUND(I131*H131,2)</f>
        <v>0</v>
      </c>
      <c r="BL131" s="13" t="s">
        <v>142</v>
      </c>
      <c r="BM131" s="123" t="s">
        <v>142</v>
      </c>
    </row>
    <row r="132" spans="2:65" s="1" customFormat="1" ht="19.5">
      <c r="B132" s="25"/>
      <c r="D132" s="142" t="s">
        <v>143</v>
      </c>
      <c r="F132" s="143" t="s">
        <v>162</v>
      </c>
      <c r="L132" s="25"/>
      <c r="M132" s="125"/>
      <c r="T132" s="48"/>
      <c r="AT132" s="13" t="s">
        <v>143</v>
      </c>
      <c r="AU132" s="13" t="s">
        <v>78</v>
      </c>
    </row>
    <row r="133" spans="2:65" s="1" customFormat="1" ht="23.65" customHeight="1">
      <c r="B133" s="116"/>
      <c r="C133" s="137" t="s">
        <v>242</v>
      </c>
      <c r="D133" s="137" t="s">
        <v>138</v>
      </c>
      <c r="E133" s="138" t="s">
        <v>243</v>
      </c>
      <c r="F133" s="139" t="s">
        <v>244</v>
      </c>
      <c r="G133" s="140" t="s">
        <v>141</v>
      </c>
      <c r="H133" s="141">
        <v>4948.8</v>
      </c>
      <c r="I133" s="117"/>
      <c r="J133" s="147">
        <f>ROUND(I133*H133,2)</f>
        <v>0</v>
      </c>
      <c r="K133" s="118"/>
      <c r="L133" s="25"/>
      <c r="M133" s="119" t="s">
        <v>1</v>
      </c>
      <c r="N133" s="120" t="s">
        <v>34</v>
      </c>
      <c r="O133" s="121">
        <v>0</v>
      </c>
      <c r="P133" s="121">
        <f>O133*H133</f>
        <v>0</v>
      </c>
      <c r="Q133" s="121">
        <v>0</v>
      </c>
      <c r="R133" s="121">
        <f>Q133*H133</f>
        <v>0</v>
      </c>
      <c r="S133" s="121">
        <v>0</v>
      </c>
      <c r="T133" s="122">
        <f>S133*H133</f>
        <v>0</v>
      </c>
      <c r="AR133" s="123" t="s">
        <v>142</v>
      </c>
      <c r="AT133" s="123" t="s">
        <v>138</v>
      </c>
      <c r="AU133" s="123" t="s">
        <v>78</v>
      </c>
      <c r="AY133" s="13" t="s">
        <v>136</v>
      </c>
      <c r="BE133" s="124">
        <f>IF(N133="základní",J133,0)</f>
        <v>0</v>
      </c>
      <c r="BF133" s="124">
        <f>IF(N133="snížená",J133,0)</f>
        <v>0</v>
      </c>
      <c r="BG133" s="124">
        <f>IF(N133="zákl. přenesená",J133,0)</f>
        <v>0</v>
      </c>
      <c r="BH133" s="124">
        <f>IF(N133="sníž. přenesená",J133,0)</f>
        <v>0</v>
      </c>
      <c r="BI133" s="124">
        <f>IF(N133="nulová",J133,0)</f>
        <v>0</v>
      </c>
      <c r="BJ133" s="13" t="s">
        <v>76</v>
      </c>
      <c r="BK133" s="124">
        <f>ROUND(I133*H133,2)</f>
        <v>0</v>
      </c>
      <c r="BL133" s="13" t="s">
        <v>142</v>
      </c>
      <c r="BM133" s="123" t="s">
        <v>150</v>
      </c>
    </row>
    <row r="134" spans="2:65" s="1" customFormat="1" ht="29.25">
      <c r="B134" s="25"/>
      <c r="D134" s="142" t="s">
        <v>143</v>
      </c>
      <c r="F134" s="143" t="s">
        <v>245</v>
      </c>
      <c r="L134" s="25"/>
      <c r="M134" s="125"/>
      <c r="T134" s="48"/>
      <c r="AT134" s="13" t="s">
        <v>143</v>
      </c>
      <c r="AU134" s="13" t="s">
        <v>78</v>
      </c>
    </row>
    <row r="135" spans="2:65" s="1" customFormat="1" ht="23.65" customHeight="1">
      <c r="B135" s="116"/>
      <c r="C135" s="137" t="s">
        <v>142</v>
      </c>
      <c r="D135" s="137" t="s">
        <v>138</v>
      </c>
      <c r="E135" s="138" t="s">
        <v>166</v>
      </c>
      <c r="F135" s="139" t="s">
        <v>167</v>
      </c>
      <c r="G135" s="140" t="s">
        <v>141</v>
      </c>
      <c r="H135" s="141">
        <v>4948.8</v>
      </c>
      <c r="I135" s="117"/>
      <c r="J135" s="147">
        <f>ROUND(I135*H135,2)</f>
        <v>0</v>
      </c>
      <c r="K135" s="118"/>
      <c r="L135" s="25"/>
      <c r="M135" s="119" t="s">
        <v>1</v>
      </c>
      <c r="N135" s="120" t="s">
        <v>34</v>
      </c>
      <c r="O135" s="121">
        <v>0</v>
      </c>
      <c r="P135" s="121">
        <f>O135*H135</f>
        <v>0</v>
      </c>
      <c r="Q135" s="121">
        <v>0</v>
      </c>
      <c r="R135" s="121">
        <f>Q135*H135</f>
        <v>0</v>
      </c>
      <c r="S135" s="121">
        <v>0</v>
      </c>
      <c r="T135" s="122">
        <f>S135*H135</f>
        <v>0</v>
      </c>
      <c r="AR135" s="123" t="s">
        <v>142</v>
      </c>
      <c r="AT135" s="123" t="s">
        <v>138</v>
      </c>
      <c r="AU135" s="123" t="s">
        <v>78</v>
      </c>
      <c r="AY135" s="13" t="s">
        <v>136</v>
      </c>
      <c r="BE135" s="124">
        <f>IF(N135="základní",J135,0)</f>
        <v>0</v>
      </c>
      <c r="BF135" s="124">
        <f>IF(N135="snížená",J135,0)</f>
        <v>0</v>
      </c>
      <c r="BG135" s="124">
        <f>IF(N135="zákl. přenesená",J135,0)</f>
        <v>0</v>
      </c>
      <c r="BH135" s="124">
        <f>IF(N135="sníž. přenesená",J135,0)</f>
        <v>0</v>
      </c>
      <c r="BI135" s="124">
        <f>IF(N135="nulová",J135,0)</f>
        <v>0</v>
      </c>
      <c r="BJ135" s="13" t="s">
        <v>76</v>
      </c>
      <c r="BK135" s="124">
        <f>ROUND(I135*H135,2)</f>
        <v>0</v>
      </c>
      <c r="BL135" s="13" t="s">
        <v>142</v>
      </c>
      <c r="BM135" s="123" t="s">
        <v>156</v>
      </c>
    </row>
    <row r="136" spans="2:65" s="1" customFormat="1" ht="29.25">
      <c r="B136" s="25"/>
      <c r="D136" s="142" t="s">
        <v>143</v>
      </c>
      <c r="F136" s="143" t="s">
        <v>169</v>
      </c>
      <c r="L136" s="25"/>
      <c r="M136" s="125"/>
      <c r="T136" s="48"/>
      <c r="AT136" s="13" t="s">
        <v>143</v>
      </c>
      <c r="AU136" s="13" t="s">
        <v>78</v>
      </c>
    </row>
    <row r="137" spans="2:65" s="1" customFormat="1" ht="21.4" customHeight="1">
      <c r="B137" s="116"/>
      <c r="C137" s="137" t="s">
        <v>158</v>
      </c>
      <c r="D137" s="137" t="s">
        <v>138</v>
      </c>
      <c r="E137" s="138" t="s">
        <v>175</v>
      </c>
      <c r="F137" s="139" t="s">
        <v>176</v>
      </c>
      <c r="G137" s="140" t="s">
        <v>177</v>
      </c>
      <c r="H137" s="141">
        <v>658</v>
      </c>
      <c r="I137" s="117"/>
      <c r="J137" s="147">
        <f>ROUND(I137*H137,2)</f>
        <v>0</v>
      </c>
      <c r="K137" s="118"/>
      <c r="L137" s="25"/>
      <c r="M137" s="119" t="s">
        <v>1</v>
      </c>
      <c r="N137" s="120" t="s">
        <v>34</v>
      </c>
      <c r="O137" s="121">
        <v>0</v>
      </c>
      <c r="P137" s="121">
        <f>O137*H137</f>
        <v>0</v>
      </c>
      <c r="Q137" s="121">
        <v>0</v>
      </c>
      <c r="R137" s="121">
        <f>Q137*H137</f>
        <v>0</v>
      </c>
      <c r="S137" s="121">
        <v>0</v>
      </c>
      <c r="T137" s="122">
        <f>S137*H137</f>
        <v>0</v>
      </c>
      <c r="AR137" s="123" t="s">
        <v>142</v>
      </c>
      <c r="AT137" s="123" t="s">
        <v>138</v>
      </c>
      <c r="AU137" s="123" t="s">
        <v>78</v>
      </c>
      <c r="AY137" s="13" t="s">
        <v>136</v>
      </c>
      <c r="BE137" s="124">
        <f>IF(N137="základní",J137,0)</f>
        <v>0</v>
      </c>
      <c r="BF137" s="124">
        <f>IF(N137="snížená",J137,0)</f>
        <v>0</v>
      </c>
      <c r="BG137" s="124">
        <f>IF(N137="zákl. přenesená",J137,0)</f>
        <v>0</v>
      </c>
      <c r="BH137" s="124">
        <f>IF(N137="sníž. přenesená",J137,0)</f>
        <v>0</v>
      </c>
      <c r="BI137" s="124">
        <f>IF(N137="nulová",J137,0)</f>
        <v>0</v>
      </c>
      <c r="BJ137" s="13" t="s">
        <v>76</v>
      </c>
      <c r="BK137" s="124">
        <f>ROUND(I137*H137,2)</f>
        <v>0</v>
      </c>
      <c r="BL137" s="13" t="s">
        <v>142</v>
      </c>
      <c r="BM137" s="123" t="s">
        <v>96</v>
      </c>
    </row>
    <row r="138" spans="2:65" s="1" customFormat="1">
      <c r="B138" s="25"/>
      <c r="D138" s="142" t="s">
        <v>143</v>
      </c>
      <c r="F138" s="143" t="s">
        <v>178</v>
      </c>
      <c r="L138" s="25"/>
      <c r="M138" s="125"/>
      <c r="T138" s="48"/>
      <c r="AT138" s="13" t="s">
        <v>143</v>
      </c>
      <c r="AU138" s="13" t="s">
        <v>78</v>
      </c>
    </row>
    <row r="139" spans="2:65" s="11" customFormat="1" ht="22.9" customHeight="1">
      <c r="B139" s="109"/>
      <c r="D139" s="110" t="s">
        <v>68</v>
      </c>
      <c r="E139" s="136" t="s">
        <v>156</v>
      </c>
      <c r="F139" s="136" t="s">
        <v>179</v>
      </c>
      <c r="J139" s="146">
        <f>BK139</f>
        <v>0</v>
      </c>
      <c r="L139" s="109"/>
      <c r="M139" s="111"/>
      <c r="P139" s="112">
        <f>SUM(P140:P143)</f>
        <v>0</v>
      </c>
      <c r="R139" s="112">
        <f>SUM(R140:R143)</f>
        <v>0</v>
      </c>
      <c r="T139" s="113">
        <f>SUM(T140:T143)</f>
        <v>0</v>
      </c>
      <c r="AR139" s="110" t="s">
        <v>76</v>
      </c>
      <c r="AT139" s="114" t="s">
        <v>68</v>
      </c>
      <c r="AU139" s="114" t="s">
        <v>76</v>
      </c>
      <c r="AY139" s="110" t="s">
        <v>136</v>
      </c>
      <c r="BK139" s="115">
        <f>SUM(BK140:BK143)</f>
        <v>0</v>
      </c>
    </row>
    <row r="140" spans="2:65" s="1" customFormat="1" ht="23.65" customHeight="1">
      <c r="B140" s="116"/>
      <c r="C140" s="137" t="s">
        <v>150</v>
      </c>
      <c r="D140" s="137" t="s">
        <v>138</v>
      </c>
      <c r="E140" s="138" t="s">
        <v>181</v>
      </c>
      <c r="F140" s="139" t="s">
        <v>182</v>
      </c>
      <c r="G140" s="140" t="s">
        <v>183</v>
      </c>
      <c r="H140" s="141">
        <v>43</v>
      </c>
      <c r="I140" s="117"/>
      <c r="J140" s="147">
        <f>ROUND(I140*H140,2)</f>
        <v>0</v>
      </c>
      <c r="K140" s="118"/>
      <c r="L140" s="25"/>
      <c r="M140" s="119" t="s">
        <v>1</v>
      </c>
      <c r="N140" s="120" t="s">
        <v>34</v>
      </c>
      <c r="O140" s="121">
        <v>0</v>
      </c>
      <c r="P140" s="121">
        <f>O140*H140</f>
        <v>0</v>
      </c>
      <c r="Q140" s="121">
        <v>0</v>
      </c>
      <c r="R140" s="121">
        <f>Q140*H140</f>
        <v>0</v>
      </c>
      <c r="S140" s="121">
        <v>0</v>
      </c>
      <c r="T140" s="122">
        <f>S140*H140</f>
        <v>0</v>
      </c>
      <c r="AR140" s="123" t="s">
        <v>142</v>
      </c>
      <c r="AT140" s="123" t="s">
        <v>138</v>
      </c>
      <c r="AU140" s="123" t="s">
        <v>78</v>
      </c>
      <c r="AY140" s="13" t="s">
        <v>136</v>
      </c>
      <c r="BE140" s="124">
        <f>IF(N140="základní",J140,0)</f>
        <v>0</v>
      </c>
      <c r="BF140" s="124">
        <f>IF(N140="snížená",J140,0)</f>
        <v>0</v>
      </c>
      <c r="BG140" s="124">
        <f>IF(N140="zákl. přenesená",J140,0)</f>
        <v>0</v>
      </c>
      <c r="BH140" s="124">
        <f>IF(N140="sníž. přenesená",J140,0)</f>
        <v>0</v>
      </c>
      <c r="BI140" s="124">
        <f>IF(N140="nulová",J140,0)</f>
        <v>0</v>
      </c>
      <c r="BJ140" s="13" t="s">
        <v>76</v>
      </c>
      <c r="BK140" s="124">
        <f>ROUND(I140*H140,2)</f>
        <v>0</v>
      </c>
      <c r="BL140" s="13" t="s">
        <v>142</v>
      </c>
      <c r="BM140" s="123" t="s">
        <v>8</v>
      </c>
    </row>
    <row r="141" spans="2:65" s="1" customFormat="1" ht="19.5">
      <c r="B141" s="25"/>
      <c r="D141" s="142" t="s">
        <v>143</v>
      </c>
      <c r="F141" s="143" t="s">
        <v>182</v>
      </c>
      <c r="L141" s="25"/>
      <c r="M141" s="125"/>
      <c r="T141" s="48"/>
      <c r="AT141" s="13" t="s">
        <v>143</v>
      </c>
      <c r="AU141" s="13" t="s">
        <v>78</v>
      </c>
    </row>
    <row r="142" spans="2:65" s="1" customFormat="1" ht="15" customHeight="1">
      <c r="B142" s="116"/>
      <c r="C142" s="137" t="s">
        <v>170</v>
      </c>
      <c r="D142" s="137" t="s">
        <v>138</v>
      </c>
      <c r="E142" s="138" t="s">
        <v>246</v>
      </c>
      <c r="F142" s="139" t="s">
        <v>247</v>
      </c>
      <c r="G142" s="140" t="s">
        <v>236</v>
      </c>
      <c r="H142" s="141">
        <v>10</v>
      </c>
      <c r="I142" s="117"/>
      <c r="J142" s="147">
        <f>ROUND(I142*H142,2)</f>
        <v>0</v>
      </c>
      <c r="K142" s="118"/>
      <c r="L142" s="25"/>
      <c r="M142" s="119" t="s">
        <v>1</v>
      </c>
      <c r="N142" s="120" t="s">
        <v>34</v>
      </c>
      <c r="O142" s="121">
        <v>0</v>
      </c>
      <c r="P142" s="121">
        <f>O142*H142</f>
        <v>0</v>
      </c>
      <c r="Q142" s="121">
        <v>0</v>
      </c>
      <c r="R142" s="121">
        <f>Q142*H142</f>
        <v>0</v>
      </c>
      <c r="S142" s="121">
        <v>0</v>
      </c>
      <c r="T142" s="122">
        <f>S142*H142</f>
        <v>0</v>
      </c>
      <c r="AR142" s="123" t="s">
        <v>142</v>
      </c>
      <c r="AT142" s="123" t="s">
        <v>138</v>
      </c>
      <c r="AU142" s="123" t="s">
        <v>78</v>
      </c>
      <c r="AY142" s="13" t="s">
        <v>136</v>
      </c>
      <c r="BE142" s="124">
        <f>IF(N142="základní",J142,0)</f>
        <v>0</v>
      </c>
      <c r="BF142" s="124">
        <f>IF(N142="snížená",J142,0)</f>
        <v>0</v>
      </c>
      <c r="BG142" s="124">
        <f>IF(N142="zákl. přenesená",J142,0)</f>
        <v>0</v>
      </c>
      <c r="BH142" s="124">
        <f>IF(N142="sníž. přenesená",J142,0)</f>
        <v>0</v>
      </c>
      <c r="BI142" s="124">
        <f>IF(N142="nulová",J142,0)</f>
        <v>0</v>
      </c>
      <c r="BJ142" s="13" t="s">
        <v>76</v>
      </c>
      <c r="BK142" s="124">
        <f>ROUND(I142*H142,2)</f>
        <v>0</v>
      </c>
      <c r="BL142" s="13" t="s">
        <v>142</v>
      </c>
      <c r="BM142" s="123" t="s">
        <v>168</v>
      </c>
    </row>
    <row r="143" spans="2:65" s="1" customFormat="1">
      <c r="B143" s="25"/>
      <c r="D143" s="142" t="s">
        <v>143</v>
      </c>
      <c r="F143" s="143" t="s">
        <v>248</v>
      </c>
      <c r="L143" s="25"/>
      <c r="M143" s="125"/>
      <c r="T143" s="48"/>
      <c r="AT143" s="13" t="s">
        <v>143</v>
      </c>
      <c r="AU143" s="13" t="s">
        <v>78</v>
      </c>
    </row>
    <row r="144" spans="2:65" s="11" customFormat="1" ht="22.9" customHeight="1">
      <c r="B144" s="109"/>
      <c r="D144" s="110" t="s">
        <v>68</v>
      </c>
      <c r="E144" s="136" t="s">
        <v>185</v>
      </c>
      <c r="F144" s="136" t="s">
        <v>186</v>
      </c>
      <c r="J144" s="146">
        <f>BK144</f>
        <v>0</v>
      </c>
      <c r="L144" s="109"/>
      <c r="M144" s="111"/>
      <c r="P144" s="112">
        <f>SUM(P145:P170)</f>
        <v>0</v>
      </c>
      <c r="R144" s="112">
        <f>SUM(R145:R170)</f>
        <v>0</v>
      </c>
      <c r="T144" s="113">
        <f>SUM(T145:T170)</f>
        <v>0</v>
      </c>
      <c r="AR144" s="110" t="s">
        <v>76</v>
      </c>
      <c r="AT144" s="114" t="s">
        <v>68</v>
      </c>
      <c r="AU144" s="114" t="s">
        <v>76</v>
      </c>
      <c r="AY144" s="110" t="s">
        <v>136</v>
      </c>
      <c r="BK144" s="115">
        <f>SUM(BK145:BK170)</f>
        <v>0</v>
      </c>
    </row>
    <row r="145" spans="2:65" s="1" customFormat="1" ht="23.65" customHeight="1">
      <c r="B145" s="116"/>
      <c r="C145" s="137" t="s">
        <v>156</v>
      </c>
      <c r="D145" s="137" t="s">
        <v>138</v>
      </c>
      <c r="E145" s="138" t="s">
        <v>249</v>
      </c>
      <c r="F145" s="139" t="s">
        <v>250</v>
      </c>
      <c r="G145" s="140" t="s">
        <v>177</v>
      </c>
      <c r="H145" s="141">
        <v>494</v>
      </c>
      <c r="I145" s="117"/>
      <c r="J145" s="147">
        <f>ROUND(I145*H145,2)</f>
        <v>0</v>
      </c>
      <c r="K145" s="118"/>
      <c r="L145" s="25"/>
      <c r="M145" s="119" t="s">
        <v>1</v>
      </c>
      <c r="N145" s="120" t="s">
        <v>34</v>
      </c>
      <c r="O145" s="121">
        <v>0</v>
      </c>
      <c r="P145" s="121">
        <f>O145*H145</f>
        <v>0</v>
      </c>
      <c r="Q145" s="121">
        <v>0</v>
      </c>
      <c r="R145" s="121">
        <f>Q145*H145</f>
        <v>0</v>
      </c>
      <c r="S145" s="121">
        <v>0</v>
      </c>
      <c r="T145" s="122">
        <f>S145*H145</f>
        <v>0</v>
      </c>
      <c r="AR145" s="123" t="s">
        <v>142</v>
      </c>
      <c r="AT145" s="123" t="s">
        <v>138</v>
      </c>
      <c r="AU145" s="123" t="s">
        <v>78</v>
      </c>
      <c r="AY145" s="13" t="s">
        <v>136</v>
      </c>
      <c r="BE145" s="124">
        <f>IF(N145="základní",J145,0)</f>
        <v>0</v>
      </c>
      <c r="BF145" s="124">
        <f>IF(N145="snížená",J145,0)</f>
        <v>0</v>
      </c>
      <c r="BG145" s="124">
        <f>IF(N145="zákl. přenesená",J145,0)</f>
        <v>0</v>
      </c>
      <c r="BH145" s="124">
        <f>IF(N145="sníž. přenesená",J145,0)</f>
        <v>0</v>
      </c>
      <c r="BI145" s="124">
        <f>IF(N145="nulová",J145,0)</f>
        <v>0</v>
      </c>
      <c r="BJ145" s="13" t="s">
        <v>76</v>
      </c>
      <c r="BK145" s="124">
        <f>ROUND(I145*H145,2)</f>
        <v>0</v>
      </c>
      <c r="BL145" s="13" t="s">
        <v>142</v>
      </c>
      <c r="BM145" s="123" t="s">
        <v>173</v>
      </c>
    </row>
    <row r="146" spans="2:65" s="1" customFormat="1" ht="19.5">
      <c r="B146" s="25"/>
      <c r="D146" s="142" t="s">
        <v>143</v>
      </c>
      <c r="F146" s="143" t="s">
        <v>251</v>
      </c>
      <c r="L146" s="25"/>
      <c r="M146" s="125"/>
      <c r="T146" s="48"/>
      <c r="AT146" s="13" t="s">
        <v>143</v>
      </c>
      <c r="AU146" s="13" t="s">
        <v>78</v>
      </c>
    </row>
    <row r="147" spans="2:65" s="1" customFormat="1" ht="23.65" customHeight="1">
      <c r="B147" s="116"/>
      <c r="C147" s="137" t="s">
        <v>189</v>
      </c>
      <c r="D147" s="137" t="s">
        <v>138</v>
      </c>
      <c r="E147" s="138" t="s">
        <v>275</v>
      </c>
      <c r="F147" s="139" t="s">
        <v>276</v>
      </c>
      <c r="G147" s="140" t="s">
        <v>177</v>
      </c>
      <c r="H147" s="141">
        <v>95</v>
      </c>
      <c r="I147" s="117"/>
      <c r="J147" s="147">
        <f>ROUND(I147*H147,2)</f>
        <v>0</v>
      </c>
      <c r="K147" s="118"/>
      <c r="L147" s="25"/>
      <c r="M147" s="119" t="s">
        <v>1</v>
      </c>
      <c r="N147" s="120" t="s">
        <v>34</v>
      </c>
      <c r="O147" s="121">
        <v>0</v>
      </c>
      <c r="P147" s="121">
        <f>O147*H147</f>
        <v>0</v>
      </c>
      <c r="Q147" s="121">
        <v>0</v>
      </c>
      <c r="R147" s="121">
        <f>Q147*H147</f>
        <v>0</v>
      </c>
      <c r="S147" s="121">
        <v>0</v>
      </c>
      <c r="T147" s="122">
        <f>S147*H147</f>
        <v>0</v>
      </c>
      <c r="AR147" s="123" t="s">
        <v>142</v>
      </c>
      <c r="AT147" s="123" t="s">
        <v>138</v>
      </c>
      <c r="AU147" s="123" t="s">
        <v>78</v>
      </c>
      <c r="AY147" s="13" t="s">
        <v>136</v>
      </c>
      <c r="BE147" s="124">
        <f>IF(N147="základní",J147,0)</f>
        <v>0</v>
      </c>
      <c r="BF147" s="124">
        <f>IF(N147="snížená",J147,0)</f>
        <v>0</v>
      </c>
      <c r="BG147" s="124">
        <f>IF(N147="zákl. přenesená",J147,0)</f>
        <v>0</v>
      </c>
      <c r="BH147" s="124">
        <f>IF(N147="sníž. přenesená",J147,0)</f>
        <v>0</v>
      </c>
      <c r="BI147" s="124">
        <f>IF(N147="nulová",J147,0)</f>
        <v>0</v>
      </c>
      <c r="BJ147" s="13" t="s">
        <v>76</v>
      </c>
      <c r="BK147" s="124">
        <f>ROUND(I147*H147,2)</f>
        <v>0</v>
      </c>
      <c r="BL147" s="13" t="s">
        <v>142</v>
      </c>
      <c r="BM147" s="123" t="s">
        <v>153</v>
      </c>
    </row>
    <row r="148" spans="2:65" s="1" customFormat="1" ht="19.5">
      <c r="B148" s="25"/>
      <c r="D148" s="142" t="s">
        <v>143</v>
      </c>
      <c r="F148" s="143" t="s">
        <v>277</v>
      </c>
      <c r="L148" s="25"/>
      <c r="M148" s="125"/>
      <c r="T148" s="48"/>
      <c r="AT148" s="13" t="s">
        <v>143</v>
      </c>
      <c r="AU148" s="13" t="s">
        <v>78</v>
      </c>
    </row>
    <row r="149" spans="2:65" s="1" customFormat="1" ht="23.65" customHeight="1">
      <c r="B149" s="116"/>
      <c r="C149" s="137" t="s">
        <v>278</v>
      </c>
      <c r="D149" s="137" t="s">
        <v>138</v>
      </c>
      <c r="E149" s="138" t="s">
        <v>279</v>
      </c>
      <c r="F149" s="139" t="s">
        <v>280</v>
      </c>
      <c r="G149" s="140" t="s">
        <v>177</v>
      </c>
      <c r="H149" s="141">
        <v>136</v>
      </c>
      <c r="I149" s="117"/>
      <c r="J149" s="147">
        <f>ROUND(I149*H149,2)</f>
        <v>0</v>
      </c>
      <c r="K149" s="118"/>
      <c r="L149" s="25"/>
      <c r="M149" s="119" t="s">
        <v>1</v>
      </c>
      <c r="N149" s="120" t="s">
        <v>34</v>
      </c>
      <c r="O149" s="121">
        <v>0</v>
      </c>
      <c r="P149" s="121">
        <f>O149*H149</f>
        <v>0</v>
      </c>
      <c r="Q149" s="121">
        <v>0</v>
      </c>
      <c r="R149" s="121">
        <f>Q149*H149</f>
        <v>0</v>
      </c>
      <c r="S149" s="121">
        <v>0</v>
      </c>
      <c r="T149" s="122">
        <f>S149*H149</f>
        <v>0</v>
      </c>
      <c r="AR149" s="123" t="s">
        <v>142</v>
      </c>
      <c r="AT149" s="123" t="s">
        <v>138</v>
      </c>
      <c r="AU149" s="123" t="s">
        <v>78</v>
      </c>
      <c r="AY149" s="13" t="s">
        <v>136</v>
      </c>
      <c r="BE149" s="124">
        <f>IF(N149="základní",J149,0)</f>
        <v>0</v>
      </c>
      <c r="BF149" s="124">
        <f>IF(N149="snížená",J149,0)</f>
        <v>0</v>
      </c>
      <c r="BG149" s="124">
        <f>IF(N149="zákl. přenesená",J149,0)</f>
        <v>0</v>
      </c>
      <c r="BH149" s="124">
        <f>IF(N149="sníž. přenesená",J149,0)</f>
        <v>0</v>
      </c>
      <c r="BI149" s="124">
        <f>IF(N149="nulová",J149,0)</f>
        <v>0</v>
      </c>
      <c r="BJ149" s="13" t="s">
        <v>76</v>
      </c>
      <c r="BK149" s="124">
        <f>ROUND(I149*H149,2)</f>
        <v>0</v>
      </c>
      <c r="BL149" s="13" t="s">
        <v>142</v>
      </c>
      <c r="BM149" s="123" t="s">
        <v>184</v>
      </c>
    </row>
    <row r="150" spans="2:65" s="1" customFormat="1" ht="19.5">
      <c r="B150" s="25"/>
      <c r="D150" s="142" t="s">
        <v>143</v>
      </c>
      <c r="F150" s="143" t="s">
        <v>281</v>
      </c>
      <c r="L150" s="25"/>
      <c r="M150" s="125"/>
      <c r="T150" s="48"/>
      <c r="AT150" s="13" t="s">
        <v>143</v>
      </c>
      <c r="AU150" s="13" t="s">
        <v>78</v>
      </c>
    </row>
    <row r="151" spans="2:65" s="1" customFormat="1" ht="23.65" customHeight="1">
      <c r="B151" s="116"/>
      <c r="C151" s="137" t="s">
        <v>193</v>
      </c>
      <c r="D151" s="137" t="s">
        <v>138</v>
      </c>
      <c r="E151" s="138" t="s">
        <v>282</v>
      </c>
      <c r="F151" s="139" t="s">
        <v>283</v>
      </c>
      <c r="G151" s="140" t="s">
        <v>177</v>
      </c>
      <c r="H151" s="141">
        <v>363</v>
      </c>
      <c r="I151" s="117"/>
      <c r="J151" s="147">
        <f>ROUND(I151*H151,2)</f>
        <v>0</v>
      </c>
      <c r="K151" s="118"/>
      <c r="L151" s="25"/>
      <c r="M151" s="119" t="s">
        <v>1</v>
      </c>
      <c r="N151" s="120" t="s">
        <v>34</v>
      </c>
      <c r="O151" s="121">
        <v>0</v>
      </c>
      <c r="P151" s="121">
        <f>O151*H151</f>
        <v>0</v>
      </c>
      <c r="Q151" s="121">
        <v>0</v>
      </c>
      <c r="R151" s="121">
        <f>Q151*H151</f>
        <v>0</v>
      </c>
      <c r="S151" s="121">
        <v>0</v>
      </c>
      <c r="T151" s="122">
        <f>S151*H151</f>
        <v>0</v>
      </c>
      <c r="AR151" s="123" t="s">
        <v>142</v>
      </c>
      <c r="AT151" s="123" t="s">
        <v>138</v>
      </c>
      <c r="AU151" s="123" t="s">
        <v>78</v>
      </c>
      <c r="AY151" s="13" t="s">
        <v>136</v>
      </c>
      <c r="BE151" s="124">
        <f>IF(N151="základní",J151,0)</f>
        <v>0</v>
      </c>
      <c r="BF151" s="124">
        <f>IF(N151="snížená",J151,0)</f>
        <v>0</v>
      </c>
      <c r="BG151" s="124">
        <f>IF(N151="zákl. přenesená",J151,0)</f>
        <v>0</v>
      </c>
      <c r="BH151" s="124">
        <f>IF(N151="sníž. přenesená",J151,0)</f>
        <v>0</v>
      </c>
      <c r="BI151" s="124">
        <f>IF(N151="nulová",J151,0)</f>
        <v>0</v>
      </c>
      <c r="BJ151" s="13" t="s">
        <v>76</v>
      </c>
      <c r="BK151" s="124">
        <f>ROUND(I151*H151,2)</f>
        <v>0</v>
      </c>
      <c r="BL151" s="13" t="s">
        <v>142</v>
      </c>
      <c r="BM151" s="123" t="s">
        <v>189</v>
      </c>
    </row>
    <row r="152" spans="2:65" s="1" customFormat="1" ht="19.5">
      <c r="B152" s="25"/>
      <c r="D152" s="142" t="s">
        <v>143</v>
      </c>
      <c r="F152" s="143" t="s">
        <v>284</v>
      </c>
      <c r="L152" s="25"/>
      <c r="M152" s="125"/>
      <c r="T152" s="48"/>
      <c r="AT152" s="13" t="s">
        <v>143</v>
      </c>
      <c r="AU152" s="13" t="s">
        <v>78</v>
      </c>
    </row>
    <row r="153" spans="2:65" s="1" customFormat="1" ht="23.65" customHeight="1">
      <c r="B153" s="116"/>
      <c r="C153" s="137" t="s">
        <v>185</v>
      </c>
      <c r="D153" s="137" t="s">
        <v>138</v>
      </c>
      <c r="E153" s="138" t="s">
        <v>252</v>
      </c>
      <c r="F153" s="139" t="s">
        <v>253</v>
      </c>
      <c r="G153" s="140" t="s">
        <v>141</v>
      </c>
      <c r="H153" s="141">
        <v>501</v>
      </c>
      <c r="I153" s="117"/>
      <c r="J153" s="147">
        <f>ROUND(I153*H153,2)</f>
        <v>0</v>
      </c>
      <c r="K153" s="118"/>
      <c r="L153" s="25"/>
      <c r="M153" s="119" t="s">
        <v>1</v>
      </c>
      <c r="N153" s="120" t="s">
        <v>34</v>
      </c>
      <c r="O153" s="121">
        <v>0</v>
      </c>
      <c r="P153" s="121">
        <f>O153*H153</f>
        <v>0</v>
      </c>
      <c r="Q153" s="121">
        <v>0</v>
      </c>
      <c r="R153" s="121">
        <f>Q153*H153</f>
        <v>0</v>
      </c>
      <c r="S153" s="121">
        <v>0</v>
      </c>
      <c r="T153" s="122">
        <f>S153*H153</f>
        <v>0</v>
      </c>
      <c r="AR153" s="123" t="s">
        <v>142</v>
      </c>
      <c r="AT153" s="123" t="s">
        <v>138</v>
      </c>
      <c r="AU153" s="123" t="s">
        <v>78</v>
      </c>
      <c r="AY153" s="13" t="s">
        <v>136</v>
      </c>
      <c r="BE153" s="124">
        <f>IF(N153="základní",J153,0)</f>
        <v>0</v>
      </c>
      <c r="BF153" s="124">
        <f>IF(N153="snížená",J153,0)</f>
        <v>0</v>
      </c>
      <c r="BG153" s="124">
        <f>IF(N153="zákl. přenesená",J153,0)</f>
        <v>0</v>
      </c>
      <c r="BH153" s="124">
        <f>IF(N153="sníž. přenesená",J153,0)</f>
        <v>0</v>
      </c>
      <c r="BI153" s="124">
        <f>IF(N153="nulová",J153,0)</f>
        <v>0</v>
      </c>
      <c r="BJ153" s="13" t="s">
        <v>76</v>
      </c>
      <c r="BK153" s="124">
        <f>ROUND(I153*H153,2)</f>
        <v>0</v>
      </c>
      <c r="BL153" s="13" t="s">
        <v>142</v>
      </c>
      <c r="BM153" s="123" t="s">
        <v>193</v>
      </c>
    </row>
    <row r="154" spans="2:65" s="1" customFormat="1" ht="19.5">
      <c r="B154" s="25"/>
      <c r="D154" s="142" t="s">
        <v>143</v>
      </c>
      <c r="F154" s="143" t="s">
        <v>254</v>
      </c>
      <c r="L154" s="25"/>
      <c r="M154" s="125"/>
      <c r="T154" s="48"/>
      <c r="AT154" s="13" t="s">
        <v>143</v>
      </c>
      <c r="AU154" s="13" t="s">
        <v>78</v>
      </c>
    </row>
    <row r="155" spans="2:65" s="1" customFormat="1" ht="15" customHeight="1">
      <c r="B155" s="116"/>
      <c r="C155" s="137" t="s">
        <v>96</v>
      </c>
      <c r="D155" s="137" t="s">
        <v>138</v>
      </c>
      <c r="E155" s="138" t="s">
        <v>255</v>
      </c>
      <c r="F155" s="139" t="s">
        <v>256</v>
      </c>
      <c r="G155" s="140" t="s">
        <v>177</v>
      </c>
      <c r="H155" s="141">
        <v>1088</v>
      </c>
      <c r="I155" s="117"/>
      <c r="J155" s="147">
        <f>ROUND(I155*H155,2)</f>
        <v>0</v>
      </c>
      <c r="K155" s="118"/>
      <c r="L155" s="25"/>
      <c r="M155" s="119" t="s">
        <v>1</v>
      </c>
      <c r="N155" s="120" t="s">
        <v>34</v>
      </c>
      <c r="O155" s="121">
        <v>0</v>
      </c>
      <c r="P155" s="121">
        <f>O155*H155</f>
        <v>0</v>
      </c>
      <c r="Q155" s="121">
        <v>0</v>
      </c>
      <c r="R155" s="121">
        <f>Q155*H155</f>
        <v>0</v>
      </c>
      <c r="S155" s="121">
        <v>0</v>
      </c>
      <c r="T155" s="122">
        <f>S155*H155</f>
        <v>0</v>
      </c>
      <c r="AR155" s="123" t="s">
        <v>142</v>
      </c>
      <c r="AT155" s="123" t="s">
        <v>138</v>
      </c>
      <c r="AU155" s="123" t="s">
        <v>78</v>
      </c>
      <c r="AY155" s="13" t="s">
        <v>136</v>
      </c>
      <c r="BE155" s="124">
        <f>IF(N155="základní",J155,0)</f>
        <v>0</v>
      </c>
      <c r="BF155" s="124">
        <f>IF(N155="snížená",J155,0)</f>
        <v>0</v>
      </c>
      <c r="BG155" s="124">
        <f>IF(N155="zákl. přenesená",J155,0)</f>
        <v>0</v>
      </c>
      <c r="BH155" s="124">
        <f>IF(N155="sníž. přenesená",J155,0)</f>
        <v>0</v>
      </c>
      <c r="BI155" s="124">
        <f>IF(N155="nulová",J155,0)</f>
        <v>0</v>
      </c>
      <c r="BJ155" s="13" t="s">
        <v>76</v>
      </c>
      <c r="BK155" s="124">
        <f>ROUND(I155*H155,2)</f>
        <v>0</v>
      </c>
      <c r="BL155" s="13" t="s">
        <v>142</v>
      </c>
      <c r="BM155" s="123" t="s">
        <v>197</v>
      </c>
    </row>
    <row r="156" spans="2:65" s="1" customFormat="1" ht="19.5">
      <c r="B156" s="25"/>
      <c r="D156" s="142" t="s">
        <v>143</v>
      </c>
      <c r="F156" s="143" t="s">
        <v>257</v>
      </c>
      <c r="L156" s="25"/>
      <c r="M156" s="125"/>
      <c r="T156" s="48"/>
      <c r="AT156" s="13" t="s">
        <v>143</v>
      </c>
      <c r="AU156" s="13" t="s">
        <v>78</v>
      </c>
    </row>
    <row r="157" spans="2:65" s="1" customFormat="1" ht="15" customHeight="1">
      <c r="B157" s="116"/>
      <c r="C157" s="137" t="s">
        <v>98</v>
      </c>
      <c r="D157" s="137" t="s">
        <v>138</v>
      </c>
      <c r="E157" s="138" t="s">
        <v>258</v>
      </c>
      <c r="F157" s="139" t="s">
        <v>259</v>
      </c>
      <c r="G157" s="140" t="s">
        <v>141</v>
      </c>
      <c r="H157" s="141">
        <v>501</v>
      </c>
      <c r="I157" s="117"/>
      <c r="J157" s="147">
        <f>ROUND(I157*H157,2)</f>
        <v>0</v>
      </c>
      <c r="K157" s="118"/>
      <c r="L157" s="25"/>
      <c r="M157" s="119" t="s">
        <v>1</v>
      </c>
      <c r="N157" s="120" t="s">
        <v>34</v>
      </c>
      <c r="O157" s="121">
        <v>0</v>
      </c>
      <c r="P157" s="121">
        <f>O157*H157</f>
        <v>0</v>
      </c>
      <c r="Q157" s="121">
        <v>0</v>
      </c>
      <c r="R157" s="121">
        <f>Q157*H157</f>
        <v>0</v>
      </c>
      <c r="S157" s="121">
        <v>0</v>
      </c>
      <c r="T157" s="122">
        <f>S157*H157</f>
        <v>0</v>
      </c>
      <c r="AR157" s="123" t="s">
        <v>142</v>
      </c>
      <c r="AT157" s="123" t="s">
        <v>138</v>
      </c>
      <c r="AU157" s="123" t="s">
        <v>78</v>
      </c>
      <c r="AY157" s="13" t="s">
        <v>136</v>
      </c>
      <c r="BE157" s="124">
        <f>IF(N157="základní",J157,0)</f>
        <v>0</v>
      </c>
      <c r="BF157" s="124">
        <f>IF(N157="snížená",J157,0)</f>
        <v>0</v>
      </c>
      <c r="BG157" s="124">
        <f>IF(N157="zákl. přenesená",J157,0)</f>
        <v>0</v>
      </c>
      <c r="BH157" s="124">
        <f>IF(N157="sníž. přenesená",J157,0)</f>
        <v>0</v>
      </c>
      <c r="BI157" s="124">
        <f>IF(N157="nulová",J157,0)</f>
        <v>0</v>
      </c>
      <c r="BJ157" s="13" t="s">
        <v>76</v>
      </c>
      <c r="BK157" s="124">
        <f>ROUND(I157*H157,2)</f>
        <v>0</v>
      </c>
      <c r="BL157" s="13" t="s">
        <v>142</v>
      </c>
      <c r="BM157" s="123" t="s">
        <v>201</v>
      </c>
    </row>
    <row r="158" spans="2:65" s="1" customFormat="1" ht="19.5">
      <c r="B158" s="25"/>
      <c r="D158" s="142" t="s">
        <v>143</v>
      </c>
      <c r="F158" s="143" t="s">
        <v>260</v>
      </c>
      <c r="L158" s="25"/>
      <c r="M158" s="125"/>
      <c r="T158" s="48"/>
      <c r="AT158" s="13" t="s">
        <v>143</v>
      </c>
      <c r="AU158" s="13" t="s">
        <v>78</v>
      </c>
    </row>
    <row r="159" spans="2:65" s="1" customFormat="1" ht="23.65" customHeight="1">
      <c r="B159" s="116"/>
      <c r="C159" s="137" t="s">
        <v>8</v>
      </c>
      <c r="D159" s="137" t="s">
        <v>138</v>
      </c>
      <c r="E159" s="138" t="s">
        <v>187</v>
      </c>
      <c r="F159" s="139" t="s">
        <v>188</v>
      </c>
      <c r="G159" s="140" t="s">
        <v>177</v>
      </c>
      <c r="H159" s="141">
        <v>659</v>
      </c>
      <c r="I159" s="117"/>
      <c r="J159" s="147">
        <f>ROUND(I159*H159,2)</f>
        <v>0</v>
      </c>
      <c r="K159" s="118"/>
      <c r="L159" s="25"/>
      <c r="M159" s="119" t="s">
        <v>1</v>
      </c>
      <c r="N159" s="120" t="s">
        <v>34</v>
      </c>
      <c r="O159" s="121">
        <v>0</v>
      </c>
      <c r="P159" s="121">
        <f>O159*H159</f>
        <v>0</v>
      </c>
      <c r="Q159" s="121">
        <v>0</v>
      </c>
      <c r="R159" s="121">
        <f>Q159*H159</f>
        <v>0</v>
      </c>
      <c r="S159" s="121">
        <v>0</v>
      </c>
      <c r="T159" s="122">
        <f>S159*H159</f>
        <v>0</v>
      </c>
      <c r="AR159" s="123" t="s">
        <v>142</v>
      </c>
      <c r="AT159" s="123" t="s">
        <v>138</v>
      </c>
      <c r="AU159" s="123" t="s">
        <v>78</v>
      </c>
      <c r="AY159" s="13" t="s">
        <v>136</v>
      </c>
      <c r="BE159" s="124">
        <f>IF(N159="základní",J159,0)</f>
        <v>0</v>
      </c>
      <c r="BF159" s="124">
        <f>IF(N159="snížená",J159,0)</f>
        <v>0</v>
      </c>
      <c r="BG159" s="124">
        <f>IF(N159="zákl. přenesená",J159,0)</f>
        <v>0</v>
      </c>
      <c r="BH159" s="124">
        <f>IF(N159="sníž. přenesená",J159,0)</f>
        <v>0</v>
      </c>
      <c r="BI159" s="124">
        <f>IF(N159="nulová",J159,0)</f>
        <v>0</v>
      </c>
      <c r="BJ159" s="13" t="s">
        <v>76</v>
      </c>
      <c r="BK159" s="124">
        <f>ROUND(I159*H159,2)</f>
        <v>0</v>
      </c>
      <c r="BL159" s="13" t="s">
        <v>142</v>
      </c>
      <c r="BM159" s="123" t="s">
        <v>206</v>
      </c>
    </row>
    <row r="160" spans="2:65" s="1" customFormat="1" ht="19.5">
      <c r="B160" s="25"/>
      <c r="D160" s="142" t="s">
        <v>143</v>
      </c>
      <c r="F160" s="143" t="s">
        <v>190</v>
      </c>
      <c r="L160" s="25"/>
      <c r="M160" s="125"/>
      <c r="T160" s="48"/>
      <c r="AT160" s="13" t="s">
        <v>143</v>
      </c>
      <c r="AU160" s="13" t="s">
        <v>78</v>
      </c>
    </row>
    <row r="161" spans="2:65" s="1" customFormat="1" ht="15" customHeight="1">
      <c r="B161" s="116"/>
      <c r="C161" s="137" t="s">
        <v>203</v>
      </c>
      <c r="D161" s="137" t="s">
        <v>138</v>
      </c>
      <c r="E161" s="138" t="s">
        <v>191</v>
      </c>
      <c r="F161" s="139" t="s">
        <v>192</v>
      </c>
      <c r="G161" s="140" t="s">
        <v>141</v>
      </c>
      <c r="H161" s="141">
        <v>4948.8</v>
      </c>
      <c r="I161" s="117"/>
      <c r="J161" s="147">
        <f>ROUND(I161*H161,2)</f>
        <v>0</v>
      </c>
      <c r="K161" s="118"/>
      <c r="L161" s="25"/>
      <c r="M161" s="119" t="s">
        <v>1</v>
      </c>
      <c r="N161" s="120" t="s">
        <v>34</v>
      </c>
      <c r="O161" s="121">
        <v>0</v>
      </c>
      <c r="P161" s="121">
        <f>O161*H161</f>
        <v>0</v>
      </c>
      <c r="Q161" s="121">
        <v>0</v>
      </c>
      <c r="R161" s="121">
        <f>Q161*H161</f>
        <v>0</v>
      </c>
      <c r="S161" s="121">
        <v>0</v>
      </c>
      <c r="T161" s="122">
        <f>S161*H161</f>
        <v>0</v>
      </c>
      <c r="AR161" s="123" t="s">
        <v>142</v>
      </c>
      <c r="AT161" s="123" t="s">
        <v>138</v>
      </c>
      <c r="AU161" s="123" t="s">
        <v>78</v>
      </c>
      <c r="AY161" s="13" t="s">
        <v>136</v>
      </c>
      <c r="BE161" s="124">
        <f>IF(N161="základní",J161,0)</f>
        <v>0</v>
      </c>
      <c r="BF161" s="124">
        <f>IF(N161="snížená",J161,0)</f>
        <v>0</v>
      </c>
      <c r="BG161" s="124">
        <f>IF(N161="zákl. přenesená",J161,0)</f>
        <v>0</v>
      </c>
      <c r="BH161" s="124">
        <f>IF(N161="sníž. přenesená",J161,0)</f>
        <v>0</v>
      </c>
      <c r="BI161" s="124">
        <f>IF(N161="nulová",J161,0)</f>
        <v>0</v>
      </c>
      <c r="BJ161" s="13" t="s">
        <v>76</v>
      </c>
      <c r="BK161" s="124">
        <f>ROUND(I161*H161,2)</f>
        <v>0</v>
      </c>
      <c r="BL161" s="13" t="s">
        <v>142</v>
      </c>
      <c r="BM161" s="123" t="s">
        <v>213</v>
      </c>
    </row>
    <row r="162" spans="2:65" s="1" customFormat="1">
      <c r="B162" s="25"/>
      <c r="D162" s="142" t="s">
        <v>143</v>
      </c>
      <c r="F162" s="143" t="s">
        <v>194</v>
      </c>
      <c r="L162" s="25"/>
      <c r="M162" s="125"/>
      <c r="T162" s="48"/>
      <c r="AT162" s="13" t="s">
        <v>143</v>
      </c>
      <c r="AU162" s="13" t="s">
        <v>78</v>
      </c>
    </row>
    <row r="163" spans="2:65" s="1" customFormat="1" ht="23.65" customHeight="1">
      <c r="B163" s="116"/>
      <c r="C163" s="137" t="s">
        <v>168</v>
      </c>
      <c r="D163" s="137" t="s">
        <v>138</v>
      </c>
      <c r="E163" s="138" t="s">
        <v>195</v>
      </c>
      <c r="F163" s="139" t="s">
        <v>196</v>
      </c>
      <c r="G163" s="140" t="s">
        <v>177</v>
      </c>
      <c r="H163" s="141">
        <v>659</v>
      </c>
      <c r="I163" s="117"/>
      <c r="J163" s="147">
        <f>ROUND(I163*H163,2)</f>
        <v>0</v>
      </c>
      <c r="K163" s="118"/>
      <c r="L163" s="25"/>
      <c r="M163" s="119" t="s">
        <v>1</v>
      </c>
      <c r="N163" s="120" t="s">
        <v>34</v>
      </c>
      <c r="O163" s="121">
        <v>0</v>
      </c>
      <c r="P163" s="121">
        <f>O163*H163</f>
        <v>0</v>
      </c>
      <c r="Q163" s="121">
        <v>0</v>
      </c>
      <c r="R163" s="121">
        <f>Q163*H163</f>
        <v>0</v>
      </c>
      <c r="S163" s="121">
        <v>0</v>
      </c>
      <c r="T163" s="122">
        <f>S163*H163</f>
        <v>0</v>
      </c>
      <c r="AR163" s="123" t="s">
        <v>142</v>
      </c>
      <c r="AT163" s="123" t="s">
        <v>138</v>
      </c>
      <c r="AU163" s="123" t="s">
        <v>78</v>
      </c>
      <c r="AY163" s="13" t="s">
        <v>136</v>
      </c>
      <c r="BE163" s="124">
        <f>IF(N163="základní",J163,0)</f>
        <v>0</v>
      </c>
      <c r="BF163" s="124">
        <f>IF(N163="snížená",J163,0)</f>
        <v>0</v>
      </c>
      <c r="BG163" s="124">
        <f>IF(N163="zákl. přenesená",J163,0)</f>
        <v>0</v>
      </c>
      <c r="BH163" s="124">
        <f>IF(N163="sníž. přenesená",J163,0)</f>
        <v>0</v>
      </c>
      <c r="BI163" s="124">
        <f>IF(N163="nulová",J163,0)</f>
        <v>0</v>
      </c>
      <c r="BJ163" s="13" t="s">
        <v>76</v>
      </c>
      <c r="BK163" s="124">
        <f>ROUND(I163*H163,2)</f>
        <v>0</v>
      </c>
      <c r="BL163" s="13" t="s">
        <v>142</v>
      </c>
      <c r="BM163" s="123" t="s">
        <v>218</v>
      </c>
    </row>
    <row r="164" spans="2:65" s="1" customFormat="1" ht="19.5">
      <c r="B164" s="25"/>
      <c r="D164" s="142" t="s">
        <v>143</v>
      </c>
      <c r="F164" s="143" t="s">
        <v>198</v>
      </c>
      <c r="L164" s="25"/>
      <c r="M164" s="125"/>
      <c r="T164" s="48"/>
      <c r="AT164" s="13" t="s">
        <v>143</v>
      </c>
      <c r="AU164" s="13" t="s">
        <v>78</v>
      </c>
    </row>
    <row r="165" spans="2:65" s="1" customFormat="1" ht="21.4" customHeight="1">
      <c r="B165" s="116"/>
      <c r="C165" s="137" t="s">
        <v>215</v>
      </c>
      <c r="D165" s="137" t="s">
        <v>138</v>
      </c>
      <c r="E165" s="138" t="s">
        <v>199</v>
      </c>
      <c r="F165" s="139" t="s">
        <v>200</v>
      </c>
      <c r="G165" s="140" t="s">
        <v>177</v>
      </c>
      <c r="H165" s="141">
        <v>659</v>
      </c>
      <c r="I165" s="117"/>
      <c r="J165" s="147">
        <f>ROUND(I165*H165,2)</f>
        <v>0</v>
      </c>
      <c r="K165" s="118"/>
      <c r="L165" s="25"/>
      <c r="M165" s="119" t="s">
        <v>1</v>
      </c>
      <c r="N165" s="120" t="s">
        <v>34</v>
      </c>
      <c r="O165" s="121">
        <v>0</v>
      </c>
      <c r="P165" s="121">
        <f>O165*H165</f>
        <v>0</v>
      </c>
      <c r="Q165" s="121">
        <v>0</v>
      </c>
      <c r="R165" s="121">
        <f>Q165*H165</f>
        <v>0</v>
      </c>
      <c r="S165" s="121">
        <v>0</v>
      </c>
      <c r="T165" s="122">
        <f>S165*H165</f>
        <v>0</v>
      </c>
      <c r="AR165" s="123" t="s">
        <v>142</v>
      </c>
      <c r="AT165" s="123" t="s">
        <v>138</v>
      </c>
      <c r="AU165" s="123" t="s">
        <v>78</v>
      </c>
      <c r="AY165" s="13" t="s">
        <v>136</v>
      </c>
      <c r="BE165" s="124">
        <f>IF(N165="základní",J165,0)</f>
        <v>0</v>
      </c>
      <c r="BF165" s="124">
        <f>IF(N165="snížená",J165,0)</f>
        <v>0</v>
      </c>
      <c r="BG165" s="124">
        <f>IF(N165="zákl. přenesená",J165,0)</f>
        <v>0</v>
      </c>
      <c r="BH165" s="124">
        <f>IF(N165="sníž. přenesená",J165,0)</f>
        <v>0</v>
      </c>
      <c r="BI165" s="124">
        <f>IF(N165="nulová",J165,0)</f>
        <v>0</v>
      </c>
      <c r="BJ165" s="13" t="s">
        <v>76</v>
      </c>
      <c r="BK165" s="124">
        <f>ROUND(I165*H165,2)</f>
        <v>0</v>
      </c>
      <c r="BL165" s="13" t="s">
        <v>142</v>
      </c>
      <c r="BM165" s="123" t="s">
        <v>222</v>
      </c>
    </row>
    <row r="166" spans="2:65" s="1" customFormat="1" ht="19.5">
      <c r="B166" s="25"/>
      <c r="D166" s="142" t="s">
        <v>143</v>
      </c>
      <c r="F166" s="143" t="s">
        <v>202</v>
      </c>
      <c r="L166" s="25"/>
      <c r="M166" s="125"/>
      <c r="T166" s="48"/>
      <c r="AT166" s="13" t="s">
        <v>143</v>
      </c>
      <c r="AU166" s="13" t="s">
        <v>78</v>
      </c>
    </row>
    <row r="167" spans="2:65" s="1" customFormat="1" ht="23.65" customHeight="1">
      <c r="B167" s="116"/>
      <c r="C167" s="137" t="s">
        <v>173</v>
      </c>
      <c r="D167" s="137" t="s">
        <v>138</v>
      </c>
      <c r="E167" s="138" t="s">
        <v>204</v>
      </c>
      <c r="F167" s="139" t="s">
        <v>205</v>
      </c>
      <c r="G167" s="140" t="s">
        <v>141</v>
      </c>
      <c r="H167" s="141">
        <v>4948.8</v>
      </c>
      <c r="I167" s="117"/>
      <c r="J167" s="147">
        <f>ROUND(I167*H167,2)</f>
        <v>0</v>
      </c>
      <c r="K167" s="118"/>
      <c r="L167" s="25"/>
      <c r="M167" s="119" t="s">
        <v>1</v>
      </c>
      <c r="N167" s="120" t="s">
        <v>34</v>
      </c>
      <c r="O167" s="121">
        <v>0</v>
      </c>
      <c r="P167" s="121">
        <f>O167*H167</f>
        <v>0</v>
      </c>
      <c r="Q167" s="121">
        <v>0</v>
      </c>
      <c r="R167" s="121">
        <f>Q167*H167</f>
        <v>0</v>
      </c>
      <c r="S167" s="121">
        <v>0</v>
      </c>
      <c r="T167" s="122">
        <f>S167*H167</f>
        <v>0</v>
      </c>
      <c r="AR167" s="123" t="s">
        <v>142</v>
      </c>
      <c r="AT167" s="123" t="s">
        <v>138</v>
      </c>
      <c r="AU167" s="123" t="s">
        <v>78</v>
      </c>
      <c r="AY167" s="13" t="s">
        <v>136</v>
      </c>
      <c r="BE167" s="124">
        <f>IF(N167="základní",J167,0)</f>
        <v>0</v>
      </c>
      <c r="BF167" s="124">
        <f>IF(N167="snížená",J167,0)</f>
        <v>0</v>
      </c>
      <c r="BG167" s="124">
        <f>IF(N167="zákl. přenesená",J167,0)</f>
        <v>0</v>
      </c>
      <c r="BH167" s="124">
        <f>IF(N167="sníž. přenesená",J167,0)</f>
        <v>0</v>
      </c>
      <c r="BI167" s="124">
        <f>IF(N167="nulová",J167,0)</f>
        <v>0</v>
      </c>
      <c r="BJ167" s="13" t="s">
        <v>76</v>
      </c>
      <c r="BK167" s="124">
        <f>ROUND(I167*H167,2)</f>
        <v>0</v>
      </c>
      <c r="BL167" s="13" t="s">
        <v>142</v>
      </c>
      <c r="BM167" s="123" t="s">
        <v>229</v>
      </c>
    </row>
    <row r="168" spans="2:65" s="1" customFormat="1" ht="39">
      <c r="B168" s="25"/>
      <c r="D168" s="142" t="s">
        <v>143</v>
      </c>
      <c r="F168" s="143" t="s">
        <v>207</v>
      </c>
      <c r="L168" s="25"/>
      <c r="M168" s="125"/>
      <c r="T168" s="48"/>
      <c r="AT168" s="13" t="s">
        <v>143</v>
      </c>
      <c r="AU168" s="13" t="s">
        <v>78</v>
      </c>
    </row>
    <row r="169" spans="2:65" s="1" customFormat="1" ht="23.65" customHeight="1">
      <c r="B169" s="116"/>
      <c r="C169" s="151" t="s">
        <v>285</v>
      </c>
      <c r="D169" s="151" t="s">
        <v>286</v>
      </c>
      <c r="E169" s="152" t="s">
        <v>287</v>
      </c>
      <c r="F169" s="153" t="s">
        <v>288</v>
      </c>
      <c r="G169" s="154" t="s">
        <v>183</v>
      </c>
      <c r="H169" s="155">
        <v>14</v>
      </c>
      <c r="I169" s="129"/>
      <c r="J169" s="156">
        <f>ROUND(I169*H169,2)</f>
        <v>0</v>
      </c>
      <c r="K169" s="130"/>
      <c r="L169" s="131"/>
      <c r="M169" s="132" t="s">
        <v>1</v>
      </c>
      <c r="N169" s="133" t="s">
        <v>34</v>
      </c>
      <c r="O169" s="121">
        <v>0</v>
      </c>
      <c r="P169" s="121">
        <f>O169*H169</f>
        <v>0</v>
      </c>
      <c r="Q169" s="121">
        <v>0</v>
      </c>
      <c r="R169" s="121">
        <f>Q169*H169</f>
        <v>0</v>
      </c>
      <c r="S169" s="121">
        <v>0</v>
      </c>
      <c r="T169" s="122">
        <f>S169*H169</f>
        <v>0</v>
      </c>
      <c r="AR169" s="123" t="s">
        <v>156</v>
      </c>
      <c r="AT169" s="123" t="s">
        <v>286</v>
      </c>
      <c r="AU169" s="123" t="s">
        <v>78</v>
      </c>
      <c r="AY169" s="13" t="s">
        <v>136</v>
      </c>
      <c r="BE169" s="124">
        <f>IF(N169="základní",J169,0)</f>
        <v>0</v>
      </c>
      <c r="BF169" s="124">
        <f>IF(N169="snížená",J169,0)</f>
        <v>0</v>
      </c>
      <c r="BG169" s="124">
        <f>IF(N169="zákl. přenesená",J169,0)</f>
        <v>0</v>
      </c>
      <c r="BH169" s="124">
        <f>IF(N169="sníž. přenesená",J169,0)</f>
        <v>0</v>
      </c>
      <c r="BI169" s="124">
        <f>IF(N169="nulová",J169,0)</f>
        <v>0</v>
      </c>
      <c r="BJ169" s="13" t="s">
        <v>76</v>
      </c>
      <c r="BK169" s="124">
        <f>ROUND(I169*H169,2)</f>
        <v>0</v>
      </c>
      <c r="BL169" s="13" t="s">
        <v>142</v>
      </c>
      <c r="BM169" s="123" t="s">
        <v>237</v>
      </c>
    </row>
    <row r="170" spans="2:65" s="1" customFormat="1">
      <c r="B170" s="25"/>
      <c r="D170" s="142" t="s">
        <v>143</v>
      </c>
      <c r="F170" s="143" t="s">
        <v>289</v>
      </c>
      <c r="L170" s="25"/>
      <c r="M170" s="125"/>
      <c r="T170" s="48"/>
      <c r="AT170" s="13" t="s">
        <v>143</v>
      </c>
      <c r="AU170" s="13" t="s">
        <v>78</v>
      </c>
    </row>
    <row r="171" spans="2:65" s="11" customFormat="1" ht="22.9" customHeight="1">
      <c r="B171" s="109"/>
      <c r="D171" s="110" t="s">
        <v>68</v>
      </c>
      <c r="E171" s="136" t="s">
        <v>208</v>
      </c>
      <c r="F171" s="136" t="s">
        <v>209</v>
      </c>
      <c r="J171" s="146">
        <f>BK171</f>
        <v>0</v>
      </c>
      <c r="L171" s="109"/>
      <c r="M171" s="111"/>
      <c r="P171" s="112">
        <f>SUM(P172:P177)</f>
        <v>0</v>
      </c>
      <c r="R171" s="112">
        <f>SUM(R172:R177)</f>
        <v>0</v>
      </c>
      <c r="T171" s="113">
        <f>SUM(T172:T177)</f>
        <v>0</v>
      </c>
      <c r="AR171" s="110" t="s">
        <v>76</v>
      </c>
      <c r="AT171" s="114" t="s">
        <v>68</v>
      </c>
      <c r="AU171" s="114" t="s">
        <v>76</v>
      </c>
      <c r="AY171" s="110" t="s">
        <v>136</v>
      </c>
      <c r="BK171" s="115">
        <f>SUM(BK172:BK177)</f>
        <v>0</v>
      </c>
    </row>
    <row r="172" spans="2:65" s="1" customFormat="1" ht="21.4" customHeight="1">
      <c r="B172" s="116"/>
      <c r="C172" s="137" t="s">
        <v>226</v>
      </c>
      <c r="D172" s="137" t="s">
        <v>138</v>
      </c>
      <c r="E172" s="138" t="s">
        <v>210</v>
      </c>
      <c r="F172" s="139" t="s">
        <v>211</v>
      </c>
      <c r="G172" s="140" t="s">
        <v>212</v>
      </c>
      <c r="H172" s="141">
        <v>1167.92</v>
      </c>
      <c r="I172" s="117"/>
      <c r="J172" s="147">
        <f>ROUND(I172*H172,2)</f>
        <v>0</v>
      </c>
      <c r="K172" s="118"/>
      <c r="L172" s="25"/>
      <c r="M172" s="119" t="s">
        <v>1</v>
      </c>
      <c r="N172" s="120" t="s">
        <v>34</v>
      </c>
      <c r="O172" s="121">
        <v>0</v>
      </c>
      <c r="P172" s="121">
        <f>O172*H172</f>
        <v>0</v>
      </c>
      <c r="Q172" s="121">
        <v>0</v>
      </c>
      <c r="R172" s="121">
        <f>Q172*H172</f>
        <v>0</v>
      </c>
      <c r="S172" s="121">
        <v>0</v>
      </c>
      <c r="T172" s="122">
        <f>S172*H172</f>
        <v>0</v>
      </c>
      <c r="AR172" s="123" t="s">
        <v>142</v>
      </c>
      <c r="AT172" s="123" t="s">
        <v>138</v>
      </c>
      <c r="AU172" s="123" t="s">
        <v>78</v>
      </c>
      <c r="AY172" s="13" t="s">
        <v>136</v>
      </c>
      <c r="BE172" s="124">
        <f>IF(N172="základní",J172,0)</f>
        <v>0</v>
      </c>
      <c r="BF172" s="124">
        <f>IF(N172="snížená",J172,0)</f>
        <v>0</v>
      </c>
      <c r="BG172" s="124">
        <f>IF(N172="zákl. přenesená",J172,0)</f>
        <v>0</v>
      </c>
      <c r="BH172" s="124">
        <f>IF(N172="sníž. přenesená",J172,0)</f>
        <v>0</v>
      </c>
      <c r="BI172" s="124">
        <f>IF(N172="nulová",J172,0)</f>
        <v>0</v>
      </c>
      <c r="BJ172" s="13" t="s">
        <v>76</v>
      </c>
      <c r="BK172" s="124">
        <f>ROUND(I172*H172,2)</f>
        <v>0</v>
      </c>
      <c r="BL172" s="13" t="s">
        <v>142</v>
      </c>
      <c r="BM172" s="123" t="s">
        <v>261</v>
      </c>
    </row>
    <row r="173" spans="2:65" s="1" customFormat="1" ht="19.5">
      <c r="B173" s="25"/>
      <c r="D173" s="142" t="s">
        <v>143</v>
      </c>
      <c r="F173" s="143" t="s">
        <v>214</v>
      </c>
      <c r="L173" s="25"/>
      <c r="M173" s="125"/>
      <c r="T173" s="48"/>
      <c r="AT173" s="13" t="s">
        <v>143</v>
      </c>
      <c r="AU173" s="13" t="s">
        <v>78</v>
      </c>
    </row>
    <row r="174" spans="2:65" s="1" customFormat="1" ht="15" customHeight="1">
      <c r="B174" s="116"/>
      <c r="C174" s="137" t="s">
        <v>153</v>
      </c>
      <c r="D174" s="137" t="s">
        <v>138</v>
      </c>
      <c r="E174" s="138" t="s">
        <v>216</v>
      </c>
      <c r="F174" s="139" t="s">
        <v>217</v>
      </c>
      <c r="G174" s="140" t="s">
        <v>212</v>
      </c>
      <c r="H174" s="141">
        <v>3503.75</v>
      </c>
      <c r="I174" s="117"/>
      <c r="J174" s="147">
        <f>ROUND(I174*H174,2)</f>
        <v>0</v>
      </c>
      <c r="K174" s="118"/>
      <c r="L174" s="25"/>
      <c r="M174" s="119" t="s">
        <v>1</v>
      </c>
      <c r="N174" s="120" t="s">
        <v>34</v>
      </c>
      <c r="O174" s="121">
        <v>0</v>
      </c>
      <c r="P174" s="121">
        <f>O174*H174</f>
        <v>0</v>
      </c>
      <c r="Q174" s="121">
        <v>0</v>
      </c>
      <c r="R174" s="121">
        <f>Q174*H174</f>
        <v>0</v>
      </c>
      <c r="S174" s="121">
        <v>0</v>
      </c>
      <c r="T174" s="122">
        <f>S174*H174</f>
        <v>0</v>
      </c>
      <c r="AR174" s="123" t="s">
        <v>142</v>
      </c>
      <c r="AT174" s="123" t="s">
        <v>138</v>
      </c>
      <c r="AU174" s="123" t="s">
        <v>78</v>
      </c>
      <c r="AY174" s="13" t="s">
        <v>136</v>
      </c>
      <c r="BE174" s="124">
        <f>IF(N174="základní",J174,0)</f>
        <v>0</v>
      </c>
      <c r="BF174" s="124">
        <f>IF(N174="snížená",J174,0)</f>
        <v>0</v>
      </c>
      <c r="BG174" s="124">
        <f>IF(N174="zákl. přenesená",J174,0)</f>
        <v>0</v>
      </c>
      <c r="BH174" s="124">
        <f>IF(N174="sníž. přenesená",J174,0)</f>
        <v>0</v>
      </c>
      <c r="BI174" s="124">
        <f>IF(N174="nulová",J174,0)</f>
        <v>0</v>
      </c>
      <c r="BJ174" s="13" t="s">
        <v>76</v>
      </c>
      <c r="BK174" s="124">
        <f>ROUND(I174*H174,2)</f>
        <v>0</v>
      </c>
      <c r="BL174" s="13" t="s">
        <v>142</v>
      </c>
      <c r="BM174" s="123" t="s">
        <v>290</v>
      </c>
    </row>
    <row r="175" spans="2:65" s="1" customFormat="1" ht="29.25">
      <c r="B175" s="25"/>
      <c r="D175" s="142" t="s">
        <v>143</v>
      </c>
      <c r="F175" s="143" t="s">
        <v>219</v>
      </c>
      <c r="L175" s="25"/>
      <c r="M175" s="125"/>
      <c r="T175" s="48"/>
      <c r="AT175" s="13" t="s">
        <v>143</v>
      </c>
      <c r="AU175" s="13" t="s">
        <v>78</v>
      </c>
    </row>
    <row r="176" spans="2:65" s="1" customFormat="1" ht="31.9" customHeight="1">
      <c r="B176" s="116"/>
      <c r="C176" s="137" t="s">
        <v>180</v>
      </c>
      <c r="D176" s="137" t="s">
        <v>138</v>
      </c>
      <c r="E176" s="138" t="s">
        <v>220</v>
      </c>
      <c r="F176" s="139" t="s">
        <v>221</v>
      </c>
      <c r="G176" s="140" t="s">
        <v>212</v>
      </c>
      <c r="H176" s="141">
        <v>1167.92</v>
      </c>
      <c r="I176" s="117"/>
      <c r="J176" s="147">
        <f>ROUND(I176*H176,2)</f>
        <v>0</v>
      </c>
      <c r="K176" s="118"/>
      <c r="L176" s="25"/>
      <c r="M176" s="119" t="s">
        <v>1</v>
      </c>
      <c r="N176" s="120" t="s">
        <v>34</v>
      </c>
      <c r="O176" s="121">
        <v>0</v>
      </c>
      <c r="P176" s="121">
        <f>O176*H176</f>
        <v>0</v>
      </c>
      <c r="Q176" s="121">
        <v>0</v>
      </c>
      <c r="R176" s="121">
        <f>Q176*H176</f>
        <v>0</v>
      </c>
      <c r="S176" s="121">
        <v>0</v>
      </c>
      <c r="T176" s="122">
        <f>S176*H176</f>
        <v>0</v>
      </c>
      <c r="AR176" s="123" t="s">
        <v>142</v>
      </c>
      <c r="AT176" s="123" t="s">
        <v>138</v>
      </c>
      <c r="AU176" s="123" t="s">
        <v>78</v>
      </c>
      <c r="AY176" s="13" t="s">
        <v>136</v>
      </c>
      <c r="BE176" s="124">
        <f>IF(N176="základní",J176,0)</f>
        <v>0</v>
      </c>
      <c r="BF176" s="124">
        <f>IF(N176="snížená",J176,0)</f>
        <v>0</v>
      </c>
      <c r="BG176" s="124">
        <f>IF(N176="zákl. přenesená",J176,0)</f>
        <v>0</v>
      </c>
      <c r="BH176" s="124">
        <f>IF(N176="sníž. přenesená",J176,0)</f>
        <v>0</v>
      </c>
      <c r="BI176" s="124">
        <f>IF(N176="nulová",J176,0)</f>
        <v>0</v>
      </c>
      <c r="BJ176" s="13" t="s">
        <v>76</v>
      </c>
      <c r="BK176" s="124">
        <f>ROUND(I176*H176,2)</f>
        <v>0</v>
      </c>
      <c r="BL176" s="13" t="s">
        <v>142</v>
      </c>
      <c r="BM176" s="123" t="s">
        <v>291</v>
      </c>
    </row>
    <row r="177" spans="2:65" s="1" customFormat="1" ht="29.25">
      <c r="B177" s="25"/>
      <c r="D177" s="142" t="s">
        <v>143</v>
      </c>
      <c r="F177" s="143" t="s">
        <v>223</v>
      </c>
      <c r="L177" s="25"/>
      <c r="M177" s="125"/>
      <c r="T177" s="48"/>
      <c r="AT177" s="13" t="s">
        <v>143</v>
      </c>
      <c r="AU177" s="13" t="s">
        <v>78</v>
      </c>
    </row>
    <row r="178" spans="2:65" s="11" customFormat="1" ht="22.9" customHeight="1">
      <c r="B178" s="109"/>
      <c r="D178" s="110" t="s">
        <v>68</v>
      </c>
      <c r="E178" s="136" t="s">
        <v>224</v>
      </c>
      <c r="F178" s="136" t="s">
        <v>225</v>
      </c>
      <c r="J178" s="146">
        <f>BK178</f>
        <v>0</v>
      </c>
      <c r="L178" s="109"/>
      <c r="M178" s="111"/>
      <c r="P178" s="112">
        <f>SUM(P179:P180)</f>
        <v>0</v>
      </c>
      <c r="R178" s="112">
        <f>SUM(R179:R180)</f>
        <v>0</v>
      </c>
      <c r="T178" s="113">
        <f>SUM(T179:T180)</f>
        <v>0</v>
      </c>
      <c r="AR178" s="110" t="s">
        <v>76</v>
      </c>
      <c r="AT178" s="114" t="s">
        <v>68</v>
      </c>
      <c r="AU178" s="114" t="s">
        <v>76</v>
      </c>
      <c r="AY178" s="110" t="s">
        <v>136</v>
      </c>
      <c r="BK178" s="115">
        <f>SUM(BK179:BK180)</f>
        <v>0</v>
      </c>
    </row>
    <row r="179" spans="2:65" s="1" customFormat="1" ht="23.65" customHeight="1">
      <c r="B179" s="116"/>
      <c r="C179" s="137" t="s">
        <v>184</v>
      </c>
      <c r="D179" s="137" t="s">
        <v>138</v>
      </c>
      <c r="E179" s="138" t="s">
        <v>227</v>
      </c>
      <c r="F179" s="139" t="s">
        <v>228</v>
      </c>
      <c r="G179" s="140" t="s">
        <v>212</v>
      </c>
      <c r="H179" s="141">
        <v>1167.92</v>
      </c>
      <c r="I179" s="117"/>
      <c r="J179" s="147">
        <f>ROUND(I179*H179,2)</f>
        <v>0</v>
      </c>
      <c r="K179" s="118"/>
      <c r="L179" s="25"/>
      <c r="M179" s="119" t="s">
        <v>1</v>
      </c>
      <c r="N179" s="120" t="s">
        <v>34</v>
      </c>
      <c r="O179" s="121">
        <v>0</v>
      </c>
      <c r="P179" s="121">
        <f>O179*H179</f>
        <v>0</v>
      </c>
      <c r="Q179" s="121">
        <v>0</v>
      </c>
      <c r="R179" s="121">
        <f>Q179*H179</f>
        <v>0</v>
      </c>
      <c r="S179" s="121">
        <v>0</v>
      </c>
      <c r="T179" s="122">
        <f>S179*H179</f>
        <v>0</v>
      </c>
      <c r="AR179" s="123" t="s">
        <v>142</v>
      </c>
      <c r="AT179" s="123" t="s">
        <v>138</v>
      </c>
      <c r="AU179" s="123" t="s">
        <v>78</v>
      </c>
      <c r="AY179" s="13" t="s">
        <v>136</v>
      </c>
      <c r="BE179" s="124">
        <f>IF(N179="základní",J179,0)</f>
        <v>0</v>
      </c>
      <c r="BF179" s="124">
        <f>IF(N179="snížená",J179,0)</f>
        <v>0</v>
      </c>
      <c r="BG179" s="124">
        <f>IF(N179="zákl. přenesená",J179,0)</f>
        <v>0</v>
      </c>
      <c r="BH179" s="124">
        <f>IF(N179="sníž. přenesená",J179,0)</f>
        <v>0</v>
      </c>
      <c r="BI179" s="124">
        <f>IF(N179="nulová",J179,0)</f>
        <v>0</v>
      </c>
      <c r="BJ179" s="13" t="s">
        <v>76</v>
      </c>
      <c r="BK179" s="124">
        <f>ROUND(I179*H179,2)</f>
        <v>0</v>
      </c>
      <c r="BL179" s="13" t="s">
        <v>142</v>
      </c>
      <c r="BM179" s="123" t="s">
        <v>292</v>
      </c>
    </row>
    <row r="180" spans="2:65" s="1" customFormat="1" ht="29.25">
      <c r="B180" s="25"/>
      <c r="D180" s="142" t="s">
        <v>143</v>
      </c>
      <c r="F180" s="143" t="s">
        <v>230</v>
      </c>
      <c r="L180" s="25"/>
      <c r="M180" s="125"/>
      <c r="T180" s="48"/>
      <c r="AT180" s="13" t="s">
        <v>143</v>
      </c>
      <c r="AU180" s="13" t="s">
        <v>78</v>
      </c>
    </row>
    <row r="181" spans="2:65" s="11" customFormat="1" ht="25.9" customHeight="1">
      <c r="B181" s="109"/>
      <c r="D181" s="110" t="s">
        <v>68</v>
      </c>
      <c r="E181" s="135" t="s">
        <v>231</v>
      </c>
      <c r="F181" s="135" t="s">
        <v>232</v>
      </c>
      <c r="J181" s="145">
        <f>BK181</f>
        <v>0</v>
      </c>
      <c r="L181" s="109"/>
      <c r="M181" s="111"/>
      <c r="P181" s="112">
        <f>P182</f>
        <v>0</v>
      </c>
      <c r="R181" s="112">
        <f>R182</f>
        <v>0</v>
      </c>
      <c r="T181" s="113">
        <f>T182</f>
        <v>0</v>
      </c>
      <c r="AR181" s="110" t="s">
        <v>158</v>
      </c>
      <c r="AT181" s="114" t="s">
        <v>68</v>
      </c>
      <c r="AU181" s="114" t="s">
        <v>69</v>
      </c>
      <c r="AY181" s="110" t="s">
        <v>136</v>
      </c>
      <c r="BK181" s="115">
        <f>BK182</f>
        <v>0</v>
      </c>
    </row>
    <row r="182" spans="2:65" s="11" customFormat="1" ht="22.9" customHeight="1">
      <c r="B182" s="109"/>
      <c r="D182" s="110" t="s">
        <v>68</v>
      </c>
      <c r="E182" s="136" t="s">
        <v>233</v>
      </c>
      <c r="F182" s="136" t="s">
        <v>234</v>
      </c>
      <c r="J182" s="146">
        <f>BK182</f>
        <v>0</v>
      </c>
      <c r="L182" s="109"/>
      <c r="M182" s="111"/>
      <c r="P182" s="112">
        <f>SUM(P183:P184)</f>
        <v>0</v>
      </c>
      <c r="R182" s="112">
        <f>SUM(R183:R184)</f>
        <v>0</v>
      </c>
      <c r="T182" s="113">
        <f>SUM(T183:T184)</f>
        <v>0</v>
      </c>
      <c r="AR182" s="110" t="s">
        <v>158</v>
      </c>
      <c r="AT182" s="114" t="s">
        <v>68</v>
      </c>
      <c r="AU182" s="114" t="s">
        <v>76</v>
      </c>
      <c r="AY182" s="110" t="s">
        <v>136</v>
      </c>
      <c r="BK182" s="115">
        <f>SUM(BK183:BK184)</f>
        <v>0</v>
      </c>
    </row>
    <row r="183" spans="2:65" s="1" customFormat="1" ht="15" customHeight="1">
      <c r="B183" s="116"/>
      <c r="C183" s="137" t="s">
        <v>7</v>
      </c>
      <c r="D183" s="137" t="s">
        <v>138</v>
      </c>
      <c r="E183" s="138" t="s">
        <v>231</v>
      </c>
      <c r="F183" s="139" t="s">
        <v>235</v>
      </c>
      <c r="G183" s="140" t="s">
        <v>236</v>
      </c>
      <c r="H183" s="141">
        <v>1</v>
      </c>
      <c r="I183" s="117"/>
      <c r="J183" s="147">
        <f>ROUND(I183*H183,2)</f>
        <v>0</v>
      </c>
      <c r="K183" s="118"/>
      <c r="L183" s="25"/>
      <c r="M183" s="119" t="s">
        <v>1</v>
      </c>
      <c r="N183" s="120" t="s">
        <v>34</v>
      </c>
      <c r="O183" s="121">
        <v>0</v>
      </c>
      <c r="P183" s="121">
        <f>O183*H183</f>
        <v>0</v>
      </c>
      <c r="Q183" s="121">
        <v>0</v>
      </c>
      <c r="R183" s="121">
        <f>Q183*H183</f>
        <v>0</v>
      </c>
      <c r="S183" s="121">
        <v>0</v>
      </c>
      <c r="T183" s="122">
        <f>S183*H183</f>
        <v>0</v>
      </c>
      <c r="AR183" s="123" t="s">
        <v>142</v>
      </c>
      <c r="AT183" s="123" t="s">
        <v>138</v>
      </c>
      <c r="AU183" s="123" t="s">
        <v>78</v>
      </c>
      <c r="AY183" s="13" t="s">
        <v>136</v>
      </c>
      <c r="BE183" s="124">
        <f>IF(N183="základní",J183,0)</f>
        <v>0</v>
      </c>
      <c r="BF183" s="124">
        <f>IF(N183="snížená",J183,0)</f>
        <v>0</v>
      </c>
      <c r="BG183" s="124">
        <f>IF(N183="zákl. přenesená",J183,0)</f>
        <v>0</v>
      </c>
      <c r="BH183" s="124">
        <f>IF(N183="sníž. přenesená",J183,0)</f>
        <v>0</v>
      </c>
      <c r="BI183" s="124">
        <f>IF(N183="nulová",J183,0)</f>
        <v>0</v>
      </c>
      <c r="BJ183" s="13" t="s">
        <v>76</v>
      </c>
      <c r="BK183" s="124">
        <f>ROUND(I183*H183,2)</f>
        <v>0</v>
      </c>
      <c r="BL183" s="13" t="s">
        <v>142</v>
      </c>
      <c r="BM183" s="123" t="s">
        <v>293</v>
      </c>
    </row>
    <row r="184" spans="2:65" s="1" customFormat="1">
      <c r="B184" s="25"/>
      <c r="D184" s="142" t="s">
        <v>143</v>
      </c>
      <c r="F184" s="143" t="s">
        <v>238</v>
      </c>
      <c r="L184" s="25"/>
      <c r="M184" s="126"/>
      <c r="N184" s="127"/>
      <c r="O184" s="127"/>
      <c r="P184" s="127"/>
      <c r="Q184" s="127"/>
      <c r="R184" s="127"/>
      <c r="S184" s="127"/>
      <c r="T184" s="128"/>
      <c r="AT184" s="13" t="s">
        <v>143</v>
      </c>
      <c r="AU184" s="13" t="s">
        <v>78</v>
      </c>
    </row>
    <row r="185" spans="2:65" s="1" customFormat="1" ht="6.95" customHeight="1">
      <c r="B185" s="37"/>
      <c r="C185" s="38"/>
      <c r="D185" s="38"/>
      <c r="E185" s="38"/>
      <c r="F185" s="38"/>
      <c r="G185" s="38"/>
      <c r="H185" s="38"/>
      <c r="I185" s="38"/>
      <c r="J185" s="38"/>
      <c r="K185" s="38"/>
      <c r="L185" s="25"/>
    </row>
  </sheetData>
  <sheetProtection algorithmName="SHA-512" hashValue="7P25wfyPFD7ECrOQA6wwXcv0XLAZXNuIth8ZWC1uWg3eDQ6bl9AEjJIUA5ufc1SenussY5isdpWhqNGvmsdlYw==" saltValue="uUyroYaUaX+ihBAmbJBIbg==" spinCount="100000" sheet="1" objects="1" scenarios="1"/>
  <autoFilter ref="C124:K184" xr:uid="{00000000-0009-0000-0000-000006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89"/>
  <sheetViews>
    <sheetView showGridLines="0" workbookViewId="0">
      <selection activeCell="E180" sqref="E180"/>
    </sheetView>
  </sheetViews>
  <sheetFormatPr defaultRowHeight="11.25"/>
  <cols>
    <col min="1" max="1" width="8.5" customWidth="1"/>
    <col min="2" max="2" width="1.1640625" customWidth="1"/>
    <col min="3" max="3" width="4.33203125" customWidth="1"/>
    <col min="4" max="4" width="4.5" customWidth="1"/>
    <col min="5" max="5" width="17.5" customWidth="1"/>
    <col min="6" max="6" width="52.1640625" customWidth="1"/>
    <col min="7" max="7" width="7.6640625" customWidth="1"/>
    <col min="8" max="8" width="14.33203125" customWidth="1"/>
    <col min="9" max="9" width="16.1640625" customWidth="1"/>
    <col min="10" max="10" width="22.83203125" customWidth="1"/>
    <col min="11" max="11" width="22.83203125" hidden="1" customWidth="1"/>
    <col min="12" max="12" width="9.5" customWidth="1"/>
    <col min="13" max="13" width="11.1640625" hidden="1" customWidth="1"/>
    <col min="14" max="14" width="9.1640625" hidden="1"/>
    <col min="15" max="20" width="14.5" hidden="1" customWidth="1"/>
    <col min="21" max="21" width="16.6640625" hidden="1" customWidth="1"/>
    <col min="22" max="22" width="12.6640625" customWidth="1"/>
    <col min="23" max="23" width="16.6640625" customWidth="1"/>
    <col min="24" max="24" width="12.6640625" customWidth="1"/>
    <col min="25" max="25" width="15.5" customWidth="1"/>
    <col min="26" max="26" width="11.33203125" customWidth="1"/>
    <col min="27" max="27" width="15.5" customWidth="1"/>
    <col min="28" max="28" width="16.6640625" customWidth="1"/>
    <col min="29" max="29" width="11.33203125" customWidth="1"/>
    <col min="30" max="30" width="15.5" customWidth="1"/>
    <col min="31" max="31" width="16.6640625" customWidth="1"/>
    <col min="44" max="65" width="9.1640625" hidden="1"/>
  </cols>
  <sheetData>
    <row r="2" spans="2:46" ht="36.950000000000003" customHeight="1">
      <c r="L2" s="164" t="s">
        <v>5</v>
      </c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3" t="s">
        <v>91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5" customHeight="1">
      <c r="B4" s="16"/>
      <c r="D4" s="17" t="s">
        <v>103</v>
      </c>
      <c r="L4" s="16"/>
      <c r="M4" s="76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5" customHeight="1">
      <c r="B7" s="16"/>
      <c r="E7" s="192" t="str">
        <f>'Rekapitulace stavby'!K6</f>
        <v>Hodonín – opravy asfaltových vrstev MK 2024</v>
      </c>
      <c r="F7" s="193"/>
      <c r="G7" s="193"/>
      <c r="H7" s="193"/>
      <c r="L7" s="16"/>
    </row>
    <row r="8" spans="2:46" s="1" customFormat="1" ht="12" customHeight="1">
      <c r="B8" s="25"/>
      <c r="D8" s="22" t="s">
        <v>104</v>
      </c>
      <c r="L8" s="25"/>
    </row>
    <row r="9" spans="2:46" s="1" customFormat="1" ht="15" customHeight="1">
      <c r="B9" s="25"/>
      <c r="E9" s="184" t="s">
        <v>384</v>
      </c>
      <c r="F9" s="191"/>
      <c r="G9" s="191"/>
      <c r="H9" s="191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23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22</v>
      </c>
      <c r="J17" s="20" t="str">
        <f>'Rekapitulace stavby'!AN13</f>
        <v/>
      </c>
      <c r="L17" s="25"/>
    </row>
    <row r="18" spans="2:12" s="1" customFormat="1" ht="18" customHeight="1">
      <c r="B18" s="25"/>
      <c r="E18" s="178" t="str">
        <f>'Rekapitulace stavby'!E14</f>
        <v xml:space="preserve"> </v>
      </c>
      <c r="F18" s="178"/>
      <c r="G18" s="178"/>
      <c r="H18" s="178"/>
      <c r="I18" s="22" t="s">
        <v>23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22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23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22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23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5" customHeight="1">
      <c r="B27" s="77"/>
      <c r="E27" s="180" t="s">
        <v>1</v>
      </c>
      <c r="F27" s="180"/>
      <c r="G27" s="180"/>
      <c r="H27" s="180"/>
      <c r="L27" s="77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78" t="s">
        <v>29</v>
      </c>
      <c r="J30" s="56">
        <f>ROUND(J126,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79" t="s">
        <v>33</v>
      </c>
      <c r="E33" s="22" t="s">
        <v>34</v>
      </c>
      <c r="F33" s="80">
        <f>ROUND((SUM(BE126:BE188)),  2)</f>
        <v>0</v>
      </c>
      <c r="I33" s="81">
        <v>0.21</v>
      </c>
      <c r="J33" s="80">
        <f>ROUND(((SUM(BE126:BE188))*I33),  2)</f>
        <v>0</v>
      </c>
      <c r="L33" s="25"/>
    </row>
    <row r="34" spans="2:12" s="1" customFormat="1" ht="14.45" customHeight="1">
      <c r="B34" s="25"/>
      <c r="E34" s="22" t="s">
        <v>35</v>
      </c>
      <c r="F34" s="80">
        <f>ROUND((SUM(BF126:BF188)),  2)</f>
        <v>0</v>
      </c>
      <c r="I34" s="81">
        <v>0.12</v>
      </c>
      <c r="J34" s="80">
        <f>ROUND(((SUM(BF126:BF188))*I34),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80">
        <f>ROUND((SUM(BG126:BG188)),  2)</f>
        <v>0</v>
      </c>
      <c r="I35" s="81">
        <v>0.21</v>
      </c>
      <c r="J35" s="8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80">
        <f>ROUND((SUM(BH126:BH188)),  2)</f>
        <v>0</v>
      </c>
      <c r="I36" s="81">
        <v>0.12</v>
      </c>
      <c r="J36" s="80">
        <f>0</f>
        <v>0</v>
      </c>
      <c r="L36" s="25"/>
    </row>
    <row r="37" spans="2:12" s="1" customFormat="1" ht="14.45" hidden="1" customHeight="1">
      <c r="B37" s="25"/>
      <c r="E37" s="22" t="s">
        <v>38</v>
      </c>
      <c r="F37" s="80">
        <f>ROUND((SUM(BI126:BI188)),  2)</f>
        <v>0</v>
      </c>
      <c r="I37" s="81">
        <v>0</v>
      </c>
      <c r="J37" s="80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2"/>
      <c r="D39" s="83" t="s">
        <v>39</v>
      </c>
      <c r="E39" s="49"/>
      <c r="F39" s="49"/>
      <c r="G39" s="84" t="s">
        <v>40</v>
      </c>
      <c r="H39" s="85" t="s">
        <v>41</v>
      </c>
      <c r="I39" s="49"/>
      <c r="J39" s="86">
        <f>SUM(J30:J37)</f>
        <v>0</v>
      </c>
      <c r="K39" s="8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44</v>
      </c>
      <c r="E61" s="27"/>
      <c r="F61" s="88" t="s">
        <v>45</v>
      </c>
      <c r="G61" s="36" t="s">
        <v>44</v>
      </c>
      <c r="H61" s="27"/>
      <c r="I61" s="27"/>
      <c r="J61" s="8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44</v>
      </c>
      <c r="E76" s="27"/>
      <c r="F76" s="88" t="s">
        <v>45</v>
      </c>
      <c r="G76" s="36" t="s">
        <v>44</v>
      </c>
      <c r="H76" s="27"/>
      <c r="I76" s="27"/>
      <c r="J76" s="89" t="s">
        <v>45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106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5" customHeight="1">
      <c r="B85" s="25"/>
      <c r="E85" s="192" t="str">
        <f>E7</f>
        <v>Hodonín – opravy asfaltových vrstev MK 2024</v>
      </c>
      <c r="F85" s="193"/>
      <c r="G85" s="193"/>
      <c r="H85" s="193"/>
      <c r="L85" s="25"/>
    </row>
    <row r="86" spans="2:47" s="1" customFormat="1" ht="12" customHeight="1">
      <c r="B86" s="25"/>
      <c r="C86" s="22" t="s">
        <v>104</v>
      </c>
      <c r="L86" s="25"/>
    </row>
    <row r="87" spans="2:47" s="1" customFormat="1" ht="15" customHeight="1">
      <c r="B87" s="25"/>
      <c r="E87" s="184" t="str">
        <f>E9</f>
        <v>07 - Rekonstrukce MK Milíčova</v>
      </c>
      <c r="F87" s="191"/>
      <c r="G87" s="191"/>
      <c r="H87" s="191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/>
      </c>
      <c r="L89" s="25"/>
    </row>
    <row r="90" spans="2:47" s="1" customFormat="1" ht="6.95" customHeight="1">
      <c r="B90" s="25"/>
      <c r="L90" s="25"/>
    </row>
    <row r="91" spans="2:47" s="1" customFormat="1" ht="14.85" customHeight="1">
      <c r="B91" s="25"/>
      <c r="C91" s="22" t="s">
        <v>21</v>
      </c>
      <c r="F91" s="20" t="str">
        <f>E15</f>
        <v xml:space="preserve"> </v>
      </c>
      <c r="I91" s="22" t="s">
        <v>25</v>
      </c>
      <c r="J91" s="23" t="str">
        <f>E21</f>
        <v xml:space="preserve"> </v>
      </c>
      <c r="L91" s="25"/>
    </row>
    <row r="92" spans="2:47" s="1" customFormat="1" ht="14.85" customHeight="1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0" t="s">
        <v>107</v>
      </c>
      <c r="D94" s="82"/>
      <c r="E94" s="82"/>
      <c r="F94" s="82"/>
      <c r="G94" s="82"/>
      <c r="H94" s="82"/>
      <c r="I94" s="82"/>
      <c r="J94" s="91" t="s">
        <v>108</v>
      </c>
      <c r="K94" s="8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2" t="s">
        <v>109</v>
      </c>
      <c r="J96" s="56">
        <f>J126</f>
        <v>0</v>
      </c>
      <c r="L96" s="25"/>
      <c r="AU96" s="13" t="s">
        <v>110</v>
      </c>
    </row>
    <row r="97" spans="2:12" s="8" customFormat="1" ht="24.95" customHeight="1">
      <c r="B97" s="93"/>
      <c r="D97" s="94" t="s">
        <v>111</v>
      </c>
      <c r="E97" s="95"/>
      <c r="F97" s="95"/>
      <c r="G97" s="95"/>
      <c r="H97" s="95"/>
      <c r="I97" s="95"/>
      <c r="J97" s="96">
        <f>J127</f>
        <v>0</v>
      </c>
      <c r="L97" s="93"/>
    </row>
    <row r="98" spans="2:12" s="9" customFormat="1" ht="19.899999999999999" customHeight="1">
      <c r="B98" s="97"/>
      <c r="D98" s="98" t="s">
        <v>112</v>
      </c>
      <c r="E98" s="99"/>
      <c r="F98" s="99"/>
      <c r="G98" s="99"/>
      <c r="H98" s="99"/>
      <c r="I98" s="99"/>
      <c r="J98" s="100">
        <f>J128</f>
        <v>0</v>
      </c>
      <c r="L98" s="97"/>
    </row>
    <row r="99" spans="2:12" s="9" customFormat="1" ht="19.899999999999999" customHeight="1">
      <c r="B99" s="97"/>
      <c r="D99" s="98" t="s">
        <v>113</v>
      </c>
      <c r="E99" s="99"/>
      <c r="F99" s="99"/>
      <c r="G99" s="99"/>
      <c r="H99" s="99"/>
      <c r="I99" s="99"/>
      <c r="J99" s="100">
        <f>J137</f>
        <v>0</v>
      </c>
      <c r="L99" s="97"/>
    </row>
    <row r="100" spans="2:12" s="9" customFormat="1" ht="19.899999999999999" customHeight="1">
      <c r="B100" s="97"/>
      <c r="D100" s="98" t="s">
        <v>114</v>
      </c>
      <c r="E100" s="99"/>
      <c r="F100" s="99"/>
      <c r="G100" s="99"/>
      <c r="H100" s="99"/>
      <c r="I100" s="99"/>
      <c r="J100" s="100">
        <f>J140</f>
        <v>0</v>
      </c>
      <c r="L100" s="97"/>
    </row>
    <row r="101" spans="2:12" s="9" customFormat="1" ht="19.899999999999999" customHeight="1">
      <c r="B101" s="97"/>
      <c r="D101" s="98" t="s">
        <v>115</v>
      </c>
      <c r="E101" s="99"/>
      <c r="F101" s="99"/>
      <c r="G101" s="99"/>
      <c r="H101" s="99"/>
      <c r="I101" s="99"/>
      <c r="J101" s="100">
        <f>J153</f>
        <v>0</v>
      </c>
      <c r="L101" s="97"/>
    </row>
    <row r="102" spans="2:12" s="9" customFormat="1" ht="19.899999999999999" customHeight="1">
      <c r="B102" s="97"/>
      <c r="D102" s="98" t="s">
        <v>116</v>
      </c>
      <c r="E102" s="99"/>
      <c r="F102" s="99"/>
      <c r="G102" s="99"/>
      <c r="H102" s="99"/>
      <c r="I102" s="99"/>
      <c r="J102" s="100">
        <f>J158</f>
        <v>0</v>
      </c>
      <c r="L102" s="97"/>
    </row>
    <row r="103" spans="2:12" s="9" customFormat="1" ht="19.899999999999999" customHeight="1">
      <c r="B103" s="97"/>
      <c r="D103" s="98" t="s">
        <v>117</v>
      </c>
      <c r="E103" s="99"/>
      <c r="F103" s="99"/>
      <c r="G103" s="99"/>
      <c r="H103" s="99"/>
      <c r="I103" s="99"/>
      <c r="J103" s="100">
        <f>J173</f>
        <v>0</v>
      </c>
      <c r="L103" s="97"/>
    </row>
    <row r="104" spans="2:12" s="9" customFormat="1" ht="19.899999999999999" customHeight="1">
      <c r="B104" s="97"/>
      <c r="D104" s="98" t="s">
        <v>118</v>
      </c>
      <c r="E104" s="99"/>
      <c r="F104" s="99"/>
      <c r="G104" s="99"/>
      <c r="H104" s="99"/>
      <c r="I104" s="99"/>
      <c r="J104" s="100">
        <f>J182</f>
        <v>0</v>
      </c>
      <c r="L104" s="97"/>
    </row>
    <row r="105" spans="2:12" s="8" customFormat="1" ht="24.95" customHeight="1">
      <c r="B105" s="93"/>
      <c r="D105" s="94" t="s">
        <v>119</v>
      </c>
      <c r="E105" s="95"/>
      <c r="F105" s="95"/>
      <c r="G105" s="95"/>
      <c r="H105" s="95"/>
      <c r="I105" s="95"/>
      <c r="J105" s="96">
        <f>J185</f>
        <v>0</v>
      </c>
      <c r="L105" s="93"/>
    </row>
    <row r="106" spans="2:12" s="9" customFormat="1" ht="19.899999999999999" customHeight="1">
      <c r="B106" s="97"/>
      <c r="D106" s="98" t="s">
        <v>120</v>
      </c>
      <c r="E106" s="99"/>
      <c r="F106" s="99"/>
      <c r="G106" s="99"/>
      <c r="H106" s="99"/>
      <c r="I106" s="99"/>
      <c r="J106" s="100">
        <f>J186</f>
        <v>0</v>
      </c>
      <c r="L106" s="97"/>
    </row>
    <row r="107" spans="2:12" s="1" customFormat="1" ht="21.75" customHeight="1">
      <c r="B107" s="25"/>
      <c r="L107" s="25"/>
    </row>
    <row r="108" spans="2:12" s="1" customFormat="1" ht="6.95" customHeight="1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25"/>
    </row>
    <row r="112" spans="2:12" s="1" customFormat="1" ht="6.95" customHeight="1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25"/>
    </row>
    <row r="113" spans="2:63" s="1" customFormat="1" ht="24.95" customHeight="1">
      <c r="B113" s="25"/>
      <c r="C113" s="17" t="s">
        <v>121</v>
      </c>
      <c r="L113" s="25"/>
    </row>
    <row r="114" spans="2:63" s="1" customFormat="1" ht="6.95" customHeight="1">
      <c r="B114" s="25"/>
      <c r="L114" s="25"/>
    </row>
    <row r="115" spans="2:63" s="1" customFormat="1" ht="12" customHeight="1">
      <c r="B115" s="25"/>
      <c r="C115" s="22" t="s">
        <v>14</v>
      </c>
      <c r="L115" s="25"/>
    </row>
    <row r="116" spans="2:63" s="1" customFormat="1" ht="15" customHeight="1">
      <c r="B116" s="25"/>
      <c r="E116" s="192" t="str">
        <f>E7</f>
        <v>Hodonín – opravy asfaltových vrstev MK 2024</v>
      </c>
      <c r="F116" s="193"/>
      <c r="G116" s="193"/>
      <c r="H116" s="193"/>
      <c r="L116" s="25"/>
    </row>
    <row r="117" spans="2:63" s="1" customFormat="1" ht="12" customHeight="1">
      <c r="B117" s="25"/>
      <c r="C117" s="22" t="s">
        <v>104</v>
      </c>
      <c r="L117" s="25"/>
    </row>
    <row r="118" spans="2:63" s="1" customFormat="1" ht="15" customHeight="1">
      <c r="B118" s="25"/>
      <c r="E118" s="184" t="str">
        <f>E9</f>
        <v>07 - Rekonstrukce MK Milíčova</v>
      </c>
      <c r="F118" s="191"/>
      <c r="G118" s="191"/>
      <c r="H118" s="191"/>
      <c r="L118" s="25"/>
    </row>
    <row r="119" spans="2:63" s="1" customFormat="1" ht="6.95" customHeight="1">
      <c r="B119" s="25"/>
      <c r="L119" s="25"/>
    </row>
    <row r="120" spans="2:63" s="1" customFormat="1" ht="12" customHeight="1">
      <c r="B120" s="25"/>
      <c r="C120" s="22" t="s">
        <v>18</v>
      </c>
      <c r="F120" s="20" t="str">
        <f>F12</f>
        <v xml:space="preserve"> </v>
      </c>
      <c r="I120" s="22" t="s">
        <v>20</v>
      </c>
      <c r="J120" s="45" t="str">
        <f>IF(J12="","",J12)</f>
        <v/>
      </c>
      <c r="L120" s="25"/>
    </row>
    <row r="121" spans="2:63" s="1" customFormat="1" ht="6.95" customHeight="1">
      <c r="B121" s="25"/>
      <c r="L121" s="25"/>
    </row>
    <row r="122" spans="2:63" s="1" customFormat="1" ht="14.85" customHeight="1">
      <c r="B122" s="25"/>
      <c r="C122" s="22" t="s">
        <v>21</v>
      </c>
      <c r="F122" s="20" t="str">
        <f>E15</f>
        <v xml:space="preserve"> </v>
      </c>
      <c r="I122" s="22" t="s">
        <v>25</v>
      </c>
      <c r="J122" s="23" t="str">
        <f>E21</f>
        <v xml:space="preserve"> </v>
      </c>
      <c r="L122" s="25"/>
    </row>
    <row r="123" spans="2:63" s="1" customFormat="1" ht="14.85" customHeight="1">
      <c r="B123" s="25"/>
      <c r="C123" s="22" t="s">
        <v>24</v>
      </c>
      <c r="F123" s="20" t="str">
        <f>IF(E18="","",E18)</f>
        <v xml:space="preserve"> </v>
      </c>
      <c r="I123" s="22" t="s">
        <v>27</v>
      </c>
      <c r="J123" s="23" t="str">
        <f>E24</f>
        <v xml:space="preserve"> </v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01"/>
      <c r="C125" s="102" t="s">
        <v>122</v>
      </c>
      <c r="D125" s="103" t="s">
        <v>54</v>
      </c>
      <c r="E125" s="103" t="s">
        <v>50</v>
      </c>
      <c r="F125" s="103" t="s">
        <v>51</v>
      </c>
      <c r="G125" s="103" t="s">
        <v>123</v>
      </c>
      <c r="H125" s="103" t="s">
        <v>124</v>
      </c>
      <c r="I125" s="103" t="s">
        <v>125</v>
      </c>
      <c r="J125" s="104" t="s">
        <v>108</v>
      </c>
      <c r="K125" s="105" t="s">
        <v>126</v>
      </c>
      <c r="L125" s="101"/>
      <c r="M125" s="51" t="s">
        <v>1</v>
      </c>
      <c r="N125" s="52" t="s">
        <v>33</v>
      </c>
      <c r="O125" s="52" t="s">
        <v>127</v>
      </c>
      <c r="P125" s="52" t="s">
        <v>128</v>
      </c>
      <c r="Q125" s="52" t="s">
        <v>129</v>
      </c>
      <c r="R125" s="52" t="s">
        <v>130</v>
      </c>
      <c r="S125" s="52" t="s">
        <v>131</v>
      </c>
      <c r="T125" s="53" t="s">
        <v>132</v>
      </c>
    </row>
    <row r="126" spans="2:63" s="1" customFormat="1" ht="22.9" customHeight="1">
      <c r="B126" s="25"/>
      <c r="C126" s="134" t="s">
        <v>133</v>
      </c>
      <c r="J126" s="144">
        <f>BK126</f>
        <v>0</v>
      </c>
      <c r="L126" s="25"/>
      <c r="M126" s="54"/>
      <c r="N126" s="46"/>
      <c r="O126" s="46"/>
      <c r="P126" s="106">
        <f>P127+P185</f>
        <v>0</v>
      </c>
      <c r="Q126" s="46"/>
      <c r="R126" s="106">
        <f>R127+R185</f>
        <v>0</v>
      </c>
      <c r="S126" s="46"/>
      <c r="T126" s="107">
        <f>T127+T185</f>
        <v>0</v>
      </c>
      <c r="AT126" s="13" t="s">
        <v>68</v>
      </c>
      <c r="AU126" s="13" t="s">
        <v>110</v>
      </c>
      <c r="BK126" s="108">
        <f>BK127+BK185</f>
        <v>0</v>
      </c>
    </row>
    <row r="127" spans="2:63" s="11" customFormat="1" ht="25.9" customHeight="1">
      <c r="B127" s="109"/>
      <c r="D127" s="110" t="s">
        <v>68</v>
      </c>
      <c r="E127" s="135" t="s">
        <v>134</v>
      </c>
      <c r="F127" s="135" t="s">
        <v>135</v>
      </c>
      <c r="J127" s="145">
        <f>BK127</f>
        <v>0</v>
      </c>
      <c r="L127" s="109"/>
      <c r="M127" s="111"/>
      <c r="P127" s="112">
        <f>P128+P137+P140+P153+P158+P173+P182</f>
        <v>0</v>
      </c>
      <c r="R127" s="112">
        <f>R128+R137+R140+R153+R158+R173+R182</f>
        <v>0</v>
      </c>
      <c r="T127" s="113">
        <f>T128+T137+T140+T153+T158+T173+T182</f>
        <v>0</v>
      </c>
      <c r="AR127" s="110" t="s">
        <v>76</v>
      </c>
      <c r="AT127" s="114" t="s">
        <v>68</v>
      </c>
      <c r="AU127" s="114" t="s">
        <v>69</v>
      </c>
      <c r="AY127" s="110" t="s">
        <v>136</v>
      </c>
      <c r="BK127" s="115">
        <f>BK128+BK137+BK140+BK153+BK158+BK173+BK182</f>
        <v>0</v>
      </c>
    </row>
    <row r="128" spans="2:63" s="11" customFormat="1" ht="22.9" customHeight="1">
      <c r="B128" s="109"/>
      <c r="D128" s="110" t="s">
        <v>68</v>
      </c>
      <c r="E128" s="136" t="s">
        <v>76</v>
      </c>
      <c r="F128" s="136" t="s">
        <v>137</v>
      </c>
      <c r="J128" s="146">
        <f>BK128</f>
        <v>0</v>
      </c>
      <c r="L128" s="109"/>
      <c r="M128" s="111"/>
      <c r="P128" s="112">
        <f>SUM(P129:P136)</f>
        <v>0</v>
      </c>
      <c r="R128" s="112">
        <f>SUM(R129:R136)</f>
        <v>0</v>
      </c>
      <c r="T128" s="113">
        <f>SUM(T129:T136)</f>
        <v>0</v>
      </c>
      <c r="AR128" s="110" t="s">
        <v>76</v>
      </c>
      <c r="AT128" s="114" t="s">
        <v>68</v>
      </c>
      <c r="AU128" s="114" t="s">
        <v>76</v>
      </c>
      <c r="AY128" s="110" t="s">
        <v>136</v>
      </c>
      <c r="BK128" s="115">
        <f>SUM(BK129:BK136)</f>
        <v>0</v>
      </c>
    </row>
    <row r="129" spans="2:65" s="1" customFormat="1" ht="31.9" customHeight="1">
      <c r="B129" s="116"/>
      <c r="C129" s="137" t="s">
        <v>226</v>
      </c>
      <c r="D129" s="137" t="s">
        <v>138</v>
      </c>
      <c r="E129" s="138" t="s">
        <v>294</v>
      </c>
      <c r="F129" s="139" t="s">
        <v>295</v>
      </c>
      <c r="G129" s="140" t="s">
        <v>141</v>
      </c>
      <c r="H129" s="141">
        <v>259.5</v>
      </c>
      <c r="I129" s="117"/>
      <c r="J129" s="147">
        <f>ROUND(I129*H129,2)</f>
        <v>0</v>
      </c>
      <c r="K129" s="118"/>
      <c r="L129" s="25"/>
      <c r="M129" s="119" t="s">
        <v>1</v>
      </c>
      <c r="N129" s="120" t="s">
        <v>34</v>
      </c>
      <c r="O129" s="121">
        <v>0</v>
      </c>
      <c r="P129" s="121">
        <f>O129*H129</f>
        <v>0</v>
      </c>
      <c r="Q129" s="121">
        <v>0</v>
      </c>
      <c r="R129" s="121">
        <f>Q129*H129</f>
        <v>0</v>
      </c>
      <c r="S129" s="121">
        <v>0</v>
      </c>
      <c r="T129" s="122">
        <f>S129*H129</f>
        <v>0</v>
      </c>
      <c r="AR129" s="123" t="s">
        <v>142</v>
      </c>
      <c r="AT129" s="123" t="s">
        <v>138</v>
      </c>
      <c r="AU129" s="123" t="s">
        <v>78</v>
      </c>
      <c r="AY129" s="13" t="s">
        <v>136</v>
      </c>
      <c r="BE129" s="124">
        <f>IF(N129="základní",J129,0)</f>
        <v>0</v>
      </c>
      <c r="BF129" s="124">
        <f>IF(N129="snížená",J129,0)</f>
        <v>0</v>
      </c>
      <c r="BG129" s="124">
        <f>IF(N129="zákl. přenesená",J129,0)</f>
        <v>0</v>
      </c>
      <c r="BH129" s="124">
        <f>IF(N129="sníž. přenesená",J129,0)</f>
        <v>0</v>
      </c>
      <c r="BI129" s="124">
        <f>IF(N129="nulová",J129,0)</f>
        <v>0</v>
      </c>
      <c r="BJ129" s="13" t="s">
        <v>76</v>
      </c>
      <c r="BK129" s="124">
        <f>ROUND(I129*H129,2)</f>
        <v>0</v>
      </c>
      <c r="BL129" s="13" t="s">
        <v>142</v>
      </c>
      <c r="BM129" s="123" t="s">
        <v>78</v>
      </c>
    </row>
    <row r="130" spans="2:65" s="1" customFormat="1" ht="48.75">
      <c r="B130" s="25"/>
      <c r="D130" s="142" t="s">
        <v>143</v>
      </c>
      <c r="F130" s="143" t="s">
        <v>296</v>
      </c>
      <c r="L130" s="25"/>
      <c r="M130" s="125"/>
      <c r="T130" s="48"/>
      <c r="AT130" s="13" t="s">
        <v>143</v>
      </c>
      <c r="AU130" s="13" t="s">
        <v>78</v>
      </c>
    </row>
    <row r="131" spans="2:65" s="1" customFormat="1" ht="23.65" customHeight="1">
      <c r="B131" s="116"/>
      <c r="C131" s="137" t="s">
        <v>153</v>
      </c>
      <c r="D131" s="137" t="s">
        <v>138</v>
      </c>
      <c r="E131" s="138" t="s">
        <v>297</v>
      </c>
      <c r="F131" s="139" t="s">
        <v>298</v>
      </c>
      <c r="G131" s="140" t="s">
        <v>141</v>
      </c>
      <c r="H131" s="141">
        <v>259.5</v>
      </c>
      <c r="I131" s="117"/>
      <c r="J131" s="147">
        <f>ROUND(I131*H131,2)</f>
        <v>0</v>
      </c>
      <c r="K131" s="118"/>
      <c r="L131" s="25"/>
      <c r="M131" s="119" t="s">
        <v>1</v>
      </c>
      <c r="N131" s="120" t="s">
        <v>34</v>
      </c>
      <c r="O131" s="121">
        <v>0</v>
      </c>
      <c r="P131" s="121">
        <f>O131*H131</f>
        <v>0</v>
      </c>
      <c r="Q131" s="121">
        <v>0</v>
      </c>
      <c r="R131" s="121">
        <f>Q131*H131</f>
        <v>0</v>
      </c>
      <c r="S131" s="121">
        <v>0</v>
      </c>
      <c r="T131" s="122">
        <f>S131*H131</f>
        <v>0</v>
      </c>
      <c r="AR131" s="123" t="s">
        <v>142</v>
      </c>
      <c r="AT131" s="123" t="s">
        <v>138</v>
      </c>
      <c r="AU131" s="123" t="s">
        <v>78</v>
      </c>
      <c r="AY131" s="13" t="s">
        <v>136</v>
      </c>
      <c r="BE131" s="124">
        <f>IF(N131="základní",J131,0)</f>
        <v>0</v>
      </c>
      <c r="BF131" s="124">
        <f>IF(N131="snížená",J131,0)</f>
        <v>0</v>
      </c>
      <c r="BG131" s="124">
        <f>IF(N131="zákl. přenesená",J131,0)</f>
        <v>0</v>
      </c>
      <c r="BH131" s="124">
        <f>IF(N131="sníž. přenesená",J131,0)</f>
        <v>0</v>
      </c>
      <c r="BI131" s="124">
        <f>IF(N131="nulová",J131,0)</f>
        <v>0</v>
      </c>
      <c r="BJ131" s="13" t="s">
        <v>76</v>
      </c>
      <c r="BK131" s="124">
        <f>ROUND(I131*H131,2)</f>
        <v>0</v>
      </c>
      <c r="BL131" s="13" t="s">
        <v>142</v>
      </c>
      <c r="BM131" s="123" t="s">
        <v>142</v>
      </c>
    </row>
    <row r="132" spans="2:65" s="1" customFormat="1" ht="29.25">
      <c r="B132" s="25"/>
      <c r="D132" s="142" t="s">
        <v>143</v>
      </c>
      <c r="F132" s="143" t="s">
        <v>299</v>
      </c>
      <c r="L132" s="25"/>
      <c r="M132" s="125"/>
      <c r="T132" s="48"/>
      <c r="AT132" s="13" t="s">
        <v>143</v>
      </c>
      <c r="AU132" s="13" t="s">
        <v>78</v>
      </c>
    </row>
    <row r="133" spans="2:65" s="1" customFormat="1" ht="31.9" customHeight="1">
      <c r="B133" s="116"/>
      <c r="C133" s="137" t="s">
        <v>76</v>
      </c>
      <c r="D133" s="137" t="s">
        <v>138</v>
      </c>
      <c r="E133" s="138" t="s">
        <v>145</v>
      </c>
      <c r="F133" s="139" t="s">
        <v>146</v>
      </c>
      <c r="G133" s="140" t="s">
        <v>141</v>
      </c>
      <c r="H133" s="141">
        <v>1122</v>
      </c>
      <c r="I133" s="117"/>
      <c r="J133" s="147">
        <f>ROUND(I133*H133,2)</f>
        <v>0</v>
      </c>
      <c r="K133" s="118"/>
      <c r="L133" s="25"/>
      <c r="M133" s="119" t="s">
        <v>1</v>
      </c>
      <c r="N133" s="120" t="s">
        <v>34</v>
      </c>
      <c r="O133" s="121">
        <v>0</v>
      </c>
      <c r="P133" s="121">
        <f>O133*H133</f>
        <v>0</v>
      </c>
      <c r="Q133" s="121">
        <v>0</v>
      </c>
      <c r="R133" s="121">
        <f>Q133*H133</f>
        <v>0</v>
      </c>
      <c r="S133" s="121">
        <v>0</v>
      </c>
      <c r="T133" s="122">
        <f>S133*H133</f>
        <v>0</v>
      </c>
      <c r="AR133" s="123" t="s">
        <v>142</v>
      </c>
      <c r="AT133" s="123" t="s">
        <v>138</v>
      </c>
      <c r="AU133" s="123" t="s">
        <v>78</v>
      </c>
      <c r="AY133" s="13" t="s">
        <v>136</v>
      </c>
      <c r="BE133" s="124">
        <f>IF(N133="základní",J133,0)</f>
        <v>0</v>
      </c>
      <c r="BF133" s="124">
        <f>IF(N133="snížená",J133,0)</f>
        <v>0</v>
      </c>
      <c r="BG133" s="124">
        <f>IF(N133="zákl. přenesená",J133,0)</f>
        <v>0</v>
      </c>
      <c r="BH133" s="124">
        <f>IF(N133="sníž. přenesená",J133,0)</f>
        <v>0</v>
      </c>
      <c r="BI133" s="124">
        <f>IF(N133="nulová",J133,0)</f>
        <v>0</v>
      </c>
      <c r="BJ133" s="13" t="s">
        <v>76</v>
      </c>
      <c r="BK133" s="124">
        <f>ROUND(I133*H133,2)</f>
        <v>0</v>
      </c>
      <c r="BL133" s="13" t="s">
        <v>142</v>
      </c>
      <c r="BM133" s="123" t="s">
        <v>150</v>
      </c>
    </row>
    <row r="134" spans="2:65" s="1" customFormat="1" ht="29.25">
      <c r="B134" s="25"/>
      <c r="D134" s="142" t="s">
        <v>143</v>
      </c>
      <c r="F134" s="143" t="s">
        <v>147</v>
      </c>
      <c r="L134" s="25"/>
      <c r="M134" s="125"/>
      <c r="T134" s="48"/>
      <c r="AT134" s="13" t="s">
        <v>143</v>
      </c>
      <c r="AU134" s="13" t="s">
        <v>78</v>
      </c>
    </row>
    <row r="135" spans="2:65" s="1" customFormat="1" ht="23.65" customHeight="1">
      <c r="B135" s="116"/>
      <c r="C135" s="137" t="s">
        <v>180</v>
      </c>
      <c r="D135" s="137" t="s">
        <v>138</v>
      </c>
      <c r="E135" s="138" t="s">
        <v>300</v>
      </c>
      <c r="F135" s="139" t="s">
        <v>301</v>
      </c>
      <c r="G135" s="140" t="s">
        <v>141</v>
      </c>
      <c r="H135" s="141">
        <v>324.38</v>
      </c>
      <c r="I135" s="117"/>
      <c r="J135" s="147">
        <f>ROUND(I135*H135,2)</f>
        <v>0</v>
      </c>
      <c r="K135" s="118"/>
      <c r="L135" s="25"/>
      <c r="M135" s="119" t="s">
        <v>1</v>
      </c>
      <c r="N135" s="120" t="s">
        <v>34</v>
      </c>
      <c r="O135" s="121">
        <v>0</v>
      </c>
      <c r="P135" s="121">
        <f>O135*H135</f>
        <v>0</v>
      </c>
      <c r="Q135" s="121">
        <v>0</v>
      </c>
      <c r="R135" s="121">
        <f>Q135*H135</f>
        <v>0</v>
      </c>
      <c r="S135" s="121">
        <v>0</v>
      </c>
      <c r="T135" s="122">
        <f>S135*H135</f>
        <v>0</v>
      </c>
      <c r="AR135" s="123" t="s">
        <v>142</v>
      </c>
      <c r="AT135" s="123" t="s">
        <v>138</v>
      </c>
      <c r="AU135" s="123" t="s">
        <v>78</v>
      </c>
      <c r="AY135" s="13" t="s">
        <v>136</v>
      </c>
      <c r="BE135" s="124">
        <f>IF(N135="základní",J135,0)</f>
        <v>0</v>
      </c>
      <c r="BF135" s="124">
        <f>IF(N135="snížená",J135,0)</f>
        <v>0</v>
      </c>
      <c r="BG135" s="124">
        <f>IF(N135="zákl. přenesená",J135,0)</f>
        <v>0</v>
      </c>
      <c r="BH135" s="124">
        <f>IF(N135="sníž. přenesená",J135,0)</f>
        <v>0</v>
      </c>
      <c r="BI135" s="124">
        <f>IF(N135="nulová",J135,0)</f>
        <v>0</v>
      </c>
      <c r="BJ135" s="13" t="s">
        <v>76</v>
      </c>
      <c r="BK135" s="124">
        <f>ROUND(I135*H135,2)</f>
        <v>0</v>
      </c>
      <c r="BL135" s="13" t="s">
        <v>142</v>
      </c>
      <c r="BM135" s="123" t="s">
        <v>156</v>
      </c>
    </row>
    <row r="136" spans="2:65" s="1" customFormat="1" ht="19.5">
      <c r="B136" s="25"/>
      <c r="D136" s="142" t="s">
        <v>143</v>
      </c>
      <c r="F136" s="143" t="s">
        <v>302</v>
      </c>
      <c r="L136" s="25"/>
      <c r="M136" s="125"/>
      <c r="T136" s="48"/>
      <c r="AT136" s="13" t="s">
        <v>143</v>
      </c>
      <c r="AU136" s="13" t="s">
        <v>78</v>
      </c>
    </row>
    <row r="137" spans="2:65" s="11" customFormat="1" ht="22.9" customHeight="1">
      <c r="B137" s="109"/>
      <c r="D137" s="110" t="s">
        <v>68</v>
      </c>
      <c r="E137" s="136" t="s">
        <v>142</v>
      </c>
      <c r="F137" s="136" t="s">
        <v>152</v>
      </c>
      <c r="J137" s="146">
        <f>BK137</f>
        <v>0</v>
      </c>
      <c r="L137" s="109"/>
      <c r="M137" s="111"/>
      <c r="P137" s="112">
        <f>SUM(P138:P139)</f>
        <v>0</v>
      </c>
      <c r="R137" s="112">
        <f>SUM(R138:R139)</f>
        <v>0</v>
      </c>
      <c r="T137" s="113">
        <f>SUM(T138:T139)</f>
        <v>0</v>
      </c>
      <c r="AR137" s="110" t="s">
        <v>76</v>
      </c>
      <c r="AT137" s="114" t="s">
        <v>68</v>
      </c>
      <c r="AU137" s="114" t="s">
        <v>76</v>
      </c>
      <c r="AY137" s="110" t="s">
        <v>136</v>
      </c>
      <c r="BK137" s="115">
        <f>SUM(BK138:BK139)</f>
        <v>0</v>
      </c>
    </row>
    <row r="138" spans="2:65" s="1" customFormat="1" ht="23.65" customHeight="1">
      <c r="B138" s="116"/>
      <c r="C138" s="137" t="s">
        <v>189</v>
      </c>
      <c r="D138" s="137" t="s">
        <v>138</v>
      </c>
      <c r="E138" s="138" t="s">
        <v>303</v>
      </c>
      <c r="F138" s="139" t="s">
        <v>304</v>
      </c>
      <c r="G138" s="140" t="s">
        <v>141</v>
      </c>
      <c r="H138" s="141">
        <v>259.5</v>
      </c>
      <c r="I138" s="117"/>
      <c r="J138" s="147">
        <f>ROUND(I138*H138,2)</f>
        <v>0</v>
      </c>
      <c r="K138" s="118"/>
      <c r="L138" s="25"/>
      <c r="M138" s="119" t="s">
        <v>1</v>
      </c>
      <c r="N138" s="120" t="s">
        <v>34</v>
      </c>
      <c r="O138" s="121">
        <v>0</v>
      </c>
      <c r="P138" s="121">
        <f>O138*H138</f>
        <v>0</v>
      </c>
      <c r="Q138" s="121">
        <v>0</v>
      </c>
      <c r="R138" s="121">
        <f>Q138*H138</f>
        <v>0</v>
      </c>
      <c r="S138" s="121">
        <v>0</v>
      </c>
      <c r="T138" s="122">
        <f>S138*H138</f>
        <v>0</v>
      </c>
      <c r="AR138" s="123" t="s">
        <v>142</v>
      </c>
      <c r="AT138" s="123" t="s">
        <v>138</v>
      </c>
      <c r="AU138" s="123" t="s">
        <v>78</v>
      </c>
      <c r="AY138" s="13" t="s">
        <v>136</v>
      </c>
      <c r="BE138" s="124">
        <f>IF(N138="základní",J138,0)</f>
        <v>0</v>
      </c>
      <c r="BF138" s="124">
        <f>IF(N138="snížená",J138,0)</f>
        <v>0</v>
      </c>
      <c r="BG138" s="124">
        <f>IF(N138="zákl. přenesená",J138,0)</f>
        <v>0</v>
      </c>
      <c r="BH138" s="124">
        <f>IF(N138="sníž. přenesená",J138,0)</f>
        <v>0</v>
      </c>
      <c r="BI138" s="124">
        <f>IF(N138="nulová",J138,0)</f>
        <v>0</v>
      </c>
      <c r="BJ138" s="13" t="s">
        <v>76</v>
      </c>
      <c r="BK138" s="124">
        <f>ROUND(I138*H138,2)</f>
        <v>0</v>
      </c>
      <c r="BL138" s="13" t="s">
        <v>142</v>
      </c>
      <c r="BM138" s="123" t="s">
        <v>96</v>
      </c>
    </row>
    <row r="139" spans="2:65" s="1" customFormat="1">
      <c r="B139" s="25"/>
      <c r="D139" s="142" t="s">
        <v>143</v>
      </c>
      <c r="F139" s="143" t="s">
        <v>305</v>
      </c>
      <c r="L139" s="25"/>
      <c r="M139" s="125"/>
      <c r="T139" s="48"/>
      <c r="AT139" s="13" t="s">
        <v>143</v>
      </c>
      <c r="AU139" s="13" t="s">
        <v>78</v>
      </c>
    </row>
    <row r="140" spans="2:65" s="11" customFormat="1" ht="22.9" customHeight="1">
      <c r="B140" s="109"/>
      <c r="D140" s="110" t="s">
        <v>68</v>
      </c>
      <c r="E140" s="136" t="s">
        <v>158</v>
      </c>
      <c r="F140" s="136" t="s">
        <v>159</v>
      </c>
      <c r="J140" s="146">
        <f>BK140</f>
        <v>0</v>
      </c>
      <c r="L140" s="109"/>
      <c r="M140" s="111"/>
      <c r="P140" s="112">
        <f>SUM(P141:P152)</f>
        <v>0</v>
      </c>
      <c r="R140" s="112">
        <f>SUM(R141:R152)</f>
        <v>0</v>
      </c>
      <c r="T140" s="113">
        <f>SUM(T141:T152)</f>
        <v>0</v>
      </c>
      <c r="AR140" s="110" t="s">
        <v>76</v>
      </c>
      <c r="AT140" s="114" t="s">
        <v>68</v>
      </c>
      <c r="AU140" s="114" t="s">
        <v>76</v>
      </c>
      <c r="AY140" s="110" t="s">
        <v>136</v>
      </c>
      <c r="BK140" s="115">
        <f>SUM(BK141:BK152)</f>
        <v>0</v>
      </c>
    </row>
    <row r="141" spans="2:65" s="1" customFormat="1" ht="21.4" customHeight="1">
      <c r="B141" s="116"/>
      <c r="C141" s="137" t="s">
        <v>278</v>
      </c>
      <c r="D141" s="137" t="s">
        <v>138</v>
      </c>
      <c r="E141" s="138" t="s">
        <v>306</v>
      </c>
      <c r="F141" s="139" t="s">
        <v>307</v>
      </c>
      <c r="G141" s="140" t="s">
        <v>141</v>
      </c>
      <c r="H141" s="141">
        <v>259.5</v>
      </c>
      <c r="I141" s="117"/>
      <c r="J141" s="147">
        <f>ROUND(I141*H141,2)</f>
        <v>0</v>
      </c>
      <c r="K141" s="118"/>
      <c r="L141" s="25"/>
      <c r="M141" s="119" t="s">
        <v>1</v>
      </c>
      <c r="N141" s="120" t="s">
        <v>34</v>
      </c>
      <c r="O141" s="121">
        <v>0</v>
      </c>
      <c r="P141" s="121">
        <f>O141*H141</f>
        <v>0</v>
      </c>
      <c r="Q141" s="121">
        <v>0</v>
      </c>
      <c r="R141" s="121">
        <f>Q141*H141</f>
        <v>0</v>
      </c>
      <c r="S141" s="121">
        <v>0</v>
      </c>
      <c r="T141" s="122">
        <f>S141*H141</f>
        <v>0</v>
      </c>
      <c r="AR141" s="123" t="s">
        <v>142</v>
      </c>
      <c r="AT141" s="123" t="s">
        <v>138</v>
      </c>
      <c r="AU141" s="123" t="s">
        <v>78</v>
      </c>
      <c r="AY141" s="13" t="s">
        <v>136</v>
      </c>
      <c r="BE141" s="124">
        <f>IF(N141="základní",J141,0)</f>
        <v>0</v>
      </c>
      <c r="BF141" s="124">
        <f>IF(N141="snížená",J141,0)</f>
        <v>0</v>
      </c>
      <c r="BG141" s="124">
        <f>IF(N141="zákl. přenesená",J141,0)</f>
        <v>0</v>
      </c>
      <c r="BH141" s="124">
        <f>IF(N141="sníž. přenesená",J141,0)</f>
        <v>0</v>
      </c>
      <c r="BI141" s="124">
        <f>IF(N141="nulová",J141,0)</f>
        <v>0</v>
      </c>
      <c r="BJ141" s="13" t="s">
        <v>76</v>
      </c>
      <c r="BK141" s="124">
        <f>ROUND(I141*H141,2)</f>
        <v>0</v>
      </c>
      <c r="BL141" s="13" t="s">
        <v>142</v>
      </c>
      <c r="BM141" s="123" t="s">
        <v>8</v>
      </c>
    </row>
    <row r="142" spans="2:65" s="1" customFormat="1" ht="19.5">
      <c r="B142" s="25"/>
      <c r="D142" s="142" t="s">
        <v>143</v>
      </c>
      <c r="F142" s="143" t="s">
        <v>308</v>
      </c>
      <c r="L142" s="25"/>
      <c r="M142" s="125"/>
      <c r="T142" s="48"/>
      <c r="AT142" s="13" t="s">
        <v>143</v>
      </c>
      <c r="AU142" s="13" t="s">
        <v>78</v>
      </c>
    </row>
    <row r="143" spans="2:65" s="1" customFormat="1" ht="23.65" customHeight="1">
      <c r="B143" s="116"/>
      <c r="C143" s="137" t="s">
        <v>78</v>
      </c>
      <c r="D143" s="137" t="s">
        <v>138</v>
      </c>
      <c r="E143" s="138" t="s">
        <v>160</v>
      </c>
      <c r="F143" s="139" t="s">
        <v>161</v>
      </c>
      <c r="G143" s="140" t="s">
        <v>141</v>
      </c>
      <c r="H143" s="141">
        <v>2244</v>
      </c>
      <c r="I143" s="117"/>
      <c r="J143" s="147">
        <f>ROUND(I143*H143,2)</f>
        <v>0</v>
      </c>
      <c r="K143" s="118"/>
      <c r="L143" s="25"/>
      <c r="M143" s="119" t="s">
        <v>1</v>
      </c>
      <c r="N143" s="120" t="s">
        <v>34</v>
      </c>
      <c r="O143" s="121">
        <v>0</v>
      </c>
      <c r="P143" s="121">
        <f>O143*H143</f>
        <v>0</v>
      </c>
      <c r="Q143" s="121">
        <v>0</v>
      </c>
      <c r="R143" s="121">
        <f>Q143*H143</f>
        <v>0</v>
      </c>
      <c r="S143" s="121">
        <v>0</v>
      </c>
      <c r="T143" s="122">
        <f>S143*H143</f>
        <v>0</v>
      </c>
      <c r="AR143" s="123" t="s">
        <v>142</v>
      </c>
      <c r="AT143" s="123" t="s">
        <v>138</v>
      </c>
      <c r="AU143" s="123" t="s">
        <v>78</v>
      </c>
      <c r="AY143" s="13" t="s">
        <v>136</v>
      </c>
      <c r="BE143" s="124">
        <f>IF(N143="základní",J143,0)</f>
        <v>0</v>
      </c>
      <c r="BF143" s="124">
        <f>IF(N143="snížená",J143,0)</f>
        <v>0</v>
      </c>
      <c r="BG143" s="124">
        <f>IF(N143="zákl. přenesená",J143,0)</f>
        <v>0</v>
      </c>
      <c r="BH143" s="124">
        <f>IF(N143="sníž. přenesená",J143,0)</f>
        <v>0</v>
      </c>
      <c r="BI143" s="124">
        <f>IF(N143="nulová",J143,0)</f>
        <v>0</v>
      </c>
      <c r="BJ143" s="13" t="s">
        <v>76</v>
      </c>
      <c r="BK143" s="124">
        <f>ROUND(I143*H143,2)</f>
        <v>0</v>
      </c>
      <c r="BL143" s="13" t="s">
        <v>142</v>
      </c>
      <c r="BM143" s="123" t="s">
        <v>168</v>
      </c>
    </row>
    <row r="144" spans="2:65" s="1" customFormat="1" ht="19.5">
      <c r="B144" s="25"/>
      <c r="D144" s="142" t="s">
        <v>143</v>
      </c>
      <c r="F144" s="143" t="s">
        <v>162</v>
      </c>
      <c r="L144" s="25"/>
      <c r="M144" s="125"/>
      <c r="T144" s="48"/>
      <c r="AT144" s="13" t="s">
        <v>143</v>
      </c>
      <c r="AU144" s="13" t="s">
        <v>78</v>
      </c>
    </row>
    <row r="145" spans="2:65" s="1" customFormat="1" ht="31.9" customHeight="1">
      <c r="B145" s="116"/>
      <c r="C145" s="137" t="s">
        <v>184</v>
      </c>
      <c r="D145" s="137" t="s">
        <v>138</v>
      </c>
      <c r="E145" s="138" t="s">
        <v>163</v>
      </c>
      <c r="F145" s="139" t="s">
        <v>164</v>
      </c>
      <c r="G145" s="140" t="s">
        <v>141</v>
      </c>
      <c r="H145" s="141">
        <v>1122</v>
      </c>
      <c r="I145" s="117"/>
      <c r="J145" s="147">
        <f>ROUND(I145*H145,2)</f>
        <v>0</v>
      </c>
      <c r="K145" s="118"/>
      <c r="L145" s="25"/>
      <c r="M145" s="119" t="s">
        <v>1</v>
      </c>
      <c r="N145" s="120" t="s">
        <v>34</v>
      </c>
      <c r="O145" s="121">
        <v>0</v>
      </c>
      <c r="P145" s="121">
        <f>O145*H145</f>
        <v>0</v>
      </c>
      <c r="Q145" s="121">
        <v>0</v>
      </c>
      <c r="R145" s="121">
        <f>Q145*H145</f>
        <v>0</v>
      </c>
      <c r="S145" s="121">
        <v>0</v>
      </c>
      <c r="T145" s="122">
        <f>S145*H145</f>
        <v>0</v>
      </c>
      <c r="AR145" s="123" t="s">
        <v>142</v>
      </c>
      <c r="AT145" s="123" t="s">
        <v>138</v>
      </c>
      <c r="AU145" s="123" t="s">
        <v>78</v>
      </c>
      <c r="AY145" s="13" t="s">
        <v>136</v>
      </c>
      <c r="BE145" s="124">
        <f>IF(N145="základní",J145,0)</f>
        <v>0</v>
      </c>
      <c r="BF145" s="124">
        <f>IF(N145="snížená",J145,0)</f>
        <v>0</v>
      </c>
      <c r="BG145" s="124">
        <f>IF(N145="zákl. přenesená",J145,0)</f>
        <v>0</v>
      </c>
      <c r="BH145" s="124">
        <f>IF(N145="sníž. přenesená",J145,0)</f>
        <v>0</v>
      </c>
      <c r="BI145" s="124">
        <f>IF(N145="nulová",J145,0)</f>
        <v>0</v>
      </c>
      <c r="BJ145" s="13" t="s">
        <v>76</v>
      </c>
      <c r="BK145" s="124">
        <f>ROUND(I145*H145,2)</f>
        <v>0</v>
      </c>
      <c r="BL145" s="13" t="s">
        <v>142</v>
      </c>
      <c r="BM145" s="123" t="s">
        <v>173</v>
      </c>
    </row>
    <row r="146" spans="2:65" s="1" customFormat="1" ht="29.25">
      <c r="B146" s="25"/>
      <c r="D146" s="142" t="s">
        <v>143</v>
      </c>
      <c r="F146" s="143" t="s">
        <v>165</v>
      </c>
      <c r="L146" s="25"/>
      <c r="M146" s="125"/>
      <c r="T146" s="48"/>
      <c r="AT146" s="13" t="s">
        <v>143</v>
      </c>
      <c r="AU146" s="13" t="s">
        <v>78</v>
      </c>
    </row>
    <row r="147" spans="2:65" s="1" customFormat="1" ht="23.65" customHeight="1">
      <c r="B147" s="116"/>
      <c r="C147" s="137" t="s">
        <v>242</v>
      </c>
      <c r="D147" s="137" t="s">
        <v>138</v>
      </c>
      <c r="E147" s="138" t="s">
        <v>166</v>
      </c>
      <c r="F147" s="139" t="s">
        <v>167</v>
      </c>
      <c r="G147" s="140" t="s">
        <v>141</v>
      </c>
      <c r="H147" s="141">
        <v>1122</v>
      </c>
      <c r="I147" s="117"/>
      <c r="J147" s="147">
        <f>ROUND(I147*H147,2)</f>
        <v>0</v>
      </c>
      <c r="K147" s="118"/>
      <c r="L147" s="25"/>
      <c r="M147" s="119" t="s">
        <v>1</v>
      </c>
      <c r="N147" s="120" t="s">
        <v>34</v>
      </c>
      <c r="O147" s="121">
        <v>0</v>
      </c>
      <c r="P147" s="121">
        <f>O147*H147</f>
        <v>0</v>
      </c>
      <c r="Q147" s="121">
        <v>0</v>
      </c>
      <c r="R147" s="121">
        <f>Q147*H147</f>
        <v>0</v>
      </c>
      <c r="S147" s="121">
        <v>0</v>
      </c>
      <c r="T147" s="122">
        <f>S147*H147</f>
        <v>0</v>
      </c>
      <c r="AR147" s="123" t="s">
        <v>142</v>
      </c>
      <c r="AT147" s="123" t="s">
        <v>138</v>
      </c>
      <c r="AU147" s="123" t="s">
        <v>78</v>
      </c>
      <c r="AY147" s="13" t="s">
        <v>136</v>
      </c>
      <c r="BE147" s="124">
        <f>IF(N147="základní",J147,0)</f>
        <v>0</v>
      </c>
      <c r="BF147" s="124">
        <f>IF(N147="snížená",J147,0)</f>
        <v>0</v>
      </c>
      <c r="BG147" s="124">
        <f>IF(N147="zákl. přenesená",J147,0)</f>
        <v>0</v>
      </c>
      <c r="BH147" s="124">
        <f>IF(N147="sníž. přenesená",J147,0)</f>
        <v>0</v>
      </c>
      <c r="BI147" s="124">
        <f>IF(N147="nulová",J147,0)</f>
        <v>0</v>
      </c>
      <c r="BJ147" s="13" t="s">
        <v>76</v>
      </c>
      <c r="BK147" s="124">
        <f>ROUND(I147*H147,2)</f>
        <v>0</v>
      </c>
      <c r="BL147" s="13" t="s">
        <v>142</v>
      </c>
      <c r="BM147" s="123" t="s">
        <v>153</v>
      </c>
    </row>
    <row r="148" spans="2:65" s="1" customFormat="1" ht="29.25">
      <c r="B148" s="25"/>
      <c r="D148" s="142" t="s">
        <v>143</v>
      </c>
      <c r="F148" s="143" t="s">
        <v>169</v>
      </c>
      <c r="L148" s="25"/>
      <c r="M148" s="125"/>
      <c r="T148" s="48"/>
      <c r="AT148" s="13" t="s">
        <v>143</v>
      </c>
      <c r="AU148" s="13" t="s">
        <v>78</v>
      </c>
    </row>
    <row r="149" spans="2:65" s="1" customFormat="1" ht="31.9" customHeight="1">
      <c r="B149" s="116"/>
      <c r="C149" s="137" t="s">
        <v>7</v>
      </c>
      <c r="D149" s="137" t="s">
        <v>138</v>
      </c>
      <c r="E149" s="138" t="s">
        <v>309</v>
      </c>
      <c r="F149" s="139" t="s">
        <v>310</v>
      </c>
      <c r="G149" s="140" t="s">
        <v>141</v>
      </c>
      <c r="H149" s="141">
        <v>259.5</v>
      </c>
      <c r="I149" s="117"/>
      <c r="J149" s="147">
        <f>ROUND(I149*H149,2)</f>
        <v>0</v>
      </c>
      <c r="K149" s="118"/>
      <c r="L149" s="25"/>
      <c r="M149" s="119" t="s">
        <v>1</v>
      </c>
      <c r="N149" s="120" t="s">
        <v>34</v>
      </c>
      <c r="O149" s="121">
        <v>0</v>
      </c>
      <c r="P149" s="121">
        <f>O149*H149</f>
        <v>0</v>
      </c>
      <c r="Q149" s="121">
        <v>0</v>
      </c>
      <c r="R149" s="121">
        <f>Q149*H149</f>
        <v>0</v>
      </c>
      <c r="S149" s="121">
        <v>0</v>
      </c>
      <c r="T149" s="122">
        <f>S149*H149</f>
        <v>0</v>
      </c>
      <c r="AR149" s="123" t="s">
        <v>142</v>
      </c>
      <c r="AT149" s="123" t="s">
        <v>138</v>
      </c>
      <c r="AU149" s="123" t="s">
        <v>78</v>
      </c>
      <c r="AY149" s="13" t="s">
        <v>136</v>
      </c>
      <c r="BE149" s="124">
        <f>IF(N149="základní",J149,0)</f>
        <v>0</v>
      </c>
      <c r="BF149" s="124">
        <f>IF(N149="snížená",J149,0)</f>
        <v>0</v>
      </c>
      <c r="BG149" s="124">
        <f>IF(N149="zákl. přenesená",J149,0)</f>
        <v>0</v>
      </c>
      <c r="BH149" s="124">
        <f>IF(N149="sníž. přenesená",J149,0)</f>
        <v>0</v>
      </c>
      <c r="BI149" s="124">
        <f>IF(N149="nulová",J149,0)</f>
        <v>0</v>
      </c>
      <c r="BJ149" s="13" t="s">
        <v>76</v>
      </c>
      <c r="BK149" s="124">
        <f>ROUND(I149*H149,2)</f>
        <v>0</v>
      </c>
      <c r="BL149" s="13" t="s">
        <v>142</v>
      </c>
      <c r="BM149" s="123" t="s">
        <v>184</v>
      </c>
    </row>
    <row r="150" spans="2:65" s="1" customFormat="1" ht="48.75">
      <c r="B150" s="25"/>
      <c r="D150" s="142" t="s">
        <v>143</v>
      </c>
      <c r="F150" s="143" t="s">
        <v>311</v>
      </c>
      <c r="L150" s="25"/>
      <c r="M150" s="125"/>
      <c r="T150" s="48"/>
      <c r="AT150" s="13" t="s">
        <v>143</v>
      </c>
      <c r="AU150" s="13" t="s">
        <v>78</v>
      </c>
    </row>
    <row r="151" spans="2:65" s="1" customFormat="1" ht="21.4" customHeight="1">
      <c r="B151" s="116"/>
      <c r="C151" s="137" t="s">
        <v>142</v>
      </c>
      <c r="D151" s="137" t="s">
        <v>138</v>
      </c>
      <c r="E151" s="138" t="s">
        <v>175</v>
      </c>
      <c r="F151" s="139" t="s">
        <v>176</v>
      </c>
      <c r="G151" s="140" t="s">
        <v>177</v>
      </c>
      <c r="H151" s="141">
        <v>215</v>
      </c>
      <c r="I151" s="117"/>
      <c r="J151" s="147">
        <f>ROUND(I151*H151,2)</f>
        <v>0</v>
      </c>
      <c r="K151" s="118"/>
      <c r="L151" s="25"/>
      <c r="M151" s="119" t="s">
        <v>1</v>
      </c>
      <c r="N151" s="120" t="s">
        <v>34</v>
      </c>
      <c r="O151" s="121">
        <v>0</v>
      </c>
      <c r="P151" s="121">
        <f>O151*H151</f>
        <v>0</v>
      </c>
      <c r="Q151" s="121">
        <v>0</v>
      </c>
      <c r="R151" s="121">
        <f>Q151*H151</f>
        <v>0</v>
      </c>
      <c r="S151" s="121">
        <v>0</v>
      </c>
      <c r="T151" s="122">
        <f>S151*H151</f>
        <v>0</v>
      </c>
      <c r="AR151" s="123" t="s">
        <v>142</v>
      </c>
      <c r="AT151" s="123" t="s">
        <v>138</v>
      </c>
      <c r="AU151" s="123" t="s">
        <v>78</v>
      </c>
      <c r="AY151" s="13" t="s">
        <v>136</v>
      </c>
      <c r="BE151" s="124">
        <f>IF(N151="základní",J151,0)</f>
        <v>0</v>
      </c>
      <c r="BF151" s="124">
        <f>IF(N151="snížená",J151,0)</f>
        <v>0</v>
      </c>
      <c r="BG151" s="124">
        <f>IF(N151="zákl. přenesená",J151,0)</f>
        <v>0</v>
      </c>
      <c r="BH151" s="124">
        <f>IF(N151="sníž. přenesená",J151,0)</f>
        <v>0</v>
      </c>
      <c r="BI151" s="124">
        <f>IF(N151="nulová",J151,0)</f>
        <v>0</v>
      </c>
      <c r="BJ151" s="13" t="s">
        <v>76</v>
      </c>
      <c r="BK151" s="124">
        <f>ROUND(I151*H151,2)</f>
        <v>0</v>
      </c>
      <c r="BL151" s="13" t="s">
        <v>142</v>
      </c>
      <c r="BM151" s="123" t="s">
        <v>189</v>
      </c>
    </row>
    <row r="152" spans="2:65" s="1" customFormat="1">
      <c r="B152" s="25"/>
      <c r="D152" s="142" t="s">
        <v>143</v>
      </c>
      <c r="F152" s="143" t="s">
        <v>178</v>
      </c>
      <c r="L152" s="25"/>
      <c r="M152" s="125"/>
      <c r="T152" s="48"/>
      <c r="AT152" s="13" t="s">
        <v>143</v>
      </c>
      <c r="AU152" s="13" t="s">
        <v>78</v>
      </c>
    </row>
    <row r="153" spans="2:65" s="11" customFormat="1" ht="22.9" customHeight="1">
      <c r="B153" s="109"/>
      <c r="D153" s="110" t="s">
        <v>68</v>
      </c>
      <c r="E153" s="136" t="s">
        <v>156</v>
      </c>
      <c r="F153" s="136" t="s">
        <v>179</v>
      </c>
      <c r="J153" s="146">
        <f>BK153</f>
        <v>0</v>
      </c>
      <c r="L153" s="109"/>
      <c r="M153" s="111"/>
      <c r="P153" s="112">
        <f>SUM(P154:P157)</f>
        <v>0</v>
      </c>
      <c r="R153" s="112">
        <f>SUM(R154:R157)</f>
        <v>0</v>
      </c>
      <c r="T153" s="113">
        <f>SUM(T154:T157)</f>
        <v>0</v>
      </c>
      <c r="AR153" s="110" t="s">
        <v>76</v>
      </c>
      <c r="AT153" s="114" t="s">
        <v>68</v>
      </c>
      <c r="AU153" s="114" t="s">
        <v>76</v>
      </c>
      <c r="AY153" s="110" t="s">
        <v>136</v>
      </c>
      <c r="BK153" s="115">
        <f>SUM(BK154:BK157)</f>
        <v>0</v>
      </c>
    </row>
    <row r="154" spans="2:65" s="1" customFormat="1" ht="23.65" customHeight="1">
      <c r="B154" s="116"/>
      <c r="C154" s="137" t="s">
        <v>158</v>
      </c>
      <c r="D154" s="137" t="s">
        <v>138</v>
      </c>
      <c r="E154" s="138" t="s">
        <v>181</v>
      </c>
      <c r="F154" s="139" t="s">
        <v>182</v>
      </c>
      <c r="G154" s="140" t="s">
        <v>183</v>
      </c>
      <c r="H154" s="141">
        <v>11</v>
      </c>
      <c r="I154" s="117"/>
      <c r="J154" s="147">
        <f>ROUND(I154*H154,2)</f>
        <v>0</v>
      </c>
      <c r="K154" s="118"/>
      <c r="L154" s="25"/>
      <c r="M154" s="119" t="s">
        <v>1</v>
      </c>
      <c r="N154" s="120" t="s">
        <v>34</v>
      </c>
      <c r="O154" s="121">
        <v>0</v>
      </c>
      <c r="P154" s="121">
        <f>O154*H154</f>
        <v>0</v>
      </c>
      <c r="Q154" s="121">
        <v>0</v>
      </c>
      <c r="R154" s="121">
        <f>Q154*H154</f>
        <v>0</v>
      </c>
      <c r="S154" s="121">
        <v>0</v>
      </c>
      <c r="T154" s="122">
        <f>S154*H154</f>
        <v>0</v>
      </c>
      <c r="AR154" s="123" t="s">
        <v>142</v>
      </c>
      <c r="AT154" s="123" t="s">
        <v>138</v>
      </c>
      <c r="AU154" s="123" t="s">
        <v>78</v>
      </c>
      <c r="AY154" s="13" t="s">
        <v>136</v>
      </c>
      <c r="BE154" s="124">
        <f>IF(N154="základní",J154,0)</f>
        <v>0</v>
      </c>
      <c r="BF154" s="124">
        <f>IF(N154="snížená",J154,0)</f>
        <v>0</v>
      </c>
      <c r="BG154" s="124">
        <f>IF(N154="zákl. přenesená",J154,0)</f>
        <v>0</v>
      </c>
      <c r="BH154" s="124">
        <f>IF(N154="sníž. přenesená",J154,0)</f>
        <v>0</v>
      </c>
      <c r="BI154" s="124">
        <f>IF(N154="nulová",J154,0)</f>
        <v>0</v>
      </c>
      <c r="BJ154" s="13" t="s">
        <v>76</v>
      </c>
      <c r="BK154" s="124">
        <f>ROUND(I154*H154,2)</f>
        <v>0</v>
      </c>
      <c r="BL154" s="13" t="s">
        <v>142</v>
      </c>
      <c r="BM154" s="123" t="s">
        <v>193</v>
      </c>
    </row>
    <row r="155" spans="2:65" s="1" customFormat="1" ht="19.5">
      <c r="B155" s="25"/>
      <c r="D155" s="142" t="s">
        <v>143</v>
      </c>
      <c r="F155" s="143" t="s">
        <v>182</v>
      </c>
      <c r="L155" s="25"/>
      <c r="M155" s="125"/>
      <c r="T155" s="48"/>
      <c r="AT155" s="13" t="s">
        <v>143</v>
      </c>
      <c r="AU155" s="13" t="s">
        <v>78</v>
      </c>
    </row>
    <row r="156" spans="2:65" s="1" customFormat="1" ht="36.6" customHeight="1">
      <c r="B156" s="116"/>
      <c r="C156" s="137" t="s">
        <v>150</v>
      </c>
      <c r="D156" s="137" t="s">
        <v>138</v>
      </c>
      <c r="E156" s="138" t="s">
        <v>246</v>
      </c>
      <c r="F156" s="139" t="s">
        <v>312</v>
      </c>
      <c r="G156" s="140" t="s">
        <v>236</v>
      </c>
      <c r="H156" s="141">
        <v>3</v>
      </c>
      <c r="I156" s="117"/>
      <c r="J156" s="147">
        <f>ROUND(I156*H156,2)</f>
        <v>0</v>
      </c>
      <c r="K156" s="118"/>
      <c r="L156" s="25"/>
      <c r="M156" s="119" t="s">
        <v>1</v>
      </c>
      <c r="N156" s="120" t="s">
        <v>34</v>
      </c>
      <c r="O156" s="121">
        <v>0</v>
      </c>
      <c r="P156" s="121">
        <f>O156*H156</f>
        <v>0</v>
      </c>
      <c r="Q156" s="121">
        <v>0</v>
      </c>
      <c r="R156" s="121">
        <f>Q156*H156</f>
        <v>0</v>
      </c>
      <c r="S156" s="121">
        <v>0</v>
      </c>
      <c r="T156" s="122">
        <f>S156*H156</f>
        <v>0</v>
      </c>
      <c r="AR156" s="123" t="s">
        <v>142</v>
      </c>
      <c r="AT156" s="123" t="s">
        <v>138</v>
      </c>
      <c r="AU156" s="123" t="s">
        <v>78</v>
      </c>
      <c r="AY156" s="13" t="s">
        <v>136</v>
      </c>
      <c r="BE156" s="124">
        <f>IF(N156="základní",J156,0)</f>
        <v>0</v>
      </c>
      <c r="BF156" s="124">
        <f>IF(N156="snížená",J156,0)</f>
        <v>0</v>
      </c>
      <c r="BG156" s="124">
        <f>IF(N156="zákl. přenesená",J156,0)</f>
        <v>0</v>
      </c>
      <c r="BH156" s="124">
        <f>IF(N156="sníž. přenesená",J156,0)</f>
        <v>0</v>
      </c>
      <c r="BI156" s="124">
        <f>IF(N156="nulová",J156,0)</f>
        <v>0</v>
      </c>
      <c r="BJ156" s="13" t="s">
        <v>76</v>
      </c>
      <c r="BK156" s="124">
        <f>ROUND(I156*H156,2)</f>
        <v>0</v>
      </c>
      <c r="BL156" s="13" t="s">
        <v>142</v>
      </c>
      <c r="BM156" s="123" t="s">
        <v>197</v>
      </c>
    </row>
    <row r="157" spans="2:65" s="1" customFormat="1">
      <c r="B157" s="25"/>
      <c r="D157" s="142" t="s">
        <v>143</v>
      </c>
      <c r="F157" s="143" t="s">
        <v>248</v>
      </c>
      <c r="L157" s="25"/>
      <c r="M157" s="125"/>
      <c r="T157" s="48"/>
      <c r="AT157" s="13" t="s">
        <v>143</v>
      </c>
      <c r="AU157" s="13" t="s">
        <v>78</v>
      </c>
    </row>
    <row r="158" spans="2:65" s="11" customFormat="1" ht="22.9" customHeight="1">
      <c r="B158" s="109"/>
      <c r="D158" s="110" t="s">
        <v>68</v>
      </c>
      <c r="E158" s="136" t="s">
        <v>185</v>
      </c>
      <c r="F158" s="136" t="s">
        <v>186</v>
      </c>
      <c r="J158" s="146">
        <f>BK158</f>
        <v>0</v>
      </c>
      <c r="L158" s="109"/>
      <c r="M158" s="111"/>
      <c r="P158" s="112">
        <f>SUM(P159:P172)</f>
        <v>0</v>
      </c>
      <c r="R158" s="112">
        <f>SUM(R159:R172)</f>
        <v>0</v>
      </c>
      <c r="T158" s="113">
        <f>SUM(T159:T172)</f>
        <v>0</v>
      </c>
      <c r="AR158" s="110" t="s">
        <v>76</v>
      </c>
      <c r="AT158" s="114" t="s">
        <v>68</v>
      </c>
      <c r="AU158" s="114" t="s">
        <v>76</v>
      </c>
      <c r="AY158" s="110" t="s">
        <v>136</v>
      </c>
      <c r="BK158" s="115">
        <f>SUM(BK159:BK172)</f>
        <v>0</v>
      </c>
    </row>
    <row r="159" spans="2:65" s="1" customFormat="1" ht="23.65" customHeight="1">
      <c r="B159" s="116"/>
      <c r="C159" s="137" t="s">
        <v>170</v>
      </c>
      <c r="D159" s="137" t="s">
        <v>138</v>
      </c>
      <c r="E159" s="138" t="s">
        <v>187</v>
      </c>
      <c r="F159" s="139" t="s">
        <v>188</v>
      </c>
      <c r="G159" s="140" t="s">
        <v>177</v>
      </c>
      <c r="H159" s="141">
        <v>215</v>
      </c>
      <c r="I159" s="117"/>
      <c r="J159" s="147">
        <f>ROUND(I159*H159,2)</f>
        <v>0</v>
      </c>
      <c r="K159" s="118"/>
      <c r="L159" s="25"/>
      <c r="M159" s="119" t="s">
        <v>1</v>
      </c>
      <c r="N159" s="120" t="s">
        <v>34</v>
      </c>
      <c r="O159" s="121">
        <v>0</v>
      </c>
      <c r="P159" s="121">
        <f>O159*H159</f>
        <v>0</v>
      </c>
      <c r="Q159" s="121">
        <v>0</v>
      </c>
      <c r="R159" s="121">
        <f>Q159*H159</f>
        <v>0</v>
      </c>
      <c r="S159" s="121">
        <v>0</v>
      </c>
      <c r="T159" s="122">
        <f>S159*H159</f>
        <v>0</v>
      </c>
      <c r="AR159" s="123" t="s">
        <v>142</v>
      </c>
      <c r="AT159" s="123" t="s">
        <v>138</v>
      </c>
      <c r="AU159" s="123" t="s">
        <v>78</v>
      </c>
      <c r="AY159" s="13" t="s">
        <v>136</v>
      </c>
      <c r="BE159" s="124">
        <f>IF(N159="základní",J159,0)</f>
        <v>0</v>
      </c>
      <c r="BF159" s="124">
        <f>IF(N159="snížená",J159,0)</f>
        <v>0</v>
      </c>
      <c r="BG159" s="124">
        <f>IF(N159="zákl. přenesená",J159,0)</f>
        <v>0</v>
      </c>
      <c r="BH159" s="124">
        <f>IF(N159="sníž. přenesená",J159,0)</f>
        <v>0</v>
      </c>
      <c r="BI159" s="124">
        <f>IF(N159="nulová",J159,0)</f>
        <v>0</v>
      </c>
      <c r="BJ159" s="13" t="s">
        <v>76</v>
      </c>
      <c r="BK159" s="124">
        <f>ROUND(I159*H159,2)</f>
        <v>0</v>
      </c>
      <c r="BL159" s="13" t="s">
        <v>142</v>
      </c>
      <c r="BM159" s="123" t="s">
        <v>201</v>
      </c>
    </row>
    <row r="160" spans="2:65" s="1" customFormat="1" ht="19.5">
      <c r="B160" s="25"/>
      <c r="D160" s="142" t="s">
        <v>143</v>
      </c>
      <c r="F160" s="143" t="s">
        <v>190</v>
      </c>
      <c r="L160" s="25"/>
      <c r="M160" s="125"/>
      <c r="T160" s="48"/>
      <c r="AT160" s="13" t="s">
        <v>143</v>
      </c>
      <c r="AU160" s="13" t="s">
        <v>78</v>
      </c>
    </row>
    <row r="161" spans="2:65" s="1" customFormat="1" ht="15" customHeight="1">
      <c r="B161" s="116"/>
      <c r="C161" s="137" t="s">
        <v>156</v>
      </c>
      <c r="D161" s="137" t="s">
        <v>138</v>
      </c>
      <c r="E161" s="138" t="s">
        <v>191</v>
      </c>
      <c r="F161" s="139" t="s">
        <v>192</v>
      </c>
      <c r="G161" s="140" t="s">
        <v>141</v>
      </c>
      <c r="H161" s="141">
        <v>1122</v>
      </c>
      <c r="I161" s="117"/>
      <c r="J161" s="147">
        <f>ROUND(I161*H161,2)</f>
        <v>0</v>
      </c>
      <c r="K161" s="118"/>
      <c r="L161" s="25"/>
      <c r="M161" s="119" t="s">
        <v>1</v>
      </c>
      <c r="N161" s="120" t="s">
        <v>34</v>
      </c>
      <c r="O161" s="121">
        <v>0</v>
      </c>
      <c r="P161" s="121">
        <f>O161*H161</f>
        <v>0</v>
      </c>
      <c r="Q161" s="121">
        <v>0</v>
      </c>
      <c r="R161" s="121">
        <f>Q161*H161</f>
        <v>0</v>
      </c>
      <c r="S161" s="121">
        <v>0</v>
      </c>
      <c r="T161" s="122">
        <f>S161*H161</f>
        <v>0</v>
      </c>
      <c r="AR161" s="123" t="s">
        <v>142</v>
      </c>
      <c r="AT161" s="123" t="s">
        <v>138</v>
      </c>
      <c r="AU161" s="123" t="s">
        <v>78</v>
      </c>
      <c r="AY161" s="13" t="s">
        <v>136</v>
      </c>
      <c r="BE161" s="124">
        <f>IF(N161="základní",J161,0)</f>
        <v>0</v>
      </c>
      <c r="BF161" s="124">
        <f>IF(N161="snížená",J161,0)</f>
        <v>0</v>
      </c>
      <c r="BG161" s="124">
        <f>IF(N161="zákl. přenesená",J161,0)</f>
        <v>0</v>
      </c>
      <c r="BH161" s="124">
        <f>IF(N161="sníž. přenesená",J161,0)</f>
        <v>0</v>
      </c>
      <c r="BI161" s="124">
        <f>IF(N161="nulová",J161,0)</f>
        <v>0</v>
      </c>
      <c r="BJ161" s="13" t="s">
        <v>76</v>
      </c>
      <c r="BK161" s="124">
        <f>ROUND(I161*H161,2)</f>
        <v>0</v>
      </c>
      <c r="BL161" s="13" t="s">
        <v>142</v>
      </c>
      <c r="BM161" s="123" t="s">
        <v>206</v>
      </c>
    </row>
    <row r="162" spans="2:65" s="1" customFormat="1">
      <c r="B162" s="25"/>
      <c r="D162" s="142" t="s">
        <v>143</v>
      </c>
      <c r="F162" s="143" t="s">
        <v>194</v>
      </c>
      <c r="L162" s="25"/>
      <c r="M162" s="125"/>
      <c r="T162" s="48"/>
      <c r="AT162" s="13" t="s">
        <v>143</v>
      </c>
      <c r="AU162" s="13" t="s">
        <v>78</v>
      </c>
    </row>
    <row r="163" spans="2:65" s="1" customFormat="1" ht="23.65" customHeight="1">
      <c r="B163" s="116"/>
      <c r="C163" s="137" t="s">
        <v>185</v>
      </c>
      <c r="D163" s="137" t="s">
        <v>138</v>
      </c>
      <c r="E163" s="138" t="s">
        <v>195</v>
      </c>
      <c r="F163" s="139" t="s">
        <v>196</v>
      </c>
      <c r="G163" s="140" t="s">
        <v>177</v>
      </c>
      <c r="H163" s="141">
        <v>11</v>
      </c>
      <c r="I163" s="117"/>
      <c r="J163" s="147">
        <f>ROUND(I163*H163,2)</f>
        <v>0</v>
      </c>
      <c r="K163" s="118"/>
      <c r="L163" s="25"/>
      <c r="M163" s="119" t="s">
        <v>1</v>
      </c>
      <c r="N163" s="120" t="s">
        <v>34</v>
      </c>
      <c r="O163" s="121">
        <v>0</v>
      </c>
      <c r="P163" s="121">
        <f>O163*H163</f>
        <v>0</v>
      </c>
      <c r="Q163" s="121">
        <v>0</v>
      </c>
      <c r="R163" s="121">
        <f>Q163*H163</f>
        <v>0</v>
      </c>
      <c r="S163" s="121">
        <v>0</v>
      </c>
      <c r="T163" s="122">
        <f>S163*H163</f>
        <v>0</v>
      </c>
      <c r="AR163" s="123" t="s">
        <v>142</v>
      </c>
      <c r="AT163" s="123" t="s">
        <v>138</v>
      </c>
      <c r="AU163" s="123" t="s">
        <v>78</v>
      </c>
      <c r="AY163" s="13" t="s">
        <v>136</v>
      </c>
      <c r="BE163" s="124">
        <f>IF(N163="základní",J163,0)</f>
        <v>0</v>
      </c>
      <c r="BF163" s="124">
        <f>IF(N163="snížená",J163,0)</f>
        <v>0</v>
      </c>
      <c r="BG163" s="124">
        <f>IF(N163="zákl. přenesená",J163,0)</f>
        <v>0</v>
      </c>
      <c r="BH163" s="124">
        <f>IF(N163="sníž. přenesená",J163,0)</f>
        <v>0</v>
      </c>
      <c r="BI163" s="124">
        <f>IF(N163="nulová",J163,0)</f>
        <v>0</v>
      </c>
      <c r="BJ163" s="13" t="s">
        <v>76</v>
      </c>
      <c r="BK163" s="124">
        <f>ROUND(I163*H163,2)</f>
        <v>0</v>
      </c>
      <c r="BL163" s="13" t="s">
        <v>142</v>
      </c>
      <c r="BM163" s="123" t="s">
        <v>213</v>
      </c>
    </row>
    <row r="164" spans="2:65" s="1" customFormat="1" ht="19.5">
      <c r="B164" s="25"/>
      <c r="D164" s="142" t="s">
        <v>143</v>
      </c>
      <c r="F164" s="143" t="s">
        <v>198</v>
      </c>
      <c r="L164" s="25"/>
      <c r="M164" s="125"/>
      <c r="T164" s="48"/>
      <c r="AT164" s="13" t="s">
        <v>143</v>
      </c>
      <c r="AU164" s="13" t="s">
        <v>78</v>
      </c>
    </row>
    <row r="165" spans="2:65" s="1" customFormat="1" ht="21.4" customHeight="1">
      <c r="B165" s="116"/>
      <c r="C165" s="137" t="s">
        <v>96</v>
      </c>
      <c r="D165" s="137" t="s">
        <v>138</v>
      </c>
      <c r="E165" s="138" t="s">
        <v>199</v>
      </c>
      <c r="F165" s="139" t="s">
        <v>200</v>
      </c>
      <c r="G165" s="140" t="s">
        <v>177</v>
      </c>
      <c r="H165" s="141">
        <v>11</v>
      </c>
      <c r="I165" s="117"/>
      <c r="J165" s="147">
        <f>ROUND(I165*H165,2)</f>
        <v>0</v>
      </c>
      <c r="K165" s="118"/>
      <c r="L165" s="25"/>
      <c r="M165" s="119" t="s">
        <v>1</v>
      </c>
      <c r="N165" s="120" t="s">
        <v>34</v>
      </c>
      <c r="O165" s="121">
        <v>0</v>
      </c>
      <c r="P165" s="121">
        <f>O165*H165</f>
        <v>0</v>
      </c>
      <c r="Q165" s="121">
        <v>0</v>
      </c>
      <c r="R165" s="121">
        <f>Q165*H165</f>
        <v>0</v>
      </c>
      <c r="S165" s="121">
        <v>0</v>
      </c>
      <c r="T165" s="122">
        <f>S165*H165</f>
        <v>0</v>
      </c>
      <c r="AR165" s="123" t="s">
        <v>142</v>
      </c>
      <c r="AT165" s="123" t="s">
        <v>138</v>
      </c>
      <c r="AU165" s="123" t="s">
        <v>78</v>
      </c>
      <c r="AY165" s="13" t="s">
        <v>136</v>
      </c>
      <c r="BE165" s="124">
        <f>IF(N165="základní",J165,0)</f>
        <v>0</v>
      </c>
      <c r="BF165" s="124">
        <f>IF(N165="snížená",J165,0)</f>
        <v>0</v>
      </c>
      <c r="BG165" s="124">
        <f>IF(N165="zákl. přenesená",J165,0)</f>
        <v>0</v>
      </c>
      <c r="BH165" s="124">
        <f>IF(N165="sníž. přenesená",J165,0)</f>
        <v>0</v>
      </c>
      <c r="BI165" s="124">
        <f>IF(N165="nulová",J165,0)</f>
        <v>0</v>
      </c>
      <c r="BJ165" s="13" t="s">
        <v>76</v>
      </c>
      <c r="BK165" s="124">
        <f>ROUND(I165*H165,2)</f>
        <v>0</v>
      </c>
      <c r="BL165" s="13" t="s">
        <v>142</v>
      </c>
      <c r="BM165" s="123" t="s">
        <v>218</v>
      </c>
    </row>
    <row r="166" spans="2:65" s="1" customFormat="1" ht="19.5">
      <c r="B166" s="25"/>
      <c r="D166" s="142" t="s">
        <v>143</v>
      </c>
      <c r="F166" s="143" t="s">
        <v>202</v>
      </c>
      <c r="L166" s="25"/>
      <c r="M166" s="125"/>
      <c r="T166" s="48"/>
      <c r="AT166" s="13" t="s">
        <v>143</v>
      </c>
      <c r="AU166" s="13" t="s">
        <v>78</v>
      </c>
    </row>
    <row r="167" spans="2:65" s="1" customFormat="1" ht="23.65" customHeight="1">
      <c r="B167" s="116"/>
      <c r="C167" s="137" t="s">
        <v>98</v>
      </c>
      <c r="D167" s="137" t="s">
        <v>138</v>
      </c>
      <c r="E167" s="138" t="s">
        <v>204</v>
      </c>
      <c r="F167" s="139" t="s">
        <v>205</v>
      </c>
      <c r="G167" s="140" t="s">
        <v>141</v>
      </c>
      <c r="H167" s="141">
        <v>1122</v>
      </c>
      <c r="I167" s="117"/>
      <c r="J167" s="147">
        <f>ROUND(I167*H167,2)</f>
        <v>0</v>
      </c>
      <c r="K167" s="118"/>
      <c r="L167" s="25"/>
      <c r="M167" s="119" t="s">
        <v>1</v>
      </c>
      <c r="N167" s="120" t="s">
        <v>34</v>
      </c>
      <c r="O167" s="121">
        <v>0</v>
      </c>
      <c r="P167" s="121">
        <f>O167*H167</f>
        <v>0</v>
      </c>
      <c r="Q167" s="121">
        <v>0</v>
      </c>
      <c r="R167" s="121">
        <f>Q167*H167</f>
        <v>0</v>
      </c>
      <c r="S167" s="121">
        <v>0</v>
      </c>
      <c r="T167" s="122">
        <f>S167*H167</f>
        <v>0</v>
      </c>
      <c r="AR167" s="123" t="s">
        <v>142</v>
      </c>
      <c r="AT167" s="123" t="s">
        <v>138</v>
      </c>
      <c r="AU167" s="123" t="s">
        <v>78</v>
      </c>
      <c r="AY167" s="13" t="s">
        <v>136</v>
      </c>
      <c r="BE167" s="124">
        <f>IF(N167="základní",J167,0)</f>
        <v>0</v>
      </c>
      <c r="BF167" s="124">
        <f>IF(N167="snížená",J167,0)</f>
        <v>0</v>
      </c>
      <c r="BG167" s="124">
        <f>IF(N167="zákl. přenesená",J167,0)</f>
        <v>0</v>
      </c>
      <c r="BH167" s="124">
        <f>IF(N167="sníž. přenesená",J167,0)</f>
        <v>0</v>
      </c>
      <c r="BI167" s="124">
        <f>IF(N167="nulová",J167,0)</f>
        <v>0</v>
      </c>
      <c r="BJ167" s="13" t="s">
        <v>76</v>
      </c>
      <c r="BK167" s="124">
        <f>ROUND(I167*H167,2)</f>
        <v>0</v>
      </c>
      <c r="BL167" s="13" t="s">
        <v>142</v>
      </c>
      <c r="BM167" s="123" t="s">
        <v>222</v>
      </c>
    </row>
    <row r="168" spans="2:65" s="1" customFormat="1" ht="39">
      <c r="B168" s="25"/>
      <c r="D168" s="142" t="s">
        <v>143</v>
      </c>
      <c r="F168" s="143" t="s">
        <v>207</v>
      </c>
      <c r="L168" s="25"/>
      <c r="M168" s="125"/>
      <c r="T168" s="48"/>
      <c r="AT168" s="13" t="s">
        <v>143</v>
      </c>
      <c r="AU168" s="13" t="s">
        <v>78</v>
      </c>
    </row>
    <row r="169" spans="2:65" s="1" customFormat="1" ht="36.6" customHeight="1">
      <c r="B169" s="116"/>
      <c r="C169" s="137" t="s">
        <v>285</v>
      </c>
      <c r="D169" s="137" t="s">
        <v>138</v>
      </c>
      <c r="E169" s="138" t="s">
        <v>313</v>
      </c>
      <c r="F169" s="139" t="s">
        <v>314</v>
      </c>
      <c r="G169" s="140" t="s">
        <v>177</v>
      </c>
      <c r="H169" s="141">
        <v>135</v>
      </c>
      <c r="I169" s="117"/>
      <c r="J169" s="147">
        <f>ROUND(I169*H169,2)</f>
        <v>0</v>
      </c>
      <c r="K169" s="118"/>
      <c r="L169" s="25"/>
      <c r="M169" s="119" t="s">
        <v>1</v>
      </c>
      <c r="N169" s="120" t="s">
        <v>34</v>
      </c>
      <c r="O169" s="121">
        <v>0</v>
      </c>
      <c r="P169" s="121">
        <f>O169*H169</f>
        <v>0</v>
      </c>
      <c r="Q169" s="121">
        <v>0</v>
      </c>
      <c r="R169" s="121">
        <f>Q169*H169</f>
        <v>0</v>
      </c>
      <c r="S169" s="121">
        <v>0</v>
      </c>
      <c r="T169" s="122">
        <f>S169*H169</f>
        <v>0</v>
      </c>
      <c r="AR169" s="123" t="s">
        <v>142</v>
      </c>
      <c r="AT169" s="123" t="s">
        <v>138</v>
      </c>
      <c r="AU169" s="123" t="s">
        <v>78</v>
      </c>
      <c r="AY169" s="13" t="s">
        <v>136</v>
      </c>
      <c r="BE169" s="124">
        <f>IF(N169="základní",J169,0)</f>
        <v>0</v>
      </c>
      <c r="BF169" s="124">
        <f>IF(N169="snížená",J169,0)</f>
        <v>0</v>
      </c>
      <c r="BG169" s="124">
        <f>IF(N169="zákl. přenesená",J169,0)</f>
        <v>0</v>
      </c>
      <c r="BH169" s="124">
        <f>IF(N169="sníž. přenesená",J169,0)</f>
        <v>0</v>
      </c>
      <c r="BI169" s="124">
        <f>IF(N169="nulová",J169,0)</f>
        <v>0</v>
      </c>
      <c r="BJ169" s="13" t="s">
        <v>76</v>
      </c>
      <c r="BK169" s="124">
        <f>ROUND(I169*H169,2)</f>
        <v>0</v>
      </c>
      <c r="BL169" s="13" t="s">
        <v>142</v>
      </c>
      <c r="BM169" s="123" t="s">
        <v>229</v>
      </c>
    </row>
    <row r="170" spans="2:65" s="1" customFormat="1" ht="29.25">
      <c r="B170" s="25"/>
      <c r="D170" s="142" t="s">
        <v>143</v>
      </c>
      <c r="F170" s="143" t="s">
        <v>315</v>
      </c>
      <c r="L170" s="25"/>
      <c r="M170" s="125"/>
      <c r="T170" s="48"/>
      <c r="AT170" s="13" t="s">
        <v>143</v>
      </c>
      <c r="AU170" s="13" t="s">
        <v>78</v>
      </c>
    </row>
    <row r="171" spans="2:65" s="1" customFormat="1" ht="36.6" customHeight="1">
      <c r="B171" s="116"/>
      <c r="C171" s="137" t="s">
        <v>197</v>
      </c>
      <c r="D171" s="137" t="s">
        <v>138</v>
      </c>
      <c r="E171" s="138" t="s">
        <v>316</v>
      </c>
      <c r="F171" s="139" t="s">
        <v>314</v>
      </c>
      <c r="G171" s="140" t="s">
        <v>177</v>
      </c>
      <c r="H171" s="141">
        <v>321</v>
      </c>
      <c r="I171" s="117"/>
      <c r="J171" s="147">
        <f>ROUND(I171*H171,2)</f>
        <v>0</v>
      </c>
      <c r="K171" s="118"/>
      <c r="L171" s="25"/>
      <c r="M171" s="119" t="s">
        <v>1</v>
      </c>
      <c r="N171" s="120" t="s">
        <v>34</v>
      </c>
      <c r="O171" s="121">
        <v>0</v>
      </c>
      <c r="P171" s="121">
        <f>O171*H171</f>
        <v>0</v>
      </c>
      <c r="Q171" s="121">
        <v>0</v>
      </c>
      <c r="R171" s="121">
        <f>Q171*H171</f>
        <v>0</v>
      </c>
      <c r="S171" s="121">
        <v>0</v>
      </c>
      <c r="T171" s="122">
        <f>S171*H171</f>
        <v>0</v>
      </c>
      <c r="AR171" s="123" t="s">
        <v>142</v>
      </c>
      <c r="AT171" s="123" t="s">
        <v>138</v>
      </c>
      <c r="AU171" s="123" t="s">
        <v>78</v>
      </c>
      <c r="AY171" s="13" t="s">
        <v>136</v>
      </c>
      <c r="BE171" s="124">
        <f>IF(N171="základní",J171,0)</f>
        <v>0</v>
      </c>
      <c r="BF171" s="124">
        <f>IF(N171="snížená",J171,0)</f>
        <v>0</v>
      </c>
      <c r="BG171" s="124">
        <f>IF(N171="zákl. přenesená",J171,0)</f>
        <v>0</v>
      </c>
      <c r="BH171" s="124">
        <f>IF(N171="sníž. přenesená",J171,0)</f>
        <v>0</v>
      </c>
      <c r="BI171" s="124">
        <f>IF(N171="nulová",J171,0)</f>
        <v>0</v>
      </c>
      <c r="BJ171" s="13" t="s">
        <v>76</v>
      </c>
      <c r="BK171" s="124">
        <f>ROUND(I171*H171,2)</f>
        <v>0</v>
      </c>
      <c r="BL171" s="13" t="s">
        <v>142</v>
      </c>
      <c r="BM171" s="123" t="s">
        <v>237</v>
      </c>
    </row>
    <row r="172" spans="2:65" s="1" customFormat="1" ht="29.25">
      <c r="B172" s="25"/>
      <c r="D172" s="142" t="s">
        <v>143</v>
      </c>
      <c r="F172" s="143" t="s">
        <v>315</v>
      </c>
      <c r="L172" s="25"/>
      <c r="M172" s="125"/>
      <c r="T172" s="48"/>
      <c r="AT172" s="13" t="s">
        <v>143</v>
      </c>
      <c r="AU172" s="13" t="s">
        <v>78</v>
      </c>
    </row>
    <row r="173" spans="2:65" s="11" customFormat="1" ht="22.9" customHeight="1">
      <c r="B173" s="109"/>
      <c r="D173" s="110" t="s">
        <v>68</v>
      </c>
      <c r="E173" s="136" t="s">
        <v>208</v>
      </c>
      <c r="F173" s="136" t="s">
        <v>209</v>
      </c>
      <c r="J173" s="146">
        <f>BK173</f>
        <v>0</v>
      </c>
      <c r="L173" s="109"/>
      <c r="M173" s="111"/>
      <c r="P173" s="112">
        <f>SUM(P174:P181)</f>
        <v>0</v>
      </c>
      <c r="R173" s="112">
        <f>SUM(R174:R181)</f>
        <v>0</v>
      </c>
      <c r="T173" s="113">
        <f>SUM(T174:T181)</f>
        <v>0</v>
      </c>
      <c r="AR173" s="110" t="s">
        <v>76</v>
      </c>
      <c r="AT173" s="114" t="s">
        <v>68</v>
      </c>
      <c r="AU173" s="114" t="s">
        <v>76</v>
      </c>
      <c r="AY173" s="110" t="s">
        <v>136</v>
      </c>
      <c r="BK173" s="115">
        <f>SUM(BK174:BK181)</f>
        <v>0</v>
      </c>
    </row>
    <row r="174" spans="2:65" s="1" customFormat="1" ht="21.4" customHeight="1">
      <c r="B174" s="116"/>
      <c r="C174" s="137" t="s">
        <v>8</v>
      </c>
      <c r="D174" s="137" t="s">
        <v>138</v>
      </c>
      <c r="E174" s="138" t="s">
        <v>210</v>
      </c>
      <c r="F174" s="139" t="s">
        <v>211</v>
      </c>
      <c r="G174" s="140" t="s">
        <v>212</v>
      </c>
      <c r="H174" s="141">
        <v>583.79999999999995</v>
      </c>
      <c r="I174" s="117"/>
      <c r="J174" s="147">
        <f>ROUND(I174*H174,2)</f>
        <v>0</v>
      </c>
      <c r="K174" s="118"/>
      <c r="L174" s="25"/>
      <c r="M174" s="119" t="s">
        <v>1</v>
      </c>
      <c r="N174" s="120" t="s">
        <v>34</v>
      </c>
      <c r="O174" s="121">
        <v>0</v>
      </c>
      <c r="P174" s="121">
        <f>O174*H174</f>
        <v>0</v>
      </c>
      <c r="Q174" s="121">
        <v>0</v>
      </c>
      <c r="R174" s="121">
        <f>Q174*H174</f>
        <v>0</v>
      </c>
      <c r="S174" s="121">
        <v>0</v>
      </c>
      <c r="T174" s="122">
        <f>S174*H174</f>
        <v>0</v>
      </c>
      <c r="AR174" s="123" t="s">
        <v>142</v>
      </c>
      <c r="AT174" s="123" t="s">
        <v>138</v>
      </c>
      <c r="AU174" s="123" t="s">
        <v>78</v>
      </c>
      <c r="AY174" s="13" t="s">
        <v>136</v>
      </c>
      <c r="BE174" s="124">
        <f>IF(N174="základní",J174,0)</f>
        <v>0</v>
      </c>
      <c r="BF174" s="124">
        <f>IF(N174="snížená",J174,0)</f>
        <v>0</v>
      </c>
      <c r="BG174" s="124">
        <f>IF(N174="zákl. přenesená",J174,0)</f>
        <v>0</v>
      </c>
      <c r="BH174" s="124">
        <f>IF(N174="sníž. přenesená",J174,0)</f>
        <v>0</v>
      </c>
      <c r="BI174" s="124">
        <f>IF(N174="nulová",J174,0)</f>
        <v>0</v>
      </c>
      <c r="BJ174" s="13" t="s">
        <v>76</v>
      </c>
      <c r="BK174" s="124">
        <f>ROUND(I174*H174,2)</f>
        <v>0</v>
      </c>
      <c r="BL174" s="13" t="s">
        <v>142</v>
      </c>
      <c r="BM174" s="123" t="s">
        <v>261</v>
      </c>
    </row>
    <row r="175" spans="2:65" s="1" customFormat="1" ht="19.5">
      <c r="B175" s="25"/>
      <c r="D175" s="142" t="s">
        <v>143</v>
      </c>
      <c r="F175" s="143" t="s">
        <v>214</v>
      </c>
      <c r="L175" s="25"/>
      <c r="M175" s="125"/>
      <c r="T175" s="48"/>
      <c r="AT175" s="13" t="s">
        <v>143</v>
      </c>
      <c r="AU175" s="13" t="s">
        <v>78</v>
      </c>
    </row>
    <row r="176" spans="2:65" s="1" customFormat="1" ht="15" customHeight="1">
      <c r="B176" s="116"/>
      <c r="C176" s="137" t="s">
        <v>203</v>
      </c>
      <c r="D176" s="137" t="s">
        <v>138</v>
      </c>
      <c r="E176" s="138" t="s">
        <v>216</v>
      </c>
      <c r="F176" s="139" t="s">
        <v>217</v>
      </c>
      <c r="G176" s="140" t="s">
        <v>212</v>
      </c>
      <c r="H176" s="141">
        <v>1751.39</v>
      </c>
      <c r="I176" s="117"/>
      <c r="J176" s="147">
        <f>ROUND(I176*H176,2)</f>
        <v>0</v>
      </c>
      <c r="K176" s="118"/>
      <c r="L176" s="25"/>
      <c r="M176" s="119" t="s">
        <v>1</v>
      </c>
      <c r="N176" s="120" t="s">
        <v>34</v>
      </c>
      <c r="O176" s="121">
        <v>0</v>
      </c>
      <c r="P176" s="121">
        <f>O176*H176</f>
        <v>0</v>
      </c>
      <c r="Q176" s="121">
        <v>0</v>
      </c>
      <c r="R176" s="121">
        <f>Q176*H176</f>
        <v>0</v>
      </c>
      <c r="S176" s="121">
        <v>0</v>
      </c>
      <c r="T176" s="122">
        <f>S176*H176</f>
        <v>0</v>
      </c>
      <c r="AR176" s="123" t="s">
        <v>142</v>
      </c>
      <c r="AT176" s="123" t="s">
        <v>138</v>
      </c>
      <c r="AU176" s="123" t="s">
        <v>78</v>
      </c>
      <c r="AY176" s="13" t="s">
        <v>136</v>
      </c>
      <c r="BE176" s="124">
        <f>IF(N176="základní",J176,0)</f>
        <v>0</v>
      </c>
      <c r="BF176" s="124">
        <f>IF(N176="snížená",J176,0)</f>
        <v>0</v>
      </c>
      <c r="BG176" s="124">
        <f>IF(N176="zákl. přenesená",J176,0)</f>
        <v>0</v>
      </c>
      <c r="BH176" s="124">
        <f>IF(N176="sníž. přenesená",J176,0)</f>
        <v>0</v>
      </c>
      <c r="BI176" s="124">
        <f>IF(N176="nulová",J176,0)</f>
        <v>0</v>
      </c>
      <c r="BJ176" s="13" t="s">
        <v>76</v>
      </c>
      <c r="BK176" s="124">
        <f>ROUND(I176*H176,2)</f>
        <v>0</v>
      </c>
      <c r="BL176" s="13" t="s">
        <v>142</v>
      </c>
      <c r="BM176" s="123" t="s">
        <v>290</v>
      </c>
    </row>
    <row r="177" spans="2:65" s="1" customFormat="1" ht="29.25">
      <c r="B177" s="25"/>
      <c r="D177" s="142" t="s">
        <v>143</v>
      </c>
      <c r="F177" s="143" t="s">
        <v>219</v>
      </c>
      <c r="L177" s="25"/>
      <c r="M177" s="125"/>
      <c r="T177" s="48"/>
      <c r="AT177" s="13" t="s">
        <v>143</v>
      </c>
      <c r="AU177" s="13" t="s">
        <v>78</v>
      </c>
    </row>
    <row r="178" spans="2:65" s="1" customFormat="1" ht="23.65" customHeight="1">
      <c r="B178" s="116"/>
      <c r="C178" s="137" t="s">
        <v>193</v>
      </c>
      <c r="D178" s="137" t="s">
        <v>138</v>
      </c>
      <c r="E178" s="138" t="s">
        <v>269</v>
      </c>
      <c r="F178" s="139" t="s">
        <v>270</v>
      </c>
      <c r="G178" s="140" t="s">
        <v>212</v>
      </c>
      <c r="H178" s="141">
        <v>319.01</v>
      </c>
      <c r="I178" s="117"/>
      <c r="J178" s="147">
        <f>ROUND(I178*H178,2)</f>
        <v>0</v>
      </c>
      <c r="K178" s="118"/>
      <c r="L178" s="25"/>
      <c r="M178" s="119" t="s">
        <v>1</v>
      </c>
      <c r="N178" s="120" t="s">
        <v>34</v>
      </c>
      <c r="O178" s="121">
        <v>0</v>
      </c>
      <c r="P178" s="121">
        <f>O178*H178</f>
        <v>0</v>
      </c>
      <c r="Q178" s="121">
        <v>0</v>
      </c>
      <c r="R178" s="121">
        <f>Q178*H178</f>
        <v>0</v>
      </c>
      <c r="S178" s="121">
        <v>0</v>
      </c>
      <c r="T178" s="122">
        <f>S178*H178</f>
        <v>0</v>
      </c>
      <c r="AR178" s="123" t="s">
        <v>142</v>
      </c>
      <c r="AT178" s="123" t="s">
        <v>138</v>
      </c>
      <c r="AU178" s="123" t="s">
        <v>78</v>
      </c>
      <c r="AY178" s="13" t="s">
        <v>136</v>
      </c>
      <c r="BE178" s="124">
        <f>IF(N178="základní",J178,0)</f>
        <v>0</v>
      </c>
      <c r="BF178" s="124">
        <f>IF(N178="snížená",J178,0)</f>
        <v>0</v>
      </c>
      <c r="BG178" s="124">
        <f>IF(N178="zákl. přenesená",J178,0)</f>
        <v>0</v>
      </c>
      <c r="BH178" s="124">
        <f>IF(N178="sníž. přenesená",J178,0)</f>
        <v>0</v>
      </c>
      <c r="BI178" s="124">
        <f>IF(N178="nulová",J178,0)</f>
        <v>0</v>
      </c>
      <c r="BJ178" s="13" t="s">
        <v>76</v>
      </c>
      <c r="BK178" s="124">
        <f>ROUND(I178*H178,2)</f>
        <v>0</v>
      </c>
      <c r="BL178" s="13" t="s">
        <v>142</v>
      </c>
      <c r="BM178" s="123" t="s">
        <v>291</v>
      </c>
    </row>
    <row r="179" spans="2:65" s="1" customFormat="1" ht="19.5">
      <c r="B179" s="25"/>
      <c r="D179" s="142" t="s">
        <v>143</v>
      </c>
      <c r="F179" s="143" t="s">
        <v>271</v>
      </c>
      <c r="L179" s="25"/>
      <c r="M179" s="125"/>
      <c r="T179" s="48"/>
      <c r="AT179" s="13" t="s">
        <v>143</v>
      </c>
      <c r="AU179" s="13" t="s">
        <v>78</v>
      </c>
    </row>
    <row r="180" spans="2:65" s="1" customFormat="1" ht="31.9" customHeight="1">
      <c r="B180" s="116"/>
      <c r="C180" s="137" t="s">
        <v>168</v>
      </c>
      <c r="D180" s="137" t="s">
        <v>138</v>
      </c>
      <c r="E180" s="138" t="s">
        <v>220</v>
      </c>
      <c r="F180" s="139" t="s">
        <v>221</v>
      </c>
      <c r="G180" s="140" t="s">
        <v>212</v>
      </c>
      <c r="H180" s="141">
        <v>583.79999999999995</v>
      </c>
      <c r="I180" s="117"/>
      <c r="J180" s="147">
        <f>ROUND(I180*H180,2)</f>
        <v>0</v>
      </c>
      <c r="K180" s="118"/>
      <c r="L180" s="25"/>
      <c r="M180" s="119" t="s">
        <v>1</v>
      </c>
      <c r="N180" s="120" t="s">
        <v>34</v>
      </c>
      <c r="O180" s="121">
        <v>0</v>
      </c>
      <c r="P180" s="121">
        <f>O180*H180</f>
        <v>0</v>
      </c>
      <c r="Q180" s="121">
        <v>0</v>
      </c>
      <c r="R180" s="121">
        <f>Q180*H180</f>
        <v>0</v>
      </c>
      <c r="S180" s="121">
        <v>0</v>
      </c>
      <c r="T180" s="122">
        <f>S180*H180</f>
        <v>0</v>
      </c>
      <c r="AR180" s="123" t="s">
        <v>142</v>
      </c>
      <c r="AT180" s="123" t="s">
        <v>138</v>
      </c>
      <c r="AU180" s="123" t="s">
        <v>78</v>
      </c>
      <c r="AY180" s="13" t="s">
        <v>136</v>
      </c>
      <c r="BE180" s="124">
        <f>IF(N180="základní",J180,0)</f>
        <v>0</v>
      </c>
      <c r="BF180" s="124">
        <f>IF(N180="snížená",J180,0)</f>
        <v>0</v>
      </c>
      <c r="BG180" s="124">
        <f>IF(N180="zákl. přenesená",J180,0)</f>
        <v>0</v>
      </c>
      <c r="BH180" s="124">
        <f>IF(N180="sníž. přenesená",J180,0)</f>
        <v>0</v>
      </c>
      <c r="BI180" s="124">
        <f>IF(N180="nulová",J180,0)</f>
        <v>0</v>
      </c>
      <c r="BJ180" s="13" t="s">
        <v>76</v>
      </c>
      <c r="BK180" s="124">
        <f>ROUND(I180*H180,2)</f>
        <v>0</v>
      </c>
      <c r="BL180" s="13" t="s">
        <v>142</v>
      </c>
      <c r="BM180" s="123" t="s">
        <v>292</v>
      </c>
    </row>
    <row r="181" spans="2:65" s="1" customFormat="1" ht="29.25">
      <c r="B181" s="25"/>
      <c r="D181" s="142" t="s">
        <v>143</v>
      </c>
      <c r="F181" s="143" t="s">
        <v>223</v>
      </c>
      <c r="L181" s="25"/>
      <c r="M181" s="125"/>
      <c r="T181" s="48"/>
      <c r="AT181" s="13" t="s">
        <v>143</v>
      </c>
      <c r="AU181" s="13" t="s">
        <v>78</v>
      </c>
    </row>
    <row r="182" spans="2:65" s="11" customFormat="1" ht="22.9" customHeight="1">
      <c r="B182" s="109"/>
      <c r="D182" s="110" t="s">
        <v>68</v>
      </c>
      <c r="E182" s="136" t="s">
        <v>224</v>
      </c>
      <c r="F182" s="136" t="s">
        <v>225</v>
      </c>
      <c r="J182" s="146">
        <f>BK182</f>
        <v>0</v>
      </c>
      <c r="L182" s="109"/>
      <c r="M182" s="111"/>
      <c r="P182" s="112">
        <f>SUM(P183:P184)</f>
        <v>0</v>
      </c>
      <c r="R182" s="112">
        <f>SUM(R183:R184)</f>
        <v>0</v>
      </c>
      <c r="T182" s="113">
        <f>SUM(T183:T184)</f>
        <v>0</v>
      </c>
      <c r="AR182" s="110" t="s">
        <v>76</v>
      </c>
      <c r="AT182" s="114" t="s">
        <v>68</v>
      </c>
      <c r="AU182" s="114" t="s">
        <v>76</v>
      </c>
      <c r="AY182" s="110" t="s">
        <v>136</v>
      </c>
      <c r="BK182" s="115">
        <f>SUM(BK183:BK184)</f>
        <v>0</v>
      </c>
    </row>
    <row r="183" spans="2:65" s="1" customFormat="1" ht="23.65" customHeight="1">
      <c r="B183" s="116"/>
      <c r="C183" s="137" t="s">
        <v>215</v>
      </c>
      <c r="D183" s="137" t="s">
        <v>138</v>
      </c>
      <c r="E183" s="138" t="s">
        <v>227</v>
      </c>
      <c r="F183" s="139" t="s">
        <v>228</v>
      </c>
      <c r="G183" s="140" t="s">
        <v>212</v>
      </c>
      <c r="H183" s="141">
        <v>583.79999999999995</v>
      </c>
      <c r="I183" s="117"/>
      <c r="J183" s="147">
        <f>ROUND(I183*H183,2)</f>
        <v>0</v>
      </c>
      <c r="K183" s="118"/>
      <c r="L183" s="25"/>
      <c r="M183" s="119" t="s">
        <v>1</v>
      </c>
      <c r="N183" s="120" t="s">
        <v>34</v>
      </c>
      <c r="O183" s="121">
        <v>0</v>
      </c>
      <c r="P183" s="121">
        <f>O183*H183</f>
        <v>0</v>
      </c>
      <c r="Q183" s="121">
        <v>0</v>
      </c>
      <c r="R183" s="121">
        <f>Q183*H183</f>
        <v>0</v>
      </c>
      <c r="S183" s="121">
        <v>0</v>
      </c>
      <c r="T183" s="122">
        <f>S183*H183</f>
        <v>0</v>
      </c>
      <c r="AR183" s="123" t="s">
        <v>142</v>
      </c>
      <c r="AT183" s="123" t="s">
        <v>138</v>
      </c>
      <c r="AU183" s="123" t="s">
        <v>78</v>
      </c>
      <c r="AY183" s="13" t="s">
        <v>136</v>
      </c>
      <c r="BE183" s="124">
        <f>IF(N183="základní",J183,0)</f>
        <v>0</v>
      </c>
      <c r="BF183" s="124">
        <f>IF(N183="snížená",J183,0)</f>
        <v>0</v>
      </c>
      <c r="BG183" s="124">
        <f>IF(N183="zákl. přenesená",J183,0)</f>
        <v>0</v>
      </c>
      <c r="BH183" s="124">
        <f>IF(N183="sníž. přenesená",J183,0)</f>
        <v>0</v>
      </c>
      <c r="BI183" s="124">
        <f>IF(N183="nulová",J183,0)</f>
        <v>0</v>
      </c>
      <c r="BJ183" s="13" t="s">
        <v>76</v>
      </c>
      <c r="BK183" s="124">
        <f>ROUND(I183*H183,2)</f>
        <v>0</v>
      </c>
      <c r="BL183" s="13" t="s">
        <v>142</v>
      </c>
      <c r="BM183" s="123" t="s">
        <v>293</v>
      </c>
    </row>
    <row r="184" spans="2:65" s="1" customFormat="1" ht="29.25">
      <c r="B184" s="25"/>
      <c r="D184" s="142" t="s">
        <v>143</v>
      </c>
      <c r="F184" s="143" t="s">
        <v>230</v>
      </c>
      <c r="L184" s="25"/>
      <c r="M184" s="125"/>
      <c r="T184" s="48"/>
      <c r="AT184" s="13" t="s">
        <v>143</v>
      </c>
      <c r="AU184" s="13" t="s">
        <v>78</v>
      </c>
    </row>
    <row r="185" spans="2:65" s="11" customFormat="1" ht="25.9" customHeight="1">
      <c r="B185" s="109"/>
      <c r="D185" s="110" t="s">
        <v>68</v>
      </c>
      <c r="E185" s="135" t="s">
        <v>231</v>
      </c>
      <c r="F185" s="135" t="s">
        <v>232</v>
      </c>
      <c r="J185" s="145">
        <f>BK185</f>
        <v>0</v>
      </c>
      <c r="L185" s="109"/>
      <c r="M185" s="111"/>
      <c r="P185" s="112">
        <f>P186</f>
        <v>0</v>
      </c>
      <c r="R185" s="112">
        <f>R186</f>
        <v>0</v>
      </c>
      <c r="T185" s="113">
        <f>T186</f>
        <v>0</v>
      </c>
      <c r="AR185" s="110" t="s">
        <v>158</v>
      </c>
      <c r="AT185" s="114" t="s">
        <v>68</v>
      </c>
      <c r="AU185" s="114" t="s">
        <v>69</v>
      </c>
      <c r="AY185" s="110" t="s">
        <v>136</v>
      </c>
      <c r="BK185" s="115">
        <f>BK186</f>
        <v>0</v>
      </c>
    </row>
    <row r="186" spans="2:65" s="11" customFormat="1" ht="22.9" customHeight="1">
      <c r="B186" s="109"/>
      <c r="D186" s="110" t="s">
        <v>68</v>
      </c>
      <c r="E186" s="136" t="s">
        <v>233</v>
      </c>
      <c r="F186" s="136" t="s">
        <v>234</v>
      </c>
      <c r="J186" s="146">
        <f>BK186</f>
        <v>0</v>
      </c>
      <c r="L186" s="109"/>
      <c r="M186" s="111"/>
      <c r="P186" s="112">
        <f>SUM(P187:P188)</f>
        <v>0</v>
      </c>
      <c r="R186" s="112">
        <f>SUM(R187:R188)</f>
        <v>0</v>
      </c>
      <c r="T186" s="113">
        <f>SUM(T187:T188)</f>
        <v>0</v>
      </c>
      <c r="AR186" s="110" t="s">
        <v>158</v>
      </c>
      <c r="AT186" s="114" t="s">
        <v>68</v>
      </c>
      <c r="AU186" s="114" t="s">
        <v>76</v>
      </c>
      <c r="AY186" s="110" t="s">
        <v>136</v>
      </c>
      <c r="BK186" s="115">
        <f>SUM(BK187:BK188)</f>
        <v>0</v>
      </c>
    </row>
    <row r="187" spans="2:65" s="1" customFormat="1" ht="15" customHeight="1">
      <c r="B187" s="116"/>
      <c r="C187" s="137" t="s">
        <v>173</v>
      </c>
      <c r="D187" s="137" t="s">
        <v>138</v>
      </c>
      <c r="E187" s="138" t="s">
        <v>231</v>
      </c>
      <c r="F187" s="139" t="s">
        <v>235</v>
      </c>
      <c r="G187" s="140" t="s">
        <v>236</v>
      </c>
      <c r="H187" s="141">
        <v>1</v>
      </c>
      <c r="I187" s="117"/>
      <c r="J187" s="147">
        <f>ROUND(I187*H187,2)</f>
        <v>0</v>
      </c>
      <c r="K187" s="118"/>
      <c r="L187" s="25"/>
      <c r="M187" s="119" t="s">
        <v>1</v>
      </c>
      <c r="N187" s="120" t="s">
        <v>34</v>
      </c>
      <c r="O187" s="121">
        <v>0</v>
      </c>
      <c r="P187" s="121">
        <f>O187*H187</f>
        <v>0</v>
      </c>
      <c r="Q187" s="121">
        <v>0</v>
      </c>
      <c r="R187" s="121">
        <f>Q187*H187</f>
        <v>0</v>
      </c>
      <c r="S187" s="121">
        <v>0</v>
      </c>
      <c r="T187" s="122">
        <f>S187*H187</f>
        <v>0</v>
      </c>
      <c r="AR187" s="123" t="s">
        <v>142</v>
      </c>
      <c r="AT187" s="123" t="s">
        <v>138</v>
      </c>
      <c r="AU187" s="123" t="s">
        <v>78</v>
      </c>
      <c r="AY187" s="13" t="s">
        <v>136</v>
      </c>
      <c r="BE187" s="124">
        <f>IF(N187="základní",J187,0)</f>
        <v>0</v>
      </c>
      <c r="BF187" s="124">
        <f>IF(N187="snížená",J187,0)</f>
        <v>0</v>
      </c>
      <c r="BG187" s="124">
        <f>IF(N187="zákl. přenesená",J187,0)</f>
        <v>0</v>
      </c>
      <c r="BH187" s="124">
        <f>IF(N187="sníž. přenesená",J187,0)</f>
        <v>0</v>
      </c>
      <c r="BI187" s="124">
        <f>IF(N187="nulová",J187,0)</f>
        <v>0</v>
      </c>
      <c r="BJ187" s="13" t="s">
        <v>76</v>
      </c>
      <c r="BK187" s="124">
        <f>ROUND(I187*H187,2)</f>
        <v>0</v>
      </c>
      <c r="BL187" s="13" t="s">
        <v>142</v>
      </c>
      <c r="BM187" s="123" t="s">
        <v>317</v>
      </c>
    </row>
    <row r="188" spans="2:65" s="1" customFormat="1">
      <c r="B188" s="25"/>
      <c r="D188" s="142" t="s">
        <v>143</v>
      </c>
      <c r="F188" s="143" t="s">
        <v>238</v>
      </c>
      <c r="L188" s="25"/>
      <c r="M188" s="126"/>
      <c r="N188" s="127"/>
      <c r="O188" s="127"/>
      <c r="P188" s="127"/>
      <c r="Q188" s="127"/>
      <c r="R188" s="127"/>
      <c r="S188" s="127"/>
      <c r="T188" s="128"/>
      <c r="AT188" s="13" t="s">
        <v>143</v>
      </c>
      <c r="AU188" s="13" t="s">
        <v>78</v>
      </c>
    </row>
    <row r="189" spans="2:65" s="1" customFormat="1" ht="6.95" customHeight="1">
      <c r="B189" s="37"/>
      <c r="C189" s="38"/>
      <c r="D189" s="38"/>
      <c r="E189" s="38"/>
      <c r="F189" s="38"/>
      <c r="G189" s="38"/>
      <c r="H189" s="38"/>
      <c r="I189" s="38"/>
      <c r="J189" s="38"/>
      <c r="K189" s="38"/>
      <c r="L189" s="25"/>
    </row>
  </sheetData>
  <sheetProtection algorithmName="SHA-512" hashValue="QgFwbTD4TcLYiEDfLqLNa8BTK2R86uT3HdT5E/4pdvrpUWiGcUrnaJy/fO4vZpuLr04bqzS6BPVh0pmrDxdtDg==" saltValue="ij1rCkLYMdISKos0wPynvw==" spinCount="100000" sheet="1" objects="1" scenarios="1"/>
  <autoFilter ref="C125:K188" xr:uid="{00000000-0009-0000-0000-000007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97"/>
  <sheetViews>
    <sheetView showGridLines="0" workbookViewId="0">
      <selection activeCell="H195" sqref="H195:I195"/>
    </sheetView>
  </sheetViews>
  <sheetFormatPr defaultRowHeight="11.25"/>
  <cols>
    <col min="1" max="1" width="8.5" customWidth="1"/>
    <col min="2" max="2" width="1.1640625" customWidth="1"/>
    <col min="3" max="3" width="4.33203125" customWidth="1"/>
    <col min="4" max="4" width="4.5" customWidth="1"/>
    <col min="5" max="5" width="17.5" customWidth="1"/>
    <col min="6" max="6" width="52.1640625" customWidth="1"/>
    <col min="7" max="7" width="7.6640625" customWidth="1"/>
    <col min="8" max="8" width="14.33203125" customWidth="1"/>
    <col min="9" max="9" width="16.1640625" customWidth="1"/>
    <col min="10" max="10" width="22.83203125" customWidth="1"/>
    <col min="11" max="11" width="22.83203125" hidden="1" customWidth="1"/>
    <col min="12" max="12" width="9.5" customWidth="1"/>
    <col min="13" max="13" width="11.1640625" hidden="1" customWidth="1"/>
    <col min="14" max="14" width="9.1640625" hidden="1"/>
    <col min="15" max="20" width="14.5" hidden="1" customWidth="1"/>
    <col min="21" max="21" width="16.6640625" hidden="1" customWidth="1"/>
    <col min="22" max="22" width="12.6640625" customWidth="1"/>
    <col min="23" max="23" width="16.6640625" customWidth="1"/>
    <col min="24" max="24" width="12.6640625" customWidth="1"/>
    <col min="25" max="25" width="15.5" customWidth="1"/>
    <col min="26" max="26" width="11.33203125" customWidth="1"/>
    <col min="27" max="27" width="15.5" customWidth="1"/>
    <col min="28" max="28" width="16.6640625" customWidth="1"/>
    <col min="29" max="29" width="11.33203125" customWidth="1"/>
    <col min="30" max="30" width="15.5" customWidth="1"/>
    <col min="31" max="31" width="16.6640625" customWidth="1"/>
    <col min="44" max="65" width="9.1640625" hidden="1"/>
  </cols>
  <sheetData>
    <row r="2" spans="2:46" ht="36.950000000000003" customHeight="1">
      <c r="L2" s="164" t="s">
        <v>5</v>
      </c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3" t="s">
        <v>93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5" customHeight="1">
      <c r="B4" s="16"/>
      <c r="D4" s="17" t="s">
        <v>103</v>
      </c>
      <c r="L4" s="16"/>
      <c r="M4" s="76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5" customHeight="1">
      <c r="B7" s="16"/>
      <c r="E7" s="192" t="str">
        <f>'Rekapitulace stavby'!K6</f>
        <v>Hodonín – opravy asfaltových vrstev MK 2024</v>
      </c>
      <c r="F7" s="193"/>
      <c r="G7" s="193"/>
      <c r="H7" s="193"/>
      <c r="L7" s="16"/>
    </row>
    <row r="8" spans="2:46" s="1" customFormat="1" ht="12" customHeight="1">
      <c r="B8" s="25"/>
      <c r="D8" s="22" t="s">
        <v>104</v>
      </c>
      <c r="L8" s="25"/>
    </row>
    <row r="9" spans="2:46" s="1" customFormat="1" ht="15" customHeight="1">
      <c r="B9" s="25"/>
      <c r="E9" s="184" t="s">
        <v>385</v>
      </c>
      <c r="F9" s="191"/>
      <c r="G9" s="191"/>
      <c r="H9" s="191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23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22</v>
      </c>
      <c r="J17" s="20" t="str">
        <f>'Rekapitulace stavby'!AN13</f>
        <v/>
      </c>
      <c r="L17" s="25"/>
    </row>
    <row r="18" spans="2:12" s="1" customFormat="1" ht="18" customHeight="1">
      <c r="B18" s="25"/>
      <c r="E18" s="178" t="str">
        <f>'Rekapitulace stavby'!E14</f>
        <v xml:space="preserve"> </v>
      </c>
      <c r="F18" s="178"/>
      <c r="G18" s="178"/>
      <c r="H18" s="178"/>
      <c r="I18" s="22" t="s">
        <v>23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22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23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22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23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5" customHeight="1">
      <c r="B27" s="77"/>
      <c r="E27" s="180" t="s">
        <v>1</v>
      </c>
      <c r="F27" s="180"/>
      <c r="G27" s="180"/>
      <c r="H27" s="180"/>
      <c r="L27" s="77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78" t="s">
        <v>29</v>
      </c>
      <c r="J30" s="56">
        <f>ROUND(J126,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>
      <c r="B33" s="25"/>
      <c r="D33" s="79" t="s">
        <v>33</v>
      </c>
      <c r="E33" s="22" t="s">
        <v>34</v>
      </c>
      <c r="F33" s="80">
        <f>ROUND((SUM(BE126:BE196)),  2)</f>
        <v>0</v>
      </c>
      <c r="I33" s="81">
        <v>0.21</v>
      </c>
      <c r="J33" s="80">
        <f>ROUND(((SUM(BE126:BE196))*I33),  2)</f>
        <v>0</v>
      </c>
      <c r="L33" s="25"/>
    </row>
    <row r="34" spans="2:12" s="1" customFormat="1" ht="14.45" customHeight="1">
      <c r="B34" s="25"/>
      <c r="E34" s="22" t="s">
        <v>35</v>
      </c>
      <c r="F34" s="80">
        <f>ROUND((SUM(BF126:BF196)),  2)</f>
        <v>0</v>
      </c>
      <c r="I34" s="81">
        <v>0.12</v>
      </c>
      <c r="J34" s="80">
        <f>ROUND(((SUM(BF126:BF196))*I34),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80">
        <f>ROUND((SUM(BG126:BG196)),  2)</f>
        <v>0</v>
      </c>
      <c r="I35" s="81">
        <v>0.21</v>
      </c>
      <c r="J35" s="80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80">
        <f>ROUND((SUM(BH126:BH196)),  2)</f>
        <v>0</v>
      </c>
      <c r="I36" s="81">
        <v>0.12</v>
      </c>
      <c r="J36" s="80">
        <f>0</f>
        <v>0</v>
      </c>
      <c r="L36" s="25"/>
    </row>
    <row r="37" spans="2:12" s="1" customFormat="1" ht="14.45" hidden="1" customHeight="1">
      <c r="B37" s="25"/>
      <c r="E37" s="22" t="s">
        <v>38</v>
      </c>
      <c r="F37" s="80">
        <f>ROUND((SUM(BI126:BI196)),  2)</f>
        <v>0</v>
      </c>
      <c r="I37" s="81">
        <v>0</v>
      </c>
      <c r="J37" s="80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2"/>
      <c r="D39" s="83" t="s">
        <v>39</v>
      </c>
      <c r="E39" s="49"/>
      <c r="F39" s="49"/>
      <c r="G39" s="84" t="s">
        <v>40</v>
      </c>
      <c r="H39" s="85" t="s">
        <v>41</v>
      </c>
      <c r="I39" s="49"/>
      <c r="J39" s="86">
        <f>SUM(J30:J37)</f>
        <v>0</v>
      </c>
      <c r="K39" s="8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44</v>
      </c>
      <c r="E61" s="27"/>
      <c r="F61" s="88" t="s">
        <v>45</v>
      </c>
      <c r="G61" s="36" t="s">
        <v>44</v>
      </c>
      <c r="H61" s="27"/>
      <c r="I61" s="27"/>
      <c r="J61" s="8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44</v>
      </c>
      <c r="E76" s="27"/>
      <c r="F76" s="88" t="s">
        <v>45</v>
      </c>
      <c r="G76" s="36" t="s">
        <v>44</v>
      </c>
      <c r="H76" s="27"/>
      <c r="I76" s="27"/>
      <c r="J76" s="89" t="s">
        <v>45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106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5" customHeight="1">
      <c r="B85" s="25"/>
      <c r="E85" s="192" t="str">
        <f>E7</f>
        <v>Hodonín – opravy asfaltových vrstev MK 2024</v>
      </c>
      <c r="F85" s="193"/>
      <c r="G85" s="193"/>
      <c r="H85" s="193"/>
      <c r="L85" s="25"/>
    </row>
    <row r="86" spans="2:47" s="1" customFormat="1" ht="12" customHeight="1">
      <c r="B86" s="25"/>
      <c r="C86" s="22" t="s">
        <v>104</v>
      </c>
      <c r="L86" s="25"/>
    </row>
    <row r="87" spans="2:47" s="1" customFormat="1" ht="15" customHeight="1">
      <c r="B87" s="25"/>
      <c r="E87" s="184" t="str">
        <f>E9</f>
        <v>08 - Rekonstrukce MK Národní třída - úsek Dukelských hrdinů -Štefánikova</v>
      </c>
      <c r="F87" s="191"/>
      <c r="G87" s="191"/>
      <c r="H87" s="191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/>
      </c>
      <c r="L89" s="25"/>
    </row>
    <row r="90" spans="2:47" s="1" customFormat="1" ht="6.95" customHeight="1">
      <c r="B90" s="25"/>
      <c r="L90" s="25"/>
    </row>
    <row r="91" spans="2:47" s="1" customFormat="1" ht="14.85" customHeight="1">
      <c r="B91" s="25"/>
      <c r="C91" s="22" t="s">
        <v>21</v>
      </c>
      <c r="F91" s="20" t="str">
        <f>E15</f>
        <v xml:space="preserve"> </v>
      </c>
      <c r="I91" s="22" t="s">
        <v>25</v>
      </c>
      <c r="J91" s="23" t="str">
        <f>E21</f>
        <v xml:space="preserve"> </v>
      </c>
      <c r="L91" s="25"/>
    </row>
    <row r="92" spans="2:47" s="1" customFormat="1" ht="14.85" customHeight="1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0" t="s">
        <v>107</v>
      </c>
      <c r="D94" s="82"/>
      <c r="E94" s="82"/>
      <c r="F94" s="82"/>
      <c r="G94" s="82"/>
      <c r="H94" s="82"/>
      <c r="I94" s="82"/>
      <c r="J94" s="91" t="s">
        <v>108</v>
      </c>
      <c r="K94" s="8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2" t="s">
        <v>109</v>
      </c>
      <c r="J96" s="56">
        <f>J126</f>
        <v>0</v>
      </c>
      <c r="L96" s="25"/>
      <c r="AU96" s="13" t="s">
        <v>110</v>
      </c>
    </row>
    <row r="97" spans="2:12" s="8" customFormat="1" ht="24.95" customHeight="1">
      <c r="B97" s="93"/>
      <c r="D97" s="94" t="s">
        <v>111</v>
      </c>
      <c r="E97" s="95"/>
      <c r="F97" s="95"/>
      <c r="G97" s="95"/>
      <c r="H97" s="95"/>
      <c r="I97" s="95"/>
      <c r="J97" s="96">
        <f>J127</f>
        <v>0</v>
      </c>
      <c r="L97" s="93"/>
    </row>
    <row r="98" spans="2:12" s="9" customFormat="1" ht="19.899999999999999" customHeight="1">
      <c r="B98" s="97"/>
      <c r="D98" s="98" t="s">
        <v>112</v>
      </c>
      <c r="E98" s="99"/>
      <c r="F98" s="99"/>
      <c r="G98" s="99"/>
      <c r="H98" s="99"/>
      <c r="I98" s="99"/>
      <c r="J98" s="100">
        <f>J128</f>
        <v>0</v>
      </c>
      <c r="L98" s="97"/>
    </row>
    <row r="99" spans="2:12" s="9" customFormat="1" ht="19.899999999999999" customHeight="1">
      <c r="B99" s="97"/>
      <c r="D99" s="98" t="s">
        <v>114</v>
      </c>
      <c r="E99" s="99"/>
      <c r="F99" s="99"/>
      <c r="G99" s="99"/>
      <c r="H99" s="99"/>
      <c r="I99" s="99"/>
      <c r="J99" s="100">
        <f>J139</f>
        <v>0</v>
      </c>
      <c r="L99" s="97"/>
    </row>
    <row r="100" spans="2:12" s="9" customFormat="1" ht="19.899999999999999" customHeight="1">
      <c r="B100" s="97"/>
      <c r="D100" s="98" t="s">
        <v>115</v>
      </c>
      <c r="E100" s="99"/>
      <c r="F100" s="99"/>
      <c r="G100" s="99"/>
      <c r="H100" s="99"/>
      <c r="I100" s="99"/>
      <c r="J100" s="100">
        <f>J152</f>
        <v>0</v>
      </c>
      <c r="L100" s="97"/>
    </row>
    <row r="101" spans="2:12" s="9" customFormat="1" ht="19.899999999999999" customHeight="1">
      <c r="B101" s="97"/>
      <c r="D101" s="98" t="s">
        <v>116</v>
      </c>
      <c r="E101" s="99"/>
      <c r="F101" s="99"/>
      <c r="G101" s="99"/>
      <c r="H101" s="99"/>
      <c r="I101" s="99"/>
      <c r="J101" s="100">
        <f>J157</f>
        <v>0</v>
      </c>
      <c r="L101" s="97"/>
    </row>
    <row r="102" spans="2:12" s="9" customFormat="1" ht="19.899999999999999" customHeight="1">
      <c r="B102" s="97"/>
      <c r="D102" s="98" t="s">
        <v>117</v>
      </c>
      <c r="E102" s="99"/>
      <c r="F102" s="99"/>
      <c r="G102" s="99"/>
      <c r="H102" s="99"/>
      <c r="I102" s="99"/>
      <c r="J102" s="100">
        <f>J180</f>
        <v>0</v>
      </c>
      <c r="L102" s="97"/>
    </row>
    <row r="103" spans="2:12" s="9" customFormat="1" ht="19.899999999999999" customHeight="1">
      <c r="B103" s="97"/>
      <c r="D103" s="98" t="s">
        <v>118</v>
      </c>
      <c r="E103" s="99"/>
      <c r="F103" s="99"/>
      <c r="G103" s="99"/>
      <c r="H103" s="99"/>
      <c r="I103" s="99"/>
      <c r="J103" s="100">
        <f>J187</f>
        <v>0</v>
      </c>
      <c r="L103" s="97"/>
    </row>
    <row r="104" spans="2:12" s="8" customFormat="1" ht="24.95" customHeight="1">
      <c r="B104" s="93"/>
      <c r="D104" s="94" t="s">
        <v>119</v>
      </c>
      <c r="E104" s="95"/>
      <c r="F104" s="95"/>
      <c r="G104" s="95"/>
      <c r="H104" s="95"/>
      <c r="I104" s="95"/>
      <c r="J104" s="96">
        <f>J190</f>
        <v>0</v>
      </c>
      <c r="L104" s="93"/>
    </row>
    <row r="105" spans="2:12" s="9" customFormat="1" ht="19.899999999999999" customHeight="1">
      <c r="B105" s="97"/>
      <c r="D105" s="98" t="s">
        <v>318</v>
      </c>
      <c r="E105" s="99"/>
      <c r="F105" s="99"/>
      <c r="G105" s="99"/>
      <c r="H105" s="99"/>
      <c r="I105" s="99"/>
      <c r="J105" s="100">
        <f>J191</f>
        <v>0</v>
      </c>
      <c r="L105" s="97"/>
    </row>
    <row r="106" spans="2:12" s="9" customFormat="1" ht="19.899999999999999" customHeight="1">
      <c r="B106" s="97"/>
      <c r="D106" s="98" t="s">
        <v>120</v>
      </c>
      <c r="E106" s="99"/>
      <c r="F106" s="99"/>
      <c r="G106" s="99"/>
      <c r="H106" s="99"/>
      <c r="I106" s="99"/>
      <c r="J106" s="100">
        <f>J194</f>
        <v>0</v>
      </c>
      <c r="L106" s="97"/>
    </row>
    <row r="107" spans="2:12" s="1" customFormat="1" ht="21.75" customHeight="1">
      <c r="B107" s="25"/>
      <c r="L107" s="25"/>
    </row>
    <row r="108" spans="2:12" s="1" customFormat="1" ht="6.95" customHeight="1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25"/>
    </row>
    <row r="112" spans="2:12" s="1" customFormat="1" ht="6.95" customHeight="1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25"/>
    </row>
    <row r="113" spans="2:63" s="1" customFormat="1" ht="24.95" customHeight="1">
      <c r="B113" s="25"/>
      <c r="C113" s="17" t="s">
        <v>121</v>
      </c>
      <c r="L113" s="25"/>
    </row>
    <row r="114" spans="2:63" s="1" customFormat="1" ht="6.95" customHeight="1">
      <c r="B114" s="25"/>
      <c r="L114" s="25"/>
    </row>
    <row r="115" spans="2:63" s="1" customFormat="1" ht="12" customHeight="1">
      <c r="B115" s="25"/>
      <c r="C115" s="22" t="s">
        <v>14</v>
      </c>
      <c r="L115" s="25"/>
    </row>
    <row r="116" spans="2:63" s="1" customFormat="1" ht="15" customHeight="1">
      <c r="B116" s="25"/>
      <c r="E116" s="192" t="str">
        <f>E7</f>
        <v>Hodonín – opravy asfaltových vrstev MK 2024</v>
      </c>
      <c r="F116" s="193"/>
      <c r="G116" s="193"/>
      <c r="H116" s="193"/>
      <c r="L116" s="25"/>
    </row>
    <row r="117" spans="2:63" s="1" customFormat="1" ht="12" customHeight="1">
      <c r="B117" s="25"/>
      <c r="C117" s="22" t="s">
        <v>104</v>
      </c>
      <c r="L117" s="25"/>
    </row>
    <row r="118" spans="2:63" s="1" customFormat="1" ht="15" customHeight="1">
      <c r="B118" s="25"/>
      <c r="E118" s="184" t="str">
        <f>E9</f>
        <v>08 - Rekonstrukce MK Národní třída - úsek Dukelských hrdinů -Štefánikova</v>
      </c>
      <c r="F118" s="191"/>
      <c r="G118" s="191"/>
      <c r="H118" s="191"/>
      <c r="L118" s="25"/>
    </row>
    <row r="119" spans="2:63" s="1" customFormat="1" ht="6.95" customHeight="1">
      <c r="B119" s="25"/>
      <c r="L119" s="25"/>
    </row>
    <row r="120" spans="2:63" s="1" customFormat="1" ht="12" customHeight="1">
      <c r="B120" s="25"/>
      <c r="C120" s="22" t="s">
        <v>18</v>
      </c>
      <c r="F120" s="20" t="str">
        <f>F12</f>
        <v xml:space="preserve"> </v>
      </c>
      <c r="I120" s="22" t="s">
        <v>20</v>
      </c>
      <c r="J120" s="45" t="str">
        <f>IF(J12="","",J12)</f>
        <v/>
      </c>
      <c r="L120" s="25"/>
    </row>
    <row r="121" spans="2:63" s="1" customFormat="1" ht="6.95" customHeight="1">
      <c r="B121" s="25"/>
      <c r="L121" s="25"/>
    </row>
    <row r="122" spans="2:63" s="1" customFormat="1" ht="14.85" customHeight="1">
      <c r="B122" s="25"/>
      <c r="C122" s="22" t="s">
        <v>21</v>
      </c>
      <c r="F122" s="20" t="str">
        <f>E15</f>
        <v xml:space="preserve"> </v>
      </c>
      <c r="I122" s="22" t="s">
        <v>25</v>
      </c>
      <c r="J122" s="23" t="str">
        <f>E21</f>
        <v xml:space="preserve"> </v>
      </c>
      <c r="L122" s="25"/>
    </row>
    <row r="123" spans="2:63" s="1" customFormat="1" ht="14.85" customHeight="1">
      <c r="B123" s="25"/>
      <c r="C123" s="22" t="s">
        <v>24</v>
      </c>
      <c r="F123" s="20" t="str">
        <f>IF(E18="","",E18)</f>
        <v xml:space="preserve"> </v>
      </c>
      <c r="I123" s="22" t="s">
        <v>27</v>
      </c>
      <c r="J123" s="23" t="str">
        <f>E24</f>
        <v xml:space="preserve"> </v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01"/>
      <c r="C125" s="102" t="s">
        <v>122</v>
      </c>
      <c r="D125" s="103" t="s">
        <v>54</v>
      </c>
      <c r="E125" s="103" t="s">
        <v>50</v>
      </c>
      <c r="F125" s="103" t="s">
        <v>51</v>
      </c>
      <c r="G125" s="103" t="s">
        <v>123</v>
      </c>
      <c r="H125" s="103" t="s">
        <v>124</v>
      </c>
      <c r="I125" s="103" t="s">
        <v>125</v>
      </c>
      <c r="J125" s="104" t="s">
        <v>108</v>
      </c>
      <c r="K125" s="105" t="s">
        <v>126</v>
      </c>
      <c r="L125" s="101"/>
      <c r="M125" s="51" t="s">
        <v>1</v>
      </c>
      <c r="N125" s="52" t="s">
        <v>33</v>
      </c>
      <c r="O125" s="52" t="s">
        <v>127</v>
      </c>
      <c r="P125" s="52" t="s">
        <v>128</v>
      </c>
      <c r="Q125" s="52" t="s">
        <v>129</v>
      </c>
      <c r="R125" s="52" t="s">
        <v>130</v>
      </c>
      <c r="S125" s="52" t="s">
        <v>131</v>
      </c>
      <c r="T125" s="53" t="s">
        <v>132</v>
      </c>
    </row>
    <row r="126" spans="2:63" s="1" customFormat="1" ht="22.9" customHeight="1">
      <c r="B126" s="25"/>
      <c r="C126" s="134" t="s">
        <v>133</v>
      </c>
      <c r="J126" s="144">
        <f>BK126</f>
        <v>0</v>
      </c>
      <c r="L126" s="25"/>
      <c r="M126" s="54"/>
      <c r="N126" s="46"/>
      <c r="O126" s="46"/>
      <c r="P126" s="106">
        <f>P127+P190</f>
        <v>0</v>
      </c>
      <c r="Q126" s="46"/>
      <c r="R126" s="106">
        <f>R127+R190</f>
        <v>0</v>
      </c>
      <c r="S126" s="46"/>
      <c r="T126" s="107">
        <f>T127+T190</f>
        <v>0</v>
      </c>
      <c r="AT126" s="13" t="s">
        <v>68</v>
      </c>
      <c r="AU126" s="13" t="s">
        <v>110</v>
      </c>
      <c r="BK126" s="108">
        <f>BK127+BK190</f>
        <v>0</v>
      </c>
    </row>
    <row r="127" spans="2:63" s="11" customFormat="1" ht="25.9" customHeight="1">
      <c r="B127" s="109"/>
      <c r="D127" s="110" t="s">
        <v>68</v>
      </c>
      <c r="E127" s="135" t="s">
        <v>134</v>
      </c>
      <c r="F127" s="135" t="s">
        <v>135</v>
      </c>
      <c r="J127" s="145">
        <f>BK127</f>
        <v>0</v>
      </c>
      <c r="L127" s="109"/>
      <c r="M127" s="111"/>
      <c r="P127" s="112">
        <f>P128+P139+P152+P157+P180+P187</f>
        <v>0</v>
      </c>
      <c r="R127" s="112">
        <f>R128+R139+R152+R157+R180+R187</f>
        <v>0</v>
      </c>
      <c r="T127" s="113">
        <f>T128+T139+T152+T157+T180+T187</f>
        <v>0</v>
      </c>
      <c r="AR127" s="110" t="s">
        <v>76</v>
      </c>
      <c r="AT127" s="114" t="s">
        <v>68</v>
      </c>
      <c r="AU127" s="114" t="s">
        <v>69</v>
      </c>
      <c r="AY127" s="110" t="s">
        <v>136</v>
      </c>
      <c r="BK127" s="115">
        <f>BK128+BK139+BK152+BK157+BK180+BK187</f>
        <v>0</v>
      </c>
    </row>
    <row r="128" spans="2:63" s="11" customFormat="1" ht="22.9" customHeight="1">
      <c r="B128" s="109"/>
      <c r="D128" s="110" t="s">
        <v>68</v>
      </c>
      <c r="E128" s="136" t="s">
        <v>76</v>
      </c>
      <c r="F128" s="136" t="s">
        <v>137</v>
      </c>
      <c r="J128" s="146">
        <f>BK128</f>
        <v>0</v>
      </c>
      <c r="L128" s="109"/>
      <c r="M128" s="111"/>
      <c r="P128" s="112">
        <f>SUM(P129:P138)</f>
        <v>0</v>
      </c>
      <c r="R128" s="112">
        <f>SUM(R129:R138)</f>
        <v>0</v>
      </c>
      <c r="T128" s="113">
        <f>SUM(T129:T138)</f>
        <v>0</v>
      </c>
      <c r="AR128" s="110" t="s">
        <v>76</v>
      </c>
      <c r="AT128" s="114" t="s">
        <v>68</v>
      </c>
      <c r="AU128" s="114" t="s">
        <v>76</v>
      </c>
      <c r="AY128" s="110" t="s">
        <v>136</v>
      </c>
      <c r="BK128" s="115">
        <f>SUM(BK129:BK138)</f>
        <v>0</v>
      </c>
    </row>
    <row r="129" spans="2:65" s="1" customFormat="1" ht="31.9" customHeight="1">
      <c r="B129" s="116"/>
      <c r="C129" s="137" t="s">
        <v>76</v>
      </c>
      <c r="D129" s="137" t="s">
        <v>138</v>
      </c>
      <c r="E129" s="138" t="s">
        <v>294</v>
      </c>
      <c r="F129" s="139" t="s">
        <v>295</v>
      </c>
      <c r="G129" s="140" t="s">
        <v>141</v>
      </c>
      <c r="H129" s="141">
        <v>221</v>
      </c>
      <c r="I129" s="117"/>
      <c r="J129" s="147">
        <f>ROUND(I129*H129,2)</f>
        <v>0</v>
      </c>
      <c r="K129" s="118"/>
      <c r="L129" s="25"/>
      <c r="M129" s="119" t="s">
        <v>1</v>
      </c>
      <c r="N129" s="120" t="s">
        <v>34</v>
      </c>
      <c r="O129" s="121">
        <v>0</v>
      </c>
      <c r="P129" s="121">
        <f>O129*H129</f>
        <v>0</v>
      </c>
      <c r="Q129" s="121">
        <v>0</v>
      </c>
      <c r="R129" s="121">
        <f>Q129*H129</f>
        <v>0</v>
      </c>
      <c r="S129" s="121">
        <v>0</v>
      </c>
      <c r="T129" s="122">
        <f>S129*H129</f>
        <v>0</v>
      </c>
      <c r="AR129" s="123" t="s">
        <v>142</v>
      </c>
      <c r="AT129" s="123" t="s">
        <v>138</v>
      </c>
      <c r="AU129" s="123" t="s">
        <v>78</v>
      </c>
      <c r="AY129" s="13" t="s">
        <v>136</v>
      </c>
      <c r="BE129" s="124">
        <f>IF(N129="základní",J129,0)</f>
        <v>0</v>
      </c>
      <c r="BF129" s="124">
        <f>IF(N129="snížená",J129,0)</f>
        <v>0</v>
      </c>
      <c r="BG129" s="124">
        <f>IF(N129="zákl. přenesená",J129,0)</f>
        <v>0</v>
      </c>
      <c r="BH129" s="124">
        <f>IF(N129="sníž. přenesená",J129,0)</f>
        <v>0</v>
      </c>
      <c r="BI129" s="124">
        <f>IF(N129="nulová",J129,0)</f>
        <v>0</v>
      </c>
      <c r="BJ129" s="13" t="s">
        <v>76</v>
      </c>
      <c r="BK129" s="124">
        <f>ROUND(I129*H129,2)</f>
        <v>0</v>
      </c>
      <c r="BL129" s="13" t="s">
        <v>142</v>
      </c>
      <c r="BM129" s="123" t="s">
        <v>78</v>
      </c>
    </row>
    <row r="130" spans="2:65" s="1" customFormat="1" ht="48.75">
      <c r="B130" s="25"/>
      <c r="D130" s="142" t="s">
        <v>143</v>
      </c>
      <c r="F130" s="143" t="s">
        <v>296</v>
      </c>
      <c r="L130" s="25"/>
      <c r="M130" s="125"/>
      <c r="T130" s="48"/>
      <c r="AT130" s="13" t="s">
        <v>143</v>
      </c>
      <c r="AU130" s="13" t="s">
        <v>78</v>
      </c>
    </row>
    <row r="131" spans="2:65" s="1" customFormat="1" ht="31.9" customHeight="1">
      <c r="B131" s="116"/>
      <c r="C131" s="137" t="s">
        <v>319</v>
      </c>
      <c r="D131" s="137" t="s">
        <v>138</v>
      </c>
      <c r="E131" s="138" t="s">
        <v>320</v>
      </c>
      <c r="F131" s="139" t="s">
        <v>321</v>
      </c>
      <c r="G131" s="140" t="s">
        <v>141</v>
      </c>
      <c r="H131" s="141">
        <v>371</v>
      </c>
      <c r="I131" s="117"/>
      <c r="J131" s="147">
        <f>ROUND(I131*H131,2)</f>
        <v>0</v>
      </c>
      <c r="K131" s="118"/>
      <c r="L131" s="25"/>
      <c r="M131" s="119" t="s">
        <v>1</v>
      </c>
      <c r="N131" s="120" t="s">
        <v>34</v>
      </c>
      <c r="O131" s="121">
        <v>0</v>
      </c>
      <c r="P131" s="121">
        <f>O131*H131</f>
        <v>0</v>
      </c>
      <c r="Q131" s="121">
        <v>0</v>
      </c>
      <c r="R131" s="121">
        <f>Q131*H131</f>
        <v>0</v>
      </c>
      <c r="S131" s="121">
        <v>0</v>
      </c>
      <c r="T131" s="122">
        <f>S131*H131</f>
        <v>0</v>
      </c>
      <c r="AR131" s="123" t="s">
        <v>142</v>
      </c>
      <c r="AT131" s="123" t="s">
        <v>138</v>
      </c>
      <c r="AU131" s="123" t="s">
        <v>78</v>
      </c>
      <c r="AY131" s="13" t="s">
        <v>136</v>
      </c>
      <c r="BE131" s="124">
        <f>IF(N131="základní",J131,0)</f>
        <v>0</v>
      </c>
      <c r="BF131" s="124">
        <f>IF(N131="snížená",J131,0)</f>
        <v>0</v>
      </c>
      <c r="BG131" s="124">
        <f>IF(N131="zákl. přenesená",J131,0)</f>
        <v>0</v>
      </c>
      <c r="BH131" s="124">
        <f>IF(N131="sníž. přenesená",J131,0)</f>
        <v>0</v>
      </c>
      <c r="BI131" s="124">
        <f>IF(N131="nulová",J131,0)</f>
        <v>0</v>
      </c>
      <c r="BJ131" s="13" t="s">
        <v>76</v>
      </c>
      <c r="BK131" s="124">
        <f>ROUND(I131*H131,2)</f>
        <v>0</v>
      </c>
      <c r="BL131" s="13" t="s">
        <v>142</v>
      </c>
      <c r="BM131" s="123" t="s">
        <v>142</v>
      </c>
    </row>
    <row r="132" spans="2:65" s="1" customFormat="1" ht="39">
      <c r="B132" s="25"/>
      <c r="D132" s="142" t="s">
        <v>143</v>
      </c>
      <c r="F132" s="143" t="s">
        <v>322</v>
      </c>
      <c r="L132" s="25"/>
      <c r="M132" s="125"/>
      <c r="T132" s="48"/>
      <c r="AT132" s="13" t="s">
        <v>143</v>
      </c>
      <c r="AU132" s="13" t="s">
        <v>78</v>
      </c>
    </row>
    <row r="133" spans="2:65" s="1" customFormat="1" ht="31.9" customHeight="1">
      <c r="B133" s="116"/>
      <c r="C133" s="137" t="s">
        <v>242</v>
      </c>
      <c r="D133" s="137" t="s">
        <v>138</v>
      </c>
      <c r="E133" s="138" t="s">
        <v>145</v>
      </c>
      <c r="F133" s="139" t="s">
        <v>146</v>
      </c>
      <c r="G133" s="140" t="s">
        <v>141</v>
      </c>
      <c r="H133" s="141">
        <v>3400.1</v>
      </c>
      <c r="I133" s="117"/>
      <c r="J133" s="147">
        <f>ROUND(I133*H133,2)</f>
        <v>0</v>
      </c>
      <c r="K133" s="118"/>
      <c r="L133" s="25"/>
      <c r="M133" s="119" t="s">
        <v>1</v>
      </c>
      <c r="N133" s="120" t="s">
        <v>34</v>
      </c>
      <c r="O133" s="121">
        <v>0</v>
      </c>
      <c r="P133" s="121">
        <f>O133*H133</f>
        <v>0</v>
      </c>
      <c r="Q133" s="121">
        <v>0</v>
      </c>
      <c r="R133" s="121">
        <f>Q133*H133</f>
        <v>0</v>
      </c>
      <c r="S133" s="121">
        <v>0</v>
      </c>
      <c r="T133" s="122">
        <f>S133*H133</f>
        <v>0</v>
      </c>
      <c r="AR133" s="123" t="s">
        <v>142</v>
      </c>
      <c r="AT133" s="123" t="s">
        <v>138</v>
      </c>
      <c r="AU133" s="123" t="s">
        <v>78</v>
      </c>
      <c r="AY133" s="13" t="s">
        <v>136</v>
      </c>
      <c r="BE133" s="124">
        <f>IF(N133="základní",J133,0)</f>
        <v>0</v>
      </c>
      <c r="BF133" s="124">
        <f>IF(N133="snížená",J133,0)</f>
        <v>0</v>
      </c>
      <c r="BG133" s="124">
        <f>IF(N133="zákl. přenesená",J133,0)</f>
        <v>0</v>
      </c>
      <c r="BH133" s="124">
        <f>IF(N133="sníž. přenesená",J133,0)</f>
        <v>0</v>
      </c>
      <c r="BI133" s="124">
        <f>IF(N133="nulová",J133,0)</f>
        <v>0</v>
      </c>
      <c r="BJ133" s="13" t="s">
        <v>76</v>
      </c>
      <c r="BK133" s="124">
        <f>ROUND(I133*H133,2)</f>
        <v>0</v>
      </c>
      <c r="BL133" s="13" t="s">
        <v>142</v>
      </c>
      <c r="BM133" s="123" t="s">
        <v>150</v>
      </c>
    </row>
    <row r="134" spans="2:65" s="1" customFormat="1" ht="29.25">
      <c r="B134" s="25"/>
      <c r="D134" s="142" t="s">
        <v>143</v>
      </c>
      <c r="F134" s="143" t="s">
        <v>147</v>
      </c>
      <c r="L134" s="25"/>
      <c r="M134" s="125"/>
      <c r="T134" s="48"/>
      <c r="AT134" s="13" t="s">
        <v>143</v>
      </c>
      <c r="AU134" s="13" t="s">
        <v>78</v>
      </c>
    </row>
    <row r="135" spans="2:65" s="1" customFormat="1" ht="15" customHeight="1">
      <c r="B135" s="116"/>
      <c r="C135" s="137" t="s">
        <v>184</v>
      </c>
      <c r="D135" s="137" t="s">
        <v>138</v>
      </c>
      <c r="E135" s="138" t="s">
        <v>323</v>
      </c>
      <c r="F135" s="139" t="s">
        <v>324</v>
      </c>
      <c r="G135" s="140" t="s">
        <v>177</v>
      </c>
      <c r="H135" s="141">
        <v>609</v>
      </c>
      <c r="I135" s="117"/>
      <c r="J135" s="147">
        <f>ROUND(I135*H135,2)</f>
        <v>0</v>
      </c>
      <c r="K135" s="118"/>
      <c r="L135" s="25"/>
      <c r="M135" s="119" t="s">
        <v>1</v>
      </c>
      <c r="N135" s="120" t="s">
        <v>34</v>
      </c>
      <c r="O135" s="121">
        <v>0</v>
      </c>
      <c r="P135" s="121">
        <f>O135*H135</f>
        <v>0</v>
      </c>
      <c r="Q135" s="121">
        <v>0</v>
      </c>
      <c r="R135" s="121">
        <f>Q135*H135</f>
        <v>0</v>
      </c>
      <c r="S135" s="121">
        <v>0</v>
      </c>
      <c r="T135" s="122">
        <f>S135*H135</f>
        <v>0</v>
      </c>
      <c r="AR135" s="123" t="s">
        <v>142</v>
      </c>
      <c r="AT135" s="123" t="s">
        <v>138</v>
      </c>
      <c r="AU135" s="123" t="s">
        <v>78</v>
      </c>
      <c r="AY135" s="13" t="s">
        <v>136</v>
      </c>
      <c r="BE135" s="124">
        <f>IF(N135="základní",J135,0)</f>
        <v>0</v>
      </c>
      <c r="BF135" s="124">
        <f>IF(N135="snížená",J135,0)</f>
        <v>0</v>
      </c>
      <c r="BG135" s="124">
        <f>IF(N135="zákl. přenesená",J135,0)</f>
        <v>0</v>
      </c>
      <c r="BH135" s="124">
        <f>IF(N135="sníž. přenesená",J135,0)</f>
        <v>0</v>
      </c>
      <c r="BI135" s="124">
        <f>IF(N135="nulová",J135,0)</f>
        <v>0</v>
      </c>
      <c r="BJ135" s="13" t="s">
        <v>76</v>
      </c>
      <c r="BK135" s="124">
        <f>ROUND(I135*H135,2)</f>
        <v>0</v>
      </c>
      <c r="BL135" s="13" t="s">
        <v>142</v>
      </c>
      <c r="BM135" s="123" t="s">
        <v>156</v>
      </c>
    </row>
    <row r="136" spans="2:65" s="1" customFormat="1" ht="29.25">
      <c r="B136" s="25"/>
      <c r="D136" s="142" t="s">
        <v>143</v>
      </c>
      <c r="F136" s="143" t="s">
        <v>325</v>
      </c>
      <c r="L136" s="25"/>
      <c r="M136" s="125"/>
      <c r="T136" s="48"/>
      <c r="AT136" s="13" t="s">
        <v>143</v>
      </c>
      <c r="AU136" s="13" t="s">
        <v>78</v>
      </c>
    </row>
    <row r="137" spans="2:65" s="1" customFormat="1" ht="23.65" customHeight="1">
      <c r="B137" s="116"/>
      <c r="C137" s="137" t="s">
        <v>142</v>
      </c>
      <c r="D137" s="137" t="s">
        <v>138</v>
      </c>
      <c r="E137" s="138" t="s">
        <v>300</v>
      </c>
      <c r="F137" s="139" t="s">
        <v>301</v>
      </c>
      <c r="G137" s="140" t="s">
        <v>141</v>
      </c>
      <c r="H137" s="141">
        <v>371</v>
      </c>
      <c r="I137" s="117"/>
      <c r="J137" s="147">
        <f>ROUND(I137*H137,2)</f>
        <v>0</v>
      </c>
      <c r="K137" s="118"/>
      <c r="L137" s="25"/>
      <c r="M137" s="119" t="s">
        <v>1</v>
      </c>
      <c r="N137" s="120" t="s">
        <v>34</v>
      </c>
      <c r="O137" s="121">
        <v>0</v>
      </c>
      <c r="P137" s="121">
        <f>O137*H137</f>
        <v>0</v>
      </c>
      <c r="Q137" s="121">
        <v>0</v>
      </c>
      <c r="R137" s="121">
        <f>Q137*H137</f>
        <v>0</v>
      </c>
      <c r="S137" s="121">
        <v>0</v>
      </c>
      <c r="T137" s="122">
        <f>S137*H137</f>
        <v>0</v>
      </c>
      <c r="AR137" s="123" t="s">
        <v>142</v>
      </c>
      <c r="AT137" s="123" t="s">
        <v>138</v>
      </c>
      <c r="AU137" s="123" t="s">
        <v>78</v>
      </c>
      <c r="AY137" s="13" t="s">
        <v>136</v>
      </c>
      <c r="BE137" s="124">
        <f>IF(N137="základní",J137,0)</f>
        <v>0</v>
      </c>
      <c r="BF137" s="124">
        <f>IF(N137="snížená",J137,0)</f>
        <v>0</v>
      </c>
      <c r="BG137" s="124">
        <f>IF(N137="zákl. přenesená",J137,0)</f>
        <v>0</v>
      </c>
      <c r="BH137" s="124">
        <f>IF(N137="sníž. přenesená",J137,0)</f>
        <v>0</v>
      </c>
      <c r="BI137" s="124">
        <f>IF(N137="nulová",J137,0)</f>
        <v>0</v>
      </c>
      <c r="BJ137" s="13" t="s">
        <v>76</v>
      </c>
      <c r="BK137" s="124">
        <f>ROUND(I137*H137,2)</f>
        <v>0</v>
      </c>
      <c r="BL137" s="13" t="s">
        <v>142</v>
      </c>
      <c r="BM137" s="123" t="s">
        <v>96</v>
      </c>
    </row>
    <row r="138" spans="2:65" s="1" customFormat="1" ht="19.5">
      <c r="B138" s="25"/>
      <c r="D138" s="142" t="s">
        <v>143</v>
      </c>
      <c r="F138" s="143" t="s">
        <v>302</v>
      </c>
      <c r="L138" s="25"/>
      <c r="M138" s="125"/>
      <c r="T138" s="48"/>
      <c r="AT138" s="13" t="s">
        <v>143</v>
      </c>
      <c r="AU138" s="13" t="s">
        <v>78</v>
      </c>
    </row>
    <row r="139" spans="2:65" s="11" customFormat="1" ht="22.9" customHeight="1">
      <c r="B139" s="109"/>
      <c r="D139" s="110" t="s">
        <v>68</v>
      </c>
      <c r="E139" s="136" t="s">
        <v>158</v>
      </c>
      <c r="F139" s="136" t="s">
        <v>159</v>
      </c>
      <c r="J139" s="146">
        <f>BK139</f>
        <v>0</v>
      </c>
      <c r="L139" s="109"/>
      <c r="M139" s="111"/>
      <c r="P139" s="112">
        <f>SUM(P140:P151)</f>
        <v>0</v>
      </c>
      <c r="R139" s="112">
        <f>SUM(R140:R151)</f>
        <v>0</v>
      </c>
      <c r="T139" s="113">
        <f>SUM(T140:T151)</f>
        <v>0</v>
      </c>
      <c r="AR139" s="110" t="s">
        <v>76</v>
      </c>
      <c r="AT139" s="114" t="s">
        <v>68</v>
      </c>
      <c r="AU139" s="114" t="s">
        <v>76</v>
      </c>
      <c r="AY139" s="110" t="s">
        <v>136</v>
      </c>
      <c r="BK139" s="115">
        <f>SUM(BK140:BK151)</f>
        <v>0</v>
      </c>
    </row>
    <row r="140" spans="2:65" s="1" customFormat="1" ht="21.4" customHeight="1">
      <c r="B140" s="116"/>
      <c r="C140" s="137" t="s">
        <v>158</v>
      </c>
      <c r="D140" s="137" t="s">
        <v>138</v>
      </c>
      <c r="E140" s="138" t="s">
        <v>306</v>
      </c>
      <c r="F140" s="139" t="s">
        <v>307</v>
      </c>
      <c r="G140" s="140" t="s">
        <v>141</v>
      </c>
      <c r="H140" s="141">
        <v>371</v>
      </c>
      <c r="I140" s="117"/>
      <c r="J140" s="147">
        <f>ROUND(I140*H140,2)</f>
        <v>0</v>
      </c>
      <c r="K140" s="118"/>
      <c r="L140" s="25"/>
      <c r="M140" s="119" t="s">
        <v>1</v>
      </c>
      <c r="N140" s="120" t="s">
        <v>34</v>
      </c>
      <c r="O140" s="121">
        <v>0</v>
      </c>
      <c r="P140" s="121">
        <f>O140*H140</f>
        <v>0</v>
      </c>
      <c r="Q140" s="121">
        <v>0</v>
      </c>
      <c r="R140" s="121">
        <f>Q140*H140</f>
        <v>0</v>
      </c>
      <c r="S140" s="121">
        <v>0</v>
      </c>
      <c r="T140" s="122">
        <f>S140*H140</f>
        <v>0</v>
      </c>
      <c r="AR140" s="123" t="s">
        <v>142</v>
      </c>
      <c r="AT140" s="123" t="s">
        <v>138</v>
      </c>
      <c r="AU140" s="123" t="s">
        <v>78</v>
      </c>
      <c r="AY140" s="13" t="s">
        <v>136</v>
      </c>
      <c r="BE140" s="124">
        <f>IF(N140="základní",J140,0)</f>
        <v>0</v>
      </c>
      <c r="BF140" s="124">
        <f>IF(N140="snížená",J140,0)</f>
        <v>0</v>
      </c>
      <c r="BG140" s="124">
        <f>IF(N140="zákl. přenesená",J140,0)</f>
        <v>0</v>
      </c>
      <c r="BH140" s="124">
        <f>IF(N140="sníž. přenesená",J140,0)</f>
        <v>0</v>
      </c>
      <c r="BI140" s="124">
        <f>IF(N140="nulová",J140,0)</f>
        <v>0</v>
      </c>
      <c r="BJ140" s="13" t="s">
        <v>76</v>
      </c>
      <c r="BK140" s="124">
        <f>ROUND(I140*H140,2)</f>
        <v>0</v>
      </c>
      <c r="BL140" s="13" t="s">
        <v>142</v>
      </c>
      <c r="BM140" s="123" t="s">
        <v>8</v>
      </c>
    </row>
    <row r="141" spans="2:65" s="1" customFormat="1" ht="19.5">
      <c r="B141" s="25"/>
      <c r="D141" s="142" t="s">
        <v>143</v>
      </c>
      <c r="F141" s="143" t="s">
        <v>308</v>
      </c>
      <c r="L141" s="25"/>
      <c r="M141" s="125"/>
      <c r="T141" s="48"/>
      <c r="AT141" s="13" t="s">
        <v>143</v>
      </c>
      <c r="AU141" s="13" t="s">
        <v>78</v>
      </c>
    </row>
    <row r="142" spans="2:65" s="1" customFormat="1" ht="23.65" customHeight="1">
      <c r="B142" s="116"/>
      <c r="C142" s="137" t="s">
        <v>7</v>
      </c>
      <c r="D142" s="137" t="s">
        <v>138</v>
      </c>
      <c r="E142" s="138" t="s">
        <v>326</v>
      </c>
      <c r="F142" s="139" t="s">
        <v>327</v>
      </c>
      <c r="G142" s="140" t="s">
        <v>141</v>
      </c>
      <c r="H142" s="141">
        <v>371</v>
      </c>
      <c r="I142" s="117"/>
      <c r="J142" s="147">
        <f>ROUND(I142*H142,2)</f>
        <v>0</v>
      </c>
      <c r="K142" s="118"/>
      <c r="L142" s="25"/>
      <c r="M142" s="119" t="s">
        <v>1</v>
      </c>
      <c r="N142" s="120" t="s">
        <v>34</v>
      </c>
      <c r="O142" s="121">
        <v>0</v>
      </c>
      <c r="P142" s="121">
        <f>O142*H142</f>
        <v>0</v>
      </c>
      <c r="Q142" s="121">
        <v>0</v>
      </c>
      <c r="R142" s="121">
        <f>Q142*H142</f>
        <v>0</v>
      </c>
      <c r="S142" s="121">
        <v>0</v>
      </c>
      <c r="T142" s="122">
        <f>S142*H142</f>
        <v>0</v>
      </c>
      <c r="AR142" s="123" t="s">
        <v>142</v>
      </c>
      <c r="AT142" s="123" t="s">
        <v>138</v>
      </c>
      <c r="AU142" s="123" t="s">
        <v>78</v>
      </c>
      <c r="AY142" s="13" t="s">
        <v>136</v>
      </c>
      <c r="BE142" s="124">
        <f>IF(N142="základní",J142,0)</f>
        <v>0</v>
      </c>
      <c r="BF142" s="124">
        <f>IF(N142="snížená",J142,0)</f>
        <v>0</v>
      </c>
      <c r="BG142" s="124">
        <f>IF(N142="zákl. přenesená",J142,0)</f>
        <v>0</v>
      </c>
      <c r="BH142" s="124">
        <f>IF(N142="sníž. přenesená",J142,0)</f>
        <v>0</v>
      </c>
      <c r="BI142" s="124">
        <f>IF(N142="nulová",J142,0)</f>
        <v>0</v>
      </c>
      <c r="BJ142" s="13" t="s">
        <v>76</v>
      </c>
      <c r="BK142" s="124">
        <f>ROUND(I142*H142,2)</f>
        <v>0</v>
      </c>
      <c r="BL142" s="13" t="s">
        <v>142</v>
      </c>
      <c r="BM142" s="123" t="s">
        <v>168</v>
      </c>
    </row>
    <row r="143" spans="2:65" s="1" customFormat="1" ht="19.5">
      <c r="B143" s="25"/>
      <c r="D143" s="142" t="s">
        <v>143</v>
      </c>
      <c r="F143" s="143" t="s">
        <v>328</v>
      </c>
      <c r="L143" s="25"/>
      <c r="M143" s="125"/>
      <c r="T143" s="48"/>
      <c r="AT143" s="13" t="s">
        <v>143</v>
      </c>
      <c r="AU143" s="13" t="s">
        <v>78</v>
      </c>
    </row>
    <row r="144" spans="2:65" s="1" customFormat="1" ht="23.65" customHeight="1">
      <c r="B144" s="116"/>
      <c r="C144" s="137" t="s">
        <v>150</v>
      </c>
      <c r="D144" s="137" t="s">
        <v>138</v>
      </c>
      <c r="E144" s="138" t="s">
        <v>160</v>
      </c>
      <c r="F144" s="139" t="s">
        <v>161</v>
      </c>
      <c r="G144" s="140" t="s">
        <v>141</v>
      </c>
      <c r="H144" s="141">
        <v>7508</v>
      </c>
      <c r="I144" s="117"/>
      <c r="J144" s="147">
        <f>ROUND(I144*H144,2)</f>
        <v>0</v>
      </c>
      <c r="K144" s="118"/>
      <c r="L144" s="25"/>
      <c r="M144" s="119" t="s">
        <v>1</v>
      </c>
      <c r="N144" s="120" t="s">
        <v>34</v>
      </c>
      <c r="O144" s="121">
        <v>0</v>
      </c>
      <c r="P144" s="121">
        <f>O144*H144</f>
        <v>0</v>
      </c>
      <c r="Q144" s="121">
        <v>0</v>
      </c>
      <c r="R144" s="121">
        <f>Q144*H144</f>
        <v>0</v>
      </c>
      <c r="S144" s="121">
        <v>0</v>
      </c>
      <c r="T144" s="122">
        <f>S144*H144</f>
        <v>0</v>
      </c>
      <c r="AR144" s="123" t="s">
        <v>142</v>
      </c>
      <c r="AT144" s="123" t="s">
        <v>138</v>
      </c>
      <c r="AU144" s="123" t="s">
        <v>78</v>
      </c>
      <c r="AY144" s="13" t="s">
        <v>136</v>
      </c>
      <c r="BE144" s="124">
        <f>IF(N144="základní",J144,0)</f>
        <v>0</v>
      </c>
      <c r="BF144" s="124">
        <f>IF(N144="snížená",J144,0)</f>
        <v>0</v>
      </c>
      <c r="BG144" s="124">
        <f>IF(N144="zákl. přenesená",J144,0)</f>
        <v>0</v>
      </c>
      <c r="BH144" s="124">
        <f>IF(N144="sníž. přenesená",J144,0)</f>
        <v>0</v>
      </c>
      <c r="BI144" s="124">
        <f>IF(N144="nulová",J144,0)</f>
        <v>0</v>
      </c>
      <c r="BJ144" s="13" t="s">
        <v>76</v>
      </c>
      <c r="BK144" s="124">
        <f>ROUND(I144*H144,2)</f>
        <v>0</v>
      </c>
      <c r="BL144" s="13" t="s">
        <v>142</v>
      </c>
      <c r="BM144" s="123" t="s">
        <v>173</v>
      </c>
    </row>
    <row r="145" spans="2:65" s="1" customFormat="1" ht="19.5">
      <c r="B145" s="25"/>
      <c r="D145" s="142" t="s">
        <v>143</v>
      </c>
      <c r="F145" s="143" t="s">
        <v>162</v>
      </c>
      <c r="L145" s="25"/>
      <c r="M145" s="125"/>
      <c r="T145" s="48"/>
      <c r="AT145" s="13" t="s">
        <v>143</v>
      </c>
      <c r="AU145" s="13" t="s">
        <v>78</v>
      </c>
    </row>
    <row r="146" spans="2:65" s="1" customFormat="1" ht="23.65" customHeight="1">
      <c r="B146" s="116"/>
      <c r="C146" s="137" t="s">
        <v>189</v>
      </c>
      <c r="D146" s="137" t="s">
        <v>138</v>
      </c>
      <c r="E146" s="138" t="s">
        <v>329</v>
      </c>
      <c r="F146" s="139" t="s">
        <v>330</v>
      </c>
      <c r="G146" s="140" t="s">
        <v>141</v>
      </c>
      <c r="H146" s="141">
        <v>3754</v>
      </c>
      <c r="I146" s="117"/>
      <c r="J146" s="147">
        <f>ROUND(I146*H146,2)</f>
        <v>0</v>
      </c>
      <c r="K146" s="118"/>
      <c r="L146" s="25"/>
      <c r="M146" s="119" t="s">
        <v>1</v>
      </c>
      <c r="N146" s="120" t="s">
        <v>34</v>
      </c>
      <c r="O146" s="121">
        <v>0</v>
      </c>
      <c r="P146" s="121">
        <f>O146*H146</f>
        <v>0</v>
      </c>
      <c r="Q146" s="121">
        <v>0</v>
      </c>
      <c r="R146" s="121">
        <f>Q146*H146</f>
        <v>0</v>
      </c>
      <c r="S146" s="121">
        <v>0</v>
      </c>
      <c r="T146" s="122">
        <f>S146*H146</f>
        <v>0</v>
      </c>
      <c r="AR146" s="123" t="s">
        <v>142</v>
      </c>
      <c r="AT146" s="123" t="s">
        <v>138</v>
      </c>
      <c r="AU146" s="123" t="s">
        <v>78</v>
      </c>
      <c r="AY146" s="13" t="s">
        <v>136</v>
      </c>
      <c r="BE146" s="124">
        <f>IF(N146="základní",J146,0)</f>
        <v>0</v>
      </c>
      <c r="BF146" s="124">
        <f>IF(N146="snížená",J146,0)</f>
        <v>0</v>
      </c>
      <c r="BG146" s="124">
        <f>IF(N146="zákl. přenesená",J146,0)</f>
        <v>0</v>
      </c>
      <c r="BH146" s="124">
        <f>IF(N146="sníž. přenesená",J146,0)</f>
        <v>0</v>
      </c>
      <c r="BI146" s="124">
        <f>IF(N146="nulová",J146,0)</f>
        <v>0</v>
      </c>
      <c r="BJ146" s="13" t="s">
        <v>76</v>
      </c>
      <c r="BK146" s="124">
        <f>ROUND(I146*H146,2)</f>
        <v>0</v>
      </c>
      <c r="BL146" s="13" t="s">
        <v>142</v>
      </c>
      <c r="BM146" s="123" t="s">
        <v>153</v>
      </c>
    </row>
    <row r="147" spans="2:65" s="1" customFormat="1" ht="29.25">
      <c r="B147" s="25"/>
      <c r="D147" s="142" t="s">
        <v>143</v>
      </c>
      <c r="F147" s="143" t="s">
        <v>331</v>
      </c>
      <c r="L147" s="25"/>
      <c r="M147" s="125"/>
      <c r="T147" s="48"/>
      <c r="AT147" s="13" t="s">
        <v>143</v>
      </c>
      <c r="AU147" s="13" t="s">
        <v>78</v>
      </c>
    </row>
    <row r="148" spans="2:65" s="1" customFormat="1" ht="23.65" customHeight="1">
      <c r="B148" s="116"/>
      <c r="C148" s="137" t="s">
        <v>278</v>
      </c>
      <c r="D148" s="137" t="s">
        <v>138</v>
      </c>
      <c r="E148" s="138" t="s">
        <v>332</v>
      </c>
      <c r="F148" s="139" t="s">
        <v>333</v>
      </c>
      <c r="G148" s="140" t="s">
        <v>141</v>
      </c>
      <c r="H148" s="141">
        <v>3754</v>
      </c>
      <c r="I148" s="117"/>
      <c r="J148" s="147">
        <f>ROUND(I148*H148,2)</f>
        <v>0</v>
      </c>
      <c r="K148" s="118"/>
      <c r="L148" s="25"/>
      <c r="M148" s="119" t="s">
        <v>1</v>
      </c>
      <c r="N148" s="120" t="s">
        <v>34</v>
      </c>
      <c r="O148" s="121">
        <v>0</v>
      </c>
      <c r="P148" s="121">
        <f>O148*H148</f>
        <v>0</v>
      </c>
      <c r="Q148" s="121">
        <v>0</v>
      </c>
      <c r="R148" s="121">
        <f>Q148*H148</f>
        <v>0</v>
      </c>
      <c r="S148" s="121">
        <v>0</v>
      </c>
      <c r="T148" s="122">
        <f>S148*H148</f>
        <v>0</v>
      </c>
      <c r="AR148" s="123" t="s">
        <v>142</v>
      </c>
      <c r="AT148" s="123" t="s">
        <v>138</v>
      </c>
      <c r="AU148" s="123" t="s">
        <v>78</v>
      </c>
      <c r="AY148" s="13" t="s">
        <v>136</v>
      </c>
      <c r="BE148" s="124">
        <f>IF(N148="základní",J148,0)</f>
        <v>0</v>
      </c>
      <c r="BF148" s="124">
        <f>IF(N148="snížená",J148,0)</f>
        <v>0</v>
      </c>
      <c r="BG148" s="124">
        <f>IF(N148="zákl. přenesená",J148,0)</f>
        <v>0</v>
      </c>
      <c r="BH148" s="124">
        <f>IF(N148="sníž. přenesená",J148,0)</f>
        <v>0</v>
      </c>
      <c r="BI148" s="124">
        <f>IF(N148="nulová",J148,0)</f>
        <v>0</v>
      </c>
      <c r="BJ148" s="13" t="s">
        <v>76</v>
      </c>
      <c r="BK148" s="124">
        <f>ROUND(I148*H148,2)</f>
        <v>0</v>
      </c>
      <c r="BL148" s="13" t="s">
        <v>142</v>
      </c>
      <c r="BM148" s="123" t="s">
        <v>184</v>
      </c>
    </row>
    <row r="149" spans="2:65" s="1" customFormat="1" ht="29.25">
      <c r="B149" s="25"/>
      <c r="D149" s="142" t="s">
        <v>143</v>
      </c>
      <c r="F149" s="143" t="s">
        <v>334</v>
      </c>
      <c r="L149" s="25"/>
      <c r="M149" s="125"/>
      <c r="T149" s="48"/>
      <c r="AT149" s="13" t="s">
        <v>143</v>
      </c>
      <c r="AU149" s="13" t="s">
        <v>78</v>
      </c>
    </row>
    <row r="150" spans="2:65" s="1" customFormat="1" ht="21.4" customHeight="1">
      <c r="B150" s="116"/>
      <c r="C150" s="137" t="s">
        <v>170</v>
      </c>
      <c r="D150" s="137" t="s">
        <v>138</v>
      </c>
      <c r="E150" s="138" t="s">
        <v>175</v>
      </c>
      <c r="F150" s="139" t="s">
        <v>176</v>
      </c>
      <c r="G150" s="140" t="s">
        <v>177</v>
      </c>
      <c r="H150" s="141">
        <v>403</v>
      </c>
      <c r="I150" s="117"/>
      <c r="J150" s="147">
        <f>ROUND(I150*H150,2)</f>
        <v>0</v>
      </c>
      <c r="K150" s="118"/>
      <c r="L150" s="25"/>
      <c r="M150" s="119" t="s">
        <v>1</v>
      </c>
      <c r="N150" s="120" t="s">
        <v>34</v>
      </c>
      <c r="O150" s="121">
        <v>0</v>
      </c>
      <c r="P150" s="121">
        <f>O150*H150</f>
        <v>0</v>
      </c>
      <c r="Q150" s="121">
        <v>0</v>
      </c>
      <c r="R150" s="121">
        <f>Q150*H150</f>
        <v>0</v>
      </c>
      <c r="S150" s="121">
        <v>0</v>
      </c>
      <c r="T150" s="122">
        <f>S150*H150</f>
        <v>0</v>
      </c>
      <c r="AR150" s="123" t="s">
        <v>142</v>
      </c>
      <c r="AT150" s="123" t="s">
        <v>138</v>
      </c>
      <c r="AU150" s="123" t="s">
        <v>78</v>
      </c>
      <c r="AY150" s="13" t="s">
        <v>136</v>
      </c>
      <c r="BE150" s="124">
        <f>IF(N150="základní",J150,0)</f>
        <v>0</v>
      </c>
      <c r="BF150" s="124">
        <f>IF(N150="snížená",J150,0)</f>
        <v>0</v>
      </c>
      <c r="BG150" s="124">
        <f>IF(N150="zákl. přenesená",J150,0)</f>
        <v>0</v>
      </c>
      <c r="BH150" s="124">
        <f>IF(N150="sníž. přenesená",J150,0)</f>
        <v>0</v>
      </c>
      <c r="BI150" s="124">
        <f>IF(N150="nulová",J150,0)</f>
        <v>0</v>
      </c>
      <c r="BJ150" s="13" t="s">
        <v>76</v>
      </c>
      <c r="BK150" s="124">
        <f>ROUND(I150*H150,2)</f>
        <v>0</v>
      </c>
      <c r="BL150" s="13" t="s">
        <v>142</v>
      </c>
      <c r="BM150" s="123" t="s">
        <v>189</v>
      </c>
    </row>
    <row r="151" spans="2:65" s="1" customFormat="1">
      <c r="B151" s="25"/>
      <c r="D151" s="142" t="s">
        <v>143</v>
      </c>
      <c r="F151" s="143" t="s">
        <v>178</v>
      </c>
      <c r="L151" s="25"/>
      <c r="M151" s="125"/>
      <c r="T151" s="48"/>
      <c r="AT151" s="13" t="s">
        <v>143</v>
      </c>
      <c r="AU151" s="13" t="s">
        <v>78</v>
      </c>
    </row>
    <row r="152" spans="2:65" s="11" customFormat="1" ht="22.9" customHeight="1">
      <c r="B152" s="109"/>
      <c r="D152" s="110" t="s">
        <v>68</v>
      </c>
      <c r="E152" s="136" t="s">
        <v>156</v>
      </c>
      <c r="F152" s="136" t="s">
        <v>179</v>
      </c>
      <c r="J152" s="146">
        <f>BK152</f>
        <v>0</v>
      </c>
      <c r="L152" s="109"/>
      <c r="M152" s="111"/>
      <c r="P152" s="112">
        <f>SUM(P153:P156)</f>
        <v>0</v>
      </c>
      <c r="R152" s="112">
        <f>SUM(R153:R156)</f>
        <v>0</v>
      </c>
      <c r="T152" s="113">
        <f>SUM(T153:T156)</f>
        <v>0</v>
      </c>
      <c r="AR152" s="110" t="s">
        <v>76</v>
      </c>
      <c r="AT152" s="114" t="s">
        <v>68</v>
      </c>
      <c r="AU152" s="114" t="s">
        <v>76</v>
      </c>
      <c r="AY152" s="110" t="s">
        <v>136</v>
      </c>
      <c r="BK152" s="115">
        <f>SUM(BK153:BK156)</f>
        <v>0</v>
      </c>
    </row>
    <row r="153" spans="2:65" s="1" customFormat="1" ht="23.65" customHeight="1">
      <c r="B153" s="116"/>
      <c r="C153" s="137" t="s">
        <v>156</v>
      </c>
      <c r="D153" s="137" t="s">
        <v>138</v>
      </c>
      <c r="E153" s="138" t="s">
        <v>181</v>
      </c>
      <c r="F153" s="139" t="s">
        <v>182</v>
      </c>
      <c r="G153" s="140" t="s">
        <v>183</v>
      </c>
      <c r="H153" s="141">
        <v>12</v>
      </c>
      <c r="I153" s="117"/>
      <c r="J153" s="147">
        <f>ROUND(I153*H153,2)</f>
        <v>0</v>
      </c>
      <c r="K153" s="118"/>
      <c r="L153" s="25"/>
      <c r="M153" s="119" t="s">
        <v>1</v>
      </c>
      <c r="N153" s="120" t="s">
        <v>34</v>
      </c>
      <c r="O153" s="121">
        <v>0</v>
      </c>
      <c r="P153" s="121">
        <f>O153*H153</f>
        <v>0</v>
      </c>
      <c r="Q153" s="121">
        <v>0</v>
      </c>
      <c r="R153" s="121">
        <f>Q153*H153</f>
        <v>0</v>
      </c>
      <c r="S153" s="121">
        <v>0</v>
      </c>
      <c r="T153" s="122">
        <f>S153*H153</f>
        <v>0</v>
      </c>
      <c r="AR153" s="123" t="s">
        <v>142</v>
      </c>
      <c r="AT153" s="123" t="s">
        <v>138</v>
      </c>
      <c r="AU153" s="123" t="s">
        <v>78</v>
      </c>
      <c r="AY153" s="13" t="s">
        <v>136</v>
      </c>
      <c r="BE153" s="124">
        <f>IF(N153="základní",J153,0)</f>
        <v>0</v>
      </c>
      <c r="BF153" s="124">
        <f>IF(N153="snížená",J153,0)</f>
        <v>0</v>
      </c>
      <c r="BG153" s="124">
        <f>IF(N153="zákl. přenesená",J153,0)</f>
        <v>0</v>
      </c>
      <c r="BH153" s="124">
        <f>IF(N153="sníž. přenesená",J153,0)</f>
        <v>0</v>
      </c>
      <c r="BI153" s="124">
        <f>IF(N153="nulová",J153,0)</f>
        <v>0</v>
      </c>
      <c r="BJ153" s="13" t="s">
        <v>76</v>
      </c>
      <c r="BK153" s="124">
        <f>ROUND(I153*H153,2)</f>
        <v>0</v>
      </c>
      <c r="BL153" s="13" t="s">
        <v>142</v>
      </c>
      <c r="BM153" s="123" t="s">
        <v>193</v>
      </c>
    </row>
    <row r="154" spans="2:65" s="1" customFormat="1" ht="19.5">
      <c r="B154" s="25"/>
      <c r="D154" s="142" t="s">
        <v>143</v>
      </c>
      <c r="F154" s="143" t="s">
        <v>182</v>
      </c>
      <c r="L154" s="25"/>
      <c r="M154" s="125"/>
      <c r="T154" s="48"/>
      <c r="AT154" s="13" t="s">
        <v>143</v>
      </c>
      <c r="AU154" s="13" t="s">
        <v>78</v>
      </c>
    </row>
    <row r="155" spans="2:65" s="1" customFormat="1" ht="15" customHeight="1">
      <c r="B155" s="116"/>
      <c r="C155" s="137" t="s">
        <v>185</v>
      </c>
      <c r="D155" s="137" t="s">
        <v>138</v>
      </c>
      <c r="E155" s="138" t="s">
        <v>246</v>
      </c>
      <c r="F155" s="139" t="s">
        <v>335</v>
      </c>
      <c r="G155" s="140" t="s">
        <v>236</v>
      </c>
      <c r="H155" s="141">
        <v>4</v>
      </c>
      <c r="I155" s="117"/>
      <c r="J155" s="147">
        <f>ROUND(I155*H155,2)</f>
        <v>0</v>
      </c>
      <c r="K155" s="118"/>
      <c r="L155" s="25"/>
      <c r="M155" s="119" t="s">
        <v>1</v>
      </c>
      <c r="N155" s="120" t="s">
        <v>34</v>
      </c>
      <c r="O155" s="121">
        <v>0</v>
      </c>
      <c r="P155" s="121">
        <f>O155*H155</f>
        <v>0</v>
      </c>
      <c r="Q155" s="121">
        <v>0</v>
      </c>
      <c r="R155" s="121">
        <f>Q155*H155</f>
        <v>0</v>
      </c>
      <c r="S155" s="121">
        <v>0</v>
      </c>
      <c r="T155" s="122">
        <f>S155*H155</f>
        <v>0</v>
      </c>
      <c r="AR155" s="123" t="s">
        <v>142</v>
      </c>
      <c r="AT155" s="123" t="s">
        <v>138</v>
      </c>
      <c r="AU155" s="123" t="s">
        <v>78</v>
      </c>
      <c r="AY155" s="13" t="s">
        <v>136</v>
      </c>
      <c r="BE155" s="124">
        <f>IF(N155="základní",J155,0)</f>
        <v>0</v>
      </c>
      <c r="BF155" s="124">
        <f>IF(N155="snížená",J155,0)</f>
        <v>0</v>
      </c>
      <c r="BG155" s="124">
        <f>IF(N155="zákl. přenesená",J155,0)</f>
        <v>0</v>
      </c>
      <c r="BH155" s="124">
        <f>IF(N155="sníž. přenesená",J155,0)</f>
        <v>0</v>
      </c>
      <c r="BI155" s="124">
        <f>IF(N155="nulová",J155,0)</f>
        <v>0</v>
      </c>
      <c r="BJ155" s="13" t="s">
        <v>76</v>
      </c>
      <c r="BK155" s="124">
        <f>ROUND(I155*H155,2)</f>
        <v>0</v>
      </c>
      <c r="BL155" s="13" t="s">
        <v>142</v>
      </c>
      <c r="BM155" s="123" t="s">
        <v>197</v>
      </c>
    </row>
    <row r="156" spans="2:65" s="1" customFormat="1">
      <c r="B156" s="25"/>
      <c r="D156" s="142" t="s">
        <v>143</v>
      </c>
      <c r="F156" s="143" t="s">
        <v>248</v>
      </c>
      <c r="L156" s="25"/>
      <c r="M156" s="125"/>
      <c r="T156" s="48"/>
      <c r="AT156" s="13" t="s">
        <v>143</v>
      </c>
      <c r="AU156" s="13" t="s">
        <v>78</v>
      </c>
    </row>
    <row r="157" spans="2:65" s="11" customFormat="1" ht="22.9" customHeight="1">
      <c r="B157" s="109"/>
      <c r="D157" s="110" t="s">
        <v>68</v>
      </c>
      <c r="E157" s="136" t="s">
        <v>185</v>
      </c>
      <c r="F157" s="136" t="s">
        <v>186</v>
      </c>
      <c r="J157" s="146">
        <f>BK157</f>
        <v>0</v>
      </c>
      <c r="L157" s="109"/>
      <c r="M157" s="111"/>
      <c r="P157" s="112">
        <f>SUM(P158:P179)</f>
        <v>0</v>
      </c>
      <c r="R157" s="112">
        <f>SUM(R158:R179)</f>
        <v>0</v>
      </c>
      <c r="T157" s="113">
        <f>SUM(T158:T179)</f>
        <v>0</v>
      </c>
      <c r="AR157" s="110" t="s">
        <v>76</v>
      </c>
      <c r="AT157" s="114" t="s">
        <v>68</v>
      </c>
      <c r="AU157" s="114" t="s">
        <v>76</v>
      </c>
      <c r="AY157" s="110" t="s">
        <v>136</v>
      </c>
      <c r="BK157" s="115">
        <f>SUM(BK158:BK179)</f>
        <v>0</v>
      </c>
    </row>
    <row r="158" spans="2:65" s="1" customFormat="1" ht="23.65" customHeight="1">
      <c r="B158" s="116"/>
      <c r="C158" s="137" t="s">
        <v>193</v>
      </c>
      <c r="D158" s="137" t="s">
        <v>138</v>
      </c>
      <c r="E158" s="138" t="s">
        <v>249</v>
      </c>
      <c r="F158" s="139" t="s">
        <v>250</v>
      </c>
      <c r="G158" s="140" t="s">
        <v>177</v>
      </c>
      <c r="H158" s="141">
        <v>582.5</v>
      </c>
      <c r="I158" s="117"/>
      <c r="J158" s="147">
        <f>ROUND(I158*H158,2)</f>
        <v>0</v>
      </c>
      <c r="K158" s="118"/>
      <c r="L158" s="25"/>
      <c r="M158" s="119" t="s">
        <v>1</v>
      </c>
      <c r="N158" s="120" t="s">
        <v>34</v>
      </c>
      <c r="O158" s="121">
        <v>0</v>
      </c>
      <c r="P158" s="121">
        <f>O158*H158</f>
        <v>0</v>
      </c>
      <c r="Q158" s="121">
        <v>0</v>
      </c>
      <c r="R158" s="121">
        <f>Q158*H158</f>
        <v>0</v>
      </c>
      <c r="S158" s="121">
        <v>0</v>
      </c>
      <c r="T158" s="122">
        <f>S158*H158</f>
        <v>0</v>
      </c>
      <c r="AR158" s="123" t="s">
        <v>142</v>
      </c>
      <c r="AT158" s="123" t="s">
        <v>138</v>
      </c>
      <c r="AU158" s="123" t="s">
        <v>78</v>
      </c>
      <c r="AY158" s="13" t="s">
        <v>136</v>
      </c>
      <c r="BE158" s="124">
        <f>IF(N158="základní",J158,0)</f>
        <v>0</v>
      </c>
      <c r="BF158" s="124">
        <f>IF(N158="snížená",J158,0)</f>
        <v>0</v>
      </c>
      <c r="BG158" s="124">
        <f>IF(N158="zákl. přenesená",J158,0)</f>
        <v>0</v>
      </c>
      <c r="BH158" s="124">
        <f>IF(N158="sníž. přenesená",J158,0)</f>
        <v>0</v>
      </c>
      <c r="BI158" s="124">
        <f>IF(N158="nulová",J158,0)</f>
        <v>0</v>
      </c>
      <c r="BJ158" s="13" t="s">
        <v>76</v>
      </c>
      <c r="BK158" s="124">
        <f>ROUND(I158*H158,2)</f>
        <v>0</v>
      </c>
      <c r="BL158" s="13" t="s">
        <v>142</v>
      </c>
      <c r="BM158" s="123" t="s">
        <v>201</v>
      </c>
    </row>
    <row r="159" spans="2:65" s="1" customFormat="1" ht="19.5">
      <c r="B159" s="25"/>
      <c r="D159" s="142" t="s">
        <v>143</v>
      </c>
      <c r="F159" s="143" t="s">
        <v>251</v>
      </c>
      <c r="L159" s="25"/>
      <c r="M159" s="125"/>
      <c r="T159" s="48"/>
      <c r="AT159" s="13" t="s">
        <v>143</v>
      </c>
      <c r="AU159" s="13" t="s">
        <v>78</v>
      </c>
    </row>
    <row r="160" spans="2:65" s="1" customFormat="1" ht="23.65" customHeight="1">
      <c r="B160" s="116"/>
      <c r="C160" s="137" t="s">
        <v>285</v>
      </c>
      <c r="D160" s="137" t="s">
        <v>138</v>
      </c>
      <c r="E160" s="138" t="s">
        <v>275</v>
      </c>
      <c r="F160" s="139" t="s">
        <v>276</v>
      </c>
      <c r="G160" s="140" t="s">
        <v>177</v>
      </c>
      <c r="H160" s="141">
        <v>15</v>
      </c>
      <c r="I160" s="117"/>
      <c r="J160" s="147">
        <f>ROUND(I160*H160,2)</f>
        <v>0</v>
      </c>
      <c r="K160" s="118"/>
      <c r="L160" s="25"/>
      <c r="M160" s="119" t="s">
        <v>1</v>
      </c>
      <c r="N160" s="120" t="s">
        <v>34</v>
      </c>
      <c r="O160" s="121">
        <v>0</v>
      </c>
      <c r="P160" s="121">
        <f>O160*H160</f>
        <v>0</v>
      </c>
      <c r="Q160" s="121">
        <v>0</v>
      </c>
      <c r="R160" s="121">
        <f>Q160*H160</f>
        <v>0</v>
      </c>
      <c r="S160" s="121">
        <v>0</v>
      </c>
      <c r="T160" s="122">
        <f>S160*H160</f>
        <v>0</v>
      </c>
      <c r="AR160" s="123" t="s">
        <v>142</v>
      </c>
      <c r="AT160" s="123" t="s">
        <v>138</v>
      </c>
      <c r="AU160" s="123" t="s">
        <v>78</v>
      </c>
      <c r="AY160" s="13" t="s">
        <v>136</v>
      </c>
      <c r="BE160" s="124">
        <f>IF(N160="základní",J160,0)</f>
        <v>0</v>
      </c>
      <c r="BF160" s="124">
        <f>IF(N160="snížená",J160,0)</f>
        <v>0</v>
      </c>
      <c r="BG160" s="124">
        <f>IF(N160="zákl. přenesená",J160,0)</f>
        <v>0</v>
      </c>
      <c r="BH160" s="124">
        <f>IF(N160="sníž. přenesená",J160,0)</f>
        <v>0</v>
      </c>
      <c r="BI160" s="124">
        <f>IF(N160="nulová",J160,0)</f>
        <v>0</v>
      </c>
      <c r="BJ160" s="13" t="s">
        <v>76</v>
      </c>
      <c r="BK160" s="124">
        <f>ROUND(I160*H160,2)</f>
        <v>0</v>
      </c>
      <c r="BL160" s="13" t="s">
        <v>142</v>
      </c>
      <c r="BM160" s="123" t="s">
        <v>206</v>
      </c>
    </row>
    <row r="161" spans="2:65" s="1" customFormat="1" ht="19.5">
      <c r="B161" s="25"/>
      <c r="D161" s="142" t="s">
        <v>143</v>
      </c>
      <c r="F161" s="143" t="s">
        <v>277</v>
      </c>
      <c r="L161" s="25"/>
      <c r="M161" s="125"/>
      <c r="T161" s="48"/>
      <c r="AT161" s="13" t="s">
        <v>143</v>
      </c>
      <c r="AU161" s="13" t="s">
        <v>78</v>
      </c>
    </row>
    <row r="162" spans="2:65" s="1" customFormat="1" ht="23.65" customHeight="1">
      <c r="B162" s="116"/>
      <c r="C162" s="137" t="s">
        <v>197</v>
      </c>
      <c r="D162" s="137" t="s">
        <v>138</v>
      </c>
      <c r="E162" s="138" t="s">
        <v>279</v>
      </c>
      <c r="F162" s="139" t="s">
        <v>280</v>
      </c>
      <c r="G162" s="140" t="s">
        <v>177</v>
      </c>
      <c r="H162" s="141">
        <v>38</v>
      </c>
      <c r="I162" s="117"/>
      <c r="J162" s="147">
        <f>ROUND(I162*H162,2)</f>
        <v>0</v>
      </c>
      <c r="K162" s="118"/>
      <c r="L162" s="25"/>
      <c r="M162" s="119" t="s">
        <v>1</v>
      </c>
      <c r="N162" s="120" t="s">
        <v>34</v>
      </c>
      <c r="O162" s="121">
        <v>0</v>
      </c>
      <c r="P162" s="121">
        <f>O162*H162</f>
        <v>0</v>
      </c>
      <c r="Q162" s="121">
        <v>0</v>
      </c>
      <c r="R162" s="121">
        <f>Q162*H162</f>
        <v>0</v>
      </c>
      <c r="S162" s="121">
        <v>0</v>
      </c>
      <c r="T162" s="122">
        <f>S162*H162</f>
        <v>0</v>
      </c>
      <c r="AR162" s="123" t="s">
        <v>142</v>
      </c>
      <c r="AT162" s="123" t="s">
        <v>138</v>
      </c>
      <c r="AU162" s="123" t="s">
        <v>78</v>
      </c>
      <c r="AY162" s="13" t="s">
        <v>136</v>
      </c>
      <c r="BE162" s="124">
        <f>IF(N162="základní",J162,0)</f>
        <v>0</v>
      </c>
      <c r="BF162" s="124">
        <f>IF(N162="snížená",J162,0)</f>
        <v>0</v>
      </c>
      <c r="BG162" s="124">
        <f>IF(N162="zákl. přenesená",J162,0)</f>
        <v>0</v>
      </c>
      <c r="BH162" s="124">
        <f>IF(N162="sníž. přenesená",J162,0)</f>
        <v>0</v>
      </c>
      <c r="BI162" s="124">
        <f>IF(N162="nulová",J162,0)</f>
        <v>0</v>
      </c>
      <c r="BJ162" s="13" t="s">
        <v>76</v>
      </c>
      <c r="BK162" s="124">
        <f>ROUND(I162*H162,2)</f>
        <v>0</v>
      </c>
      <c r="BL162" s="13" t="s">
        <v>142</v>
      </c>
      <c r="BM162" s="123" t="s">
        <v>213</v>
      </c>
    </row>
    <row r="163" spans="2:65" s="1" customFormat="1" ht="19.5">
      <c r="B163" s="25"/>
      <c r="D163" s="142" t="s">
        <v>143</v>
      </c>
      <c r="F163" s="143" t="s">
        <v>281</v>
      </c>
      <c r="L163" s="25"/>
      <c r="M163" s="125"/>
      <c r="T163" s="48"/>
      <c r="AT163" s="13" t="s">
        <v>143</v>
      </c>
      <c r="AU163" s="13" t="s">
        <v>78</v>
      </c>
    </row>
    <row r="164" spans="2:65" s="1" customFormat="1" ht="23.65" customHeight="1">
      <c r="B164" s="116"/>
      <c r="C164" s="137" t="s">
        <v>336</v>
      </c>
      <c r="D164" s="137" t="s">
        <v>138</v>
      </c>
      <c r="E164" s="138" t="s">
        <v>252</v>
      </c>
      <c r="F164" s="139" t="s">
        <v>253</v>
      </c>
      <c r="G164" s="140" t="s">
        <v>141</v>
      </c>
      <c r="H164" s="141">
        <v>209</v>
      </c>
      <c r="I164" s="117"/>
      <c r="J164" s="147">
        <f>ROUND(I164*H164,2)</f>
        <v>0</v>
      </c>
      <c r="K164" s="118"/>
      <c r="L164" s="25"/>
      <c r="M164" s="119" t="s">
        <v>1</v>
      </c>
      <c r="N164" s="120" t="s">
        <v>34</v>
      </c>
      <c r="O164" s="121">
        <v>0</v>
      </c>
      <c r="P164" s="121">
        <f>O164*H164</f>
        <v>0</v>
      </c>
      <c r="Q164" s="121">
        <v>0</v>
      </c>
      <c r="R164" s="121">
        <f>Q164*H164</f>
        <v>0</v>
      </c>
      <c r="S164" s="121">
        <v>0</v>
      </c>
      <c r="T164" s="122">
        <f>S164*H164</f>
        <v>0</v>
      </c>
      <c r="AR164" s="123" t="s">
        <v>142</v>
      </c>
      <c r="AT164" s="123" t="s">
        <v>138</v>
      </c>
      <c r="AU164" s="123" t="s">
        <v>78</v>
      </c>
      <c r="AY164" s="13" t="s">
        <v>136</v>
      </c>
      <c r="BE164" s="124">
        <f>IF(N164="základní",J164,0)</f>
        <v>0</v>
      </c>
      <c r="BF164" s="124">
        <f>IF(N164="snížená",J164,0)</f>
        <v>0</v>
      </c>
      <c r="BG164" s="124">
        <f>IF(N164="zákl. přenesená",J164,0)</f>
        <v>0</v>
      </c>
      <c r="BH164" s="124">
        <f>IF(N164="sníž. přenesená",J164,0)</f>
        <v>0</v>
      </c>
      <c r="BI164" s="124">
        <f>IF(N164="nulová",J164,0)</f>
        <v>0</v>
      </c>
      <c r="BJ164" s="13" t="s">
        <v>76</v>
      </c>
      <c r="BK164" s="124">
        <f>ROUND(I164*H164,2)</f>
        <v>0</v>
      </c>
      <c r="BL164" s="13" t="s">
        <v>142</v>
      </c>
      <c r="BM164" s="123" t="s">
        <v>218</v>
      </c>
    </row>
    <row r="165" spans="2:65" s="1" customFormat="1" ht="19.5">
      <c r="B165" s="25"/>
      <c r="D165" s="142" t="s">
        <v>143</v>
      </c>
      <c r="F165" s="143" t="s">
        <v>254</v>
      </c>
      <c r="L165" s="25"/>
      <c r="M165" s="125"/>
      <c r="T165" s="48"/>
      <c r="AT165" s="13" t="s">
        <v>143</v>
      </c>
      <c r="AU165" s="13" t="s">
        <v>78</v>
      </c>
    </row>
    <row r="166" spans="2:65" s="1" customFormat="1" ht="15" customHeight="1">
      <c r="B166" s="116"/>
      <c r="C166" s="137" t="s">
        <v>201</v>
      </c>
      <c r="D166" s="137" t="s">
        <v>138</v>
      </c>
      <c r="E166" s="138" t="s">
        <v>255</v>
      </c>
      <c r="F166" s="139" t="s">
        <v>256</v>
      </c>
      <c r="G166" s="140" t="s">
        <v>177</v>
      </c>
      <c r="H166" s="141">
        <v>635.5</v>
      </c>
      <c r="I166" s="117"/>
      <c r="J166" s="147">
        <f>ROUND(I166*H166,2)</f>
        <v>0</v>
      </c>
      <c r="K166" s="118"/>
      <c r="L166" s="25"/>
      <c r="M166" s="119" t="s">
        <v>1</v>
      </c>
      <c r="N166" s="120" t="s">
        <v>34</v>
      </c>
      <c r="O166" s="121">
        <v>0</v>
      </c>
      <c r="P166" s="121">
        <f>O166*H166</f>
        <v>0</v>
      </c>
      <c r="Q166" s="121">
        <v>0</v>
      </c>
      <c r="R166" s="121">
        <f>Q166*H166</f>
        <v>0</v>
      </c>
      <c r="S166" s="121">
        <v>0</v>
      </c>
      <c r="T166" s="122">
        <f>S166*H166</f>
        <v>0</v>
      </c>
      <c r="AR166" s="123" t="s">
        <v>142</v>
      </c>
      <c r="AT166" s="123" t="s">
        <v>138</v>
      </c>
      <c r="AU166" s="123" t="s">
        <v>78</v>
      </c>
      <c r="AY166" s="13" t="s">
        <v>136</v>
      </c>
      <c r="BE166" s="124">
        <f>IF(N166="základní",J166,0)</f>
        <v>0</v>
      </c>
      <c r="BF166" s="124">
        <f>IF(N166="snížená",J166,0)</f>
        <v>0</v>
      </c>
      <c r="BG166" s="124">
        <f>IF(N166="zákl. přenesená",J166,0)</f>
        <v>0</v>
      </c>
      <c r="BH166" s="124">
        <f>IF(N166="sníž. přenesená",J166,0)</f>
        <v>0</v>
      </c>
      <c r="BI166" s="124">
        <f>IF(N166="nulová",J166,0)</f>
        <v>0</v>
      </c>
      <c r="BJ166" s="13" t="s">
        <v>76</v>
      </c>
      <c r="BK166" s="124">
        <f>ROUND(I166*H166,2)</f>
        <v>0</v>
      </c>
      <c r="BL166" s="13" t="s">
        <v>142</v>
      </c>
      <c r="BM166" s="123" t="s">
        <v>222</v>
      </c>
    </row>
    <row r="167" spans="2:65" s="1" customFormat="1" ht="19.5">
      <c r="B167" s="25"/>
      <c r="D167" s="142" t="s">
        <v>143</v>
      </c>
      <c r="F167" s="143" t="s">
        <v>257</v>
      </c>
      <c r="L167" s="25"/>
      <c r="M167" s="125"/>
      <c r="T167" s="48"/>
      <c r="AT167" s="13" t="s">
        <v>143</v>
      </c>
      <c r="AU167" s="13" t="s">
        <v>78</v>
      </c>
    </row>
    <row r="168" spans="2:65" s="1" customFormat="1" ht="15" customHeight="1">
      <c r="B168" s="116"/>
      <c r="C168" s="137" t="s">
        <v>337</v>
      </c>
      <c r="D168" s="137" t="s">
        <v>138</v>
      </c>
      <c r="E168" s="138" t="s">
        <v>258</v>
      </c>
      <c r="F168" s="139" t="s">
        <v>259</v>
      </c>
      <c r="G168" s="140" t="s">
        <v>141</v>
      </c>
      <c r="H168" s="141">
        <v>209</v>
      </c>
      <c r="I168" s="117"/>
      <c r="J168" s="147">
        <f>ROUND(I168*H168,2)</f>
        <v>0</v>
      </c>
      <c r="K168" s="118"/>
      <c r="L168" s="25"/>
      <c r="M168" s="119" t="s">
        <v>1</v>
      </c>
      <c r="N168" s="120" t="s">
        <v>34</v>
      </c>
      <c r="O168" s="121">
        <v>0</v>
      </c>
      <c r="P168" s="121">
        <f>O168*H168</f>
        <v>0</v>
      </c>
      <c r="Q168" s="121">
        <v>0</v>
      </c>
      <c r="R168" s="121">
        <f>Q168*H168</f>
        <v>0</v>
      </c>
      <c r="S168" s="121">
        <v>0</v>
      </c>
      <c r="T168" s="122">
        <f>S168*H168</f>
        <v>0</v>
      </c>
      <c r="AR168" s="123" t="s">
        <v>142</v>
      </c>
      <c r="AT168" s="123" t="s">
        <v>138</v>
      </c>
      <c r="AU168" s="123" t="s">
        <v>78</v>
      </c>
      <c r="AY168" s="13" t="s">
        <v>136</v>
      </c>
      <c r="BE168" s="124">
        <f>IF(N168="základní",J168,0)</f>
        <v>0</v>
      </c>
      <c r="BF168" s="124">
        <f>IF(N168="snížená",J168,0)</f>
        <v>0</v>
      </c>
      <c r="BG168" s="124">
        <f>IF(N168="zákl. přenesená",J168,0)</f>
        <v>0</v>
      </c>
      <c r="BH168" s="124">
        <f>IF(N168="sníž. přenesená",J168,0)</f>
        <v>0</v>
      </c>
      <c r="BI168" s="124">
        <f>IF(N168="nulová",J168,0)</f>
        <v>0</v>
      </c>
      <c r="BJ168" s="13" t="s">
        <v>76</v>
      </c>
      <c r="BK168" s="124">
        <f>ROUND(I168*H168,2)</f>
        <v>0</v>
      </c>
      <c r="BL168" s="13" t="s">
        <v>142</v>
      </c>
      <c r="BM168" s="123" t="s">
        <v>229</v>
      </c>
    </row>
    <row r="169" spans="2:65" s="1" customFormat="1" ht="19.5">
      <c r="B169" s="25"/>
      <c r="D169" s="142" t="s">
        <v>143</v>
      </c>
      <c r="F169" s="143" t="s">
        <v>260</v>
      </c>
      <c r="L169" s="25"/>
      <c r="M169" s="125"/>
      <c r="T169" s="48"/>
      <c r="AT169" s="13" t="s">
        <v>143</v>
      </c>
      <c r="AU169" s="13" t="s">
        <v>78</v>
      </c>
    </row>
    <row r="170" spans="2:65" s="1" customFormat="1" ht="23.65" customHeight="1">
      <c r="B170" s="116"/>
      <c r="C170" s="137" t="s">
        <v>96</v>
      </c>
      <c r="D170" s="137" t="s">
        <v>138</v>
      </c>
      <c r="E170" s="138" t="s">
        <v>187</v>
      </c>
      <c r="F170" s="139" t="s">
        <v>188</v>
      </c>
      <c r="G170" s="140" t="s">
        <v>177</v>
      </c>
      <c r="H170" s="141">
        <v>403</v>
      </c>
      <c r="I170" s="117"/>
      <c r="J170" s="147">
        <f>ROUND(I170*H170,2)</f>
        <v>0</v>
      </c>
      <c r="K170" s="118"/>
      <c r="L170" s="25"/>
      <c r="M170" s="119" t="s">
        <v>1</v>
      </c>
      <c r="N170" s="120" t="s">
        <v>34</v>
      </c>
      <c r="O170" s="121">
        <v>0</v>
      </c>
      <c r="P170" s="121">
        <f>O170*H170</f>
        <v>0</v>
      </c>
      <c r="Q170" s="121">
        <v>0</v>
      </c>
      <c r="R170" s="121">
        <f>Q170*H170</f>
        <v>0</v>
      </c>
      <c r="S170" s="121">
        <v>0</v>
      </c>
      <c r="T170" s="122">
        <f>S170*H170</f>
        <v>0</v>
      </c>
      <c r="AR170" s="123" t="s">
        <v>142</v>
      </c>
      <c r="AT170" s="123" t="s">
        <v>138</v>
      </c>
      <c r="AU170" s="123" t="s">
        <v>78</v>
      </c>
      <c r="AY170" s="13" t="s">
        <v>136</v>
      </c>
      <c r="BE170" s="124">
        <f>IF(N170="základní",J170,0)</f>
        <v>0</v>
      </c>
      <c r="BF170" s="124">
        <f>IF(N170="snížená",J170,0)</f>
        <v>0</v>
      </c>
      <c r="BG170" s="124">
        <f>IF(N170="zákl. přenesená",J170,0)</f>
        <v>0</v>
      </c>
      <c r="BH170" s="124">
        <f>IF(N170="sníž. přenesená",J170,0)</f>
        <v>0</v>
      </c>
      <c r="BI170" s="124">
        <f>IF(N170="nulová",J170,0)</f>
        <v>0</v>
      </c>
      <c r="BJ170" s="13" t="s">
        <v>76</v>
      </c>
      <c r="BK170" s="124">
        <f>ROUND(I170*H170,2)</f>
        <v>0</v>
      </c>
      <c r="BL170" s="13" t="s">
        <v>142</v>
      </c>
      <c r="BM170" s="123" t="s">
        <v>237</v>
      </c>
    </row>
    <row r="171" spans="2:65" s="1" customFormat="1" ht="19.5">
      <c r="B171" s="25"/>
      <c r="D171" s="142" t="s">
        <v>143</v>
      </c>
      <c r="F171" s="143" t="s">
        <v>190</v>
      </c>
      <c r="L171" s="25"/>
      <c r="M171" s="125"/>
      <c r="T171" s="48"/>
      <c r="AT171" s="13" t="s">
        <v>143</v>
      </c>
      <c r="AU171" s="13" t="s">
        <v>78</v>
      </c>
    </row>
    <row r="172" spans="2:65" s="1" customFormat="1" ht="15" customHeight="1">
      <c r="B172" s="116"/>
      <c r="C172" s="137" t="s">
        <v>98</v>
      </c>
      <c r="D172" s="137" t="s">
        <v>138</v>
      </c>
      <c r="E172" s="138" t="s">
        <v>191</v>
      </c>
      <c r="F172" s="139" t="s">
        <v>192</v>
      </c>
      <c r="G172" s="140" t="s">
        <v>141</v>
      </c>
      <c r="H172" s="141">
        <v>3754</v>
      </c>
      <c r="I172" s="117"/>
      <c r="J172" s="147">
        <f>ROUND(I172*H172,2)</f>
        <v>0</v>
      </c>
      <c r="K172" s="118"/>
      <c r="L172" s="25"/>
      <c r="M172" s="119" t="s">
        <v>1</v>
      </c>
      <c r="N172" s="120" t="s">
        <v>34</v>
      </c>
      <c r="O172" s="121">
        <v>0</v>
      </c>
      <c r="P172" s="121">
        <f>O172*H172</f>
        <v>0</v>
      </c>
      <c r="Q172" s="121">
        <v>0</v>
      </c>
      <c r="R172" s="121">
        <f>Q172*H172</f>
        <v>0</v>
      </c>
      <c r="S172" s="121">
        <v>0</v>
      </c>
      <c r="T172" s="122">
        <f>S172*H172</f>
        <v>0</v>
      </c>
      <c r="AR172" s="123" t="s">
        <v>142</v>
      </c>
      <c r="AT172" s="123" t="s">
        <v>138</v>
      </c>
      <c r="AU172" s="123" t="s">
        <v>78</v>
      </c>
      <c r="AY172" s="13" t="s">
        <v>136</v>
      </c>
      <c r="BE172" s="124">
        <f>IF(N172="základní",J172,0)</f>
        <v>0</v>
      </c>
      <c r="BF172" s="124">
        <f>IF(N172="snížená",J172,0)</f>
        <v>0</v>
      </c>
      <c r="BG172" s="124">
        <f>IF(N172="zákl. přenesená",J172,0)</f>
        <v>0</v>
      </c>
      <c r="BH172" s="124">
        <f>IF(N172="sníž. přenesená",J172,0)</f>
        <v>0</v>
      </c>
      <c r="BI172" s="124">
        <f>IF(N172="nulová",J172,0)</f>
        <v>0</v>
      </c>
      <c r="BJ172" s="13" t="s">
        <v>76</v>
      </c>
      <c r="BK172" s="124">
        <f>ROUND(I172*H172,2)</f>
        <v>0</v>
      </c>
      <c r="BL172" s="13" t="s">
        <v>142</v>
      </c>
      <c r="BM172" s="123" t="s">
        <v>261</v>
      </c>
    </row>
    <row r="173" spans="2:65" s="1" customFormat="1">
      <c r="B173" s="25"/>
      <c r="D173" s="142" t="s">
        <v>143</v>
      </c>
      <c r="F173" s="143" t="s">
        <v>194</v>
      </c>
      <c r="L173" s="25"/>
      <c r="M173" s="125"/>
      <c r="T173" s="48"/>
      <c r="AT173" s="13" t="s">
        <v>143</v>
      </c>
      <c r="AU173" s="13" t="s">
        <v>78</v>
      </c>
    </row>
    <row r="174" spans="2:65" s="1" customFormat="1" ht="23.65" customHeight="1">
      <c r="B174" s="116"/>
      <c r="C174" s="137" t="s">
        <v>8</v>
      </c>
      <c r="D174" s="137" t="s">
        <v>138</v>
      </c>
      <c r="E174" s="138" t="s">
        <v>195</v>
      </c>
      <c r="F174" s="139" t="s">
        <v>196</v>
      </c>
      <c r="G174" s="140" t="s">
        <v>177</v>
      </c>
      <c r="H174" s="141">
        <v>82</v>
      </c>
      <c r="I174" s="117"/>
      <c r="J174" s="147">
        <f>ROUND(I174*H174,2)</f>
        <v>0</v>
      </c>
      <c r="K174" s="118"/>
      <c r="L174" s="25"/>
      <c r="M174" s="119" t="s">
        <v>1</v>
      </c>
      <c r="N174" s="120" t="s">
        <v>34</v>
      </c>
      <c r="O174" s="121">
        <v>0</v>
      </c>
      <c r="P174" s="121">
        <f>O174*H174</f>
        <v>0</v>
      </c>
      <c r="Q174" s="121">
        <v>0</v>
      </c>
      <c r="R174" s="121">
        <f>Q174*H174</f>
        <v>0</v>
      </c>
      <c r="S174" s="121">
        <v>0</v>
      </c>
      <c r="T174" s="122">
        <f>S174*H174</f>
        <v>0</v>
      </c>
      <c r="AR174" s="123" t="s">
        <v>142</v>
      </c>
      <c r="AT174" s="123" t="s">
        <v>138</v>
      </c>
      <c r="AU174" s="123" t="s">
        <v>78</v>
      </c>
      <c r="AY174" s="13" t="s">
        <v>136</v>
      </c>
      <c r="BE174" s="124">
        <f>IF(N174="základní",J174,0)</f>
        <v>0</v>
      </c>
      <c r="BF174" s="124">
        <f>IF(N174="snížená",J174,0)</f>
        <v>0</v>
      </c>
      <c r="BG174" s="124">
        <f>IF(N174="zákl. přenesená",J174,0)</f>
        <v>0</v>
      </c>
      <c r="BH174" s="124">
        <f>IF(N174="sníž. přenesená",J174,0)</f>
        <v>0</v>
      </c>
      <c r="BI174" s="124">
        <f>IF(N174="nulová",J174,0)</f>
        <v>0</v>
      </c>
      <c r="BJ174" s="13" t="s">
        <v>76</v>
      </c>
      <c r="BK174" s="124">
        <f>ROUND(I174*H174,2)</f>
        <v>0</v>
      </c>
      <c r="BL174" s="13" t="s">
        <v>142</v>
      </c>
      <c r="BM174" s="123" t="s">
        <v>290</v>
      </c>
    </row>
    <row r="175" spans="2:65" s="1" customFormat="1" ht="19.5">
      <c r="B175" s="25"/>
      <c r="D175" s="142" t="s">
        <v>143</v>
      </c>
      <c r="F175" s="143" t="s">
        <v>198</v>
      </c>
      <c r="L175" s="25"/>
      <c r="M175" s="125"/>
      <c r="T175" s="48"/>
      <c r="AT175" s="13" t="s">
        <v>143</v>
      </c>
      <c r="AU175" s="13" t="s">
        <v>78</v>
      </c>
    </row>
    <row r="176" spans="2:65" s="1" customFormat="1" ht="21.4" customHeight="1">
      <c r="B176" s="116"/>
      <c r="C176" s="137" t="s">
        <v>203</v>
      </c>
      <c r="D176" s="137" t="s">
        <v>138</v>
      </c>
      <c r="E176" s="138" t="s">
        <v>199</v>
      </c>
      <c r="F176" s="139" t="s">
        <v>200</v>
      </c>
      <c r="G176" s="140" t="s">
        <v>177</v>
      </c>
      <c r="H176" s="141">
        <v>82</v>
      </c>
      <c r="I176" s="117"/>
      <c r="J176" s="147">
        <f>ROUND(I176*H176,2)</f>
        <v>0</v>
      </c>
      <c r="K176" s="118"/>
      <c r="L176" s="25"/>
      <c r="M176" s="119" t="s">
        <v>1</v>
      </c>
      <c r="N176" s="120" t="s">
        <v>34</v>
      </c>
      <c r="O176" s="121">
        <v>0</v>
      </c>
      <c r="P176" s="121">
        <f>O176*H176</f>
        <v>0</v>
      </c>
      <c r="Q176" s="121">
        <v>0</v>
      </c>
      <c r="R176" s="121">
        <f>Q176*H176</f>
        <v>0</v>
      </c>
      <c r="S176" s="121">
        <v>0</v>
      </c>
      <c r="T176" s="122">
        <f>S176*H176</f>
        <v>0</v>
      </c>
      <c r="AR176" s="123" t="s">
        <v>142</v>
      </c>
      <c r="AT176" s="123" t="s">
        <v>138</v>
      </c>
      <c r="AU176" s="123" t="s">
        <v>78</v>
      </c>
      <c r="AY176" s="13" t="s">
        <v>136</v>
      </c>
      <c r="BE176" s="124">
        <f>IF(N176="základní",J176,0)</f>
        <v>0</v>
      </c>
      <c r="BF176" s="124">
        <f>IF(N176="snížená",J176,0)</f>
        <v>0</v>
      </c>
      <c r="BG176" s="124">
        <f>IF(N176="zákl. přenesená",J176,0)</f>
        <v>0</v>
      </c>
      <c r="BH176" s="124">
        <f>IF(N176="sníž. přenesená",J176,0)</f>
        <v>0</v>
      </c>
      <c r="BI176" s="124">
        <f>IF(N176="nulová",J176,0)</f>
        <v>0</v>
      </c>
      <c r="BJ176" s="13" t="s">
        <v>76</v>
      </c>
      <c r="BK176" s="124">
        <f>ROUND(I176*H176,2)</f>
        <v>0</v>
      </c>
      <c r="BL176" s="13" t="s">
        <v>142</v>
      </c>
      <c r="BM176" s="123" t="s">
        <v>291</v>
      </c>
    </row>
    <row r="177" spans="2:65" s="1" customFormat="1" ht="19.5">
      <c r="B177" s="25"/>
      <c r="D177" s="142" t="s">
        <v>143</v>
      </c>
      <c r="F177" s="143" t="s">
        <v>202</v>
      </c>
      <c r="L177" s="25"/>
      <c r="M177" s="125"/>
      <c r="T177" s="48"/>
      <c r="AT177" s="13" t="s">
        <v>143</v>
      </c>
      <c r="AU177" s="13" t="s">
        <v>78</v>
      </c>
    </row>
    <row r="178" spans="2:65" s="1" customFormat="1" ht="23.65" customHeight="1">
      <c r="B178" s="116"/>
      <c r="C178" s="137" t="s">
        <v>168</v>
      </c>
      <c r="D178" s="137" t="s">
        <v>138</v>
      </c>
      <c r="E178" s="138" t="s">
        <v>204</v>
      </c>
      <c r="F178" s="139" t="s">
        <v>205</v>
      </c>
      <c r="G178" s="140" t="s">
        <v>141</v>
      </c>
      <c r="H178" s="141">
        <v>3754</v>
      </c>
      <c r="I178" s="117"/>
      <c r="J178" s="147">
        <f>ROUND(I178*H178,2)</f>
        <v>0</v>
      </c>
      <c r="K178" s="118"/>
      <c r="L178" s="25"/>
      <c r="M178" s="119" t="s">
        <v>1</v>
      </c>
      <c r="N178" s="120" t="s">
        <v>34</v>
      </c>
      <c r="O178" s="121">
        <v>0</v>
      </c>
      <c r="P178" s="121">
        <f>O178*H178</f>
        <v>0</v>
      </c>
      <c r="Q178" s="121">
        <v>0</v>
      </c>
      <c r="R178" s="121">
        <f>Q178*H178</f>
        <v>0</v>
      </c>
      <c r="S178" s="121">
        <v>0</v>
      </c>
      <c r="T178" s="122">
        <f>S178*H178</f>
        <v>0</v>
      </c>
      <c r="AR178" s="123" t="s">
        <v>142</v>
      </c>
      <c r="AT178" s="123" t="s">
        <v>138</v>
      </c>
      <c r="AU178" s="123" t="s">
        <v>78</v>
      </c>
      <c r="AY178" s="13" t="s">
        <v>136</v>
      </c>
      <c r="BE178" s="124">
        <f>IF(N178="základní",J178,0)</f>
        <v>0</v>
      </c>
      <c r="BF178" s="124">
        <f>IF(N178="snížená",J178,0)</f>
        <v>0</v>
      </c>
      <c r="BG178" s="124">
        <f>IF(N178="zákl. přenesená",J178,0)</f>
        <v>0</v>
      </c>
      <c r="BH178" s="124">
        <f>IF(N178="sníž. přenesená",J178,0)</f>
        <v>0</v>
      </c>
      <c r="BI178" s="124">
        <f>IF(N178="nulová",J178,0)</f>
        <v>0</v>
      </c>
      <c r="BJ178" s="13" t="s">
        <v>76</v>
      </c>
      <c r="BK178" s="124">
        <f>ROUND(I178*H178,2)</f>
        <v>0</v>
      </c>
      <c r="BL178" s="13" t="s">
        <v>142</v>
      </c>
      <c r="BM178" s="123" t="s">
        <v>292</v>
      </c>
    </row>
    <row r="179" spans="2:65" s="1" customFormat="1" ht="39">
      <c r="B179" s="25"/>
      <c r="D179" s="142" t="s">
        <v>143</v>
      </c>
      <c r="F179" s="143" t="s">
        <v>207</v>
      </c>
      <c r="L179" s="25"/>
      <c r="M179" s="125"/>
      <c r="T179" s="48"/>
      <c r="AT179" s="13" t="s">
        <v>143</v>
      </c>
      <c r="AU179" s="13" t="s">
        <v>78</v>
      </c>
    </row>
    <row r="180" spans="2:65" s="11" customFormat="1" ht="22.9" customHeight="1">
      <c r="B180" s="109"/>
      <c r="D180" s="110" t="s">
        <v>68</v>
      </c>
      <c r="E180" s="136" t="s">
        <v>208</v>
      </c>
      <c r="F180" s="136" t="s">
        <v>209</v>
      </c>
      <c r="J180" s="146">
        <f>BK180</f>
        <v>0</v>
      </c>
      <c r="L180" s="109"/>
      <c r="M180" s="111"/>
      <c r="P180" s="112">
        <f>SUM(P181:P186)</f>
        <v>0</v>
      </c>
      <c r="R180" s="112">
        <f>SUM(R181:R186)</f>
        <v>0</v>
      </c>
      <c r="T180" s="113">
        <f>SUM(T181:T186)</f>
        <v>0</v>
      </c>
      <c r="AR180" s="110" t="s">
        <v>76</v>
      </c>
      <c r="AT180" s="114" t="s">
        <v>68</v>
      </c>
      <c r="AU180" s="114" t="s">
        <v>76</v>
      </c>
      <c r="AY180" s="110" t="s">
        <v>136</v>
      </c>
      <c r="BK180" s="115">
        <f>SUM(BK181:BK186)</f>
        <v>0</v>
      </c>
    </row>
    <row r="181" spans="2:65" s="1" customFormat="1" ht="21.4" customHeight="1">
      <c r="B181" s="116"/>
      <c r="C181" s="137" t="s">
        <v>215</v>
      </c>
      <c r="D181" s="137" t="s">
        <v>138</v>
      </c>
      <c r="E181" s="138" t="s">
        <v>210</v>
      </c>
      <c r="F181" s="139" t="s">
        <v>211</v>
      </c>
      <c r="G181" s="140" t="s">
        <v>212</v>
      </c>
      <c r="H181" s="141">
        <v>1213.5999999999999</v>
      </c>
      <c r="I181" s="117"/>
      <c r="J181" s="147">
        <f>ROUND(I181*H181,2)</f>
        <v>0</v>
      </c>
      <c r="K181" s="118"/>
      <c r="L181" s="25"/>
      <c r="M181" s="119" t="s">
        <v>1</v>
      </c>
      <c r="N181" s="120" t="s">
        <v>34</v>
      </c>
      <c r="O181" s="121">
        <v>0</v>
      </c>
      <c r="P181" s="121">
        <f>O181*H181</f>
        <v>0</v>
      </c>
      <c r="Q181" s="121">
        <v>0</v>
      </c>
      <c r="R181" s="121">
        <f>Q181*H181</f>
        <v>0</v>
      </c>
      <c r="S181" s="121">
        <v>0</v>
      </c>
      <c r="T181" s="122">
        <f>S181*H181</f>
        <v>0</v>
      </c>
      <c r="AR181" s="123" t="s">
        <v>142</v>
      </c>
      <c r="AT181" s="123" t="s">
        <v>138</v>
      </c>
      <c r="AU181" s="123" t="s">
        <v>78</v>
      </c>
      <c r="AY181" s="13" t="s">
        <v>136</v>
      </c>
      <c r="BE181" s="124">
        <f>IF(N181="základní",J181,0)</f>
        <v>0</v>
      </c>
      <c r="BF181" s="124">
        <f>IF(N181="snížená",J181,0)</f>
        <v>0</v>
      </c>
      <c r="BG181" s="124">
        <f>IF(N181="zákl. přenesená",J181,0)</f>
        <v>0</v>
      </c>
      <c r="BH181" s="124">
        <f>IF(N181="sníž. přenesená",J181,0)</f>
        <v>0</v>
      </c>
      <c r="BI181" s="124">
        <f>IF(N181="nulová",J181,0)</f>
        <v>0</v>
      </c>
      <c r="BJ181" s="13" t="s">
        <v>76</v>
      </c>
      <c r="BK181" s="124">
        <f>ROUND(I181*H181,2)</f>
        <v>0</v>
      </c>
      <c r="BL181" s="13" t="s">
        <v>142</v>
      </c>
      <c r="BM181" s="123" t="s">
        <v>293</v>
      </c>
    </row>
    <row r="182" spans="2:65" s="1" customFormat="1" ht="19.5">
      <c r="B182" s="25"/>
      <c r="D182" s="142" t="s">
        <v>143</v>
      </c>
      <c r="F182" s="143" t="s">
        <v>214</v>
      </c>
      <c r="L182" s="25"/>
      <c r="M182" s="125"/>
      <c r="T182" s="48"/>
      <c r="AT182" s="13" t="s">
        <v>143</v>
      </c>
      <c r="AU182" s="13" t="s">
        <v>78</v>
      </c>
    </row>
    <row r="183" spans="2:65" s="1" customFormat="1" ht="15" customHeight="1">
      <c r="B183" s="116"/>
      <c r="C183" s="137" t="s">
        <v>173</v>
      </c>
      <c r="D183" s="137" t="s">
        <v>138</v>
      </c>
      <c r="E183" s="138" t="s">
        <v>216</v>
      </c>
      <c r="F183" s="139" t="s">
        <v>217</v>
      </c>
      <c r="G183" s="140" t="s">
        <v>212</v>
      </c>
      <c r="H183" s="141">
        <v>3640.8</v>
      </c>
      <c r="I183" s="117"/>
      <c r="J183" s="147">
        <f>ROUND(I183*H183,2)</f>
        <v>0</v>
      </c>
      <c r="K183" s="118"/>
      <c r="L183" s="25"/>
      <c r="M183" s="119" t="s">
        <v>1</v>
      </c>
      <c r="N183" s="120" t="s">
        <v>34</v>
      </c>
      <c r="O183" s="121">
        <v>0</v>
      </c>
      <c r="P183" s="121">
        <f>O183*H183</f>
        <v>0</v>
      </c>
      <c r="Q183" s="121">
        <v>0</v>
      </c>
      <c r="R183" s="121">
        <f>Q183*H183</f>
        <v>0</v>
      </c>
      <c r="S183" s="121">
        <v>0</v>
      </c>
      <c r="T183" s="122">
        <f>S183*H183</f>
        <v>0</v>
      </c>
      <c r="AR183" s="123" t="s">
        <v>142</v>
      </c>
      <c r="AT183" s="123" t="s">
        <v>138</v>
      </c>
      <c r="AU183" s="123" t="s">
        <v>78</v>
      </c>
      <c r="AY183" s="13" t="s">
        <v>136</v>
      </c>
      <c r="BE183" s="124">
        <f>IF(N183="základní",J183,0)</f>
        <v>0</v>
      </c>
      <c r="BF183" s="124">
        <f>IF(N183="snížená",J183,0)</f>
        <v>0</v>
      </c>
      <c r="BG183" s="124">
        <f>IF(N183="zákl. přenesená",J183,0)</f>
        <v>0</v>
      </c>
      <c r="BH183" s="124">
        <f>IF(N183="sníž. přenesená",J183,0)</f>
        <v>0</v>
      </c>
      <c r="BI183" s="124">
        <f>IF(N183="nulová",J183,0)</f>
        <v>0</v>
      </c>
      <c r="BJ183" s="13" t="s">
        <v>76</v>
      </c>
      <c r="BK183" s="124">
        <f>ROUND(I183*H183,2)</f>
        <v>0</v>
      </c>
      <c r="BL183" s="13" t="s">
        <v>142</v>
      </c>
      <c r="BM183" s="123" t="s">
        <v>317</v>
      </c>
    </row>
    <row r="184" spans="2:65" s="1" customFormat="1" ht="29.25">
      <c r="B184" s="25"/>
      <c r="D184" s="142" t="s">
        <v>143</v>
      </c>
      <c r="F184" s="143" t="s">
        <v>219</v>
      </c>
      <c r="L184" s="25"/>
      <c r="M184" s="125"/>
      <c r="T184" s="48"/>
      <c r="AT184" s="13" t="s">
        <v>143</v>
      </c>
      <c r="AU184" s="13" t="s">
        <v>78</v>
      </c>
    </row>
    <row r="185" spans="2:65" s="1" customFormat="1" ht="31.9" customHeight="1">
      <c r="B185" s="116"/>
      <c r="C185" s="137" t="s">
        <v>226</v>
      </c>
      <c r="D185" s="137" t="s">
        <v>138</v>
      </c>
      <c r="E185" s="138" t="s">
        <v>220</v>
      </c>
      <c r="F185" s="139" t="s">
        <v>221</v>
      </c>
      <c r="G185" s="140" t="s">
        <v>212</v>
      </c>
      <c r="H185" s="141">
        <v>1213.5999999999999</v>
      </c>
      <c r="I185" s="117"/>
      <c r="J185" s="147">
        <f>ROUND(I185*H185,2)</f>
        <v>0</v>
      </c>
      <c r="K185" s="118"/>
      <c r="L185" s="25"/>
      <c r="M185" s="119" t="s">
        <v>1</v>
      </c>
      <c r="N185" s="120" t="s">
        <v>34</v>
      </c>
      <c r="O185" s="121">
        <v>0</v>
      </c>
      <c r="P185" s="121">
        <f>O185*H185</f>
        <v>0</v>
      </c>
      <c r="Q185" s="121">
        <v>0</v>
      </c>
      <c r="R185" s="121">
        <f>Q185*H185</f>
        <v>0</v>
      </c>
      <c r="S185" s="121">
        <v>0</v>
      </c>
      <c r="T185" s="122">
        <f>S185*H185</f>
        <v>0</v>
      </c>
      <c r="AR185" s="123" t="s">
        <v>142</v>
      </c>
      <c r="AT185" s="123" t="s">
        <v>138</v>
      </c>
      <c r="AU185" s="123" t="s">
        <v>78</v>
      </c>
      <c r="AY185" s="13" t="s">
        <v>136</v>
      </c>
      <c r="BE185" s="124">
        <f>IF(N185="základní",J185,0)</f>
        <v>0</v>
      </c>
      <c r="BF185" s="124">
        <f>IF(N185="snížená",J185,0)</f>
        <v>0</v>
      </c>
      <c r="BG185" s="124">
        <f>IF(N185="zákl. přenesená",J185,0)</f>
        <v>0</v>
      </c>
      <c r="BH185" s="124">
        <f>IF(N185="sníž. přenesená",J185,0)</f>
        <v>0</v>
      </c>
      <c r="BI185" s="124">
        <f>IF(N185="nulová",J185,0)</f>
        <v>0</v>
      </c>
      <c r="BJ185" s="13" t="s">
        <v>76</v>
      </c>
      <c r="BK185" s="124">
        <f>ROUND(I185*H185,2)</f>
        <v>0</v>
      </c>
      <c r="BL185" s="13" t="s">
        <v>142</v>
      </c>
      <c r="BM185" s="123" t="s">
        <v>338</v>
      </c>
    </row>
    <row r="186" spans="2:65" s="1" customFormat="1" ht="29.25">
      <c r="B186" s="25"/>
      <c r="D186" s="142" t="s">
        <v>143</v>
      </c>
      <c r="F186" s="143" t="s">
        <v>223</v>
      </c>
      <c r="L186" s="25"/>
      <c r="M186" s="125"/>
      <c r="T186" s="48"/>
      <c r="AT186" s="13" t="s">
        <v>143</v>
      </c>
      <c r="AU186" s="13" t="s">
        <v>78</v>
      </c>
    </row>
    <row r="187" spans="2:65" s="11" customFormat="1" ht="22.9" customHeight="1">
      <c r="B187" s="109"/>
      <c r="D187" s="110" t="s">
        <v>68</v>
      </c>
      <c r="E187" s="136" t="s">
        <v>224</v>
      </c>
      <c r="F187" s="136" t="s">
        <v>225</v>
      </c>
      <c r="J187" s="146">
        <f>BK187</f>
        <v>0</v>
      </c>
      <c r="L187" s="109"/>
      <c r="M187" s="111"/>
      <c r="P187" s="112">
        <f>SUM(P188:P189)</f>
        <v>0</v>
      </c>
      <c r="R187" s="112">
        <f>SUM(R188:R189)</f>
        <v>0</v>
      </c>
      <c r="T187" s="113">
        <f>SUM(T188:T189)</f>
        <v>0</v>
      </c>
      <c r="AR187" s="110" t="s">
        <v>76</v>
      </c>
      <c r="AT187" s="114" t="s">
        <v>68</v>
      </c>
      <c r="AU187" s="114" t="s">
        <v>76</v>
      </c>
      <c r="AY187" s="110" t="s">
        <v>136</v>
      </c>
      <c r="BK187" s="115">
        <f>SUM(BK188:BK189)</f>
        <v>0</v>
      </c>
    </row>
    <row r="188" spans="2:65" s="1" customFormat="1" ht="23.65" customHeight="1">
      <c r="B188" s="116"/>
      <c r="C188" s="137" t="s">
        <v>153</v>
      </c>
      <c r="D188" s="137" t="s">
        <v>138</v>
      </c>
      <c r="E188" s="138" t="s">
        <v>227</v>
      </c>
      <c r="F188" s="139" t="s">
        <v>228</v>
      </c>
      <c r="G188" s="140" t="s">
        <v>212</v>
      </c>
      <c r="H188" s="141">
        <v>1213.5999999999999</v>
      </c>
      <c r="I188" s="117"/>
      <c r="J188" s="147">
        <f>ROUND(I188*H188,2)</f>
        <v>0</v>
      </c>
      <c r="K188" s="118"/>
      <c r="L188" s="25"/>
      <c r="M188" s="119" t="s">
        <v>1</v>
      </c>
      <c r="N188" s="120" t="s">
        <v>34</v>
      </c>
      <c r="O188" s="121">
        <v>0</v>
      </c>
      <c r="P188" s="121">
        <f>O188*H188</f>
        <v>0</v>
      </c>
      <c r="Q188" s="121">
        <v>0</v>
      </c>
      <c r="R188" s="121">
        <f>Q188*H188</f>
        <v>0</v>
      </c>
      <c r="S188" s="121">
        <v>0</v>
      </c>
      <c r="T188" s="122">
        <f>S188*H188</f>
        <v>0</v>
      </c>
      <c r="AR188" s="123" t="s">
        <v>142</v>
      </c>
      <c r="AT188" s="123" t="s">
        <v>138</v>
      </c>
      <c r="AU188" s="123" t="s">
        <v>78</v>
      </c>
      <c r="AY188" s="13" t="s">
        <v>136</v>
      </c>
      <c r="BE188" s="124">
        <f>IF(N188="základní",J188,0)</f>
        <v>0</v>
      </c>
      <c r="BF188" s="124">
        <f>IF(N188="snížená",J188,0)</f>
        <v>0</v>
      </c>
      <c r="BG188" s="124">
        <f>IF(N188="zákl. přenesená",J188,0)</f>
        <v>0</v>
      </c>
      <c r="BH188" s="124">
        <f>IF(N188="sníž. přenesená",J188,0)</f>
        <v>0</v>
      </c>
      <c r="BI188" s="124">
        <f>IF(N188="nulová",J188,0)</f>
        <v>0</v>
      </c>
      <c r="BJ188" s="13" t="s">
        <v>76</v>
      </c>
      <c r="BK188" s="124">
        <f>ROUND(I188*H188,2)</f>
        <v>0</v>
      </c>
      <c r="BL188" s="13" t="s">
        <v>142</v>
      </c>
      <c r="BM188" s="123" t="s">
        <v>339</v>
      </c>
    </row>
    <row r="189" spans="2:65" s="1" customFormat="1" ht="29.25">
      <c r="B189" s="25"/>
      <c r="D189" s="142" t="s">
        <v>143</v>
      </c>
      <c r="F189" s="143" t="s">
        <v>230</v>
      </c>
      <c r="L189" s="25"/>
      <c r="M189" s="125"/>
      <c r="T189" s="48"/>
      <c r="AT189" s="13" t="s">
        <v>143</v>
      </c>
      <c r="AU189" s="13" t="s">
        <v>78</v>
      </c>
    </row>
    <row r="190" spans="2:65" s="11" customFormat="1" ht="25.9" customHeight="1">
      <c r="B190" s="109"/>
      <c r="D190" s="110" t="s">
        <v>68</v>
      </c>
      <c r="E190" s="135" t="s">
        <v>231</v>
      </c>
      <c r="F190" s="135" t="s">
        <v>232</v>
      </c>
      <c r="J190" s="145">
        <f>BK190</f>
        <v>0</v>
      </c>
      <c r="L190" s="109"/>
      <c r="M190" s="111"/>
      <c r="P190" s="112">
        <f>P191+P194</f>
        <v>0</v>
      </c>
      <c r="R190" s="112">
        <f>R191+R194</f>
        <v>0</v>
      </c>
      <c r="T190" s="113">
        <f>T191+T194</f>
        <v>0</v>
      </c>
      <c r="AR190" s="110" t="s">
        <v>158</v>
      </c>
      <c r="AT190" s="114" t="s">
        <v>68</v>
      </c>
      <c r="AU190" s="114" t="s">
        <v>69</v>
      </c>
      <c r="AY190" s="110" t="s">
        <v>136</v>
      </c>
      <c r="BK190" s="115">
        <f>BK191+BK194</f>
        <v>0</v>
      </c>
    </row>
    <row r="191" spans="2:65" s="11" customFormat="1" ht="22.9" customHeight="1">
      <c r="B191" s="109"/>
      <c r="D191" s="110" t="s">
        <v>68</v>
      </c>
      <c r="E191" s="136" t="s">
        <v>340</v>
      </c>
      <c r="F191" s="136" t="s">
        <v>341</v>
      </c>
      <c r="J191" s="146">
        <f>BK191</f>
        <v>0</v>
      </c>
      <c r="L191" s="109"/>
      <c r="M191" s="111"/>
      <c r="P191" s="112">
        <f>SUM(P192:P193)</f>
        <v>0</v>
      </c>
      <c r="R191" s="112">
        <f>SUM(R192:R193)</f>
        <v>0</v>
      </c>
      <c r="T191" s="113">
        <f>SUM(T192:T193)</f>
        <v>0</v>
      </c>
      <c r="AR191" s="110" t="s">
        <v>158</v>
      </c>
      <c r="AT191" s="114" t="s">
        <v>68</v>
      </c>
      <c r="AU191" s="114" t="s">
        <v>76</v>
      </c>
      <c r="AY191" s="110" t="s">
        <v>136</v>
      </c>
      <c r="BK191" s="115">
        <f>SUM(BK192:BK193)</f>
        <v>0</v>
      </c>
    </row>
    <row r="192" spans="2:65" s="1" customFormat="1" ht="23.65" customHeight="1">
      <c r="B192" s="116"/>
      <c r="C192" s="137" t="s">
        <v>206</v>
      </c>
      <c r="D192" s="137" t="s">
        <v>138</v>
      </c>
      <c r="E192" s="138" t="s">
        <v>342</v>
      </c>
      <c r="F192" s="139" t="s">
        <v>343</v>
      </c>
      <c r="G192" s="140" t="s">
        <v>236</v>
      </c>
      <c r="H192" s="141">
        <v>1</v>
      </c>
      <c r="I192" s="117"/>
      <c r="J192" s="147">
        <f>ROUND(I192*H192,2)</f>
        <v>0</v>
      </c>
      <c r="K192" s="118"/>
      <c r="L192" s="25"/>
      <c r="M192" s="119" t="s">
        <v>1</v>
      </c>
      <c r="N192" s="120" t="s">
        <v>34</v>
      </c>
      <c r="O192" s="121">
        <v>0</v>
      </c>
      <c r="P192" s="121">
        <f>O192*H192</f>
        <v>0</v>
      </c>
      <c r="Q192" s="121">
        <v>0</v>
      </c>
      <c r="R192" s="121">
        <f>Q192*H192</f>
        <v>0</v>
      </c>
      <c r="S192" s="121">
        <v>0</v>
      </c>
      <c r="T192" s="122">
        <f>S192*H192</f>
        <v>0</v>
      </c>
      <c r="AR192" s="123" t="s">
        <v>142</v>
      </c>
      <c r="AT192" s="123" t="s">
        <v>138</v>
      </c>
      <c r="AU192" s="123" t="s">
        <v>78</v>
      </c>
      <c r="AY192" s="13" t="s">
        <v>136</v>
      </c>
      <c r="BE192" s="124">
        <f>IF(N192="základní",J192,0)</f>
        <v>0</v>
      </c>
      <c r="BF192" s="124">
        <f>IF(N192="snížená",J192,0)</f>
        <v>0</v>
      </c>
      <c r="BG192" s="124">
        <f>IF(N192="zákl. přenesená",J192,0)</f>
        <v>0</v>
      </c>
      <c r="BH192" s="124">
        <f>IF(N192="sníž. přenesená",J192,0)</f>
        <v>0</v>
      </c>
      <c r="BI192" s="124">
        <f>IF(N192="nulová",J192,0)</f>
        <v>0</v>
      </c>
      <c r="BJ192" s="13" t="s">
        <v>76</v>
      </c>
      <c r="BK192" s="124">
        <f>ROUND(I192*H192,2)</f>
        <v>0</v>
      </c>
      <c r="BL192" s="13" t="s">
        <v>142</v>
      </c>
      <c r="BM192" s="123" t="s">
        <v>344</v>
      </c>
    </row>
    <row r="193" spans="2:65" s="1" customFormat="1">
      <c r="B193" s="25"/>
      <c r="D193" s="142" t="s">
        <v>143</v>
      </c>
      <c r="F193" s="143" t="s">
        <v>345</v>
      </c>
      <c r="L193" s="25"/>
      <c r="M193" s="125"/>
      <c r="T193" s="48"/>
      <c r="AT193" s="13" t="s">
        <v>143</v>
      </c>
      <c r="AU193" s="13" t="s">
        <v>78</v>
      </c>
    </row>
    <row r="194" spans="2:65" s="11" customFormat="1" ht="22.9" customHeight="1">
      <c r="B194" s="109"/>
      <c r="D194" s="110" t="s">
        <v>68</v>
      </c>
      <c r="E194" s="136" t="s">
        <v>233</v>
      </c>
      <c r="F194" s="136" t="s">
        <v>234</v>
      </c>
      <c r="J194" s="146">
        <f>BK194</f>
        <v>0</v>
      </c>
      <c r="L194" s="109"/>
      <c r="M194" s="111"/>
      <c r="P194" s="112">
        <f>SUM(P195:P196)</f>
        <v>0</v>
      </c>
      <c r="R194" s="112">
        <f>SUM(R195:R196)</f>
        <v>0</v>
      </c>
      <c r="T194" s="113">
        <f>SUM(T195:T196)</f>
        <v>0</v>
      </c>
      <c r="AR194" s="110" t="s">
        <v>158</v>
      </c>
      <c r="AT194" s="114" t="s">
        <v>68</v>
      </c>
      <c r="AU194" s="114" t="s">
        <v>76</v>
      </c>
      <c r="AY194" s="110" t="s">
        <v>136</v>
      </c>
      <c r="BK194" s="115">
        <f>SUM(BK195:BK196)</f>
        <v>0</v>
      </c>
    </row>
    <row r="195" spans="2:65" s="1" customFormat="1" ht="15" customHeight="1">
      <c r="B195" s="116"/>
      <c r="C195" s="137" t="s">
        <v>180</v>
      </c>
      <c r="D195" s="137" t="s">
        <v>138</v>
      </c>
      <c r="E195" s="138" t="s">
        <v>231</v>
      </c>
      <c r="F195" s="139" t="s">
        <v>235</v>
      </c>
      <c r="G195" s="140" t="s">
        <v>236</v>
      </c>
      <c r="H195" s="141">
        <v>1</v>
      </c>
      <c r="I195" s="117"/>
      <c r="J195" s="147">
        <f>ROUND(I195*H195,2)</f>
        <v>0</v>
      </c>
      <c r="K195" s="118"/>
      <c r="L195" s="25"/>
      <c r="M195" s="119" t="s">
        <v>1</v>
      </c>
      <c r="N195" s="120" t="s">
        <v>34</v>
      </c>
      <c r="O195" s="121">
        <v>0</v>
      </c>
      <c r="P195" s="121">
        <f>O195*H195</f>
        <v>0</v>
      </c>
      <c r="Q195" s="121">
        <v>0</v>
      </c>
      <c r="R195" s="121">
        <f>Q195*H195</f>
        <v>0</v>
      </c>
      <c r="S195" s="121">
        <v>0</v>
      </c>
      <c r="T195" s="122">
        <f>S195*H195</f>
        <v>0</v>
      </c>
      <c r="AR195" s="123" t="s">
        <v>142</v>
      </c>
      <c r="AT195" s="123" t="s">
        <v>138</v>
      </c>
      <c r="AU195" s="123" t="s">
        <v>78</v>
      </c>
      <c r="AY195" s="13" t="s">
        <v>136</v>
      </c>
      <c r="BE195" s="124">
        <f>IF(N195="základní",J195,0)</f>
        <v>0</v>
      </c>
      <c r="BF195" s="124">
        <f>IF(N195="snížená",J195,0)</f>
        <v>0</v>
      </c>
      <c r="BG195" s="124">
        <f>IF(N195="zákl. přenesená",J195,0)</f>
        <v>0</v>
      </c>
      <c r="BH195" s="124">
        <f>IF(N195="sníž. přenesená",J195,0)</f>
        <v>0</v>
      </c>
      <c r="BI195" s="124">
        <f>IF(N195="nulová",J195,0)</f>
        <v>0</v>
      </c>
      <c r="BJ195" s="13" t="s">
        <v>76</v>
      </c>
      <c r="BK195" s="124">
        <f>ROUND(I195*H195,2)</f>
        <v>0</v>
      </c>
      <c r="BL195" s="13" t="s">
        <v>142</v>
      </c>
      <c r="BM195" s="123" t="s">
        <v>346</v>
      </c>
    </row>
    <row r="196" spans="2:65" s="1" customFormat="1">
      <c r="B196" s="25"/>
      <c r="D196" s="142" t="s">
        <v>143</v>
      </c>
      <c r="F196" s="143" t="s">
        <v>238</v>
      </c>
      <c r="L196" s="25"/>
      <c r="M196" s="126"/>
      <c r="N196" s="127"/>
      <c r="O196" s="127"/>
      <c r="P196" s="127"/>
      <c r="Q196" s="127"/>
      <c r="R196" s="127"/>
      <c r="S196" s="127"/>
      <c r="T196" s="128"/>
      <c r="AT196" s="13" t="s">
        <v>143</v>
      </c>
      <c r="AU196" s="13" t="s">
        <v>78</v>
      </c>
    </row>
    <row r="197" spans="2:65" s="1" customFormat="1" ht="6.95" customHeight="1">
      <c r="B197" s="37"/>
      <c r="C197" s="38"/>
      <c r="D197" s="38"/>
      <c r="E197" s="38"/>
      <c r="F197" s="38"/>
      <c r="G197" s="38"/>
      <c r="H197" s="38"/>
      <c r="I197" s="38"/>
      <c r="J197" s="38"/>
      <c r="K197" s="38"/>
      <c r="L197" s="25"/>
    </row>
  </sheetData>
  <sheetProtection algorithmName="SHA-512" hashValue="auAVKwrTqsc0i0RDc1kIV93TBfzjsdncit4HWeu/jUJzkuZr/JmERgjn+gvCYc9MDyGt+qPH29UofebGOogG9A==" saltValue="wLjWoIh2j5uLce+qT6UYyA==" spinCount="100000" sheet="1" objects="1" scenarios="1"/>
  <autoFilter ref="C125:K196" xr:uid="{00000000-0009-0000-0000-000008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26</vt:i4>
      </vt:variant>
    </vt:vector>
  </HeadingPairs>
  <TitlesOfParts>
    <vt:vector size="39" baseType="lpstr">
      <vt:lpstr>Rekapitulace stavby</vt:lpstr>
      <vt:lpstr>01 - Rekonstrukce MK Pančava</vt:lpstr>
      <vt:lpstr>02 - Rekonstrukce ul. Vel...</vt:lpstr>
      <vt:lpstr>03 - Rekonstrukce MK Masa...</vt:lpstr>
      <vt:lpstr>04 - Rekonstrukce MK Pánov I</vt:lpstr>
      <vt:lpstr>05 - Rekonstrukce MK Páno...</vt:lpstr>
      <vt:lpstr>06 - Rekonstrukce MK Bran...</vt:lpstr>
      <vt:lpstr>07 - Rekonstrukce MK Milí...</vt:lpstr>
      <vt:lpstr>08 - Rekonstrukce MK Náro...</vt:lpstr>
      <vt:lpstr>09 - Rekonstrukce MK U Ci...</vt:lpstr>
      <vt:lpstr>10 - Rekonstrukce MK Horn...</vt:lpstr>
      <vt:lpstr>11 - Rekonstrukce propoje...</vt:lpstr>
      <vt:lpstr>12 - Ošetření spár - 2000 bm</vt:lpstr>
      <vt:lpstr>'01 - Rekonstrukce MK Pančava'!Názvy_tisku</vt:lpstr>
      <vt:lpstr>'02 - Rekonstrukce ul. Vel...'!Názvy_tisku</vt:lpstr>
      <vt:lpstr>'03 - Rekonstrukce MK Masa...'!Názvy_tisku</vt:lpstr>
      <vt:lpstr>'04 - Rekonstrukce MK Pánov I'!Názvy_tisku</vt:lpstr>
      <vt:lpstr>'05 - Rekonstrukce MK Páno...'!Názvy_tisku</vt:lpstr>
      <vt:lpstr>'06 - Rekonstrukce MK Bran...'!Názvy_tisku</vt:lpstr>
      <vt:lpstr>'07 - Rekonstrukce MK Milí...'!Názvy_tisku</vt:lpstr>
      <vt:lpstr>'08 - Rekonstrukce MK Náro...'!Názvy_tisku</vt:lpstr>
      <vt:lpstr>'09 - Rekonstrukce MK U Ci...'!Názvy_tisku</vt:lpstr>
      <vt:lpstr>'10 - Rekonstrukce MK Horn...'!Názvy_tisku</vt:lpstr>
      <vt:lpstr>'11 - Rekonstrukce propoje...'!Názvy_tisku</vt:lpstr>
      <vt:lpstr>'12 - Ošetření spár - 2000 bm'!Názvy_tisku</vt:lpstr>
      <vt:lpstr>'Rekapitulace stavby'!Názvy_tisku</vt:lpstr>
      <vt:lpstr>'01 - Rekonstrukce MK Pančava'!Oblast_tisku</vt:lpstr>
      <vt:lpstr>'02 - Rekonstrukce ul. Vel...'!Oblast_tisku</vt:lpstr>
      <vt:lpstr>'03 - Rekonstrukce MK Masa...'!Oblast_tisku</vt:lpstr>
      <vt:lpstr>'04 - Rekonstrukce MK Pánov I'!Oblast_tisku</vt:lpstr>
      <vt:lpstr>'05 - Rekonstrukce MK Páno...'!Oblast_tisku</vt:lpstr>
      <vt:lpstr>'06 - Rekonstrukce MK Bran...'!Oblast_tisku</vt:lpstr>
      <vt:lpstr>'07 - Rekonstrukce MK Milí...'!Oblast_tisku</vt:lpstr>
      <vt:lpstr>'08 - Rekonstrukce MK Náro...'!Oblast_tisku</vt:lpstr>
      <vt:lpstr>'09 - Rekonstrukce MK U Ci...'!Oblast_tisku</vt:lpstr>
      <vt:lpstr>'10 - Rekonstrukce MK Horn...'!Oblast_tisku</vt:lpstr>
      <vt:lpstr>'11 - Rekonstrukce propoje...'!Oblast_tisku</vt:lpstr>
      <vt:lpstr>'12 - Ošetření spár - 2000 bm'!Oblast_tisku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Drábek Petr</cp:lastModifiedBy>
  <dcterms:created xsi:type="dcterms:W3CDTF">2024-07-15T11:41:53Z</dcterms:created>
  <dcterms:modified xsi:type="dcterms:W3CDTF">2024-07-17T12:32:17Z</dcterms:modified>
</cp:coreProperties>
</file>