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ACOVNÍ DOKUMENTY\Tisky 2024\Hřiště MŠ Vrchlického\MŠ VRCHLICKÉHO - DOPADOVÁ PLOCHA\"/>
    </mc:Choice>
  </mc:AlternateContent>
  <xr:revisionPtr revIDLastSave="0" documentId="13_ncr:11_{CEA7203A-C213-4E96-B6CD-A552080C937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6-2024 06-2024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'06-2024 06-2024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'06-2024 06-2024 Pol'!$A$1:$Y$155</definedName>
    <definedName name="_xlnm.Print_Area" localSheetId="1">Stavba!$A$1:$J$65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4" i="1" l="1"/>
  <c r="I63" i="1"/>
  <c r="I62" i="1"/>
  <c r="I61" i="1"/>
  <c r="I60" i="1"/>
  <c r="I59" i="1"/>
  <c r="I58" i="1"/>
  <c r="I57" i="1"/>
  <c r="I56" i="1"/>
  <c r="I55" i="1"/>
  <c r="I54" i="1"/>
  <c r="I53" i="1"/>
  <c r="G42" i="1"/>
  <c r="F42" i="1"/>
  <c r="G41" i="1"/>
  <c r="F41" i="1"/>
  <c r="G39" i="1"/>
  <c r="F39" i="1"/>
  <c r="G154" i="12"/>
  <c r="BA152" i="12"/>
  <c r="BA150" i="12"/>
  <c r="BA147" i="12"/>
  <c r="BA144" i="12"/>
  <c r="BA142" i="12"/>
  <c r="BA140" i="12"/>
  <c r="BA135" i="12"/>
  <c r="BA130" i="12"/>
  <c r="BA129" i="12"/>
  <c r="BA126" i="12"/>
  <c r="BA89" i="12"/>
  <c r="BA88" i="12"/>
  <c r="BA59" i="12"/>
  <c r="BA50" i="12"/>
  <c r="BA49" i="12"/>
  <c r="G8" i="12"/>
  <c r="G9" i="12"/>
  <c r="M9" i="12" s="1"/>
  <c r="I9" i="12"/>
  <c r="I8" i="12" s="1"/>
  <c r="K9" i="12"/>
  <c r="O9" i="12"/>
  <c r="Q9" i="12"/>
  <c r="Q8" i="12" s="1"/>
  <c r="V9" i="12"/>
  <c r="G12" i="12"/>
  <c r="I12" i="12"/>
  <c r="K12" i="12"/>
  <c r="K8" i="12" s="1"/>
  <c r="M12" i="12"/>
  <c r="O12" i="12"/>
  <c r="O8" i="12" s="1"/>
  <c r="Q12" i="12"/>
  <c r="V12" i="12"/>
  <c r="V8" i="12" s="1"/>
  <c r="G15" i="12"/>
  <c r="I15" i="12"/>
  <c r="K15" i="12"/>
  <c r="M15" i="12"/>
  <c r="O15" i="12"/>
  <c r="Q15" i="12"/>
  <c r="V15" i="12"/>
  <c r="G19" i="12"/>
  <c r="I19" i="12"/>
  <c r="K19" i="12"/>
  <c r="M19" i="12"/>
  <c r="O19" i="12"/>
  <c r="Q19" i="12"/>
  <c r="V19" i="12"/>
  <c r="G21" i="12"/>
  <c r="I21" i="12"/>
  <c r="K21" i="12"/>
  <c r="M21" i="12"/>
  <c r="O21" i="12"/>
  <c r="Q21" i="12"/>
  <c r="V21" i="12"/>
  <c r="G24" i="12"/>
  <c r="M24" i="12" s="1"/>
  <c r="I24" i="12"/>
  <c r="K24" i="12"/>
  <c r="O24" i="12"/>
  <c r="Q24" i="12"/>
  <c r="V24" i="12"/>
  <c r="G27" i="12"/>
  <c r="M27" i="12" s="1"/>
  <c r="I27" i="12"/>
  <c r="K27" i="12"/>
  <c r="O27" i="12"/>
  <c r="Q27" i="12"/>
  <c r="V27" i="12"/>
  <c r="G30" i="12"/>
  <c r="M30" i="12" s="1"/>
  <c r="I30" i="12"/>
  <c r="K30" i="12"/>
  <c r="O30" i="12"/>
  <c r="Q30" i="12"/>
  <c r="V30" i="12"/>
  <c r="O33" i="12"/>
  <c r="G34" i="12"/>
  <c r="I34" i="12"/>
  <c r="K34" i="12"/>
  <c r="K33" i="12" s="1"/>
  <c r="M34" i="12"/>
  <c r="O34" i="12"/>
  <c r="Q34" i="12"/>
  <c r="Q33" i="12" s="1"/>
  <c r="V34" i="12"/>
  <c r="V33" i="12" s="1"/>
  <c r="G37" i="12"/>
  <c r="M37" i="12" s="1"/>
  <c r="I37" i="12"/>
  <c r="I33" i="12" s="1"/>
  <c r="K37" i="12"/>
  <c r="O37" i="12"/>
  <c r="Q37" i="12"/>
  <c r="V37" i="12"/>
  <c r="G40" i="12"/>
  <c r="G33" i="12" s="1"/>
  <c r="I40" i="12"/>
  <c r="K40" i="12"/>
  <c r="O40" i="12"/>
  <c r="Q40" i="12"/>
  <c r="V40" i="12"/>
  <c r="G44" i="12"/>
  <c r="M44" i="12" s="1"/>
  <c r="I44" i="12"/>
  <c r="K44" i="12"/>
  <c r="O44" i="12"/>
  <c r="Q44" i="12"/>
  <c r="V44" i="12"/>
  <c r="G47" i="12"/>
  <c r="I47" i="12"/>
  <c r="K47" i="12"/>
  <c r="O47" i="12"/>
  <c r="G48" i="12"/>
  <c r="I48" i="12"/>
  <c r="K48" i="12"/>
  <c r="M48" i="12"/>
  <c r="M47" i="12" s="1"/>
  <c r="O48" i="12"/>
  <c r="Q48" i="12"/>
  <c r="Q47" i="12" s="1"/>
  <c r="V48" i="12"/>
  <c r="V47" i="12" s="1"/>
  <c r="G52" i="12"/>
  <c r="K52" i="12"/>
  <c r="G53" i="12"/>
  <c r="I53" i="12"/>
  <c r="I52" i="12" s="1"/>
  <c r="K53" i="12"/>
  <c r="M53" i="12"/>
  <c r="M52" i="12" s="1"/>
  <c r="O53" i="12"/>
  <c r="O52" i="12" s="1"/>
  <c r="Q53" i="12"/>
  <c r="Q52" i="12" s="1"/>
  <c r="V53" i="12"/>
  <c r="V52" i="12" s="1"/>
  <c r="G56" i="12"/>
  <c r="I56" i="12"/>
  <c r="I55" i="12" s="1"/>
  <c r="K56" i="12"/>
  <c r="K55" i="12" s="1"/>
  <c r="M56" i="12"/>
  <c r="O56" i="12"/>
  <c r="O55" i="12" s="1"/>
  <c r="Q56" i="12"/>
  <c r="Q55" i="12" s="1"/>
  <c r="V56" i="12"/>
  <c r="G58" i="12"/>
  <c r="M58" i="12" s="1"/>
  <c r="I58" i="12"/>
  <c r="K58" i="12"/>
  <c r="O58" i="12"/>
  <c r="Q58" i="12"/>
  <c r="V58" i="12"/>
  <c r="G62" i="12"/>
  <c r="I62" i="12"/>
  <c r="K62" i="12"/>
  <c r="M62" i="12"/>
  <c r="O62" i="12"/>
  <c r="Q62" i="12"/>
  <c r="V62" i="12"/>
  <c r="G64" i="12"/>
  <c r="I64" i="12"/>
  <c r="K64" i="12"/>
  <c r="M64" i="12"/>
  <c r="O64" i="12"/>
  <c r="Q64" i="12"/>
  <c r="V64" i="12"/>
  <c r="G66" i="12"/>
  <c r="M66" i="12" s="1"/>
  <c r="I66" i="12"/>
  <c r="K66" i="12"/>
  <c r="O66" i="12"/>
  <c r="Q66" i="12"/>
  <c r="V66" i="12"/>
  <c r="G68" i="12"/>
  <c r="M68" i="12" s="1"/>
  <c r="I68" i="12"/>
  <c r="K68" i="12"/>
  <c r="O68" i="12"/>
  <c r="Q68" i="12"/>
  <c r="V68" i="12"/>
  <c r="V55" i="12" s="1"/>
  <c r="G70" i="12"/>
  <c r="M70" i="12" s="1"/>
  <c r="I70" i="12"/>
  <c r="K70" i="12"/>
  <c r="O70" i="12"/>
  <c r="Q70" i="12"/>
  <c r="V70" i="12"/>
  <c r="G72" i="12"/>
  <c r="M72" i="12" s="1"/>
  <c r="I72" i="12"/>
  <c r="K72" i="12"/>
  <c r="O72" i="12"/>
  <c r="Q72" i="12"/>
  <c r="V72" i="12"/>
  <c r="G74" i="12"/>
  <c r="I74" i="12"/>
  <c r="K74" i="12"/>
  <c r="M74" i="12"/>
  <c r="O74" i="12"/>
  <c r="Q74" i="12"/>
  <c r="V74" i="12"/>
  <c r="G76" i="12"/>
  <c r="M76" i="12" s="1"/>
  <c r="I76" i="12"/>
  <c r="K76" i="12"/>
  <c r="O76" i="12"/>
  <c r="Q76" i="12"/>
  <c r="V76" i="12"/>
  <c r="G81" i="12"/>
  <c r="I81" i="12"/>
  <c r="K81" i="12"/>
  <c r="M81" i="12"/>
  <c r="O81" i="12"/>
  <c r="Q81" i="12"/>
  <c r="V81" i="12"/>
  <c r="G83" i="12"/>
  <c r="M83" i="12" s="1"/>
  <c r="I83" i="12"/>
  <c r="K83" i="12"/>
  <c r="O83" i="12"/>
  <c r="Q83" i="12"/>
  <c r="V83" i="12"/>
  <c r="G87" i="12"/>
  <c r="I87" i="12"/>
  <c r="K87" i="12"/>
  <c r="M87" i="12"/>
  <c r="O87" i="12"/>
  <c r="Q87" i="12"/>
  <c r="V87" i="12"/>
  <c r="G91" i="12"/>
  <c r="M91" i="12" s="1"/>
  <c r="I91" i="12"/>
  <c r="K91" i="12"/>
  <c r="O91" i="12"/>
  <c r="Q91" i="12"/>
  <c r="V91" i="12"/>
  <c r="G95" i="12"/>
  <c r="I95" i="12"/>
  <c r="K95" i="12"/>
  <c r="M95" i="12"/>
  <c r="O95" i="12"/>
  <c r="Q95" i="12"/>
  <c r="V95" i="12"/>
  <c r="G98" i="12"/>
  <c r="I98" i="12"/>
  <c r="K98" i="12"/>
  <c r="M98" i="12"/>
  <c r="O98" i="12"/>
  <c r="Q98" i="12"/>
  <c r="V98" i="12"/>
  <c r="G101" i="12"/>
  <c r="M101" i="12" s="1"/>
  <c r="I101" i="12"/>
  <c r="K101" i="12"/>
  <c r="O101" i="12"/>
  <c r="Q101" i="12"/>
  <c r="V101" i="12"/>
  <c r="G104" i="12"/>
  <c r="I104" i="12"/>
  <c r="K104" i="12"/>
  <c r="O104" i="12"/>
  <c r="V104" i="12"/>
  <c r="G105" i="12"/>
  <c r="M105" i="12" s="1"/>
  <c r="M104" i="12" s="1"/>
  <c r="I105" i="12"/>
  <c r="K105" i="12"/>
  <c r="O105" i="12"/>
  <c r="Q105" i="12"/>
  <c r="Q104" i="12" s="1"/>
  <c r="V105" i="12"/>
  <c r="G107" i="12"/>
  <c r="I107" i="12"/>
  <c r="K107" i="12"/>
  <c r="O107" i="12"/>
  <c r="G108" i="12"/>
  <c r="I108" i="12"/>
  <c r="K108" i="12"/>
  <c r="M108" i="12"/>
  <c r="M107" i="12" s="1"/>
  <c r="O108" i="12"/>
  <c r="Q108" i="12"/>
  <c r="Q107" i="12" s="1"/>
  <c r="V108" i="12"/>
  <c r="V107" i="12" s="1"/>
  <c r="G109" i="12"/>
  <c r="K109" i="12"/>
  <c r="G110" i="12"/>
  <c r="I110" i="12"/>
  <c r="I109" i="12" s="1"/>
  <c r="K110" i="12"/>
  <c r="M110" i="12"/>
  <c r="M109" i="12" s="1"/>
  <c r="O110" i="12"/>
  <c r="O109" i="12" s="1"/>
  <c r="Q110" i="12"/>
  <c r="Q109" i="12" s="1"/>
  <c r="V110" i="12"/>
  <c r="V109" i="12" s="1"/>
  <c r="G112" i="12"/>
  <c r="V112" i="12"/>
  <c r="G113" i="12"/>
  <c r="I113" i="12"/>
  <c r="I112" i="12" s="1"/>
  <c r="K113" i="12"/>
  <c r="K112" i="12" s="1"/>
  <c r="M113" i="12"/>
  <c r="M112" i="12" s="1"/>
  <c r="O113" i="12"/>
  <c r="O112" i="12" s="1"/>
  <c r="Q113" i="12"/>
  <c r="Q112" i="12" s="1"/>
  <c r="V113" i="12"/>
  <c r="G117" i="12"/>
  <c r="G116" i="12" s="1"/>
  <c r="I117" i="12"/>
  <c r="I116" i="12" s="1"/>
  <c r="K117" i="12"/>
  <c r="K116" i="12" s="1"/>
  <c r="M117" i="12"/>
  <c r="O117" i="12"/>
  <c r="Q117" i="12"/>
  <c r="Q116" i="12" s="1"/>
  <c r="V117" i="12"/>
  <c r="G119" i="12"/>
  <c r="I119" i="12"/>
  <c r="K119" i="12"/>
  <c r="M119" i="12"/>
  <c r="O119" i="12"/>
  <c r="O116" i="12" s="1"/>
  <c r="Q119" i="12"/>
  <c r="V119" i="12"/>
  <c r="G120" i="12"/>
  <c r="I120" i="12"/>
  <c r="K120" i="12"/>
  <c r="M120" i="12"/>
  <c r="O120" i="12"/>
  <c r="Q120" i="12"/>
  <c r="V120" i="12"/>
  <c r="G121" i="12"/>
  <c r="M121" i="12" s="1"/>
  <c r="I121" i="12"/>
  <c r="K121" i="12"/>
  <c r="O121" i="12"/>
  <c r="Q121" i="12"/>
  <c r="V121" i="12"/>
  <c r="V116" i="12" s="1"/>
  <c r="G124" i="12"/>
  <c r="M124" i="12" s="1"/>
  <c r="M123" i="12" s="1"/>
  <c r="I124" i="12"/>
  <c r="I123" i="12" s="1"/>
  <c r="K124" i="12"/>
  <c r="K123" i="12" s="1"/>
  <c r="O124" i="12"/>
  <c r="O123" i="12" s="1"/>
  <c r="Q124" i="12"/>
  <c r="Q123" i="12" s="1"/>
  <c r="V124" i="12"/>
  <c r="V123" i="12" s="1"/>
  <c r="Q127" i="12"/>
  <c r="V127" i="12"/>
  <c r="G128" i="12"/>
  <c r="G127" i="12" s="1"/>
  <c r="I128" i="12"/>
  <c r="I127" i="12" s="1"/>
  <c r="K128" i="12"/>
  <c r="K127" i="12" s="1"/>
  <c r="M128" i="12"/>
  <c r="M127" i="12" s="1"/>
  <c r="O128" i="12"/>
  <c r="O127" i="12" s="1"/>
  <c r="Q128" i="12"/>
  <c r="V128" i="12"/>
  <c r="O131" i="12"/>
  <c r="G132" i="12"/>
  <c r="M132" i="12" s="1"/>
  <c r="M131" i="12" s="1"/>
  <c r="I132" i="12"/>
  <c r="I131" i="12" s="1"/>
  <c r="K132" i="12"/>
  <c r="K131" i="12" s="1"/>
  <c r="O132" i="12"/>
  <c r="Q132" i="12"/>
  <c r="V132" i="12"/>
  <c r="V131" i="12" s="1"/>
  <c r="G134" i="12"/>
  <c r="I134" i="12"/>
  <c r="K134" i="12"/>
  <c r="M134" i="12"/>
  <c r="O134" i="12"/>
  <c r="Q134" i="12"/>
  <c r="Q131" i="12" s="1"/>
  <c r="V134" i="12"/>
  <c r="G137" i="12"/>
  <c r="G136" i="12" s="1"/>
  <c r="I137" i="12"/>
  <c r="I136" i="12" s="1"/>
  <c r="K137" i="12"/>
  <c r="K136" i="12" s="1"/>
  <c r="M137" i="12"/>
  <c r="O137" i="12"/>
  <c r="O136" i="12" s="1"/>
  <c r="Q137" i="12"/>
  <c r="Q136" i="12" s="1"/>
  <c r="V137" i="12"/>
  <c r="G139" i="12"/>
  <c r="I139" i="12"/>
  <c r="K139" i="12"/>
  <c r="M139" i="12"/>
  <c r="O139" i="12"/>
  <c r="Q139" i="12"/>
  <c r="V139" i="12"/>
  <c r="G141" i="12"/>
  <c r="I141" i="12"/>
  <c r="K141" i="12"/>
  <c r="M141" i="12"/>
  <c r="O141" i="12"/>
  <c r="Q141" i="12"/>
  <c r="V141" i="12"/>
  <c r="G143" i="12"/>
  <c r="M143" i="12" s="1"/>
  <c r="I143" i="12"/>
  <c r="K143" i="12"/>
  <c r="O143" i="12"/>
  <c r="Q143" i="12"/>
  <c r="V143" i="12"/>
  <c r="V136" i="12" s="1"/>
  <c r="G146" i="12"/>
  <c r="M146" i="12" s="1"/>
  <c r="I146" i="12"/>
  <c r="K146" i="12"/>
  <c r="O146" i="12"/>
  <c r="Q146" i="12"/>
  <c r="V146" i="12"/>
  <c r="G149" i="12"/>
  <c r="M149" i="12" s="1"/>
  <c r="I149" i="12"/>
  <c r="K149" i="12"/>
  <c r="O149" i="12"/>
  <c r="Q149" i="12"/>
  <c r="V149" i="12"/>
  <c r="G151" i="12"/>
  <c r="I151" i="12"/>
  <c r="K151" i="12"/>
  <c r="M151" i="12"/>
  <c r="O151" i="12"/>
  <c r="Q151" i="12"/>
  <c r="V151" i="12"/>
  <c r="AE154" i="12"/>
  <c r="I20" i="1"/>
  <c r="I19" i="1"/>
  <c r="I18" i="1"/>
  <c r="I17" i="1"/>
  <c r="I16" i="1"/>
  <c r="F43" i="1"/>
  <c r="G23" i="1" s="1"/>
  <c r="G43" i="1"/>
  <c r="G25" i="1" s="1"/>
  <c r="A25" i="1" s="1"/>
  <c r="H42" i="1"/>
  <c r="I42" i="1" s="1"/>
  <c r="H41" i="1"/>
  <c r="I41" i="1" s="1"/>
  <c r="H40" i="1"/>
  <c r="H39" i="1"/>
  <c r="H43" i="1" s="1"/>
  <c r="J28" i="1"/>
  <c r="J26" i="1"/>
  <c r="G38" i="1"/>
  <c r="F38" i="1"/>
  <c r="J23" i="1"/>
  <c r="J24" i="1"/>
  <c r="J25" i="1"/>
  <c r="J27" i="1"/>
  <c r="E24" i="1"/>
  <c r="E26" i="1"/>
  <c r="I65" i="1" l="1"/>
  <c r="J64" i="1" s="1"/>
  <c r="J57" i="1"/>
  <c r="J58" i="1"/>
  <c r="J53" i="1"/>
  <c r="J59" i="1"/>
  <c r="J60" i="1"/>
  <c r="J55" i="1"/>
  <c r="J61" i="1"/>
  <c r="J54" i="1"/>
  <c r="J56" i="1"/>
  <c r="J62" i="1"/>
  <c r="A26" i="1"/>
  <c r="G26" i="1"/>
  <c r="A23" i="1"/>
  <c r="G28" i="1"/>
  <c r="M55" i="12"/>
  <c r="M8" i="12"/>
  <c r="M116" i="12"/>
  <c r="M136" i="12"/>
  <c r="G123" i="12"/>
  <c r="G55" i="12"/>
  <c r="AF154" i="12"/>
  <c r="M40" i="12"/>
  <c r="M33" i="12" s="1"/>
  <c r="G131" i="12"/>
  <c r="I21" i="1"/>
  <c r="I39" i="1"/>
  <c r="I43" i="1" s="1"/>
  <c r="J63" i="1" l="1"/>
  <c r="J65" i="1" s="1"/>
  <c r="A24" i="1"/>
  <c r="G24" i="1"/>
  <c r="A27" i="1" s="1"/>
  <c r="J39" i="1"/>
  <c r="J43" i="1" s="1"/>
  <c r="J42" i="1"/>
  <c r="J41" i="1"/>
  <c r="A29" i="1" l="1"/>
  <c r="G29" i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 1</author>
  </authors>
  <commentList>
    <comment ref="S6" authorId="0" shapeId="0" xr:uid="{C3C0B579-7794-43F8-AF2F-D002A508B65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8B2116CB-9F20-46ED-8D67-76D7795B402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<sst xmlns="http://schemas.openxmlformats.org/spreadsheetml/2006/main" count="808" uniqueCount="322">
  <si>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</si>
  <si>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</si>
  <si>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</si>
  <si>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</si>
  <si>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</si>
  <si>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</si>
  <si>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</si>
  <si>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</si>
  <si>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</si>
  <si>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</si>
  <si>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</si>
  <si>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</si>
  <si>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</si>
  <si>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</si>
  <si>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</si>
  <si>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</si>
  <si>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</si>
  <si>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</si>
  <si>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</si>
  <si>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</si>
  <si>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</si>
  <si>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</si>
  <si>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</si>
  <si>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</si>
  <si>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</si>
  <si>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</si>
  <si>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</si>
  <si>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</si>
  <si>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</si>
  <si>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</si>
  <si>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</si>
  <si>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</si>
  <si>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</si>
  <si>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</si>
  <si>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</si>
  <si>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</si>
  <si>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</si>
  <si>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</si>
  <si>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</si>
  <si>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</si>
  <si>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</si>
  <si>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</si>
  <si>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</si>
  <si>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06-2024</t>
  </si>
  <si>
    <t>MŠ Vrchlického – dopadová plocha s herními prvky</t>
  </si>
  <si>
    <t>Objekt:</t>
  </si>
  <si>
    <t>Rozpočet:</t>
  </si>
  <si>
    <t>Stavba</t>
  </si>
  <si>
    <t>Stavební objekt</t>
  </si>
  <si>
    <t>Celkem za stavbu</t>
  </si>
  <si>
    <t>CZK</t>
  </si>
  <si>
    <t>#POPS</t>
  </si>
  <si>
    <t>Popis stavby: 06-2024 - MŠ Vrchlického – dopadová plocha s herními prvky</t>
  </si>
  <si>
    <t>#POPO</t>
  </si>
  <si>
    <t>Popis objektu: 06-2024 - MŠ Vrchlického – dopadová plocha s herními prvky</t>
  </si>
  <si>
    <t>#POPR</t>
  </si>
  <si>
    <t>Popis rozpočtu: 06-2024 - MŠ Vrchlického – dopadová plocha s herními prvky</t>
  </si>
  <si>
    <t>Rekapitulace dílů</t>
  </si>
  <si>
    <t>Typ dílu</t>
  </si>
  <si>
    <t>1</t>
  </si>
  <si>
    <t>Zemní práce</t>
  </si>
  <si>
    <t>45</t>
  </si>
  <si>
    <t>Podkladní a vedlejší konstrukce</t>
  </si>
  <si>
    <t>46</t>
  </si>
  <si>
    <t>Zpevněné plochy</t>
  </si>
  <si>
    <t>900</t>
  </si>
  <si>
    <t>HZS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</si>
  <si>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</si>
  <si>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</si>
  <si>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</si>
  <si>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</si>
  <si>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</si>
  <si>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</si>
  <si>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</si>
  <si>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</si>
  <si>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722</t>
  </si>
  <si>
    <t>Vnitřní vodovod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</si>
  <si>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</si>
  <si>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</si>
  <si>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</si>
  <si>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</si>
  <si>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</si>
  <si>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</si>
  <si>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</si>
  <si>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</si>
  <si>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</si>
  <si>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</si>
  <si>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</si>
  <si>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</si>
  <si>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</si>
  <si>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</si>
  <si>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</si>
  <si>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</si>
  <si>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</si>
  <si>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</si>
  <si>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</si>
  <si>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</si>
  <si>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</si>
  <si>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</si>
  <si>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</si>
  <si>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</si>
  <si>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</si>
  <si>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</si>
  <si>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</si>
  <si>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</si>
  <si>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</si>
  <si>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</si>
  <si>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</si>
  <si>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</si>
  <si>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</si>
  <si>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</si>
  <si>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139601101R00</t>
  </si>
  <si>
    <t>Ruční výkop jam, rýh a šachet v horninách 1 a 2</t>
  </si>
  <si>
    <t>m3</t>
  </si>
  <si>
    <t>800-1</t>
  </si>
  <si>
    <t>RTS 24/ I</t>
  </si>
  <si>
    <t>Práce</t>
  </si>
  <si>
    <t>Běžná</t>
  </si>
  <si>
    <t>POL1_</t>
  </si>
  <si>
    <t>s přehozením na vzdálenost do 5 m nebo s naložením na ruční dopravní prostředek</t>
  </si>
  <si>
    <t>SPI</t>
  </si>
  <si>
    <t>odkopávky pod dopadovou plochou : 80*0,1+(113-80)*0,25</t>
  </si>
  <si>
    <t>VV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</si>
  <si>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</si>
  <si>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</si>
  <si>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</si>
  <si>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odvoz vykopané zeminy na skládku : 16,25</t>
  </si>
  <si>
    <t>162701109R00</t>
  </si>
  <si>
    <t>Vodorovné přemístění výkopku příplatek k ceně za každých dalších i započatých 1 000 m přes 10 000 m  z horniny 1 až 4</t>
  </si>
  <si>
    <t>odvoz vykopané zeminy na skládku : 16,25*50</t>
  </si>
  <si>
    <t xml:space="preserve">do 60 km odvozu : </t>
  </si>
  <si>
    <t>167101201R00</t>
  </si>
  <si>
    <t>Nakládání, skládání, překládání neulehlého výkopku nakládání, skládání, překládání neulehléno výkopku nebo zeminy - ručně  z horniny 1 až 4</t>
  </si>
  <si>
    <t>181101111R00</t>
  </si>
  <si>
    <t>Úprava pláně v zářezech bez rozlišení horniny, se zhutněním - ručně</t>
  </si>
  <si>
    <t>m2</t>
  </si>
  <si>
    <t>vyrovnáním výškových rozdílů, ploch vodorovných a ploch do sklonu 1 : 5.</t>
  </si>
  <si>
    <t>zhutnění zemní pláně pod dopadovou plochou : 113</t>
  </si>
  <si>
    <t>199000002R00</t>
  </si>
  <si>
    <t>Poplatky za skládku horniny 1- 4, skupina 17 05 04 z Katalogu odpadů</t>
  </si>
  <si>
    <t>Cena dle Pískovny Černovice. www.piskovna-cernovice.cz</t>
  </si>
  <si>
    <t>POP</t>
  </si>
  <si>
    <t>113106121R00</t>
  </si>
  <si>
    <t>Rozebrání komunikací pro pěší s jakýmkoliv ložem a výplní spár  z betonových nebo kameninových dlaždic nebo tvarovek</t>
  </si>
  <si>
    <t>822-1</t>
  </si>
  <si>
    <t>s přemístěním hmot na skládku na vzdálenost do 3 m nebo s naložením na dopravní prostředek</t>
  </si>
  <si>
    <t>původní dlaždice okolo pískoviště : 0,3*2*(1,9+2,5)</t>
  </si>
  <si>
    <t>182001111R00</t>
  </si>
  <si>
    <t>Plošná úprava terénu při nerovnostech terénu přes 50 do 100 mm, v rovině nebo na svahu do 1:5</t>
  </si>
  <si>
    <t>823-1</t>
  </si>
  <si>
    <t>s urovnáním povrchu, bez doplnění ornice, v hornině 1 až 4,</t>
  </si>
  <si>
    <t>srovnání zemní pláně pod dopadovou plochou : 113</t>
  </si>
  <si>
    <t>181201111R00</t>
  </si>
  <si>
    <t>Úprava pláně v násypech bez rozlišení horniny, se zhutněním - ručně</t>
  </si>
  <si>
    <t>vyrovnání výškových rozdílů, plochy vodorovné a plochy do sklonu 1 : 5,</t>
  </si>
  <si>
    <t>lože ze štěrkodrti pro dopadovou plochu - zhutnění : 113</t>
  </si>
  <si>
    <t>451577977R00</t>
  </si>
  <si>
    <t>Podklad nebo lože pod dlažbu (přídlažbu) ze štěrkodrti tloušťky do 100 mm</t>
  </si>
  <si>
    <t>v ploše vodorovné nebo ve sklonu do 1:5</t>
  </si>
  <si>
    <t>lože ze štěrkodrti pro dopadovou plochu : 113</t>
  </si>
  <si>
    <t>451579977R00</t>
  </si>
  <si>
    <t>Podklad nebo lože pod dlažbu (přídlažbu) ze štěrkodrti příplatek za každý další 1 cm štěrkodrti nad 100 mm</t>
  </si>
  <si>
    <t>lože ze štěrkodrti pro dopadovou plochu : 113*11</t>
  </si>
  <si>
    <t xml:space="preserve">dalších 11 cm : </t>
  </si>
  <si>
    <t>916561111RT4</t>
  </si>
  <si>
    <t>Osazení záhonového obrubníku betonového včetně dodávky obrubníků  rozměrů 500/50/250 mm, do lože z betonu prostého C 12/15, s boční opěrou z betonu prostého</t>
  </si>
  <si>
    <t>m</t>
  </si>
  <si>
    <t>se zřízením lože z betonu prostého C 12/15 tl. 80-100 mm</t>
  </si>
  <si>
    <t>obruba okolo části dopadové plochy : 5+5,8+4,4+10,2</t>
  </si>
  <si>
    <t>46-R1</t>
  </si>
  <si>
    <t>Barevný pryžový dvouvrstvý elastický povrch vhodný na dětská hřiště a sportoviště</t>
  </si>
  <si>
    <t>Vlastní</t>
  </si>
  <si>
    <t>Indiv</t>
  </si>
  <si>
    <t>vrchní vrstva tl. 11 mm z barevného EPDM granulátu smíchaného se speciálním polyuretanovým pojivem (trvanlivá nášlapná monolitická vrstva bez spojů)</t>
  </si>
  <si>
    <t>základní vrstva tl. 24 mm z nasekané recyklované technické pryže smíchané se speciálním polyuretanovým pojivem (elastická spodní vrstva)</t>
  </si>
  <si>
    <t>nová dopadová plocha : 113</t>
  </si>
  <si>
    <t>909      R00</t>
  </si>
  <si>
    <t>Hzs-nezmeritelne stavebni prace</t>
  </si>
  <si>
    <t>h</t>
  </si>
  <si>
    <t>Prav.M</t>
  </si>
  <si>
    <t>POL10_</t>
  </si>
  <si>
    <t>ostatní nespecifikované práce : 40</t>
  </si>
  <si>
    <t>141R</t>
  </si>
  <si>
    <t>Přirážka za podružný materiál - kotevní materiál, šrouby apod.</t>
  </si>
  <si>
    <t>Procentní sazba z hodnoty nosného materiálu.</t>
  </si>
  <si>
    <t>936124112R00</t>
  </si>
  <si>
    <t>Zřízení lavice stabilní se zabetonováním noh</t>
  </si>
  <si>
    <t>kus</t>
  </si>
  <si>
    <t>s vyhloubením rýh, osazením noh, montáží sedadla a opěradla, s případným naložením přebytečného výkopku na dopravní prostředek, odvozem na vzdálenost do 20 km a se složením,</t>
  </si>
  <si>
    <t>osazení skluzavky, palisád a pítka : 2+3+1</t>
  </si>
  <si>
    <t xml:space="preserve">včetně základových patek : </t>
  </si>
  <si>
    <t>31316659R</t>
  </si>
  <si>
    <t>Ocel svařitelná betonářská - svařovaná síť; typ: KD37; povrch: žebírkový; značka: B500A (1.0438); dL = 5,0 mm; dc = 5,0 mm; PL = 150 mm; Pc = 150 mm</t>
  </si>
  <si>
    <t>SPCM</t>
  </si>
  <si>
    <t>Specifikace</t>
  </si>
  <si>
    <t>POL3_</t>
  </si>
  <si>
    <t>jádro kopce - výztuž do betonu : 3</t>
  </si>
  <si>
    <t>583327631R</t>
  </si>
  <si>
    <t>Kamenivo nestanovené těžené; frakce 32,0 až 63,0 mm</t>
  </si>
  <si>
    <t>t</t>
  </si>
  <si>
    <t>jádro kopce - kamenivo : 4</t>
  </si>
  <si>
    <t>58922225R</t>
  </si>
  <si>
    <t>Beton čerstvý obyčejný; C 20/25; prostředí: X0; Dmax = 16 mm; S 1</t>
  </si>
  <si>
    <t>jádro kopce - beton : 2,5</t>
  </si>
  <si>
    <t>74910401R</t>
  </si>
  <si>
    <t>pítko ocel, litina; 1 ventil; s mříží; v = 1 000 mm; š. těla = 200 mm; hl. těla = 200 mm; š. mříže = 310 mm; hl. mříže = 360 mm; součástí je připojovací hadice, filtr nečistot, tlakový ventil, rám</t>
  </si>
  <si>
    <t>venkovní pítko : 1</t>
  </si>
  <si>
    <t>95-1</t>
  </si>
  <si>
    <t>Vytvoření jádra kopce z kameniva do požadovaného tvaru</t>
  </si>
  <si>
    <t xml:space="preserve">t     </t>
  </si>
  <si>
    <t>95-2</t>
  </si>
  <si>
    <t>Vytvoření jádra kopce z betonu do požadovaného tvaru</t>
  </si>
  <si>
    <t xml:space="preserve">m3    </t>
  </si>
  <si>
    <t>95-3</t>
  </si>
  <si>
    <t>Vytvoření jádra kopce z betonu do požadovaného tvaru - instalace výztuže do betonu</t>
  </si>
  <si>
    <t>jádro kopce - výztuž do betonu : 0,038</t>
  </si>
  <si>
    <t>95-4D</t>
  </si>
  <si>
    <t>Terénní skluzavka nerezová, dodávka</t>
  </si>
  <si>
    <t xml:space="preserve">ks    </t>
  </si>
  <si>
    <t>celonerezová terénní skluzavka (1 ks) pro výšku nástupu 1,0 m, šířka skluzavky bude 1,0 m</t>
  </si>
  <si>
    <t>skluzavka určená k osazení do terénů nebo svahů kopírující tvar terénu</t>
  </si>
  <si>
    <t>bude opatřená trny nahoře a dole pro zabetonování do patek</t>
  </si>
  <si>
    <t>terénní skluzavka - součást kopce : 1</t>
  </si>
  <si>
    <t>95-4M</t>
  </si>
  <si>
    <t>Terénní skluzavka nerezová, montáž</t>
  </si>
  <si>
    <t>95-5</t>
  </si>
  <si>
    <t>2D skákací panenka, dodávka a montáž</t>
  </si>
  <si>
    <t>2D skákací panenka rozměru 850 mm (šířka) x 2500 mm (délka) provedená z probarveného granulátu EPDM</t>
  </si>
  <si>
    <t>(doplňková 2D grafika), výška 2D prvku bude 10 mm</t>
  </si>
  <si>
    <t>2D skákací panenka : 1</t>
  </si>
  <si>
    <t>95-6</t>
  </si>
  <si>
    <t>3D krokodýl, dodávka a montáž</t>
  </si>
  <si>
    <t>3D krokodýl celkového rozměru 2700 mm (šířka) x 6200 mm (délka) provedený z probarveného granulátu EPDM</t>
  </si>
  <si>
    <t>krokodýl bude mít tělo provedeno z 6 ks 3D polokoulí průměru 500 mm, z 3D hlavy, z 3D ocasu a z 2D noh</t>
  </si>
  <si>
    <t>3D krokodýl : 1</t>
  </si>
  <si>
    <t>95-7</t>
  </si>
  <si>
    <t>3D kytka, dodávka a montáž</t>
  </si>
  <si>
    <t>provedená z probarveného granulátu EPDM</t>
  </si>
  <si>
    <t>3D kytka : 1</t>
  </si>
  <si>
    <t>95-8</t>
  </si>
  <si>
    <t>3D palisáda s úsměvem, dodávka a montáž</t>
  </si>
  <si>
    <t>3D palisáda s úsměvem (1 ks) výšky 300 mm a průměru 400 mm provedená z probarveného granulátu EPDM</t>
  </si>
  <si>
    <t>3D palisáda s úsměvem : 1</t>
  </si>
  <si>
    <t>95-9</t>
  </si>
  <si>
    <t>3D palisáda s úsměvem (1 ks) výšky 400 mm a průměru 400 mm provedená z probarveného granulátu EPDM</t>
  </si>
  <si>
    <t>95-10</t>
  </si>
  <si>
    <t>3D palisáda s úsměvem (1 ks) výšky 500 mm a průměru 400 mm provedená z probarveného granulátu EPDM</t>
  </si>
  <si>
    <t>965042241R00</t>
  </si>
  <si>
    <t>Bourání podkladů pod dlažby nebo litých celistvých dlažeb a mazanin  betonových nebo z litého asfaltu, tloušťky přes 100 mm, plochy přes 4 m2</t>
  </si>
  <si>
    <t>801-3</t>
  </si>
  <si>
    <t>původní venkovní betonová plocha : 80*0,15</t>
  </si>
  <si>
    <t>998227121R00</t>
  </si>
  <si>
    <t xml:space="preserve">Přesun hmot, plochy pro tělovýchovu umělý sportovní povrch z granulátu,  </t>
  </si>
  <si>
    <t>Přesun hmot</t>
  </si>
  <si>
    <t>POL7_</t>
  </si>
  <si>
    <t>711823121RT4</t>
  </si>
  <si>
    <t>Ochrana konstrukcí nopovou fólií svisle, výška nopu 8 mm, včetně dodávky fólie</t>
  </si>
  <si>
    <t>800-711</t>
  </si>
  <si>
    <t>oddělení dopadové plochy od obvodových stěn objektu : 0,25*(8+5,4+1,4+10,6)</t>
  </si>
  <si>
    <t>722200003RAB</t>
  </si>
  <si>
    <t>Vodovod z trub polyetylénových DN 20/2, ochrana potrubí izolačním pouzdrem z pěněného polyetylénu</t>
  </si>
  <si>
    <t>AP-PSV</t>
  </si>
  <si>
    <t>Součtová</t>
  </si>
  <si>
    <t>Agregovaná položka</t>
  </si>
  <si>
    <t>POL2_</t>
  </si>
  <si>
    <t>podíl nákladů na armatury, tlaková zkouška, proplach a dezinfekce.</t>
  </si>
  <si>
    <t>napojení venkovního pítka na vnitřní vodovod : 10</t>
  </si>
  <si>
    <t>979081111R00</t>
  </si>
  <si>
    <t>Odvoz suti a vybouraných hmot na skládku do 1 km</t>
  </si>
  <si>
    <t>Přesun suti</t>
  </si>
  <si>
    <t>POL8_</t>
  </si>
  <si>
    <t>Včetně naložení na dopravní prostředek a složení na skládku, bez poplatku za skládku.</t>
  </si>
  <si>
    <t>979081121R00</t>
  </si>
  <si>
    <t>Odvoz suti a vybouraných hmot na skládku příplatek za každý další 1 km</t>
  </si>
  <si>
    <t>979082111R00</t>
  </si>
  <si>
    <t>Vnitrostaveništní doprava suti a vybouraných hmot do 10 m</t>
  </si>
  <si>
    <t>979990107R00</t>
  </si>
  <si>
    <t>Poplatek za uložení, směs betonu, cihel a dřeva,  , skupina 17 09 04 z Katalogu odpadů</t>
  </si>
  <si>
    <t>kategorie 17 09 04 smíšené stavební a demoliční odpady</t>
  </si>
  <si>
    <t>005111020R</t>
  </si>
  <si>
    <t>Vytyčení stavby</t>
  </si>
  <si>
    <t>Soubor</t>
  </si>
  <si>
    <t>VRN</t>
  </si>
  <si>
    <t>POL99_8</t>
  </si>
  <si>
    <t>Vyhotovení protokolu o vytyčení stavby se seznamem souřadnic vytyčených bodů a jejich polohopisnými (S-JTSK) a výškopisnými (Bpv) hodnotami.</t>
  </si>
  <si>
    <t>004111020R</t>
  </si>
  <si>
    <t xml:space="preserve">Vypracování projektové dokumentace </t>
  </si>
  <si>
    <t>Grafický návrh obsahující zejména skutečně použité barvy, motivy, rozmístění herních prvků, členění plochy apod. a tento grafický návrh pro skutečné provedení bude předem odsouhlasený projektantem, stavebníkem a provozovatelem objektu mateřské školy.</t>
  </si>
  <si>
    <t>005121 R</t>
  </si>
  <si>
    <t>Zařízení staveniště</t>
  </si>
  <si>
    <t>Veškeré náklady spojené s vybudováním, provozem a odstraněním zařízení staveniště.</t>
  </si>
  <si>
    <t>005122 R</t>
  </si>
  <si>
    <t>Provozní vlivy</t>
  </si>
  <si>
    <t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t>
  </si>
  <si>
    <t>005211010R</t>
  </si>
  <si>
    <t>Předání a převzetí staveniště</t>
  </si>
  <si>
    <t>Náklady spojené s účastí zhotovitele na předání a převzetí staveniště.</t>
  </si>
  <si>
    <t>005211040R</t>
  </si>
  <si>
    <t xml:space="preserve">Užívání veřejných ploch a prostranství  </t>
  </si>
  <si>
    <t>Náklady a poplatky spojené s užíváním veřejných ploch a prostranství, pokud jsou stavebními pracemi nebo souvisejícími činnostmi dotčeny, a to včetně užívání ploch v souvislosti s uložením stavebního materiálu nebo stavebního odpadu.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</si>
  <si>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</si>
  <si>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</si>
  <si>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</si>
  <si>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</si>
  <si>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</si>
  <si>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</si>
  <si>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VSTUPNÍ REVIZNÍ KONTROLA</t>
  </si>
  <si>
    <t>005231040R</t>
  </si>
  <si>
    <t>Provozní řády</t>
  </si>
  <si>
    <t>Náklady zhotovitele na vypracování provozních řádů pro zkušební či trvalý provoz včetně nákladů na předání všech návodů k obsluze a údržbě pro technologická zařízení a včetně zaškolení obsluhy objednatele.</t>
  </si>
  <si>
    <t>Provozní řád v souladu s ČSN EN 1176-1 Ed.2 Zařízení a povrch dětského hřiště.</t>
  </si>
  <si>
    <t>00524 R</t>
  </si>
  <si>
    <t>Předání a převzetí díla</t>
  </si>
  <si>
    <t>Náklady zhotovitele, které vzniknou v souvislosti s povinnostmi zhotovitele při předání a převzetí díla.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</si>
  <si>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</si>
  <si>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</si>
  <si>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</si>
  <si>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SUM</t>
  </si>
  <si>
    <t>3D kytka rozměru 2400 mm (šířka) x 2400 mm (délka) x 270 mm (výška)</t>
  </si>
  <si>
    <t>Geodetické zaměření rohů stavby, stabilizace bodů a sestavení laviček.</t>
  </si>
  <si>
    <t>Náklady spojené s vypracováním projektové dokumentace, většinou v obsahu a rozsahu projektové dokumentace pro provádění stavby, ale mohou zde být obsaženy i náklady na jiné stupně projektové dokumentace, pokud jsou součástí požadavků objednatele.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</si>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</sst>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165" fontId="17" fillId="0" borderId="0" xfId="0" applyNumberFormat="1" applyFont="1" applyBorder="1" applyAlignment="1">
      <alignment horizontal="center" vertical="top" wrapText="1" shrinkToFit="1"/>
    </xf>
    <xf numFmtId="165" fontId="17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18" xfId="0" applyNumberFormat="1" applyFont="1" applyBorder="1" applyAlignment="1">
      <alignment vertical="top" wrapText="1"/>
    </xf>
    <xf numFmtId="0" fontId="18" fillId="0" borderId="18" xfId="0" applyNumberFormat="1" applyFont="1" applyBorder="1" applyAlignment="1">
      <alignment vertical="top" wrapText="1"/>
    </xf>
    <xf numFmtId="0" fontId="19" fillId="0" borderId="0" xfId="0" applyNumberFormat="1" applyFont="1" applyAlignment="1">
      <alignment wrapText="1"/>
    </xf>
    <xf numFmtId="0" fontId="18" fillId="0" borderId="0" xfId="0" applyNumberFormat="1" applyFont="1" applyBorder="1" applyAlignment="1">
      <alignment vertical="top" wrapTex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LbV2XF3ubGExf4TPEtNs/HLZELl5T02ETCc3BRS+jq+WPf3Kba6sxNkv2x/waCgb0Qi9+n9d0CINOuWkvTAVbQ==" saltValue="AryWJjpRh1iaEEJgODx31g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8"/>
  <sheetViews>
    <sheetView showGridLines="0" tabSelected="1" topLeftCell="B1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2" t="s">
        <v>22</v>
      </c>
      <c r="C2" s="113"/>
      <c r="D2" s="114" t="s">
        <v>43</v>
      </c>
      <c r="E2" s="115" t="s">
        <v>44</v>
      </c>
      <c r="F2" s="116"/>
      <c r="G2" s="116"/>
      <c r="H2" s="116"/>
      <c r="I2" s="116"/>
      <c r="J2" s="117"/>
      <c r="O2" s="1"/>
    </row>
    <row r="3" spans="1:15" ht="27" customHeight="1" x14ac:dyDescent="0.2">
      <c r="A3" s="2"/>
      <c r="B3" s="118" t="s">
        <v>45</v>
      </c>
      <c r="C3" s="113"/>
      <c r="D3" s="119" t="s">
        <v>43</v>
      </c>
      <c r="E3" s="120" t="s">
        <v>44</v>
      </c>
      <c r="F3" s="121"/>
      <c r="G3" s="121"/>
      <c r="H3" s="121"/>
      <c r="I3" s="121"/>
      <c r="J3" s="122"/>
    </row>
    <row r="4" spans="1:15" ht="23.25" customHeight="1" x14ac:dyDescent="0.2">
      <c r="A4" s="111">
        <v>1014</v>
      </c>
      <c r="B4" s="123" t="s">
        <v>46</v>
      </c>
      <c r="C4" s="124"/>
      <c r="D4" s="125" t="s">
        <v>43</v>
      </c>
      <c r="E4" s="126" t="s">
        <v>44</v>
      </c>
      <c r="F4" s="127"/>
      <c r="G4" s="127"/>
      <c r="H4" s="127"/>
      <c r="I4" s="127"/>
      <c r="J4" s="128"/>
    </row>
    <row r="5" spans="1:15" ht="24" customHeight="1" x14ac:dyDescent="0.2">
      <c r="A5" s="2"/>
      <c r="B5" s="31" t="s">
        <v>42</v>
      </c>
      <c r="D5" s="92"/>
      <c r="E5" s="93"/>
      <c r="F5" s="93"/>
      <c r="G5" s="93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86"/>
      <c r="E6" s="94"/>
      <c r="F6" s="94"/>
      <c r="G6" s="94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129"/>
      <c r="E11" s="129"/>
      <c r="F11" s="129"/>
      <c r="G11" s="129"/>
      <c r="H11" s="18" t="s">
        <v>40</v>
      </c>
      <c r="I11" s="134"/>
      <c r="J11" s="8"/>
    </row>
    <row r="12" spans="1:15" ht="15.75" customHeight="1" x14ac:dyDescent="0.2">
      <c r="A12" s="2"/>
      <c r="B12" s="28"/>
      <c r="C12" s="55"/>
      <c r="D12" s="130"/>
      <c r="E12" s="130"/>
      <c r="F12" s="130"/>
      <c r="G12" s="130"/>
      <c r="H12" s="18" t="s">
        <v>34</v>
      </c>
      <c r="I12" s="134"/>
      <c r="J12" s="8"/>
    </row>
    <row r="13" spans="1:15" ht="15.75" customHeight="1" x14ac:dyDescent="0.2">
      <c r="A13" s="2"/>
      <c r="B13" s="29"/>
      <c r="C13" s="56"/>
      <c r="D13" s="133"/>
      <c r="E13" s="131"/>
      <c r="F13" s="132"/>
      <c r="G13" s="132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87"/>
      <c r="F15" s="87"/>
      <c r="G15" s="88"/>
      <c r="H15" s="88"/>
      <c r="I15" s="88" t="s">
        <v>29</v>
      </c>
      <c r="J15" s="89"/>
    </row>
    <row r="16" spans="1:15" ht="23.25" customHeight="1" x14ac:dyDescent="0.2">
      <c r="A16" s="196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SUMIF(F53:F64,A16,I53:I64)+SUMIF(F53:F64,"PSU",I53:I64)</f>
        <v>0</v>
      </c>
      <c r="J16" s="85"/>
    </row>
    <row r="17" spans="1:10" ht="23.25" customHeight="1" x14ac:dyDescent="0.2">
      <c r="A17" s="196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SUMIF(F53:F64,A17,I53:I64)</f>
        <v>0</v>
      </c>
      <c r="J17" s="85"/>
    </row>
    <row r="18" spans="1:10" ht="23.25" customHeight="1" x14ac:dyDescent="0.2">
      <c r="A18" s="196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SUMIF(F53:F64,A18,I53:I64)</f>
        <v>0</v>
      </c>
      <c r="J18" s="85"/>
    </row>
    <row r="19" spans="1:10" ht="23.25" customHeight="1" x14ac:dyDescent="0.2">
      <c r="A19" s="196" t="s">
        <v>80</v>
      </c>
      <c r="B19" s="38" t="s">
        <v>27</v>
      </c>
      <c r="C19" s="62"/>
      <c r="D19" s="63"/>
      <c r="E19" s="83"/>
      <c r="F19" s="84"/>
      <c r="G19" s="83"/>
      <c r="H19" s="84"/>
      <c r="I19" s="83">
        <f>SUMIF(F53:F64,A19,I53:I64)</f>
        <v>0</v>
      </c>
      <c r="J19" s="85"/>
    </row>
    <row r="20" spans="1:10" ht="23.25" customHeight="1" x14ac:dyDescent="0.2">
      <c r="A20" s="196" t="s">
        <v>81</v>
      </c>
      <c r="B20" s="38" t="s">
        <v>28</v>
      </c>
      <c r="C20" s="62"/>
      <c r="D20" s="63"/>
      <c r="E20" s="83"/>
      <c r="F20" s="84"/>
      <c r="G20" s="83"/>
      <c r="H20" s="84"/>
      <c r="I20" s="83">
        <f>SUMIF(F53:F64,A20,I53:I64)</f>
        <v>0</v>
      </c>
      <c r="J20" s="85"/>
    </row>
    <row r="21" spans="1:10" ht="23.25" customHeight="1" x14ac:dyDescent="0.2">
      <c r="A21" s="2"/>
      <c r="B21" s="48" t="s">
        <v>29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12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12</v>
      </c>
      <c r="F24" s="39" t="s">
        <v>0</v>
      </c>
      <c r="G24" s="98">
        <f>A23</f>
        <v>0</v>
      </c>
      <c r="H24" s="99"/>
      <c r="I24" s="99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25">
      <c r="A28" s="2"/>
      <c r="B28" s="165" t="s">
        <v>23</v>
      </c>
      <c r="C28" s="166"/>
      <c r="D28" s="166"/>
      <c r="E28" s="167"/>
      <c r="F28" s="168"/>
      <c r="G28" s="169">
        <f>ZakladDPHSniVypocet+ZakladDPHZaklVypocet</f>
        <v>0</v>
      </c>
      <c r="H28" s="169"/>
      <c r="I28" s="169"/>
      <c r="J28" s="170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5" t="s">
        <v>35</v>
      </c>
      <c r="C29" s="171"/>
      <c r="D29" s="171"/>
      <c r="E29" s="171"/>
      <c r="F29" s="172"/>
      <c r="G29" s="173">
        <f>A27</f>
        <v>0</v>
      </c>
      <c r="H29" s="173"/>
      <c r="I29" s="173"/>
      <c r="J29" s="174" t="s">
        <v>50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137" t="s">
        <v>16</v>
      </c>
      <c r="C37" s="138"/>
      <c r="D37" s="138"/>
      <c r="E37" s="138"/>
      <c r="F37" s="139"/>
      <c r="G37" s="139"/>
      <c r="H37" s="139"/>
      <c r="I37" s="139"/>
      <c r="J37" s="140"/>
    </row>
    <row r="38" spans="1:10" ht="25.5" hidden="1" customHeight="1" x14ac:dyDescent="0.2">
      <c r="A38" s="136" t="s">
        <v>37</v>
      </c>
      <c r="B38" s="141" t="s">
        <v>17</v>
      </c>
      <c r="C38" s="142" t="s">
        <v>5</v>
      </c>
      <c r="D38" s="142"/>
      <c r="E38" s="142"/>
      <c r="F38" s="143" t="str">
        <f>B23</f>
        <v>Základ pro sníženou DPH</v>
      </c>
      <c r="G38" s="143" t="str">
        <f>B25</f>
        <v>Základ pro základní DPH</v>
      </c>
      <c r="H38" s="144" t="s">
        <v>18</v>
      </c>
      <c r="I38" s="144" t="s">
        <v>1</v>
      </c>
      <c r="J38" s="145" t="s">
        <v>0</v>
      </c>
    </row>
    <row r="39" spans="1:10" ht="25.5" hidden="1" customHeight="1" x14ac:dyDescent="0.2">
      <c r="A39" s="136">
        <v>1</v>
      </c>
      <c r="B39" s="146" t="s">
        <v>47</v>
      </c>
      <c r="C39" s="147"/>
      <c r="D39" s="147"/>
      <c r="E39" s="147"/>
      <c r="F39" s="148">
        <f>'06-2024 06-2024 Pol'!AE154</f>
        <v>0</v>
      </c>
      <c r="G39" s="149">
        <f>'06-2024 06-2024 Pol'!AF154</f>
        <v>0</v>
      </c>
      <c r="H39" s="150">
        <f>(F39*SazbaDPH1/100)+(G39*SazbaDPH2/100)</f>
        <v>0</v>
      </c>
      <c r="I39" s="150">
        <f>F39+G39+H39</f>
        <v>0</v>
      </c>
      <c r="J39" s="151" t="str">
        <f>IF(CenaCelkemVypocet=0,"",I39/CenaCelkemVypocet*100)</f>
        <v/>
      </c>
    </row>
    <row r="40" spans="1:10" ht="25.5" hidden="1" customHeight="1" x14ac:dyDescent="0.2">
      <c r="A40" s="136">
        <v>2</v>
      </c>
      <c r="B40" s="152"/>
      <c r="C40" s="153" t="s">
        <v>48</v>
      </c>
      <c r="D40" s="153"/>
      <c r="E40" s="153"/>
      <c r="F40" s="154"/>
      <c r="G40" s="155"/>
      <c r="H40" s="155">
        <f>(F40*SazbaDPH1/100)+(G40*SazbaDPH2/100)</f>
        <v>0</v>
      </c>
      <c r="I40" s="155"/>
      <c r="J40" s="156"/>
    </row>
    <row r="41" spans="1:10" ht="25.5" hidden="1" customHeight="1" x14ac:dyDescent="0.2">
      <c r="A41" s="136">
        <v>2</v>
      </c>
      <c r="B41" s="152" t="s">
        <v>43</v>
      </c>
      <c r="C41" s="153" t="s">
        <v>44</v>
      </c>
      <c r="D41" s="153"/>
      <c r="E41" s="153"/>
      <c r="F41" s="154">
        <f>'06-2024 06-2024 Pol'!AE154</f>
        <v>0</v>
      </c>
      <c r="G41" s="155">
        <f>'06-2024 06-2024 Pol'!AF154</f>
        <v>0</v>
      </c>
      <c r="H41" s="155">
        <f>(F41*SazbaDPH1/100)+(G41*SazbaDPH2/100)</f>
        <v>0</v>
      </c>
      <c r="I41" s="155">
        <f>F41+G41+H41</f>
        <v>0</v>
      </c>
      <c r="J41" s="156" t="str">
        <f>IF(CenaCelkemVypocet=0,"",I41/CenaCelkemVypocet*100)</f>
        <v/>
      </c>
    </row>
    <row r="42" spans="1:10" ht="25.5" hidden="1" customHeight="1" x14ac:dyDescent="0.2">
      <c r="A42" s="136">
        <v>3</v>
      </c>
      <c r="B42" s="157" t="s">
        <v>43</v>
      </c>
      <c r="C42" s="147" t="s">
        <v>44</v>
      </c>
      <c r="D42" s="147"/>
      <c r="E42" s="147"/>
      <c r="F42" s="158">
        <f>'06-2024 06-2024 Pol'!AE154</f>
        <v>0</v>
      </c>
      <c r="G42" s="150">
        <f>'06-2024 06-2024 Pol'!AF154</f>
        <v>0</v>
      </c>
      <c r="H42" s="150">
        <f>(F42*SazbaDPH1/100)+(G42*SazbaDPH2/100)</f>
        <v>0</v>
      </c>
      <c r="I42" s="150">
        <f>F42+G42+H42</f>
        <v>0</v>
      </c>
      <c r="J42" s="151" t="str">
        <f>IF(CenaCelkemVypocet=0,"",I42/CenaCelkemVypocet*100)</f>
        <v/>
      </c>
    </row>
    <row r="43" spans="1:10" ht="25.5" hidden="1" customHeight="1" x14ac:dyDescent="0.2">
      <c r="A43" s="136"/>
      <c r="B43" s="159" t="s">
        <v>49</v>
      </c>
      <c r="C43" s="160"/>
      <c r="D43" s="160"/>
      <c r="E43" s="161"/>
      <c r="F43" s="162">
        <f>SUMIF(A39:A42,"=1",F39:F42)</f>
        <v>0</v>
      </c>
      <c r="G43" s="163">
        <f>SUMIF(A39:A42,"=1",G39:G42)</f>
        <v>0</v>
      </c>
      <c r="H43" s="163">
        <f>SUMIF(A39:A42,"=1",H39:H42)</f>
        <v>0</v>
      </c>
      <c r="I43" s="163">
        <f>SUMIF(A39:A42,"=1",I39:I42)</f>
        <v>0</v>
      </c>
      <c r="J43" s="164">
        <f>SUMIF(A39:A42,"=1",J39:J42)</f>
        <v>0</v>
      </c>
    </row>
    <row r="45" spans="1:10" x14ac:dyDescent="0.2">
      <c r="A45" t="s">
        <v>51</v>
      </c>
      <c r="B45" t="s">
        <v>52</v>
      </c>
    </row>
    <row r="46" spans="1:10" x14ac:dyDescent="0.2">
      <c r="A46" t="s">
        <v>53</v>
      </c>
      <c r="B46" t="s">
        <v>54</v>
      </c>
    </row>
    <row r="47" spans="1:10" x14ac:dyDescent="0.2">
      <c r="A47" t="s">
        <v>55</v>
      </c>
      <c r="B47" t="s">
        <v>56</v>
      </c>
    </row>
    <row r="50" spans="1:10" ht="15.75" x14ac:dyDescent="0.25">
      <c r="B50" s="175" t="s">
        <v>57</v>
      </c>
    </row>
    <row r="52" spans="1:10" ht="25.5" customHeight="1" x14ac:dyDescent="0.2">
      <c r="A52" s="177"/>
      <c r="B52" s="180" t="s">
        <v>17</v>
      </c>
      <c r="C52" s="180" t="s">
        <v>5</v>
      </c>
      <c r="D52" s="181"/>
      <c r="E52" s="181"/>
      <c r="F52" s="182" t="s">
        <v>58</v>
      </c>
      <c r="G52" s="182"/>
      <c r="H52" s="182"/>
      <c r="I52" s="182" t="s">
        <v>29</v>
      </c>
      <c r="J52" s="182" t="s">
        <v>0</v>
      </c>
    </row>
    <row r="53" spans="1:10" ht="36.75" customHeight="1" x14ac:dyDescent="0.2">
      <c r="A53" s="178"/>
      <c r="B53" s="183" t="s">
        <v>59</v>
      </c>
      <c r="C53" s="184" t="s">
        <v>60</v>
      </c>
      <c r="D53" s="185"/>
      <c r="E53" s="185"/>
      <c r="F53" s="192" t="s">
        <v>24</v>
      </c>
      <c r="G53" s="193"/>
      <c r="H53" s="193"/>
      <c r="I53" s="193">
        <f>'06-2024 06-2024 Pol'!G8</f>
        <v>0</v>
      </c>
      <c r="J53" s="189" t="str">
        <f>IF(I65=0,"",I53/I65*100)</f>
        <v/>
      </c>
    </row>
    <row r="54" spans="1:10" ht="36.75" customHeight="1" x14ac:dyDescent="0.2">
      <c r="A54" s="178"/>
      <c r="B54" s="183" t="s">
        <v>61</v>
      </c>
      <c r="C54" s="184" t="s">
        <v>62</v>
      </c>
      <c r="D54" s="185"/>
      <c r="E54" s="185"/>
      <c r="F54" s="192" t="s">
        <v>24</v>
      </c>
      <c r="G54" s="193"/>
      <c r="H54" s="193"/>
      <c r="I54" s="193">
        <f>'06-2024 06-2024 Pol'!G33</f>
        <v>0</v>
      </c>
      <c r="J54" s="189" t="str">
        <f>IF(I65=0,"",I54/I65*100)</f>
        <v/>
      </c>
    </row>
    <row r="55" spans="1:10" ht="36.75" customHeight="1" x14ac:dyDescent="0.2">
      <c r="A55" s="178"/>
      <c r="B55" s="183" t="s">
        <v>63</v>
      </c>
      <c r="C55" s="184" t="s">
        <v>64</v>
      </c>
      <c r="D55" s="185"/>
      <c r="E55" s="185"/>
      <c r="F55" s="192" t="s">
        <v>24</v>
      </c>
      <c r="G55" s="193"/>
      <c r="H55" s="193"/>
      <c r="I55" s="193">
        <f>'06-2024 06-2024 Pol'!G47</f>
        <v>0</v>
      </c>
      <c r="J55" s="189" t="str">
        <f>IF(I65=0,"",I55/I65*100)</f>
        <v/>
      </c>
    </row>
    <row r="56" spans="1:10" ht="36.75" customHeight="1" x14ac:dyDescent="0.2">
      <c r="A56" s="178"/>
      <c r="B56" s="183" t="s">
        <v>65</v>
      </c>
      <c r="C56" s="184" t="s">
        <v>66</v>
      </c>
      <c r="D56" s="185"/>
      <c r="E56" s="185"/>
      <c r="F56" s="192" t="s">
        <v>24</v>
      </c>
      <c r="G56" s="193"/>
      <c r="H56" s="193"/>
      <c r="I56" s="193">
        <f>'06-2024 06-2024 Pol'!G52</f>
        <v>0</v>
      </c>
      <c r="J56" s="189" t="str">
        <f>IF(I65=0,"",I56/I65*100)</f>
        <v/>
      </c>
    </row>
    <row r="57" spans="1:10" ht="36.75" customHeight="1" x14ac:dyDescent="0.2">
      <c r="A57" s="178"/>
      <c r="B57" s="183" t="s">
        <v>67</v>
      </c>
      <c r="C57" s="184" t="s">
        <v>68</v>
      </c>
      <c r="D57" s="185"/>
      <c r="E57" s="185"/>
      <c r="F57" s="192" t="s">
        <v>24</v>
      </c>
      <c r="G57" s="193"/>
      <c r="H57" s="193"/>
      <c r="I57" s="193">
        <f>'06-2024 06-2024 Pol'!G55</f>
        <v>0</v>
      </c>
      <c r="J57" s="189" t="str">
        <f>IF(I65=0,"",I57/I65*100)</f>
        <v/>
      </c>
    </row>
    <row r="58" spans="1:10" ht="36.75" customHeight="1" x14ac:dyDescent="0.2">
      <c r="A58" s="178"/>
      <c r="B58" s="183" t="s">
        <v>69</v>
      </c>
      <c r="C58" s="184" t="s">
        <v>70</v>
      </c>
      <c r="D58" s="185"/>
      <c r="E58" s="185"/>
      <c r="F58" s="192" t="s">
        <v>24</v>
      </c>
      <c r="G58" s="193"/>
      <c r="H58" s="193"/>
      <c r="I58" s="193">
        <f>'06-2024 06-2024 Pol'!G104</f>
        <v>0</v>
      </c>
      <c r="J58" s="189" t="str">
        <f>IF(I65=0,"",I58/I65*100)</f>
        <v/>
      </c>
    </row>
    <row r="59" spans="1:10" ht="36.75" customHeight="1" x14ac:dyDescent="0.2">
      <c r="A59" s="178"/>
      <c r="B59" s="183" t="s">
        <v>71</v>
      </c>
      <c r="C59" s="184" t="s">
        <v>72</v>
      </c>
      <c r="D59" s="185"/>
      <c r="E59" s="185"/>
      <c r="F59" s="192" t="s">
        <v>24</v>
      </c>
      <c r="G59" s="193"/>
      <c r="H59" s="193"/>
      <c r="I59" s="193">
        <f>'06-2024 06-2024 Pol'!G107</f>
        <v>0</v>
      </c>
      <c r="J59" s="189" t="str">
        <f>IF(I65=0,"",I59/I65*100)</f>
        <v/>
      </c>
    </row>
    <row r="60" spans="1:10" ht="36.75" customHeight="1" x14ac:dyDescent="0.2">
      <c r="A60" s="178"/>
      <c r="B60" s="183" t="s">
        <v>73</v>
      </c>
      <c r="C60" s="184" t="s">
        <v>74</v>
      </c>
      <c r="D60" s="185"/>
      <c r="E60" s="185"/>
      <c r="F60" s="192" t="s">
        <v>25</v>
      </c>
      <c r="G60" s="193"/>
      <c r="H60" s="193"/>
      <c r="I60" s="193">
        <f>'06-2024 06-2024 Pol'!G109</f>
        <v>0</v>
      </c>
      <c r="J60" s="189" t="str">
        <f>IF(I65=0,"",I60/I65*100)</f>
        <v/>
      </c>
    </row>
    <row r="61" spans="1:10" ht="36.75" customHeight="1" x14ac:dyDescent="0.2">
      <c r="A61" s="178"/>
      <c r="B61" s="183" t="s">
        <v>75</v>
      </c>
      <c r="C61" s="184" t="s">
        <v>76</v>
      </c>
      <c r="D61" s="185"/>
      <c r="E61" s="185"/>
      <c r="F61" s="192" t="s">
        <v>25</v>
      </c>
      <c r="G61" s="193"/>
      <c r="H61" s="193"/>
      <c r="I61" s="193">
        <f>'06-2024 06-2024 Pol'!G112</f>
        <v>0</v>
      </c>
      <c r="J61" s="189" t="str">
        <f>IF(I65=0,"",I61/I65*100)</f>
        <v/>
      </c>
    </row>
    <row r="62" spans="1:10" ht="36.75" customHeight="1" x14ac:dyDescent="0.2">
      <c r="A62" s="178"/>
      <c r="B62" s="183" t="s">
        <v>77</v>
      </c>
      <c r="C62" s="184" t="s">
        <v>78</v>
      </c>
      <c r="D62" s="185"/>
      <c r="E62" s="185"/>
      <c r="F62" s="192" t="s">
        <v>79</v>
      </c>
      <c r="G62" s="193"/>
      <c r="H62" s="193"/>
      <c r="I62" s="193">
        <f>'06-2024 06-2024 Pol'!G116</f>
        <v>0</v>
      </c>
      <c r="J62" s="189" t="str">
        <f>IF(I65=0,"",I62/I65*100)</f>
        <v/>
      </c>
    </row>
    <row r="63" spans="1:10" ht="36.75" customHeight="1" x14ac:dyDescent="0.2">
      <c r="A63" s="178"/>
      <c r="B63" s="183" t="s">
        <v>80</v>
      </c>
      <c r="C63" s="184" t="s">
        <v>27</v>
      </c>
      <c r="D63" s="185"/>
      <c r="E63" s="185"/>
      <c r="F63" s="192" t="s">
        <v>80</v>
      </c>
      <c r="G63" s="193"/>
      <c r="H63" s="193"/>
      <c r="I63" s="193">
        <f>'06-2024 06-2024 Pol'!G123+'06-2024 06-2024 Pol'!G131</f>
        <v>0</v>
      </c>
      <c r="J63" s="189" t="str">
        <f>IF(I65=0,"",I63/I65*100)</f>
        <v/>
      </c>
    </row>
    <row r="64" spans="1:10" ht="36.75" customHeight="1" x14ac:dyDescent="0.2">
      <c r="A64" s="178"/>
      <c r="B64" s="183" t="s">
        <v>81</v>
      </c>
      <c r="C64" s="184" t="s">
        <v>28</v>
      </c>
      <c r="D64" s="185"/>
      <c r="E64" s="185"/>
      <c r="F64" s="192" t="s">
        <v>81</v>
      </c>
      <c r="G64" s="193"/>
      <c r="H64" s="193"/>
      <c r="I64" s="193">
        <f>'06-2024 06-2024 Pol'!G127+'06-2024 06-2024 Pol'!G136</f>
        <v>0</v>
      </c>
      <c r="J64" s="189" t="str">
        <f>IF(I65=0,"",I64/I65*100)</f>
        <v/>
      </c>
    </row>
    <row r="65" spans="1:10" ht="25.5" customHeight="1" x14ac:dyDescent="0.2">
      <c r="A65" s="179"/>
      <c r="B65" s="186" t="s">
        <v>1</v>
      </c>
      <c r="C65" s="187"/>
      <c r="D65" s="188"/>
      <c r="E65" s="188"/>
      <c r="F65" s="194"/>
      <c r="G65" s="195"/>
      <c r="H65" s="195"/>
      <c r="I65" s="195">
        <f>SUM(I53:I64)</f>
        <v>0</v>
      </c>
      <c r="J65" s="190">
        <f>SUM(J53:J64)</f>
        <v>0</v>
      </c>
    </row>
    <row r="66" spans="1:10" x14ac:dyDescent="0.2">
      <c r="F66" s="135"/>
      <c r="G66" s="135"/>
      <c r="H66" s="135"/>
      <c r="I66" s="135"/>
      <c r="J66" s="191"/>
    </row>
    <row r="67" spans="1:10" x14ac:dyDescent="0.2">
      <c r="F67" s="135"/>
      <c r="G67" s="135"/>
      <c r="H67" s="135"/>
      <c r="I67" s="135"/>
      <c r="J67" s="191"/>
    </row>
    <row r="68" spans="1:10" x14ac:dyDescent="0.2">
      <c r="F68" s="135"/>
      <c r="G68" s="135"/>
      <c r="H68" s="135"/>
      <c r="I68" s="135"/>
      <c r="J68" s="191"/>
    </row>
  </sheetData>
  <sheetProtection algorithmName="SHA-512" hashValue="5jkeU7/V+VX6MJ4Gq8Oik+hkJssSZnoBq+vgZiyELyDgFW7C3RbwoDIzPBaRd83pykzZJ/u/fSgFyxQX/VQ+NA==" saltValue="x2NxBTJ1RGKoyZP724/Itw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8">
    <mergeCell ref="C63:E63"/>
    <mergeCell ref="C64:E64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39:E39"/>
    <mergeCell ref="C40:E40"/>
    <mergeCell ref="C41:E41"/>
    <mergeCell ref="C42:E42"/>
    <mergeCell ref="B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7" t="s">
        <v>6</v>
      </c>
      <c r="B1" s="107"/>
      <c r="C1" s="108"/>
      <c r="D1" s="107"/>
      <c r="E1" s="107"/>
      <c r="F1" s="107"/>
      <c r="G1" s="107"/>
    </row>
    <row r="2" spans="1:7" ht="24.95" customHeight="1" x14ac:dyDescent="0.2">
      <c r="A2" s="50" t="s">
        <v>7</v>
      </c>
      <c r="B2" s="49"/>
      <c r="C2" s="109"/>
      <c r="D2" s="109"/>
      <c r="E2" s="109"/>
      <c r="F2" s="109"/>
      <c r="G2" s="110"/>
    </row>
    <row r="3" spans="1:7" ht="24.95" customHeight="1" x14ac:dyDescent="0.2">
      <c r="A3" s="50" t="s">
        <v>8</v>
      </c>
      <c r="B3" s="49"/>
      <c r="C3" s="109"/>
      <c r="D3" s="109"/>
      <c r="E3" s="109"/>
      <c r="F3" s="109"/>
      <c r="G3" s="110"/>
    </row>
    <row r="4" spans="1:7" ht="24.95" customHeight="1" x14ac:dyDescent="0.2">
      <c r="A4" s="50" t="s">
        <v>9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sheetProtection algorithmName="SHA-512" hashValue="fgZsbIsPRKk3C51ITsMRoPkFN6MHncmKepiJyQ+8vD6+8v+rmUIiQNJm4B16p/iZkg8F6Wf3L1pgqxlpnVcnKA==" saltValue="jd/JV1GJor1kv/kC0JumXg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43C6E-FD9C-4294-BC61-6F8BF6F53FF2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63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7" t="s">
        <v>82</v>
      </c>
      <c r="B1" s="197"/>
      <c r="C1" s="197"/>
      <c r="D1" s="197"/>
      <c r="E1" s="197"/>
      <c r="F1" s="197"/>
      <c r="G1" s="197"/>
      <c r="AG1" t="s">
        <v>83</v>
      </c>
    </row>
    <row r="2" spans="1:60" ht="24.95" customHeight="1" x14ac:dyDescent="0.2">
      <c r="A2" s="198" t="s">
        <v>7</v>
      </c>
      <c r="B2" s="49" t="s">
        <v>43</v>
      </c>
      <c r="C2" s="201" t="s">
        <v>44</v>
      </c>
      <c r="D2" s="199"/>
      <c r="E2" s="199"/>
      <c r="F2" s="199"/>
      <c r="G2" s="200"/>
      <c r="AG2" t="s">
        <v>84</v>
      </c>
    </row>
    <row r="3" spans="1:60" ht="24.95" customHeight="1" x14ac:dyDescent="0.2">
      <c r="A3" s="198" t="s">
        <v>8</v>
      </c>
      <c r="B3" s="49" t="s">
        <v>43</v>
      </c>
      <c r="C3" s="201" t="s">
        <v>44</v>
      </c>
      <c r="D3" s="199"/>
      <c r="E3" s="199"/>
      <c r="F3" s="199"/>
      <c r="G3" s="200"/>
      <c r="AC3" s="176" t="s">
        <v>84</v>
      </c>
      <c r="AG3" t="s">
        <v>85</v>
      </c>
    </row>
    <row r="4" spans="1:60" ht="24.95" customHeight="1" x14ac:dyDescent="0.2">
      <c r="A4" s="202" t="s">
        <v>9</v>
      </c>
      <c r="B4" s="203" t="s">
        <v>43</v>
      </c>
      <c r="C4" s="204" t="s">
        <v>44</v>
      </c>
      <c r="D4" s="205"/>
      <c r="E4" s="205"/>
      <c r="F4" s="205"/>
      <c r="G4" s="206"/>
      <c r="AG4" t="s">
        <v>86</v>
      </c>
    </row>
    <row r="5" spans="1:60" x14ac:dyDescent="0.2">
      <c r="D5" s="10"/>
    </row>
    <row r="6" spans="1:60" ht="38.25" x14ac:dyDescent="0.2">
      <c r="A6" s="208" t="s">
        <v>87</v>
      </c>
      <c r="B6" s="210" t="s">
        <v>88</v>
      </c>
      <c r="C6" s="210" t="s">
        <v>89</v>
      </c>
      <c r="D6" s="209" t="s">
        <v>90</v>
      </c>
      <c r="E6" s="208" t="s">
        <v>91</v>
      </c>
      <c r="F6" s="207" t="s">
        <v>92</v>
      </c>
      <c r="G6" s="208" t="s">
        <v>29</v>
      </c>
      <c r="H6" s="211" t="s">
        <v>30</v>
      </c>
      <c r="I6" s="211" t="s">
        <v>93</v>
      </c>
      <c r="J6" s="211" t="s">
        <v>31</v>
      </c>
      <c r="K6" s="211" t="s">
        <v>94</v>
      </c>
      <c r="L6" s="211" t="s">
        <v>95</v>
      </c>
      <c r="M6" s="211" t="s">
        <v>96</v>
      </c>
      <c r="N6" s="211" t="s">
        <v>97</v>
      </c>
      <c r="O6" s="211" t="s">
        <v>98</v>
      </c>
      <c r="P6" s="211" t="s">
        <v>99</v>
      </c>
      <c r="Q6" s="211" t="s">
        <v>100</v>
      </c>
      <c r="R6" s="211" t="s">
        <v>101</v>
      </c>
      <c r="S6" s="211" t="s">
        <v>102</v>
      </c>
      <c r="T6" s="211" t="s">
        <v>103</v>
      </c>
      <c r="U6" s="211" t="s">
        <v>104</v>
      </c>
      <c r="V6" s="211" t="s">
        <v>105</v>
      </c>
      <c r="W6" s="211" t="s">
        <v>106</v>
      </c>
      <c r="X6" s="211" t="s">
        <v>107</v>
      </c>
      <c r="Y6" s="211" t="s">
        <v>108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26" t="s">
        <v>109</v>
      </c>
      <c r="B8" s="227" t="s">
        <v>59</v>
      </c>
      <c r="C8" s="251" t="s">
        <v>60</v>
      </c>
      <c r="D8" s="228"/>
      <c r="E8" s="229"/>
      <c r="F8" s="230"/>
      <c r="G8" s="230">
        <f>SUMIF(AG9:AG32,"&lt;&gt;NOR",G9:G32)</f>
        <v>0</v>
      </c>
      <c r="H8" s="230"/>
      <c r="I8" s="230">
        <f>SUM(I9:I32)</f>
        <v>0</v>
      </c>
      <c r="J8" s="230"/>
      <c r="K8" s="230">
        <f>SUM(K9:K32)</f>
        <v>0</v>
      </c>
      <c r="L8" s="230"/>
      <c r="M8" s="230">
        <f>SUM(M9:M32)</f>
        <v>0</v>
      </c>
      <c r="N8" s="229"/>
      <c r="O8" s="229">
        <f>SUM(O9:O32)</f>
        <v>0</v>
      </c>
      <c r="P8" s="229"/>
      <c r="Q8" s="229">
        <f>SUM(Q9:Q32)</f>
        <v>0.36</v>
      </c>
      <c r="R8" s="230"/>
      <c r="S8" s="230"/>
      <c r="T8" s="231"/>
      <c r="U8" s="225"/>
      <c r="V8" s="225">
        <f>SUM(V9:V32)</f>
        <v>91.05</v>
      </c>
      <c r="W8" s="225"/>
      <c r="X8" s="225"/>
      <c r="Y8" s="225"/>
      <c r="AG8" t="s">
        <v>110</v>
      </c>
    </row>
    <row r="9" spans="1:60" outlineLevel="1" x14ac:dyDescent="0.2">
      <c r="A9" s="233">
        <v>1</v>
      </c>
      <c r="B9" s="234" t="s">
        <v>111</v>
      </c>
      <c r="C9" s="252" t="s">
        <v>112</v>
      </c>
      <c r="D9" s="235" t="s">
        <v>113</v>
      </c>
      <c r="E9" s="236">
        <v>16.25</v>
      </c>
      <c r="F9" s="237"/>
      <c r="G9" s="238">
        <f>ROUND(E9*F9,2)</f>
        <v>0</v>
      </c>
      <c r="H9" s="237"/>
      <c r="I9" s="238">
        <f>ROUND(E9*H9,2)</f>
        <v>0</v>
      </c>
      <c r="J9" s="237"/>
      <c r="K9" s="238">
        <f>ROUND(E9*J9,2)</f>
        <v>0</v>
      </c>
      <c r="L9" s="238">
        <v>21</v>
      </c>
      <c r="M9" s="238">
        <f>G9*(1+L9/100)</f>
        <v>0</v>
      </c>
      <c r="N9" s="236">
        <v>0</v>
      </c>
      <c r="O9" s="236">
        <f>ROUND(E9*N9,2)</f>
        <v>0</v>
      </c>
      <c r="P9" s="236">
        <v>0</v>
      </c>
      <c r="Q9" s="236">
        <f>ROUND(E9*P9,2)</f>
        <v>0</v>
      </c>
      <c r="R9" s="238" t="s">
        <v>114</v>
      </c>
      <c r="S9" s="238" t="s">
        <v>115</v>
      </c>
      <c r="T9" s="239" t="s">
        <v>115</v>
      </c>
      <c r="U9" s="222">
        <v>2.335</v>
      </c>
      <c r="V9" s="222">
        <f>ROUND(E9*U9,2)</f>
        <v>37.94</v>
      </c>
      <c r="W9" s="222"/>
      <c r="X9" s="222" t="s">
        <v>116</v>
      </c>
      <c r="Y9" s="222" t="s">
        <v>117</v>
      </c>
      <c r="Z9" s="212"/>
      <c r="AA9" s="212"/>
      <c r="AB9" s="212"/>
      <c r="AC9" s="212"/>
      <c r="AD9" s="212"/>
      <c r="AE9" s="212"/>
      <c r="AF9" s="212"/>
      <c r="AG9" s="212" t="s">
        <v>118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19"/>
      <c r="B10" s="220"/>
      <c r="C10" s="253" t="s">
        <v>119</v>
      </c>
      <c r="D10" s="240"/>
      <c r="E10" s="240"/>
      <c r="F10" s="240"/>
      <c r="G10" s="240"/>
      <c r="H10" s="222"/>
      <c r="I10" s="222"/>
      <c r="J10" s="222"/>
      <c r="K10" s="222"/>
      <c r="L10" s="222"/>
      <c r="M10" s="222"/>
      <c r="N10" s="221"/>
      <c r="O10" s="221"/>
      <c r="P10" s="221"/>
      <c r="Q10" s="221"/>
      <c r="R10" s="222"/>
      <c r="S10" s="222"/>
      <c r="T10" s="222"/>
      <c r="U10" s="222"/>
      <c r="V10" s="222"/>
      <c r="W10" s="222"/>
      <c r="X10" s="222"/>
      <c r="Y10" s="222"/>
      <c r="Z10" s="212"/>
      <c r="AA10" s="212"/>
      <c r="AB10" s="212"/>
      <c r="AC10" s="212"/>
      <c r="AD10" s="212"/>
      <c r="AE10" s="212"/>
      <c r="AF10" s="212"/>
      <c r="AG10" s="212" t="s">
        <v>120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2" x14ac:dyDescent="0.2">
      <c r="A11" s="219"/>
      <c r="B11" s="220"/>
      <c r="C11" s="254" t="s">
        <v>121</v>
      </c>
      <c r="D11" s="223"/>
      <c r="E11" s="224">
        <v>16.25</v>
      </c>
      <c r="F11" s="222"/>
      <c r="G11" s="222"/>
      <c r="H11" s="222"/>
      <c r="I11" s="222"/>
      <c r="J11" s="222"/>
      <c r="K11" s="222"/>
      <c r="L11" s="222"/>
      <c r="M11" s="222"/>
      <c r="N11" s="221"/>
      <c r="O11" s="221"/>
      <c r="P11" s="221"/>
      <c r="Q11" s="221"/>
      <c r="R11" s="222"/>
      <c r="S11" s="222"/>
      <c r="T11" s="222"/>
      <c r="U11" s="222"/>
      <c r="V11" s="222"/>
      <c r="W11" s="222"/>
      <c r="X11" s="222"/>
      <c r="Y11" s="222"/>
      <c r="Z11" s="212"/>
      <c r="AA11" s="212"/>
      <c r="AB11" s="212"/>
      <c r="AC11" s="212"/>
      <c r="AD11" s="212"/>
      <c r="AE11" s="212"/>
      <c r="AF11" s="212"/>
      <c r="AG11" s="212" t="s">
        <v>122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22.5" outlineLevel="1" x14ac:dyDescent="0.2">
      <c r="A12" s="233">
        <v>2</v>
      </c>
      <c r="B12" s="234" t="s">
        <v>123</v>
      </c>
      <c r="C12" s="252" t="s">
        <v>124</v>
      </c>
      <c r="D12" s="235" t="s">
        <v>113</v>
      </c>
      <c r="E12" s="236">
        <v>16.25</v>
      </c>
      <c r="F12" s="237"/>
      <c r="G12" s="238">
        <f>ROUND(E12*F12,2)</f>
        <v>0</v>
      </c>
      <c r="H12" s="237"/>
      <c r="I12" s="238">
        <f>ROUND(E12*H12,2)</f>
        <v>0</v>
      </c>
      <c r="J12" s="237"/>
      <c r="K12" s="238">
        <f>ROUND(E12*J12,2)</f>
        <v>0</v>
      </c>
      <c r="L12" s="238">
        <v>21</v>
      </c>
      <c r="M12" s="238">
        <f>G12*(1+L12/100)</f>
        <v>0</v>
      </c>
      <c r="N12" s="236">
        <v>0</v>
      </c>
      <c r="O12" s="236">
        <f>ROUND(E12*N12,2)</f>
        <v>0</v>
      </c>
      <c r="P12" s="236">
        <v>0</v>
      </c>
      <c r="Q12" s="236">
        <f>ROUND(E12*P12,2)</f>
        <v>0</v>
      </c>
      <c r="R12" s="238" t="s">
        <v>114</v>
      </c>
      <c r="S12" s="238" t="s">
        <v>115</v>
      </c>
      <c r="T12" s="239" t="s">
        <v>115</v>
      </c>
      <c r="U12" s="222">
        <v>1.0999999999999999E-2</v>
      </c>
      <c r="V12" s="222">
        <f>ROUND(E12*U12,2)</f>
        <v>0.18</v>
      </c>
      <c r="W12" s="222"/>
      <c r="X12" s="222" t="s">
        <v>116</v>
      </c>
      <c r="Y12" s="222" t="s">
        <v>117</v>
      </c>
      <c r="Z12" s="212"/>
      <c r="AA12" s="212"/>
      <c r="AB12" s="212"/>
      <c r="AC12" s="212"/>
      <c r="AD12" s="212"/>
      <c r="AE12" s="212"/>
      <c r="AF12" s="212"/>
      <c r="AG12" s="212" t="s">
        <v>118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2" x14ac:dyDescent="0.2">
      <c r="A13" s="219"/>
      <c r="B13" s="220"/>
      <c r="C13" s="253" t="s">
        <v>125</v>
      </c>
      <c r="D13" s="240"/>
      <c r="E13" s="240"/>
      <c r="F13" s="240"/>
      <c r="G13" s="240"/>
      <c r="H13" s="222"/>
      <c r="I13" s="222"/>
      <c r="J13" s="222"/>
      <c r="K13" s="222"/>
      <c r="L13" s="222"/>
      <c r="M13" s="222"/>
      <c r="N13" s="221"/>
      <c r="O13" s="221"/>
      <c r="P13" s="221"/>
      <c r="Q13" s="221"/>
      <c r="R13" s="222"/>
      <c r="S13" s="222"/>
      <c r="T13" s="222"/>
      <c r="U13" s="222"/>
      <c r="V13" s="222"/>
      <c r="W13" s="222"/>
      <c r="X13" s="222"/>
      <c r="Y13" s="222"/>
      <c r="Z13" s="212"/>
      <c r="AA13" s="212"/>
      <c r="AB13" s="212"/>
      <c r="AC13" s="212"/>
      <c r="AD13" s="212"/>
      <c r="AE13" s="212"/>
      <c r="AF13" s="212"/>
      <c r="AG13" s="212" t="s">
        <v>120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2" x14ac:dyDescent="0.2">
      <c r="A14" s="219"/>
      <c r="B14" s="220"/>
      <c r="C14" s="254" t="s">
        <v>126</v>
      </c>
      <c r="D14" s="223"/>
      <c r="E14" s="224">
        <v>16.25</v>
      </c>
      <c r="F14" s="222"/>
      <c r="G14" s="222"/>
      <c r="H14" s="222"/>
      <c r="I14" s="222"/>
      <c r="J14" s="222"/>
      <c r="K14" s="222"/>
      <c r="L14" s="222"/>
      <c r="M14" s="222"/>
      <c r="N14" s="221"/>
      <c r="O14" s="221"/>
      <c r="P14" s="221"/>
      <c r="Q14" s="221"/>
      <c r="R14" s="222"/>
      <c r="S14" s="222"/>
      <c r="T14" s="222"/>
      <c r="U14" s="222"/>
      <c r="V14" s="222"/>
      <c r="W14" s="222"/>
      <c r="X14" s="222"/>
      <c r="Y14" s="222"/>
      <c r="Z14" s="212"/>
      <c r="AA14" s="212"/>
      <c r="AB14" s="212"/>
      <c r="AC14" s="212"/>
      <c r="AD14" s="212"/>
      <c r="AE14" s="212"/>
      <c r="AF14" s="212"/>
      <c r="AG14" s="212" t="s">
        <v>122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ht="22.5" outlineLevel="1" x14ac:dyDescent="0.2">
      <c r="A15" s="233">
        <v>3</v>
      </c>
      <c r="B15" s="234" t="s">
        <v>127</v>
      </c>
      <c r="C15" s="252" t="s">
        <v>128</v>
      </c>
      <c r="D15" s="235" t="s">
        <v>113</v>
      </c>
      <c r="E15" s="236">
        <v>812.5</v>
      </c>
      <c r="F15" s="237"/>
      <c r="G15" s="238">
        <f>ROUND(E15*F15,2)</f>
        <v>0</v>
      </c>
      <c r="H15" s="237"/>
      <c r="I15" s="238">
        <f>ROUND(E15*H15,2)</f>
        <v>0</v>
      </c>
      <c r="J15" s="237"/>
      <c r="K15" s="238">
        <f>ROUND(E15*J15,2)</f>
        <v>0</v>
      </c>
      <c r="L15" s="238">
        <v>21</v>
      </c>
      <c r="M15" s="238">
        <f>G15*(1+L15/100)</f>
        <v>0</v>
      </c>
      <c r="N15" s="236">
        <v>0</v>
      </c>
      <c r="O15" s="236">
        <f>ROUND(E15*N15,2)</f>
        <v>0</v>
      </c>
      <c r="P15" s="236">
        <v>0</v>
      </c>
      <c r="Q15" s="236">
        <f>ROUND(E15*P15,2)</f>
        <v>0</v>
      </c>
      <c r="R15" s="238" t="s">
        <v>114</v>
      </c>
      <c r="S15" s="238" t="s">
        <v>115</v>
      </c>
      <c r="T15" s="239" t="s">
        <v>115</v>
      </c>
      <c r="U15" s="222">
        <v>0</v>
      </c>
      <c r="V15" s="222">
        <f>ROUND(E15*U15,2)</f>
        <v>0</v>
      </c>
      <c r="W15" s="222"/>
      <c r="X15" s="222" t="s">
        <v>116</v>
      </c>
      <c r="Y15" s="222" t="s">
        <v>117</v>
      </c>
      <c r="Z15" s="212"/>
      <c r="AA15" s="212"/>
      <c r="AB15" s="212"/>
      <c r="AC15" s="212"/>
      <c r="AD15" s="212"/>
      <c r="AE15" s="212"/>
      <c r="AF15" s="212"/>
      <c r="AG15" s="212" t="s">
        <v>118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2" x14ac:dyDescent="0.2">
      <c r="A16" s="219"/>
      <c r="B16" s="220"/>
      <c r="C16" s="253" t="s">
        <v>125</v>
      </c>
      <c r="D16" s="240"/>
      <c r="E16" s="240"/>
      <c r="F16" s="240"/>
      <c r="G16" s="240"/>
      <c r="H16" s="222"/>
      <c r="I16" s="222"/>
      <c r="J16" s="222"/>
      <c r="K16" s="222"/>
      <c r="L16" s="222"/>
      <c r="M16" s="222"/>
      <c r="N16" s="221"/>
      <c r="O16" s="221"/>
      <c r="P16" s="221"/>
      <c r="Q16" s="221"/>
      <c r="R16" s="222"/>
      <c r="S16" s="222"/>
      <c r="T16" s="222"/>
      <c r="U16" s="222"/>
      <c r="V16" s="222"/>
      <c r="W16" s="222"/>
      <c r="X16" s="222"/>
      <c r="Y16" s="222"/>
      <c r="Z16" s="212"/>
      <c r="AA16" s="212"/>
      <c r="AB16" s="212"/>
      <c r="AC16" s="212"/>
      <c r="AD16" s="212"/>
      <c r="AE16" s="212"/>
      <c r="AF16" s="212"/>
      <c r="AG16" s="212" t="s">
        <v>120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2" x14ac:dyDescent="0.2">
      <c r="A17" s="219"/>
      <c r="B17" s="220"/>
      <c r="C17" s="254" t="s">
        <v>129</v>
      </c>
      <c r="D17" s="223"/>
      <c r="E17" s="224">
        <v>812.5</v>
      </c>
      <c r="F17" s="222"/>
      <c r="G17" s="222"/>
      <c r="H17" s="222"/>
      <c r="I17" s="222"/>
      <c r="J17" s="222"/>
      <c r="K17" s="222"/>
      <c r="L17" s="222"/>
      <c r="M17" s="222"/>
      <c r="N17" s="221"/>
      <c r="O17" s="221"/>
      <c r="P17" s="221"/>
      <c r="Q17" s="221"/>
      <c r="R17" s="222"/>
      <c r="S17" s="222"/>
      <c r="T17" s="222"/>
      <c r="U17" s="222"/>
      <c r="V17" s="222"/>
      <c r="W17" s="222"/>
      <c r="X17" s="222"/>
      <c r="Y17" s="222"/>
      <c r="Z17" s="212"/>
      <c r="AA17" s="212"/>
      <c r="AB17" s="212"/>
      <c r="AC17" s="212"/>
      <c r="AD17" s="212"/>
      <c r="AE17" s="212"/>
      <c r="AF17" s="212"/>
      <c r="AG17" s="212" t="s">
        <v>122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19"/>
      <c r="B18" s="220"/>
      <c r="C18" s="254" t="s">
        <v>130</v>
      </c>
      <c r="D18" s="223"/>
      <c r="E18" s="224"/>
      <c r="F18" s="222"/>
      <c r="G18" s="222"/>
      <c r="H18" s="222"/>
      <c r="I18" s="222"/>
      <c r="J18" s="222"/>
      <c r="K18" s="222"/>
      <c r="L18" s="222"/>
      <c r="M18" s="222"/>
      <c r="N18" s="221"/>
      <c r="O18" s="221"/>
      <c r="P18" s="221"/>
      <c r="Q18" s="221"/>
      <c r="R18" s="222"/>
      <c r="S18" s="222"/>
      <c r="T18" s="222"/>
      <c r="U18" s="222"/>
      <c r="V18" s="222"/>
      <c r="W18" s="222"/>
      <c r="X18" s="222"/>
      <c r="Y18" s="222"/>
      <c r="Z18" s="212"/>
      <c r="AA18" s="212"/>
      <c r="AB18" s="212"/>
      <c r="AC18" s="212"/>
      <c r="AD18" s="212"/>
      <c r="AE18" s="212"/>
      <c r="AF18" s="212"/>
      <c r="AG18" s="212" t="s">
        <v>122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ht="22.5" outlineLevel="1" x14ac:dyDescent="0.2">
      <c r="A19" s="233">
        <v>4</v>
      </c>
      <c r="B19" s="234" t="s">
        <v>131</v>
      </c>
      <c r="C19" s="252" t="s">
        <v>132</v>
      </c>
      <c r="D19" s="235" t="s">
        <v>113</v>
      </c>
      <c r="E19" s="236">
        <v>16.25</v>
      </c>
      <c r="F19" s="237"/>
      <c r="G19" s="238">
        <f>ROUND(E19*F19,2)</f>
        <v>0</v>
      </c>
      <c r="H19" s="237"/>
      <c r="I19" s="238">
        <f>ROUND(E19*H19,2)</f>
        <v>0</v>
      </c>
      <c r="J19" s="237"/>
      <c r="K19" s="238">
        <f>ROUND(E19*J19,2)</f>
        <v>0</v>
      </c>
      <c r="L19" s="238">
        <v>21</v>
      </c>
      <c r="M19" s="238">
        <f>G19*(1+L19/100)</f>
        <v>0</v>
      </c>
      <c r="N19" s="236">
        <v>0</v>
      </c>
      <c r="O19" s="236">
        <f>ROUND(E19*N19,2)</f>
        <v>0</v>
      </c>
      <c r="P19" s="236">
        <v>0</v>
      </c>
      <c r="Q19" s="236">
        <f>ROUND(E19*P19,2)</f>
        <v>0</v>
      </c>
      <c r="R19" s="238" t="s">
        <v>114</v>
      </c>
      <c r="S19" s="238" t="s">
        <v>115</v>
      </c>
      <c r="T19" s="239" t="s">
        <v>115</v>
      </c>
      <c r="U19" s="222">
        <v>1.9379999999999999</v>
      </c>
      <c r="V19" s="222">
        <f>ROUND(E19*U19,2)</f>
        <v>31.49</v>
      </c>
      <c r="W19" s="222"/>
      <c r="X19" s="222" t="s">
        <v>116</v>
      </c>
      <c r="Y19" s="222" t="s">
        <v>117</v>
      </c>
      <c r="Z19" s="212"/>
      <c r="AA19" s="212"/>
      <c r="AB19" s="212"/>
      <c r="AC19" s="212"/>
      <c r="AD19" s="212"/>
      <c r="AE19" s="212"/>
      <c r="AF19" s="212"/>
      <c r="AG19" s="212" t="s">
        <v>118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2" x14ac:dyDescent="0.2">
      <c r="A20" s="219"/>
      <c r="B20" s="220"/>
      <c r="C20" s="254" t="s">
        <v>126</v>
      </c>
      <c r="D20" s="223"/>
      <c r="E20" s="224">
        <v>16.25</v>
      </c>
      <c r="F20" s="222"/>
      <c r="G20" s="222"/>
      <c r="H20" s="222"/>
      <c r="I20" s="222"/>
      <c r="J20" s="222"/>
      <c r="K20" s="222"/>
      <c r="L20" s="222"/>
      <c r="M20" s="222"/>
      <c r="N20" s="221"/>
      <c r="O20" s="221"/>
      <c r="P20" s="221"/>
      <c r="Q20" s="221"/>
      <c r="R20" s="222"/>
      <c r="S20" s="222"/>
      <c r="T20" s="222"/>
      <c r="U20" s="222"/>
      <c r="V20" s="222"/>
      <c r="W20" s="222"/>
      <c r="X20" s="222"/>
      <c r="Y20" s="222"/>
      <c r="Z20" s="212"/>
      <c r="AA20" s="212"/>
      <c r="AB20" s="212"/>
      <c r="AC20" s="212"/>
      <c r="AD20" s="212"/>
      <c r="AE20" s="212"/>
      <c r="AF20" s="212"/>
      <c r="AG20" s="212" t="s">
        <v>122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1" x14ac:dyDescent="0.2">
      <c r="A21" s="233">
        <v>5</v>
      </c>
      <c r="B21" s="234" t="s">
        <v>133</v>
      </c>
      <c r="C21" s="252" t="s">
        <v>134</v>
      </c>
      <c r="D21" s="235" t="s">
        <v>135</v>
      </c>
      <c r="E21" s="236">
        <v>113</v>
      </c>
      <c r="F21" s="237"/>
      <c r="G21" s="238">
        <f>ROUND(E21*F21,2)</f>
        <v>0</v>
      </c>
      <c r="H21" s="237"/>
      <c r="I21" s="238">
        <f>ROUND(E21*H21,2)</f>
        <v>0</v>
      </c>
      <c r="J21" s="237"/>
      <c r="K21" s="238">
        <f>ROUND(E21*J21,2)</f>
        <v>0</v>
      </c>
      <c r="L21" s="238">
        <v>21</v>
      </c>
      <c r="M21" s="238">
        <f>G21*(1+L21/100)</f>
        <v>0</v>
      </c>
      <c r="N21" s="236">
        <v>0</v>
      </c>
      <c r="O21" s="236">
        <f>ROUND(E21*N21,2)</f>
        <v>0</v>
      </c>
      <c r="P21" s="236">
        <v>0</v>
      </c>
      <c r="Q21" s="236">
        <f>ROUND(E21*P21,2)</f>
        <v>0</v>
      </c>
      <c r="R21" s="238" t="s">
        <v>114</v>
      </c>
      <c r="S21" s="238" t="s">
        <v>115</v>
      </c>
      <c r="T21" s="239" t="s">
        <v>115</v>
      </c>
      <c r="U21" s="222">
        <v>9.6000000000000002E-2</v>
      </c>
      <c r="V21" s="222">
        <f>ROUND(E21*U21,2)</f>
        <v>10.85</v>
      </c>
      <c r="W21" s="222"/>
      <c r="X21" s="222" t="s">
        <v>116</v>
      </c>
      <c r="Y21" s="222" t="s">
        <v>117</v>
      </c>
      <c r="Z21" s="212"/>
      <c r="AA21" s="212"/>
      <c r="AB21" s="212"/>
      <c r="AC21" s="212"/>
      <c r="AD21" s="212"/>
      <c r="AE21" s="212"/>
      <c r="AF21" s="212"/>
      <c r="AG21" s="212" t="s">
        <v>118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2" x14ac:dyDescent="0.2">
      <c r="A22" s="219"/>
      <c r="B22" s="220"/>
      <c r="C22" s="253" t="s">
        <v>136</v>
      </c>
      <c r="D22" s="240"/>
      <c r="E22" s="240"/>
      <c r="F22" s="240"/>
      <c r="G22" s="240"/>
      <c r="H22" s="222"/>
      <c r="I22" s="222"/>
      <c r="J22" s="222"/>
      <c r="K22" s="222"/>
      <c r="L22" s="222"/>
      <c r="M22" s="222"/>
      <c r="N22" s="221"/>
      <c r="O22" s="221"/>
      <c r="P22" s="221"/>
      <c r="Q22" s="221"/>
      <c r="R22" s="222"/>
      <c r="S22" s="222"/>
      <c r="T22" s="222"/>
      <c r="U22" s="222"/>
      <c r="V22" s="222"/>
      <c r="W22" s="222"/>
      <c r="X22" s="222"/>
      <c r="Y22" s="222"/>
      <c r="Z22" s="212"/>
      <c r="AA22" s="212"/>
      <c r="AB22" s="212"/>
      <c r="AC22" s="212"/>
      <c r="AD22" s="212"/>
      <c r="AE22" s="212"/>
      <c r="AF22" s="212"/>
      <c r="AG22" s="212" t="s">
        <v>120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2" x14ac:dyDescent="0.2">
      <c r="A23" s="219"/>
      <c r="B23" s="220"/>
      <c r="C23" s="254" t="s">
        <v>137</v>
      </c>
      <c r="D23" s="223"/>
      <c r="E23" s="224">
        <v>113</v>
      </c>
      <c r="F23" s="222"/>
      <c r="G23" s="222"/>
      <c r="H23" s="222"/>
      <c r="I23" s="222"/>
      <c r="J23" s="222"/>
      <c r="K23" s="222"/>
      <c r="L23" s="222"/>
      <c r="M23" s="222"/>
      <c r="N23" s="221"/>
      <c r="O23" s="221"/>
      <c r="P23" s="221"/>
      <c r="Q23" s="221"/>
      <c r="R23" s="222"/>
      <c r="S23" s="222"/>
      <c r="T23" s="222"/>
      <c r="U23" s="222"/>
      <c r="V23" s="222"/>
      <c r="W23" s="222"/>
      <c r="X23" s="222"/>
      <c r="Y23" s="222"/>
      <c r="Z23" s="212"/>
      <c r="AA23" s="212"/>
      <c r="AB23" s="212"/>
      <c r="AC23" s="212"/>
      <c r="AD23" s="212"/>
      <c r="AE23" s="212"/>
      <c r="AF23" s="212"/>
      <c r="AG23" s="212" t="s">
        <v>122</v>
      </c>
      <c r="AH23" s="212">
        <v>0</v>
      </c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1" x14ac:dyDescent="0.2">
      <c r="A24" s="233">
        <v>6</v>
      </c>
      <c r="B24" s="234" t="s">
        <v>138</v>
      </c>
      <c r="C24" s="252" t="s">
        <v>139</v>
      </c>
      <c r="D24" s="235" t="s">
        <v>113</v>
      </c>
      <c r="E24" s="236">
        <v>16.25</v>
      </c>
      <c r="F24" s="237"/>
      <c r="G24" s="238">
        <f>ROUND(E24*F24,2)</f>
        <v>0</v>
      </c>
      <c r="H24" s="237"/>
      <c r="I24" s="238">
        <f>ROUND(E24*H24,2)</f>
        <v>0</v>
      </c>
      <c r="J24" s="237"/>
      <c r="K24" s="238">
        <f>ROUND(E24*J24,2)</f>
        <v>0</v>
      </c>
      <c r="L24" s="238">
        <v>21</v>
      </c>
      <c r="M24" s="238">
        <f>G24*(1+L24/100)</f>
        <v>0</v>
      </c>
      <c r="N24" s="236">
        <v>0</v>
      </c>
      <c r="O24" s="236">
        <f>ROUND(E24*N24,2)</f>
        <v>0</v>
      </c>
      <c r="P24" s="236">
        <v>0</v>
      </c>
      <c r="Q24" s="236">
        <f>ROUND(E24*P24,2)</f>
        <v>0</v>
      </c>
      <c r="R24" s="238" t="s">
        <v>114</v>
      </c>
      <c r="S24" s="238" t="s">
        <v>115</v>
      </c>
      <c r="T24" s="239" t="s">
        <v>115</v>
      </c>
      <c r="U24" s="222">
        <v>0</v>
      </c>
      <c r="V24" s="222">
        <f>ROUND(E24*U24,2)</f>
        <v>0</v>
      </c>
      <c r="W24" s="222"/>
      <c r="X24" s="222" t="s">
        <v>116</v>
      </c>
      <c r="Y24" s="222" t="s">
        <v>117</v>
      </c>
      <c r="Z24" s="212"/>
      <c r="AA24" s="212"/>
      <c r="AB24" s="212"/>
      <c r="AC24" s="212"/>
      <c r="AD24" s="212"/>
      <c r="AE24" s="212"/>
      <c r="AF24" s="212"/>
      <c r="AG24" s="212" t="s">
        <v>118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2" x14ac:dyDescent="0.2">
      <c r="A25" s="219"/>
      <c r="B25" s="220"/>
      <c r="C25" s="255" t="s">
        <v>140</v>
      </c>
      <c r="D25" s="241"/>
      <c r="E25" s="241"/>
      <c r="F25" s="241"/>
      <c r="G25" s="241"/>
      <c r="H25" s="222"/>
      <c r="I25" s="222"/>
      <c r="J25" s="222"/>
      <c r="K25" s="222"/>
      <c r="L25" s="222"/>
      <c r="M25" s="222"/>
      <c r="N25" s="221"/>
      <c r="O25" s="221"/>
      <c r="P25" s="221"/>
      <c r="Q25" s="221"/>
      <c r="R25" s="222"/>
      <c r="S25" s="222"/>
      <c r="T25" s="222"/>
      <c r="U25" s="222"/>
      <c r="V25" s="222"/>
      <c r="W25" s="222"/>
      <c r="X25" s="222"/>
      <c r="Y25" s="222"/>
      <c r="Z25" s="212"/>
      <c r="AA25" s="212"/>
      <c r="AB25" s="212"/>
      <c r="AC25" s="212"/>
      <c r="AD25" s="212"/>
      <c r="AE25" s="212"/>
      <c r="AF25" s="212"/>
      <c r="AG25" s="212" t="s">
        <v>141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2" x14ac:dyDescent="0.2">
      <c r="A26" s="219"/>
      <c r="B26" s="220"/>
      <c r="C26" s="254" t="s">
        <v>126</v>
      </c>
      <c r="D26" s="223"/>
      <c r="E26" s="224">
        <v>16.25</v>
      </c>
      <c r="F26" s="222"/>
      <c r="G26" s="222"/>
      <c r="H26" s="222"/>
      <c r="I26" s="222"/>
      <c r="J26" s="222"/>
      <c r="K26" s="222"/>
      <c r="L26" s="222"/>
      <c r="M26" s="222"/>
      <c r="N26" s="221"/>
      <c r="O26" s="221"/>
      <c r="P26" s="221"/>
      <c r="Q26" s="221"/>
      <c r="R26" s="222"/>
      <c r="S26" s="222"/>
      <c r="T26" s="222"/>
      <c r="U26" s="222"/>
      <c r="V26" s="222"/>
      <c r="W26" s="222"/>
      <c r="X26" s="222"/>
      <c r="Y26" s="222"/>
      <c r="Z26" s="212"/>
      <c r="AA26" s="212"/>
      <c r="AB26" s="212"/>
      <c r="AC26" s="212"/>
      <c r="AD26" s="212"/>
      <c r="AE26" s="212"/>
      <c r="AF26" s="212"/>
      <c r="AG26" s="212" t="s">
        <v>122</v>
      </c>
      <c r="AH26" s="212">
        <v>0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ht="22.5" outlineLevel="1" x14ac:dyDescent="0.2">
      <c r="A27" s="233">
        <v>7</v>
      </c>
      <c r="B27" s="234" t="s">
        <v>142</v>
      </c>
      <c r="C27" s="252" t="s">
        <v>143</v>
      </c>
      <c r="D27" s="235" t="s">
        <v>135</v>
      </c>
      <c r="E27" s="236">
        <v>2.64</v>
      </c>
      <c r="F27" s="237"/>
      <c r="G27" s="238">
        <f>ROUND(E27*F27,2)</f>
        <v>0</v>
      </c>
      <c r="H27" s="237"/>
      <c r="I27" s="238">
        <f>ROUND(E27*H27,2)</f>
        <v>0</v>
      </c>
      <c r="J27" s="237"/>
      <c r="K27" s="238">
        <f>ROUND(E27*J27,2)</f>
        <v>0</v>
      </c>
      <c r="L27" s="238">
        <v>21</v>
      </c>
      <c r="M27" s="238">
        <f>G27*(1+L27/100)</f>
        <v>0</v>
      </c>
      <c r="N27" s="236">
        <v>0</v>
      </c>
      <c r="O27" s="236">
        <f>ROUND(E27*N27,2)</f>
        <v>0</v>
      </c>
      <c r="P27" s="236">
        <v>0.13800000000000001</v>
      </c>
      <c r="Q27" s="236">
        <f>ROUND(E27*P27,2)</f>
        <v>0.36</v>
      </c>
      <c r="R27" s="238" t="s">
        <v>144</v>
      </c>
      <c r="S27" s="238" t="s">
        <v>115</v>
      </c>
      <c r="T27" s="239" t="s">
        <v>115</v>
      </c>
      <c r="U27" s="222">
        <v>0.16</v>
      </c>
      <c r="V27" s="222">
        <f>ROUND(E27*U27,2)</f>
        <v>0.42</v>
      </c>
      <c r="W27" s="222"/>
      <c r="X27" s="222" t="s">
        <v>116</v>
      </c>
      <c r="Y27" s="222" t="s">
        <v>117</v>
      </c>
      <c r="Z27" s="212"/>
      <c r="AA27" s="212"/>
      <c r="AB27" s="212"/>
      <c r="AC27" s="212"/>
      <c r="AD27" s="212"/>
      <c r="AE27" s="212"/>
      <c r="AF27" s="212"/>
      <c r="AG27" s="212" t="s">
        <v>118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2" x14ac:dyDescent="0.2">
      <c r="A28" s="219"/>
      <c r="B28" s="220"/>
      <c r="C28" s="253" t="s">
        <v>145</v>
      </c>
      <c r="D28" s="240"/>
      <c r="E28" s="240"/>
      <c r="F28" s="240"/>
      <c r="G28" s="240"/>
      <c r="H28" s="222"/>
      <c r="I28" s="222"/>
      <c r="J28" s="222"/>
      <c r="K28" s="222"/>
      <c r="L28" s="222"/>
      <c r="M28" s="222"/>
      <c r="N28" s="221"/>
      <c r="O28" s="221"/>
      <c r="P28" s="221"/>
      <c r="Q28" s="221"/>
      <c r="R28" s="222"/>
      <c r="S28" s="222"/>
      <c r="T28" s="222"/>
      <c r="U28" s="222"/>
      <c r="V28" s="222"/>
      <c r="W28" s="222"/>
      <c r="X28" s="222"/>
      <c r="Y28" s="222"/>
      <c r="Z28" s="212"/>
      <c r="AA28" s="212"/>
      <c r="AB28" s="212"/>
      <c r="AC28" s="212"/>
      <c r="AD28" s="212"/>
      <c r="AE28" s="212"/>
      <c r="AF28" s="212"/>
      <c r="AG28" s="212" t="s">
        <v>120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2" x14ac:dyDescent="0.2">
      <c r="A29" s="219"/>
      <c r="B29" s="220"/>
      <c r="C29" s="254" t="s">
        <v>146</v>
      </c>
      <c r="D29" s="223"/>
      <c r="E29" s="224">
        <v>2.64</v>
      </c>
      <c r="F29" s="222"/>
      <c r="G29" s="222"/>
      <c r="H29" s="222"/>
      <c r="I29" s="222"/>
      <c r="J29" s="222"/>
      <c r="K29" s="222"/>
      <c r="L29" s="222"/>
      <c r="M29" s="222"/>
      <c r="N29" s="221"/>
      <c r="O29" s="221"/>
      <c r="P29" s="221"/>
      <c r="Q29" s="221"/>
      <c r="R29" s="222"/>
      <c r="S29" s="222"/>
      <c r="T29" s="222"/>
      <c r="U29" s="222"/>
      <c r="V29" s="222"/>
      <c r="W29" s="222"/>
      <c r="X29" s="222"/>
      <c r="Y29" s="222"/>
      <c r="Z29" s="212"/>
      <c r="AA29" s="212"/>
      <c r="AB29" s="212"/>
      <c r="AC29" s="212"/>
      <c r="AD29" s="212"/>
      <c r="AE29" s="212"/>
      <c r="AF29" s="212"/>
      <c r="AG29" s="212" t="s">
        <v>122</v>
      </c>
      <c r="AH29" s="212">
        <v>0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ht="22.5" outlineLevel="1" x14ac:dyDescent="0.2">
      <c r="A30" s="233">
        <v>8</v>
      </c>
      <c r="B30" s="234" t="s">
        <v>147</v>
      </c>
      <c r="C30" s="252" t="s">
        <v>148</v>
      </c>
      <c r="D30" s="235" t="s">
        <v>135</v>
      </c>
      <c r="E30" s="236">
        <v>113</v>
      </c>
      <c r="F30" s="237"/>
      <c r="G30" s="238">
        <f>ROUND(E30*F30,2)</f>
        <v>0</v>
      </c>
      <c r="H30" s="237"/>
      <c r="I30" s="238">
        <f>ROUND(E30*H30,2)</f>
        <v>0</v>
      </c>
      <c r="J30" s="237"/>
      <c r="K30" s="238">
        <f>ROUND(E30*J30,2)</f>
        <v>0</v>
      </c>
      <c r="L30" s="238">
        <v>21</v>
      </c>
      <c r="M30" s="238">
        <f>G30*(1+L30/100)</f>
        <v>0</v>
      </c>
      <c r="N30" s="236">
        <v>0</v>
      </c>
      <c r="O30" s="236">
        <f>ROUND(E30*N30,2)</f>
        <v>0</v>
      </c>
      <c r="P30" s="236">
        <v>0</v>
      </c>
      <c r="Q30" s="236">
        <f>ROUND(E30*P30,2)</f>
        <v>0</v>
      </c>
      <c r="R30" s="238" t="s">
        <v>149</v>
      </c>
      <c r="S30" s="238" t="s">
        <v>115</v>
      </c>
      <c r="T30" s="239" t="s">
        <v>115</v>
      </c>
      <c r="U30" s="222">
        <v>0.09</v>
      </c>
      <c r="V30" s="222">
        <f>ROUND(E30*U30,2)</f>
        <v>10.17</v>
      </c>
      <c r="W30" s="222"/>
      <c r="X30" s="222" t="s">
        <v>116</v>
      </c>
      <c r="Y30" s="222" t="s">
        <v>117</v>
      </c>
      <c r="Z30" s="212"/>
      <c r="AA30" s="212"/>
      <c r="AB30" s="212"/>
      <c r="AC30" s="212"/>
      <c r="AD30" s="212"/>
      <c r="AE30" s="212"/>
      <c r="AF30" s="212"/>
      <c r="AG30" s="212" t="s">
        <v>118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2" x14ac:dyDescent="0.2">
      <c r="A31" s="219"/>
      <c r="B31" s="220"/>
      <c r="C31" s="253" t="s">
        <v>150</v>
      </c>
      <c r="D31" s="240"/>
      <c r="E31" s="240"/>
      <c r="F31" s="240"/>
      <c r="G31" s="240"/>
      <c r="H31" s="222"/>
      <c r="I31" s="222"/>
      <c r="J31" s="222"/>
      <c r="K31" s="222"/>
      <c r="L31" s="222"/>
      <c r="M31" s="222"/>
      <c r="N31" s="221"/>
      <c r="O31" s="221"/>
      <c r="P31" s="221"/>
      <c r="Q31" s="221"/>
      <c r="R31" s="222"/>
      <c r="S31" s="222"/>
      <c r="T31" s="222"/>
      <c r="U31" s="222"/>
      <c r="V31" s="222"/>
      <c r="W31" s="222"/>
      <c r="X31" s="222"/>
      <c r="Y31" s="222"/>
      <c r="Z31" s="212"/>
      <c r="AA31" s="212"/>
      <c r="AB31" s="212"/>
      <c r="AC31" s="212"/>
      <c r="AD31" s="212"/>
      <c r="AE31" s="212"/>
      <c r="AF31" s="212"/>
      <c r="AG31" s="212" t="s">
        <v>120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2" x14ac:dyDescent="0.2">
      <c r="A32" s="219"/>
      <c r="B32" s="220"/>
      <c r="C32" s="254" t="s">
        <v>151</v>
      </c>
      <c r="D32" s="223"/>
      <c r="E32" s="224">
        <v>113</v>
      </c>
      <c r="F32" s="222"/>
      <c r="G32" s="222"/>
      <c r="H32" s="222"/>
      <c r="I32" s="222"/>
      <c r="J32" s="222"/>
      <c r="K32" s="222"/>
      <c r="L32" s="222"/>
      <c r="M32" s="222"/>
      <c r="N32" s="221"/>
      <c r="O32" s="221"/>
      <c r="P32" s="221"/>
      <c r="Q32" s="221"/>
      <c r="R32" s="222"/>
      <c r="S32" s="222"/>
      <c r="T32" s="222"/>
      <c r="U32" s="222"/>
      <c r="V32" s="222"/>
      <c r="W32" s="222"/>
      <c r="X32" s="222"/>
      <c r="Y32" s="222"/>
      <c r="Z32" s="212"/>
      <c r="AA32" s="212"/>
      <c r="AB32" s="212"/>
      <c r="AC32" s="212"/>
      <c r="AD32" s="212"/>
      <c r="AE32" s="212"/>
      <c r="AF32" s="212"/>
      <c r="AG32" s="212" t="s">
        <v>122</v>
      </c>
      <c r="AH32" s="212">
        <v>0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x14ac:dyDescent="0.2">
      <c r="A33" s="226" t="s">
        <v>109</v>
      </c>
      <c r="B33" s="227" t="s">
        <v>61</v>
      </c>
      <c r="C33" s="251" t="s">
        <v>62</v>
      </c>
      <c r="D33" s="228"/>
      <c r="E33" s="229"/>
      <c r="F33" s="230"/>
      <c r="G33" s="230">
        <f>SUMIF(AG34:AG46,"&lt;&gt;NOR",G34:G46)</f>
        <v>0</v>
      </c>
      <c r="H33" s="230"/>
      <c r="I33" s="230">
        <f>SUM(I34:I46)</f>
        <v>0</v>
      </c>
      <c r="J33" s="230"/>
      <c r="K33" s="230">
        <f>SUM(K34:K46)</f>
        <v>0</v>
      </c>
      <c r="L33" s="230"/>
      <c r="M33" s="230">
        <f>SUM(M34:M46)</f>
        <v>0</v>
      </c>
      <c r="N33" s="229"/>
      <c r="O33" s="229">
        <f>SUM(O34:O46)</f>
        <v>49.98</v>
      </c>
      <c r="P33" s="229"/>
      <c r="Q33" s="229">
        <f>SUM(Q34:Q46)</f>
        <v>0</v>
      </c>
      <c r="R33" s="230"/>
      <c r="S33" s="230"/>
      <c r="T33" s="231"/>
      <c r="U33" s="225"/>
      <c r="V33" s="225">
        <f>SUM(V34:V46)</f>
        <v>37.010000000000005</v>
      </c>
      <c r="W33" s="225"/>
      <c r="X33" s="225"/>
      <c r="Y33" s="225"/>
      <c r="AG33" t="s">
        <v>110</v>
      </c>
    </row>
    <row r="34" spans="1:60" outlineLevel="1" x14ac:dyDescent="0.2">
      <c r="A34" s="233">
        <v>9</v>
      </c>
      <c r="B34" s="234" t="s">
        <v>152</v>
      </c>
      <c r="C34" s="252" t="s">
        <v>153</v>
      </c>
      <c r="D34" s="235" t="s">
        <v>135</v>
      </c>
      <c r="E34" s="236">
        <v>113</v>
      </c>
      <c r="F34" s="237"/>
      <c r="G34" s="238">
        <f>ROUND(E34*F34,2)</f>
        <v>0</v>
      </c>
      <c r="H34" s="237"/>
      <c r="I34" s="238">
        <f>ROUND(E34*H34,2)</f>
        <v>0</v>
      </c>
      <c r="J34" s="237"/>
      <c r="K34" s="238">
        <f>ROUND(E34*J34,2)</f>
        <v>0</v>
      </c>
      <c r="L34" s="238">
        <v>21</v>
      </c>
      <c r="M34" s="238">
        <f>G34*(1+L34/100)</f>
        <v>0</v>
      </c>
      <c r="N34" s="236">
        <v>0</v>
      </c>
      <c r="O34" s="236">
        <f>ROUND(E34*N34,2)</f>
        <v>0</v>
      </c>
      <c r="P34" s="236">
        <v>0</v>
      </c>
      <c r="Q34" s="236">
        <f>ROUND(E34*P34,2)</f>
        <v>0</v>
      </c>
      <c r="R34" s="238" t="s">
        <v>114</v>
      </c>
      <c r="S34" s="238" t="s">
        <v>115</v>
      </c>
      <c r="T34" s="239" t="s">
        <v>115</v>
      </c>
      <c r="U34" s="222">
        <v>9.6000000000000002E-2</v>
      </c>
      <c r="V34" s="222">
        <f>ROUND(E34*U34,2)</f>
        <v>10.85</v>
      </c>
      <c r="W34" s="222"/>
      <c r="X34" s="222" t="s">
        <v>116</v>
      </c>
      <c r="Y34" s="222" t="s">
        <v>117</v>
      </c>
      <c r="Z34" s="212"/>
      <c r="AA34" s="212"/>
      <c r="AB34" s="212"/>
      <c r="AC34" s="212"/>
      <c r="AD34" s="212"/>
      <c r="AE34" s="212"/>
      <c r="AF34" s="212"/>
      <c r="AG34" s="212" t="s">
        <v>118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2" x14ac:dyDescent="0.2">
      <c r="A35" s="219"/>
      <c r="B35" s="220"/>
      <c r="C35" s="253" t="s">
        <v>154</v>
      </c>
      <c r="D35" s="240"/>
      <c r="E35" s="240"/>
      <c r="F35" s="240"/>
      <c r="G35" s="240"/>
      <c r="H35" s="222"/>
      <c r="I35" s="222"/>
      <c r="J35" s="222"/>
      <c r="K35" s="222"/>
      <c r="L35" s="222"/>
      <c r="M35" s="222"/>
      <c r="N35" s="221"/>
      <c r="O35" s="221"/>
      <c r="P35" s="221"/>
      <c r="Q35" s="221"/>
      <c r="R35" s="222"/>
      <c r="S35" s="222"/>
      <c r="T35" s="222"/>
      <c r="U35" s="222"/>
      <c r="V35" s="222"/>
      <c r="W35" s="222"/>
      <c r="X35" s="222"/>
      <c r="Y35" s="222"/>
      <c r="Z35" s="212"/>
      <c r="AA35" s="212"/>
      <c r="AB35" s="212"/>
      <c r="AC35" s="212"/>
      <c r="AD35" s="212"/>
      <c r="AE35" s="212"/>
      <c r="AF35" s="212"/>
      <c r="AG35" s="212" t="s">
        <v>120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2" x14ac:dyDescent="0.2">
      <c r="A36" s="219"/>
      <c r="B36" s="220"/>
      <c r="C36" s="254" t="s">
        <v>155</v>
      </c>
      <c r="D36" s="223"/>
      <c r="E36" s="224">
        <v>113</v>
      </c>
      <c r="F36" s="222"/>
      <c r="G36" s="222"/>
      <c r="H36" s="222"/>
      <c r="I36" s="222"/>
      <c r="J36" s="222"/>
      <c r="K36" s="222"/>
      <c r="L36" s="222"/>
      <c r="M36" s="222"/>
      <c r="N36" s="221"/>
      <c r="O36" s="221"/>
      <c r="P36" s="221"/>
      <c r="Q36" s="221"/>
      <c r="R36" s="222"/>
      <c r="S36" s="222"/>
      <c r="T36" s="222"/>
      <c r="U36" s="222"/>
      <c r="V36" s="222"/>
      <c r="W36" s="222"/>
      <c r="X36" s="222"/>
      <c r="Y36" s="222"/>
      <c r="Z36" s="212"/>
      <c r="AA36" s="212"/>
      <c r="AB36" s="212"/>
      <c r="AC36" s="212"/>
      <c r="AD36" s="212"/>
      <c r="AE36" s="212"/>
      <c r="AF36" s="212"/>
      <c r="AG36" s="212" t="s">
        <v>122</v>
      </c>
      <c r="AH36" s="212">
        <v>0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1" x14ac:dyDescent="0.2">
      <c r="A37" s="233">
        <v>10</v>
      </c>
      <c r="B37" s="234" t="s">
        <v>156</v>
      </c>
      <c r="C37" s="252" t="s">
        <v>157</v>
      </c>
      <c r="D37" s="235" t="s">
        <v>135</v>
      </c>
      <c r="E37" s="236">
        <v>113</v>
      </c>
      <c r="F37" s="237"/>
      <c r="G37" s="238">
        <f>ROUND(E37*F37,2)</f>
        <v>0</v>
      </c>
      <c r="H37" s="237"/>
      <c r="I37" s="238">
        <f>ROUND(E37*H37,2)</f>
        <v>0</v>
      </c>
      <c r="J37" s="237"/>
      <c r="K37" s="238">
        <f>ROUND(E37*J37,2)</f>
        <v>0</v>
      </c>
      <c r="L37" s="238">
        <v>21</v>
      </c>
      <c r="M37" s="238">
        <f>G37*(1+L37/100)</f>
        <v>0</v>
      </c>
      <c r="N37" s="236">
        <v>0.18360000000000001</v>
      </c>
      <c r="O37" s="236">
        <f>ROUND(E37*N37,2)</f>
        <v>20.75</v>
      </c>
      <c r="P37" s="236">
        <v>0</v>
      </c>
      <c r="Q37" s="236">
        <f>ROUND(E37*P37,2)</f>
        <v>0</v>
      </c>
      <c r="R37" s="238" t="s">
        <v>144</v>
      </c>
      <c r="S37" s="238" t="s">
        <v>115</v>
      </c>
      <c r="T37" s="239" t="s">
        <v>115</v>
      </c>
      <c r="U37" s="222">
        <v>0.09</v>
      </c>
      <c r="V37" s="222">
        <f>ROUND(E37*U37,2)</f>
        <v>10.17</v>
      </c>
      <c r="W37" s="222"/>
      <c r="X37" s="222" t="s">
        <v>116</v>
      </c>
      <c r="Y37" s="222" t="s">
        <v>117</v>
      </c>
      <c r="Z37" s="212"/>
      <c r="AA37" s="212"/>
      <c r="AB37" s="212"/>
      <c r="AC37" s="212"/>
      <c r="AD37" s="212"/>
      <c r="AE37" s="212"/>
      <c r="AF37" s="212"/>
      <c r="AG37" s="212" t="s">
        <v>118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2" x14ac:dyDescent="0.2">
      <c r="A38" s="219"/>
      <c r="B38" s="220"/>
      <c r="C38" s="253" t="s">
        <v>158</v>
      </c>
      <c r="D38" s="240"/>
      <c r="E38" s="240"/>
      <c r="F38" s="240"/>
      <c r="G38" s="240"/>
      <c r="H38" s="222"/>
      <c r="I38" s="222"/>
      <c r="J38" s="222"/>
      <c r="K38" s="222"/>
      <c r="L38" s="222"/>
      <c r="M38" s="222"/>
      <c r="N38" s="221"/>
      <c r="O38" s="221"/>
      <c r="P38" s="221"/>
      <c r="Q38" s="221"/>
      <c r="R38" s="222"/>
      <c r="S38" s="222"/>
      <c r="T38" s="222"/>
      <c r="U38" s="222"/>
      <c r="V38" s="222"/>
      <c r="W38" s="222"/>
      <c r="X38" s="222"/>
      <c r="Y38" s="222"/>
      <c r="Z38" s="212"/>
      <c r="AA38" s="212"/>
      <c r="AB38" s="212"/>
      <c r="AC38" s="212"/>
      <c r="AD38" s="212"/>
      <c r="AE38" s="212"/>
      <c r="AF38" s="212"/>
      <c r="AG38" s="212" t="s">
        <v>120</v>
      </c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2" x14ac:dyDescent="0.2">
      <c r="A39" s="219"/>
      <c r="B39" s="220"/>
      <c r="C39" s="254" t="s">
        <v>159</v>
      </c>
      <c r="D39" s="223"/>
      <c r="E39" s="224">
        <v>113</v>
      </c>
      <c r="F39" s="222"/>
      <c r="G39" s="222"/>
      <c r="H39" s="222"/>
      <c r="I39" s="222"/>
      <c r="J39" s="222"/>
      <c r="K39" s="222"/>
      <c r="L39" s="222"/>
      <c r="M39" s="222"/>
      <c r="N39" s="221"/>
      <c r="O39" s="221"/>
      <c r="P39" s="221"/>
      <c r="Q39" s="221"/>
      <c r="R39" s="222"/>
      <c r="S39" s="222"/>
      <c r="T39" s="222"/>
      <c r="U39" s="222"/>
      <c r="V39" s="222"/>
      <c r="W39" s="222"/>
      <c r="X39" s="222"/>
      <c r="Y39" s="222"/>
      <c r="Z39" s="212"/>
      <c r="AA39" s="212"/>
      <c r="AB39" s="212"/>
      <c r="AC39" s="212"/>
      <c r="AD39" s="212"/>
      <c r="AE39" s="212"/>
      <c r="AF39" s="212"/>
      <c r="AG39" s="212" t="s">
        <v>122</v>
      </c>
      <c r="AH39" s="212">
        <v>0</v>
      </c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ht="22.5" outlineLevel="1" x14ac:dyDescent="0.2">
      <c r="A40" s="233">
        <v>11</v>
      </c>
      <c r="B40" s="234" t="s">
        <v>160</v>
      </c>
      <c r="C40" s="252" t="s">
        <v>161</v>
      </c>
      <c r="D40" s="235" t="s">
        <v>135</v>
      </c>
      <c r="E40" s="236">
        <v>1243</v>
      </c>
      <c r="F40" s="237"/>
      <c r="G40" s="238">
        <f>ROUND(E40*F40,2)</f>
        <v>0</v>
      </c>
      <c r="H40" s="237"/>
      <c r="I40" s="238">
        <f>ROUND(E40*H40,2)</f>
        <v>0</v>
      </c>
      <c r="J40" s="237"/>
      <c r="K40" s="238">
        <f>ROUND(E40*J40,2)</f>
        <v>0</v>
      </c>
      <c r="L40" s="238">
        <v>21</v>
      </c>
      <c r="M40" s="238">
        <f>G40*(1+L40/100)</f>
        <v>0</v>
      </c>
      <c r="N40" s="236">
        <v>2.0400000000000001E-2</v>
      </c>
      <c r="O40" s="236">
        <f>ROUND(E40*N40,2)</f>
        <v>25.36</v>
      </c>
      <c r="P40" s="236">
        <v>0</v>
      </c>
      <c r="Q40" s="236">
        <f>ROUND(E40*P40,2)</f>
        <v>0</v>
      </c>
      <c r="R40" s="238" t="s">
        <v>144</v>
      </c>
      <c r="S40" s="238" t="s">
        <v>115</v>
      </c>
      <c r="T40" s="239" t="s">
        <v>115</v>
      </c>
      <c r="U40" s="222">
        <v>0.01</v>
      </c>
      <c r="V40" s="222">
        <f>ROUND(E40*U40,2)</f>
        <v>12.43</v>
      </c>
      <c r="W40" s="222"/>
      <c r="X40" s="222" t="s">
        <v>116</v>
      </c>
      <c r="Y40" s="222" t="s">
        <v>117</v>
      </c>
      <c r="Z40" s="212"/>
      <c r="AA40" s="212"/>
      <c r="AB40" s="212"/>
      <c r="AC40" s="212"/>
      <c r="AD40" s="212"/>
      <c r="AE40" s="212"/>
      <c r="AF40" s="212"/>
      <c r="AG40" s="212" t="s">
        <v>118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2" x14ac:dyDescent="0.2">
      <c r="A41" s="219"/>
      <c r="B41" s="220"/>
      <c r="C41" s="253" t="s">
        <v>158</v>
      </c>
      <c r="D41" s="240"/>
      <c r="E41" s="240"/>
      <c r="F41" s="240"/>
      <c r="G41" s="240"/>
      <c r="H41" s="222"/>
      <c r="I41" s="222"/>
      <c r="J41" s="222"/>
      <c r="K41" s="222"/>
      <c r="L41" s="222"/>
      <c r="M41" s="222"/>
      <c r="N41" s="221"/>
      <c r="O41" s="221"/>
      <c r="P41" s="221"/>
      <c r="Q41" s="221"/>
      <c r="R41" s="222"/>
      <c r="S41" s="222"/>
      <c r="T41" s="222"/>
      <c r="U41" s="222"/>
      <c r="V41" s="222"/>
      <c r="W41" s="222"/>
      <c r="X41" s="222"/>
      <c r="Y41" s="222"/>
      <c r="Z41" s="212"/>
      <c r="AA41" s="212"/>
      <c r="AB41" s="212"/>
      <c r="AC41" s="212"/>
      <c r="AD41" s="212"/>
      <c r="AE41" s="212"/>
      <c r="AF41" s="212"/>
      <c r="AG41" s="212" t="s">
        <v>120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2" x14ac:dyDescent="0.2">
      <c r="A42" s="219"/>
      <c r="B42" s="220"/>
      <c r="C42" s="254" t="s">
        <v>162</v>
      </c>
      <c r="D42" s="223"/>
      <c r="E42" s="224">
        <v>1243</v>
      </c>
      <c r="F42" s="222"/>
      <c r="G42" s="222"/>
      <c r="H42" s="222"/>
      <c r="I42" s="222"/>
      <c r="J42" s="222"/>
      <c r="K42" s="222"/>
      <c r="L42" s="222"/>
      <c r="M42" s="222"/>
      <c r="N42" s="221"/>
      <c r="O42" s="221"/>
      <c r="P42" s="221"/>
      <c r="Q42" s="221"/>
      <c r="R42" s="222"/>
      <c r="S42" s="222"/>
      <c r="T42" s="222"/>
      <c r="U42" s="222"/>
      <c r="V42" s="222"/>
      <c r="W42" s="222"/>
      <c r="X42" s="222"/>
      <c r="Y42" s="222"/>
      <c r="Z42" s="212"/>
      <c r="AA42" s="212"/>
      <c r="AB42" s="212"/>
      <c r="AC42" s="212"/>
      <c r="AD42" s="212"/>
      <c r="AE42" s="212"/>
      <c r="AF42" s="212"/>
      <c r="AG42" s="212" t="s">
        <v>122</v>
      </c>
      <c r="AH42" s="212">
        <v>0</v>
      </c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3" x14ac:dyDescent="0.2">
      <c r="A43" s="219"/>
      <c r="B43" s="220"/>
      <c r="C43" s="254" t="s">
        <v>163</v>
      </c>
      <c r="D43" s="223"/>
      <c r="E43" s="224"/>
      <c r="F43" s="222"/>
      <c r="G43" s="222"/>
      <c r="H43" s="222"/>
      <c r="I43" s="222"/>
      <c r="J43" s="222"/>
      <c r="K43" s="222"/>
      <c r="L43" s="222"/>
      <c r="M43" s="222"/>
      <c r="N43" s="221"/>
      <c r="O43" s="221"/>
      <c r="P43" s="221"/>
      <c r="Q43" s="221"/>
      <c r="R43" s="222"/>
      <c r="S43" s="222"/>
      <c r="T43" s="222"/>
      <c r="U43" s="222"/>
      <c r="V43" s="222"/>
      <c r="W43" s="222"/>
      <c r="X43" s="222"/>
      <c r="Y43" s="222"/>
      <c r="Z43" s="212"/>
      <c r="AA43" s="212"/>
      <c r="AB43" s="212"/>
      <c r="AC43" s="212"/>
      <c r="AD43" s="212"/>
      <c r="AE43" s="212"/>
      <c r="AF43" s="212"/>
      <c r="AG43" s="212" t="s">
        <v>122</v>
      </c>
      <c r="AH43" s="212">
        <v>0</v>
      </c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ht="22.5" outlineLevel="1" x14ac:dyDescent="0.2">
      <c r="A44" s="233">
        <v>12</v>
      </c>
      <c r="B44" s="234" t="s">
        <v>164</v>
      </c>
      <c r="C44" s="252" t="s">
        <v>165</v>
      </c>
      <c r="D44" s="235" t="s">
        <v>166</v>
      </c>
      <c r="E44" s="236">
        <v>25.4</v>
      </c>
      <c r="F44" s="237"/>
      <c r="G44" s="238">
        <f>ROUND(E44*F44,2)</f>
        <v>0</v>
      </c>
      <c r="H44" s="237"/>
      <c r="I44" s="238">
        <f>ROUND(E44*H44,2)</f>
        <v>0</v>
      </c>
      <c r="J44" s="237"/>
      <c r="K44" s="238">
        <f>ROUND(E44*J44,2)</f>
        <v>0</v>
      </c>
      <c r="L44" s="238">
        <v>21</v>
      </c>
      <c r="M44" s="238">
        <f>G44*(1+L44/100)</f>
        <v>0</v>
      </c>
      <c r="N44" s="236">
        <v>0.15223999999999999</v>
      </c>
      <c r="O44" s="236">
        <f>ROUND(E44*N44,2)</f>
        <v>3.87</v>
      </c>
      <c r="P44" s="236">
        <v>0</v>
      </c>
      <c r="Q44" s="236">
        <f>ROUND(E44*P44,2)</f>
        <v>0</v>
      </c>
      <c r="R44" s="238" t="s">
        <v>144</v>
      </c>
      <c r="S44" s="238" t="s">
        <v>115</v>
      </c>
      <c r="T44" s="239" t="s">
        <v>115</v>
      </c>
      <c r="U44" s="222">
        <v>0.14000000000000001</v>
      </c>
      <c r="V44" s="222">
        <f>ROUND(E44*U44,2)</f>
        <v>3.56</v>
      </c>
      <c r="W44" s="222"/>
      <c r="X44" s="222" t="s">
        <v>116</v>
      </c>
      <c r="Y44" s="222" t="s">
        <v>117</v>
      </c>
      <c r="Z44" s="212"/>
      <c r="AA44" s="212"/>
      <c r="AB44" s="212"/>
      <c r="AC44" s="212"/>
      <c r="AD44" s="212"/>
      <c r="AE44" s="212"/>
      <c r="AF44" s="212"/>
      <c r="AG44" s="212" t="s">
        <v>118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2" x14ac:dyDescent="0.2">
      <c r="A45" s="219"/>
      <c r="B45" s="220"/>
      <c r="C45" s="253" t="s">
        <v>167</v>
      </c>
      <c r="D45" s="240"/>
      <c r="E45" s="240"/>
      <c r="F45" s="240"/>
      <c r="G45" s="240"/>
      <c r="H45" s="222"/>
      <c r="I45" s="222"/>
      <c r="J45" s="222"/>
      <c r="K45" s="222"/>
      <c r="L45" s="222"/>
      <c r="M45" s="222"/>
      <c r="N45" s="221"/>
      <c r="O45" s="221"/>
      <c r="P45" s="221"/>
      <c r="Q45" s="221"/>
      <c r="R45" s="222"/>
      <c r="S45" s="222"/>
      <c r="T45" s="222"/>
      <c r="U45" s="222"/>
      <c r="V45" s="222"/>
      <c r="W45" s="222"/>
      <c r="X45" s="222"/>
      <c r="Y45" s="222"/>
      <c r="Z45" s="212"/>
      <c r="AA45" s="212"/>
      <c r="AB45" s="212"/>
      <c r="AC45" s="212"/>
      <c r="AD45" s="212"/>
      <c r="AE45" s="212"/>
      <c r="AF45" s="212"/>
      <c r="AG45" s="212" t="s">
        <v>120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2" x14ac:dyDescent="0.2">
      <c r="A46" s="219"/>
      <c r="B46" s="220"/>
      <c r="C46" s="254" t="s">
        <v>168</v>
      </c>
      <c r="D46" s="223"/>
      <c r="E46" s="224">
        <v>25.4</v>
      </c>
      <c r="F46" s="222"/>
      <c r="G46" s="222"/>
      <c r="H46" s="222"/>
      <c r="I46" s="222"/>
      <c r="J46" s="222"/>
      <c r="K46" s="222"/>
      <c r="L46" s="222"/>
      <c r="M46" s="222"/>
      <c r="N46" s="221"/>
      <c r="O46" s="221"/>
      <c r="P46" s="221"/>
      <c r="Q46" s="221"/>
      <c r="R46" s="222"/>
      <c r="S46" s="222"/>
      <c r="T46" s="222"/>
      <c r="U46" s="222"/>
      <c r="V46" s="222"/>
      <c r="W46" s="222"/>
      <c r="X46" s="222"/>
      <c r="Y46" s="222"/>
      <c r="Z46" s="212"/>
      <c r="AA46" s="212"/>
      <c r="AB46" s="212"/>
      <c r="AC46" s="212"/>
      <c r="AD46" s="212"/>
      <c r="AE46" s="212"/>
      <c r="AF46" s="212"/>
      <c r="AG46" s="212" t="s">
        <v>122</v>
      </c>
      <c r="AH46" s="212">
        <v>0</v>
      </c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x14ac:dyDescent="0.2">
      <c r="A47" s="226" t="s">
        <v>109</v>
      </c>
      <c r="B47" s="227" t="s">
        <v>63</v>
      </c>
      <c r="C47" s="251" t="s">
        <v>64</v>
      </c>
      <c r="D47" s="228"/>
      <c r="E47" s="229"/>
      <c r="F47" s="230"/>
      <c r="G47" s="230">
        <f>SUMIF(AG48:AG51,"&lt;&gt;NOR",G48:G51)</f>
        <v>0</v>
      </c>
      <c r="H47" s="230"/>
      <c r="I47" s="230">
        <f>SUM(I48:I51)</f>
        <v>0</v>
      </c>
      <c r="J47" s="230"/>
      <c r="K47" s="230">
        <f>SUM(K48:K51)</f>
        <v>0</v>
      </c>
      <c r="L47" s="230"/>
      <c r="M47" s="230">
        <f>SUM(M48:M51)</f>
        <v>0</v>
      </c>
      <c r="N47" s="229"/>
      <c r="O47" s="229">
        <f>SUM(O48:O51)</f>
        <v>2.2599999999999998</v>
      </c>
      <c r="P47" s="229"/>
      <c r="Q47" s="229">
        <f>SUM(Q48:Q51)</f>
        <v>0</v>
      </c>
      <c r="R47" s="230"/>
      <c r="S47" s="230"/>
      <c r="T47" s="231"/>
      <c r="U47" s="225"/>
      <c r="V47" s="225">
        <f>SUM(V48:V51)</f>
        <v>4.5199999999999996</v>
      </c>
      <c r="W47" s="225"/>
      <c r="X47" s="225"/>
      <c r="Y47" s="225"/>
      <c r="AG47" t="s">
        <v>110</v>
      </c>
    </row>
    <row r="48" spans="1:60" outlineLevel="1" x14ac:dyDescent="0.2">
      <c r="A48" s="233">
        <v>13</v>
      </c>
      <c r="B48" s="234" t="s">
        <v>169</v>
      </c>
      <c r="C48" s="252" t="s">
        <v>170</v>
      </c>
      <c r="D48" s="235" t="s">
        <v>135</v>
      </c>
      <c r="E48" s="236">
        <v>113</v>
      </c>
      <c r="F48" s="237"/>
      <c r="G48" s="238">
        <f>ROUND(E48*F48,2)</f>
        <v>0</v>
      </c>
      <c r="H48" s="237"/>
      <c r="I48" s="238">
        <f>ROUND(E48*H48,2)</f>
        <v>0</v>
      </c>
      <c r="J48" s="237"/>
      <c r="K48" s="238">
        <f>ROUND(E48*J48,2)</f>
        <v>0</v>
      </c>
      <c r="L48" s="238">
        <v>21</v>
      </c>
      <c r="M48" s="238">
        <f>G48*(1+L48/100)</f>
        <v>0</v>
      </c>
      <c r="N48" s="236">
        <v>0.02</v>
      </c>
      <c r="O48" s="236">
        <f>ROUND(E48*N48,2)</f>
        <v>2.2599999999999998</v>
      </c>
      <c r="P48" s="236">
        <v>0</v>
      </c>
      <c r="Q48" s="236">
        <f>ROUND(E48*P48,2)</f>
        <v>0</v>
      </c>
      <c r="R48" s="238"/>
      <c r="S48" s="238" t="s">
        <v>171</v>
      </c>
      <c r="T48" s="239" t="s">
        <v>172</v>
      </c>
      <c r="U48" s="222">
        <v>0.04</v>
      </c>
      <c r="V48" s="222">
        <f>ROUND(E48*U48,2)</f>
        <v>4.5199999999999996</v>
      </c>
      <c r="W48" s="222"/>
      <c r="X48" s="222" t="s">
        <v>116</v>
      </c>
      <c r="Y48" s="222" t="s">
        <v>117</v>
      </c>
      <c r="Z48" s="212"/>
      <c r="AA48" s="212"/>
      <c r="AB48" s="212"/>
      <c r="AC48" s="212"/>
      <c r="AD48" s="212"/>
      <c r="AE48" s="212"/>
      <c r="AF48" s="212"/>
      <c r="AG48" s="212" t="s">
        <v>118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ht="22.5" outlineLevel="2" x14ac:dyDescent="0.2">
      <c r="A49" s="219"/>
      <c r="B49" s="220"/>
      <c r="C49" s="255" t="s">
        <v>173</v>
      </c>
      <c r="D49" s="241"/>
      <c r="E49" s="241"/>
      <c r="F49" s="241"/>
      <c r="G49" s="241"/>
      <c r="H49" s="222"/>
      <c r="I49" s="222"/>
      <c r="J49" s="222"/>
      <c r="K49" s="222"/>
      <c r="L49" s="222"/>
      <c r="M49" s="222"/>
      <c r="N49" s="221"/>
      <c r="O49" s="221"/>
      <c r="P49" s="221"/>
      <c r="Q49" s="221"/>
      <c r="R49" s="222"/>
      <c r="S49" s="222"/>
      <c r="T49" s="222"/>
      <c r="U49" s="222"/>
      <c r="V49" s="222"/>
      <c r="W49" s="222"/>
      <c r="X49" s="222"/>
      <c r="Y49" s="222"/>
      <c r="Z49" s="212"/>
      <c r="AA49" s="212"/>
      <c r="AB49" s="212"/>
      <c r="AC49" s="212"/>
      <c r="AD49" s="212"/>
      <c r="AE49" s="212"/>
      <c r="AF49" s="212"/>
      <c r="AG49" s="212" t="s">
        <v>141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42" t="str">
        <f>C49</f>
        <v>vrchní vrstva tl. 11 mm z barevného EPDM granulátu smíchaného se speciálním polyuretanovým pojivem (trvanlivá nášlapná monolitická vrstva bez spojů)</v>
      </c>
      <c r="BB49" s="212"/>
      <c r="BC49" s="212"/>
      <c r="BD49" s="212"/>
      <c r="BE49" s="212"/>
      <c r="BF49" s="212"/>
      <c r="BG49" s="212"/>
      <c r="BH49" s="212"/>
    </row>
    <row r="50" spans="1:60" ht="22.5" outlineLevel="3" x14ac:dyDescent="0.2">
      <c r="A50" s="219"/>
      <c r="B50" s="220"/>
      <c r="C50" s="256" t="s">
        <v>174</v>
      </c>
      <c r="D50" s="243"/>
      <c r="E50" s="243"/>
      <c r="F50" s="243"/>
      <c r="G50" s="243"/>
      <c r="H50" s="222"/>
      <c r="I50" s="222"/>
      <c r="J50" s="222"/>
      <c r="K50" s="222"/>
      <c r="L50" s="222"/>
      <c r="M50" s="222"/>
      <c r="N50" s="221"/>
      <c r="O50" s="221"/>
      <c r="P50" s="221"/>
      <c r="Q50" s="221"/>
      <c r="R50" s="222"/>
      <c r="S50" s="222"/>
      <c r="T50" s="222"/>
      <c r="U50" s="222"/>
      <c r="V50" s="222"/>
      <c r="W50" s="222"/>
      <c r="X50" s="222"/>
      <c r="Y50" s="222"/>
      <c r="Z50" s="212"/>
      <c r="AA50" s="212"/>
      <c r="AB50" s="212"/>
      <c r="AC50" s="212"/>
      <c r="AD50" s="212"/>
      <c r="AE50" s="212"/>
      <c r="AF50" s="212"/>
      <c r="AG50" s="212" t="s">
        <v>141</v>
      </c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42" t="str">
        <f>C50</f>
        <v>základní vrstva tl. 24 mm z nasekané recyklované technické pryže smíchané se speciálním polyuretanovým pojivem (elastická spodní vrstva)</v>
      </c>
      <c r="BB50" s="212"/>
      <c r="BC50" s="212"/>
      <c r="BD50" s="212"/>
      <c r="BE50" s="212"/>
      <c r="BF50" s="212"/>
      <c r="BG50" s="212"/>
      <c r="BH50" s="212"/>
    </row>
    <row r="51" spans="1:60" outlineLevel="2" x14ac:dyDescent="0.2">
      <c r="A51" s="219"/>
      <c r="B51" s="220"/>
      <c r="C51" s="254" t="s">
        <v>175</v>
      </c>
      <c r="D51" s="223"/>
      <c r="E51" s="224">
        <v>113</v>
      </c>
      <c r="F51" s="222"/>
      <c r="G51" s="222"/>
      <c r="H51" s="222"/>
      <c r="I51" s="222"/>
      <c r="J51" s="222"/>
      <c r="K51" s="222"/>
      <c r="L51" s="222"/>
      <c r="M51" s="222"/>
      <c r="N51" s="221"/>
      <c r="O51" s="221"/>
      <c r="P51" s="221"/>
      <c r="Q51" s="221"/>
      <c r="R51" s="222"/>
      <c r="S51" s="222"/>
      <c r="T51" s="222"/>
      <c r="U51" s="222"/>
      <c r="V51" s="222"/>
      <c r="W51" s="222"/>
      <c r="X51" s="222"/>
      <c r="Y51" s="222"/>
      <c r="Z51" s="212"/>
      <c r="AA51" s="212"/>
      <c r="AB51" s="212"/>
      <c r="AC51" s="212"/>
      <c r="AD51" s="212"/>
      <c r="AE51" s="212"/>
      <c r="AF51" s="212"/>
      <c r="AG51" s="212" t="s">
        <v>122</v>
      </c>
      <c r="AH51" s="212">
        <v>0</v>
      </c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x14ac:dyDescent="0.2">
      <c r="A52" s="226" t="s">
        <v>109</v>
      </c>
      <c r="B52" s="227" t="s">
        <v>65</v>
      </c>
      <c r="C52" s="251" t="s">
        <v>66</v>
      </c>
      <c r="D52" s="228"/>
      <c r="E52" s="229"/>
      <c r="F52" s="230"/>
      <c r="G52" s="230">
        <f>SUMIF(AG53:AG54,"&lt;&gt;NOR",G53:G54)</f>
        <v>0</v>
      </c>
      <c r="H52" s="230"/>
      <c r="I52" s="230">
        <f>SUM(I53:I54)</f>
        <v>0</v>
      </c>
      <c r="J52" s="230"/>
      <c r="K52" s="230">
        <f>SUM(K53:K54)</f>
        <v>0</v>
      </c>
      <c r="L52" s="230"/>
      <c r="M52" s="230">
        <f>SUM(M53:M54)</f>
        <v>0</v>
      </c>
      <c r="N52" s="229"/>
      <c r="O52" s="229">
        <f>SUM(O53:O54)</f>
        <v>0</v>
      </c>
      <c r="P52" s="229"/>
      <c r="Q52" s="229">
        <f>SUM(Q53:Q54)</f>
        <v>0</v>
      </c>
      <c r="R52" s="230"/>
      <c r="S52" s="230"/>
      <c r="T52" s="231"/>
      <c r="U52" s="225"/>
      <c r="V52" s="225">
        <f>SUM(V53:V54)</f>
        <v>40</v>
      </c>
      <c r="W52" s="225"/>
      <c r="X52" s="225"/>
      <c r="Y52" s="225"/>
      <c r="AG52" t="s">
        <v>110</v>
      </c>
    </row>
    <row r="53" spans="1:60" outlineLevel="1" x14ac:dyDescent="0.2">
      <c r="A53" s="233">
        <v>14</v>
      </c>
      <c r="B53" s="234" t="s">
        <v>176</v>
      </c>
      <c r="C53" s="252" t="s">
        <v>177</v>
      </c>
      <c r="D53" s="235" t="s">
        <v>178</v>
      </c>
      <c r="E53" s="236">
        <v>40</v>
      </c>
      <c r="F53" s="237"/>
      <c r="G53" s="238">
        <f>ROUND(E53*F53,2)</f>
        <v>0</v>
      </c>
      <c r="H53" s="237"/>
      <c r="I53" s="238">
        <f>ROUND(E53*H53,2)</f>
        <v>0</v>
      </c>
      <c r="J53" s="237"/>
      <c r="K53" s="238">
        <f>ROUND(E53*J53,2)</f>
        <v>0</v>
      </c>
      <c r="L53" s="238">
        <v>21</v>
      </c>
      <c r="M53" s="238">
        <f>G53*(1+L53/100)</f>
        <v>0</v>
      </c>
      <c r="N53" s="236">
        <v>0</v>
      </c>
      <c r="O53" s="236">
        <f>ROUND(E53*N53,2)</f>
        <v>0</v>
      </c>
      <c r="P53" s="236">
        <v>0</v>
      </c>
      <c r="Q53" s="236">
        <f>ROUND(E53*P53,2)</f>
        <v>0</v>
      </c>
      <c r="R53" s="238" t="s">
        <v>179</v>
      </c>
      <c r="S53" s="238" t="s">
        <v>115</v>
      </c>
      <c r="T53" s="239" t="s">
        <v>115</v>
      </c>
      <c r="U53" s="222">
        <v>1</v>
      </c>
      <c r="V53" s="222">
        <f>ROUND(E53*U53,2)</f>
        <v>40</v>
      </c>
      <c r="W53" s="222"/>
      <c r="X53" s="222" t="s">
        <v>66</v>
      </c>
      <c r="Y53" s="222" t="s">
        <v>117</v>
      </c>
      <c r="Z53" s="212"/>
      <c r="AA53" s="212"/>
      <c r="AB53" s="212"/>
      <c r="AC53" s="212"/>
      <c r="AD53" s="212"/>
      <c r="AE53" s="212"/>
      <c r="AF53" s="212"/>
      <c r="AG53" s="212" t="s">
        <v>180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2" x14ac:dyDescent="0.2">
      <c r="A54" s="219"/>
      <c r="B54" s="220"/>
      <c r="C54" s="254" t="s">
        <v>181</v>
      </c>
      <c r="D54" s="223"/>
      <c r="E54" s="224">
        <v>40</v>
      </c>
      <c r="F54" s="222"/>
      <c r="G54" s="222"/>
      <c r="H54" s="222"/>
      <c r="I54" s="222"/>
      <c r="J54" s="222"/>
      <c r="K54" s="222"/>
      <c r="L54" s="222"/>
      <c r="M54" s="222"/>
      <c r="N54" s="221"/>
      <c r="O54" s="221"/>
      <c r="P54" s="221"/>
      <c r="Q54" s="221"/>
      <c r="R54" s="222"/>
      <c r="S54" s="222"/>
      <c r="T54" s="222"/>
      <c r="U54" s="222"/>
      <c r="V54" s="222"/>
      <c r="W54" s="222"/>
      <c r="X54" s="222"/>
      <c r="Y54" s="222"/>
      <c r="Z54" s="212"/>
      <c r="AA54" s="212"/>
      <c r="AB54" s="212"/>
      <c r="AC54" s="212"/>
      <c r="AD54" s="212"/>
      <c r="AE54" s="212"/>
      <c r="AF54" s="212"/>
      <c r="AG54" s="212" t="s">
        <v>122</v>
      </c>
      <c r="AH54" s="212">
        <v>0</v>
      </c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x14ac:dyDescent="0.2">
      <c r="A55" s="226" t="s">
        <v>109</v>
      </c>
      <c r="B55" s="227" t="s">
        <v>67</v>
      </c>
      <c r="C55" s="251" t="s">
        <v>68</v>
      </c>
      <c r="D55" s="228"/>
      <c r="E55" s="229"/>
      <c r="F55" s="230"/>
      <c r="G55" s="230">
        <f>SUMIF(AG56:AG103,"&lt;&gt;NOR",G56:G103)</f>
        <v>0</v>
      </c>
      <c r="H55" s="230"/>
      <c r="I55" s="230">
        <f>SUM(I56:I103)</f>
        <v>0</v>
      </c>
      <c r="J55" s="230"/>
      <c r="K55" s="230">
        <f>SUM(K56:K103)</f>
        <v>0</v>
      </c>
      <c r="L55" s="230"/>
      <c r="M55" s="230">
        <f>SUM(M56:M103)</f>
        <v>0</v>
      </c>
      <c r="N55" s="229"/>
      <c r="O55" s="229">
        <f>SUM(O56:O103)</f>
        <v>12.729999999999999</v>
      </c>
      <c r="P55" s="229"/>
      <c r="Q55" s="229">
        <f>SUM(Q56:Q103)</f>
        <v>0</v>
      </c>
      <c r="R55" s="230"/>
      <c r="S55" s="230"/>
      <c r="T55" s="231"/>
      <c r="U55" s="225"/>
      <c r="V55" s="225">
        <f>SUM(V56:V103)</f>
        <v>15.45</v>
      </c>
      <c r="W55" s="225"/>
      <c r="X55" s="225"/>
      <c r="Y55" s="225"/>
      <c r="AG55" t="s">
        <v>110</v>
      </c>
    </row>
    <row r="56" spans="1:60" outlineLevel="1" x14ac:dyDescent="0.2">
      <c r="A56" s="233">
        <v>15</v>
      </c>
      <c r="B56" s="234" t="s">
        <v>182</v>
      </c>
      <c r="C56" s="252" t="s">
        <v>183</v>
      </c>
      <c r="D56" s="235" t="s">
        <v>0</v>
      </c>
      <c r="E56" s="236">
        <v>1000</v>
      </c>
      <c r="F56" s="237"/>
      <c r="G56" s="238">
        <f>ROUND(E56*F56,2)</f>
        <v>0</v>
      </c>
      <c r="H56" s="237"/>
      <c r="I56" s="238">
        <f>ROUND(E56*H56,2)</f>
        <v>0</v>
      </c>
      <c r="J56" s="237"/>
      <c r="K56" s="238">
        <f>ROUND(E56*J56,2)</f>
        <v>0</v>
      </c>
      <c r="L56" s="238">
        <v>21</v>
      </c>
      <c r="M56" s="238">
        <f>G56*(1+L56/100)</f>
        <v>0</v>
      </c>
      <c r="N56" s="236">
        <v>0</v>
      </c>
      <c r="O56" s="236">
        <f>ROUND(E56*N56,2)</f>
        <v>0</v>
      </c>
      <c r="P56" s="236">
        <v>0</v>
      </c>
      <c r="Q56" s="236">
        <f>ROUND(E56*P56,2)</f>
        <v>0</v>
      </c>
      <c r="R56" s="238"/>
      <c r="S56" s="238" t="s">
        <v>171</v>
      </c>
      <c r="T56" s="239" t="s">
        <v>115</v>
      </c>
      <c r="U56" s="222">
        <v>0</v>
      </c>
      <c r="V56" s="222">
        <f>ROUND(E56*U56,2)</f>
        <v>0</v>
      </c>
      <c r="W56" s="222"/>
      <c r="X56" s="222" t="s">
        <v>116</v>
      </c>
      <c r="Y56" s="222" t="s">
        <v>117</v>
      </c>
      <c r="Z56" s="212"/>
      <c r="AA56" s="212"/>
      <c r="AB56" s="212"/>
      <c r="AC56" s="212"/>
      <c r="AD56" s="212"/>
      <c r="AE56" s="212"/>
      <c r="AF56" s="212"/>
      <c r="AG56" s="212" t="s">
        <v>118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2" x14ac:dyDescent="0.2">
      <c r="A57" s="219"/>
      <c r="B57" s="220"/>
      <c r="C57" s="255" t="s">
        <v>184</v>
      </c>
      <c r="D57" s="241"/>
      <c r="E57" s="241"/>
      <c r="F57" s="241"/>
      <c r="G57" s="241"/>
      <c r="H57" s="222"/>
      <c r="I57" s="222"/>
      <c r="J57" s="222"/>
      <c r="K57" s="222"/>
      <c r="L57" s="222"/>
      <c r="M57" s="222"/>
      <c r="N57" s="221"/>
      <c r="O57" s="221"/>
      <c r="P57" s="221"/>
      <c r="Q57" s="221"/>
      <c r="R57" s="222"/>
      <c r="S57" s="222"/>
      <c r="T57" s="222"/>
      <c r="U57" s="222"/>
      <c r="V57" s="222"/>
      <c r="W57" s="222"/>
      <c r="X57" s="222"/>
      <c r="Y57" s="222"/>
      <c r="Z57" s="212"/>
      <c r="AA57" s="212"/>
      <c r="AB57" s="212"/>
      <c r="AC57" s="212"/>
      <c r="AD57" s="212"/>
      <c r="AE57" s="212"/>
      <c r="AF57" s="212"/>
      <c r="AG57" s="212" t="s">
        <v>141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1" x14ac:dyDescent="0.2">
      <c r="A58" s="233">
        <v>16</v>
      </c>
      <c r="B58" s="234" t="s">
        <v>185</v>
      </c>
      <c r="C58" s="252" t="s">
        <v>186</v>
      </c>
      <c r="D58" s="235" t="s">
        <v>187</v>
      </c>
      <c r="E58" s="236">
        <v>6</v>
      </c>
      <c r="F58" s="237"/>
      <c r="G58" s="238">
        <f>ROUND(E58*F58,2)</f>
        <v>0</v>
      </c>
      <c r="H58" s="237"/>
      <c r="I58" s="238">
        <f>ROUND(E58*H58,2)</f>
        <v>0</v>
      </c>
      <c r="J58" s="237"/>
      <c r="K58" s="238">
        <f>ROUND(E58*J58,2)</f>
        <v>0</v>
      </c>
      <c r="L58" s="238">
        <v>21</v>
      </c>
      <c r="M58" s="238">
        <f>G58*(1+L58/100)</f>
        <v>0</v>
      </c>
      <c r="N58" s="236">
        <v>0.4</v>
      </c>
      <c r="O58" s="236">
        <f>ROUND(E58*N58,2)</f>
        <v>2.4</v>
      </c>
      <c r="P58" s="236">
        <v>0</v>
      </c>
      <c r="Q58" s="236">
        <f>ROUND(E58*P58,2)</f>
        <v>0</v>
      </c>
      <c r="R58" s="238" t="s">
        <v>149</v>
      </c>
      <c r="S58" s="238" t="s">
        <v>115</v>
      </c>
      <c r="T58" s="239" t="s">
        <v>115</v>
      </c>
      <c r="U58" s="222">
        <v>2.5750000000000002</v>
      </c>
      <c r="V58" s="222">
        <f>ROUND(E58*U58,2)</f>
        <v>15.45</v>
      </c>
      <c r="W58" s="222"/>
      <c r="X58" s="222" t="s">
        <v>116</v>
      </c>
      <c r="Y58" s="222" t="s">
        <v>117</v>
      </c>
      <c r="Z58" s="212"/>
      <c r="AA58" s="212"/>
      <c r="AB58" s="212"/>
      <c r="AC58" s="212"/>
      <c r="AD58" s="212"/>
      <c r="AE58" s="212"/>
      <c r="AF58" s="212"/>
      <c r="AG58" s="212" t="s">
        <v>118</v>
      </c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ht="22.5" outlineLevel="2" x14ac:dyDescent="0.2">
      <c r="A59" s="219"/>
      <c r="B59" s="220"/>
      <c r="C59" s="253" t="s">
        <v>188</v>
      </c>
      <c r="D59" s="240"/>
      <c r="E59" s="240"/>
      <c r="F59" s="240"/>
      <c r="G59" s="240"/>
      <c r="H59" s="222"/>
      <c r="I59" s="222"/>
      <c r="J59" s="222"/>
      <c r="K59" s="222"/>
      <c r="L59" s="222"/>
      <c r="M59" s="222"/>
      <c r="N59" s="221"/>
      <c r="O59" s="221"/>
      <c r="P59" s="221"/>
      <c r="Q59" s="221"/>
      <c r="R59" s="222"/>
      <c r="S59" s="222"/>
      <c r="T59" s="222"/>
      <c r="U59" s="222"/>
      <c r="V59" s="222"/>
      <c r="W59" s="222"/>
      <c r="X59" s="222"/>
      <c r="Y59" s="222"/>
      <c r="Z59" s="212"/>
      <c r="AA59" s="212"/>
      <c r="AB59" s="212"/>
      <c r="AC59" s="212"/>
      <c r="AD59" s="212"/>
      <c r="AE59" s="212"/>
      <c r="AF59" s="212"/>
      <c r="AG59" s="212" t="s">
        <v>120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42" t="str">
        <f>C59</f>
        <v>s vyhloubením rýh, osazením noh, montáží sedadla a opěradla, s případným naložením přebytečného výkopku na dopravní prostředek, odvozem na vzdálenost do 20 km a se složením,</v>
      </c>
      <c r="BB59" s="212"/>
      <c r="BC59" s="212"/>
      <c r="BD59" s="212"/>
      <c r="BE59" s="212"/>
      <c r="BF59" s="212"/>
      <c r="BG59" s="212"/>
      <c r="BH59" s="212"/>
    </row>
    <row r="60" spans="1:60" outlineLevel="2" x14ac:dyDescent="0.2">
      <c r="A60" s="219"/>
      <c r="B60" s="220"/>
      <c r="C60" s="254" t="s">
        <v>189</v>
      </c>
      <c r="D60" s="223"/>
      <c r="E60" s="224">
        <v>6</v>
      </c>
      <c r="F60" s="222"/>
      <c r="G60" s="222"/>
      <c r="H60" s="222"/>
      <c r="I60" s="222"/>
      <c r="J60" s="222"/>
      <c r="K60" s="222"/>
      <c r="L60" s="222"/>
      <c r="M60" s="222"/>
      <c r="N60" s="221"/>
      <c r="O60" s="221"/>
      <c r="P60" s="221"/>
      <c r="Q60" s="221"/>
      <c r="R60" s="222"/>
      <c r="S60" s="222"/>
      <c r="T60" s="222"/>
      <c r="U60" s="222"/>
      <c r="V60" s="222"/>
      <c r="W60" s="222"/>
      <c r="X60" s="222"/>
      <c r="Y60" s="222"/>
      <c r="Z60" s="212"/>
      <c r="AA60" s="212"/>
      <c r="AB60" s="212"/>
      <c r="AC60" s="212"/>
      <c r="AD60" s="212"/>
      <c r="AE60" s="212"/>
      <c r="AF60" s="212"/>
      <c r="AG60" s="212" t="s">
        <v>122</v>
      </c>
      <c r="AH60" s="212">
        <v>0</v>
      </c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3" x14ac:dyDescent="0.2">
      <c r="A61" s="219"/>
      <c r="B61" s="220"/>
      <c r="C61" s="254" t="s">
        <v>190</v>
      </c>
      <c r="D61" s="223"/>
      <c r="E61" s="224"/>
      <c r="F61" s="222"/>
      <c r="G61" s="222"/>
      <c r="H61" s="222"/>
      <c r="I61" s="222"/>
      <c r="J61" s="222"/>
      <c r="K61" s="222"/>
      <c r="L61" s="222"/>
      <c r="M61" s="222"/>
      <c r="N61" s="221"/>
      <c r="O61" s="221"/>
      <c r="P61" s="221"/>
      <c r="Q61" s="221"/>
      <c r="R61" s="222"/>
      <c r="S61" s="222"/>
      <c r="T61" s="222"/>
      <c r="U61" s="222"/>
      <c r="V61" s="222"/>
      <c r="W61" s="222"/>
      <c r="X61" s="222"/>
      <c r="Y61" s="222"/>
      <c r="Z61" s="212"/>
      <c r="AA61" s="212"/>
      <c r="AB61" s="212"/>
      <c r="AC61" s="212"/>
      <c r="AD61" s="212"/>
      <c r="AE61" s="212"/>
      <c r="AF61" s="212"/>
      <c r="AG61" s="212" t="s">
        <v>122</v>
      </c>
      <c r="AH61" s="212">
        <v>0</v>
      </c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ht="22.5" outlineLevel="1" x14ac:dyDescent="0.2">
      <c r="A62" s="233">
        <v>17</v>
      </c>
      <c r="B62" s="234" t="s">
        <v>191</v>
      </c>
      <c r="C62" s="252" t="s">
        <v>192</v>
      </c>
      <c r="D62" s="235" t="s">
        <v>187</v>
      </c>
      <c r="E62" s="236">
        <v>3</v>
      </c>
      <c r="F62" s="237"/>
      <c r="G62" s="238">
        <f>ROUND(E62*F62,2)</f>
        <v>0</v>
      </c>
      <c r="H62" s="237"/>
      <c r="I62" s="238">
        <f>ROUND(E62*H62,2)</f>
        <v>0</v>
      </c>
      <c r="J62" s="237"/>
      <c r="K62" s="238">
        <f>ROUND(E62*J62,2)</f>
        <v>0</v>
      </c>
      <c r="L62" s="238">
        <v>21</v>
      </c>
      <c r="M62" s="238">
        <f>G62*(1+L62/100)</f>
        <v>0</v>
      </c>
      <c r="N62" s="236">
        <v>1.2630000000000001E-2</v>
      </c>
      <c r="O62" s="236">
        <f>ROUND(E62*N62,2)</f>
        <v>0.04</v>
      </c>
      <c r="P62" s="236">
        <v>0</v>
      </c>
      <c r="Q62" s="236">
        <f>ROUND(E62*P62,2)</f>
        <v>0</v>
      </c>
      <c r="R62" s="238" t="s">
        <v>193</v>
      </c>
      <c r="S62" s="238" t="s">
        <v>115</v>
      </c>
      <c r="T62" s="239" t="s">
        <v>115</v>
      </c>
      <c r="U62" s="222">
        <v>0</v>
      </c>
      <c r="V62" s="222">
        <f>ROUND(E62*U62,2)</f>
        <v>0</v>
      </c>
      <c r="W62" s="222"/>
      <c r="X62" s="222" t="s">
        <v>194</v>
      </c>
      <c r="Y62" s="222" t="s">
        <v>117</v>
      </c>
      <c r="Z62" s="212"/>
      <c r="AA62" s="212"/>
      <c r="AB62" s="212"/>
      <c r="AC62" s="212"/>
      <c r="AD62" s="212"/>
      <c r="AE62" s="212"/>
      <c r="AF62" s="212"/>
      <c r="AG62" s="212" t="s">
        <v>195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2" x14ac:dyDescent="0.2">
      <c r="A63" s="219"/>
      <c r="B63" s="220"/>
      <c r="C63" s="254" t="s">
        <v>196</v>
      </c>
      <c r="D63" s="223"/>
      <c r="E63" s="224">
        <v>3</v>
      </c>
      <c r="F63" s="222"/>
      <c r="G63" s="222"/>
      <c r="H63" s="222"/>
      <c r="I63" s="222"/>
      <c r="J63" s="222"/>
      <c r="K63" s="222"/>
      <c r="L63" s="222"/>
      <c r="M63" s="222"/>
      <c r="N63" s="221"/>
      <c r="O63" s="221"/>
      <c r="P63" s="221"/>
      <c r="Q63" s="221"/>
      <c r="R63" s="222"/>
      <c r="S63" s="222"/>
      <c r="T63" s="222"/>
      <c r="U63" s="222"/>
      <c r="V63" s="222"/>
      <c r="W63" s="222"/>
      <c r="X63" s="222"/>
      <c r="Y63" s="222"/>
      <c r="Z63" s="212"/>
      <c r="AA63" s="212"/>
      <c r="AB63" s="212"/>
      <c r="AC63" s="212"/>
      <c r="AD63" s="212"/>
      <c r="AE63" s="212"/>
      <c r="AF63" s="212"/>
      <c r="AG63" s="212" t="s">
        <v>122</v>
      </c>
      <c r="AH63" s="212">
        <v>0</v>
      </c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1" x14ac:dyDescent="0.2">
      <c r="A64" s="233">
        <v>18</v>
      </c>
      <c r="B64" s="234" t="s">
        <v>197</v>
      </c>
      <c r="C64" s="252" t="s">
        <v>198</v>
      </c>
      <c r="D64" s="235" t="s">
        <v>199</v>
      </c>
      <c r="E64" s="236">
        <v>4</v>
      </c>
      <c r="F64" s="237"/>
      <c r="G64" s="238">
        <f>ROUND(E64*F64,2)</f>
        <v>0</v>
      </c>
      <c r="H64" s="237"/>
      <c r="I64" s="238">
        <f>ROUND(E64*H64,2)</f>
        <v>0</v>
      </c>
      <c r="J64" s="237"/>
      <c r="K64" s="238">
        <f>ROUND(E64*J64,2)</f>
        <v>0</v>
      </c>
      <c r="L64" s="238">
        <v>21</v>
      </c>
      <c r="M64" s="238">
        <f>G64*(1+L64/100)</f>
        <v>0</v>
      </c>
      <c r="N64" s="236">
        <v>1</v>
      </c>
      <c r="O64" s="236">
        <f>ROUND(E64*N64,2)</f>
        <v>4</v>
      </c>
      <c r="P64" s="236">
        <v>0</v>
      </c>
      <c r="Q64" s="236">
        <f>ROUND(E64*P64,2)</f>
        <v>0</v>
      </c>
      <c r="R64" s="238" t="s">
        <v>193</v>
      </c>
      <c r="S64" s="238" t="s">
        <v>115</v>
      </c>
      <c r="T64" s="239" t="s">
        <v>115</v>
      </c>
      <c r="U64" s="222">
        <v>0</v>
      </c>
      <c r="V64" s="222">
        <f>ROUND(E64*U64,2)</f>
        <v>0</v>
      </c>
      <c r="W64" s="222"/>
      <c r="X64" s="222" t="s">
        <v>194</v>
      </c>
      <c r="Y64" s="222" t="s">
        <v>117</v>
      </c>
      <c r="Z64" s="212"/>
      <c r="AA64" s="212"/>
      <c r="AB64" s="212"/>
      <c r="AC64" s="212"/>
      <c r="AD64" s="212"/>
      <c r="AE64" s="212"/>
      <c r="AF64" s="212"/>
      <c r="AG64" s="212" t="s">
        <v>195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2" x14ac:dyDescent="0.2">
      <c r="A65" s="219"/>
      <c r="B65" s="220"/>
      <c r="C65" s="254" t="s">
        <v>200</v>
      </c>
      <c r="D65" s="223"/>
      <c r="E65" s="224">
        <v>4</v>
      </c>
      <c r="F65" s="222"/>
      <c r="G65" s="222"/>
      <c r="H65" s="222"/>
      <c r="I65" s="222"/>
      <c r="J65" s="222"/>
      <c r="K65" s="222"/>
      <c r="L65" s="222"/>
      <c r="M65" s="222"/>
      <c r="N65" s="221"/>
      <c r="O65" s="221"/>
      <c r="P65" s="221"/>
      <c r="Q65" s="221"/>
      <c r="R65" s="222"/>
      <c r="S65" s="222"/>
      <c r="T65" s="222"/>
      <c r="U65" s="222"/>
      <c r="V65" s="222"/>
      <c r="W65" s="222"/>
      <c r="X65" s="222"/>
      <c r="Y65" s="222"/>
      <c r="Z65" s="212"/>
      <c r="AA65" s="212"/>
      <c r="AB65" s="212"/>
      <c r="AC65" s="212"/>
      <c r="AD65" s="212"/>
      <c r="AE65" s="212"/>
      <c r="AF65" s="212"/>
      <c r="AG65" s="212" t="s">
        <v>122</v>
      </c>
      <c r="AH65" s="212">
        <v>0</v>
      </c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1" x14ac:dyDescent="0.2">
      <c r="A66" s="233">
        <v>19</v>
      </c>
      <c r="B66" s="234" t="s">
        <v>201</v>
      </c>
      <c r="C66" s="252" t="s">
        <v>202</v>
      </c>
      <c r="D66" s="235" t="s">
        <v>113</v>
      </c>
      <c r="E66" s="236">
        <v>2.5</v>
      </c>
      <c r="F66" s="237"/>
      <c r="G66" s="238">
        <f>ROUND(E66*F66,2)</f>
        <v>0</v>
      </c>
      <c r="H66" s="237"/>
      <c r="I66" s="238">
        <f>ROUND(E66*H66,2)</f>
        <v>0</v>
      </c>
      <c r="J66" s="237"/>
      <c r="K66" s="238">
        <f>ROUND(E66*J66,2)</f>
        <v>0</v>
      </c>
      <c r="L66" s="238">
        <v>21</v>
      </c>
      <c r="M66" s="238">
        <f>G66*(1+L66/100)</f>
        <v>0</v>
      </c>
      <c r="N66" s="236">
        <v>2.5</v>
      </c>
      <c r="O66" s="236">
        <f>ROUND(E66*N66,2)</f>
        <v>6.25</v>
      </c>
      <c r="P66" s="236">
        <v>0</v>
      </c>
      <c r="Q66" s="236">
        <f>ROUND(E66*P66,2)</f>
        <v>0</v>
      </c>
      <c r="R66" s="238" t="s">
        <v>193</v>
      </c>
      <c r="S66" s="238" t="s">
        <v>115</v>
      </c>
      <c r="T66" s="239" t="s">
        <v>115</v>
      </c>
      <c r="U66" s="222">
        <v>0</v>
      </c>
      <c r="V66" s="222">
        <f>ROUND(E66*U66,2)</f>
        <v>0</v>
      </c>
      <c r="W66" s="222"/>
      <c r="X66" s="222" t="s">
        <v>194</v>
      </c>
      <c r="Y66" s="222" t="s">
        <v>117</v>
      </c>
      <c r="Z66" s="212"/>
      <c r="AA66" s="212"/>
      <c r="AB66" s="212"/>
      <c r="AC66" s="212"/>
      <c r="AD66" s="212"/>
      <c r="AE66" s="212"/>
      <c r="AF66" s="212"/>
      <c r="AG66" s="212" t="s">
        <v>195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2" x14ac:dyDescent="0.2">
      <c r="A67" s="219"/>
      <c r="B67" s="220"/>
      <c r="C67" s="254" t="s">
        <v>203</v>
      </c>
      <c r="D67" s="223"/>
      <c r="E67" s="224">
        <v>2.5</v>
      </c>
      <c r="F67" s="222"/>
      <c r="G67" s="222"/>
      <c r="H67" s="222"/>
      <c r="I67" s="222"/>
      <c r="J67" s="222"/>
      <c r="K67" s="222"/>
      <c r="L67" s="222"/>
      <c r="M67" s="222"/>
      <c r="N67" s="221"/>
      <c r="O67" s="221"/>
      <c r="P67" s="221"/>
      <c r="Q67" s="221"/>
      <c r="R67" s="222"/>
      <c r="S67" s="222"/>
      <c r="T67" s="222"/>
      <c r="U67" s="222"/>
      <c r="V67" s="222"/>
      <c r="W67" s="222"/>
      <c r="X67" s="222"/>
      <c r="Y67" s="222"/>
      <c r="Z67" s="212"/>
      <c r="AA67" s="212"/>
      <c r="AB67" s="212"/>
      <c r="AC67" s="212"/>
      <c r="AD67" s="212"/>
      <c r="AE67" s="212"/>
      <c r="AF67" s="212"/>
      <c r="AG67" s="212" t="s">
        <v>122</v>
      </c>
      <c r="AH67" s="212">
        <v>0</v>
      </c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ht="33.75" outlineLevel="1" x14ac:dyDescent="0.2">
      <c r="A68" s="233">
        <v>20</v>
      </c>
      <c r="B68" s="234" t="s">
        <v>204</v>
      </c>
      <c r="C68" s="252" t="s">
        <v>205</v>
      </c>
      <c r="D68" s="235" t="s">
        <v>187</v>
      </c>
      <c r="E68" s="236">
        <v>1</v>
      </c>
      <c r="F68" s="237"/>
      <c r="G68" s="238">
        <f>ROUND(E68*F68,2)</f>
        <v>0</v>
      </c>
      <c r="H68" s="237"/>
      <c r="I68" s="238">
        <f>ROUND(E68*H68,2)</f>
        <v>0</v>
      </c>
      <c r="J68" s="237"/>
      <c r="K68" s="238">
        <f>ROUND(E68*J68,2)</f>
        <v>0</v>
      </c>
      <c r="L68" s="238">
        <v>21</v>
      </c>
      <c r="M68" s="238">
        <f>G68*(1+L68/100)</f>
        <v>0</v>
      </c>
      <c r="N68" s="236">
        <v>3.9E-2</v>
      </c>
      <c r="O68" s="236">
        <f>ROUND(E68*N68,2)</f>
        <v>0.04</v>
      </c>
      <c r="P68" s="236">
        <v>0</v>
      </c>
      <c r="Q68" s="236">
        <f>ROUND(E68*P68,2)</f>
        <v>0</v>
      </c>
      <c r="R68" s="238" t="s">
        <v>193</v>
      </c>
      <c r="S68" s="238" t="s">
        <v>115</v>
      </c>
      <c r="T68" s="239" t="s">
        <v>115</v>
      </c>
      <c r="U68" s="222">
        <v>0</v>
      </c>
      <c r="V68" s="222">
        <f>ROUND(E68*U68,2)</f>
        <v>0</v>
      </c>
      <c r="W68" s="222"/>
      <c r="X68" s="222" t="s">
        <v>194</v>
      </c>
      <c r="Y68" s="222" t="s">
        <v>117</v>
      </c>
      <c r="Z68" s="212"/>
      <c r="AA68" s="212"/>
      <c r="AB68" s="212"/>
      <c r="AC68" s="212"/>
      <c r="AD68" s="212"/>
      <c r="AE68" s="212"/>
      <c r="AF68" s="212"/>
      <c r="AG68" s="212" t="s">
        <v>195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2" x14ac:dyDescent="0.2">
      <c r="A69" s="219"/>
      <c r="B69" s="220"/>
      <c r="C69" s="254" t="s">
        <v>206</v>
      </c>
      <c r="D69" s="223"/>
      <c r="E69" s="224">
        <v>1</v>
      </c>
      <c r="F69" s="222"/>
      <c r="G69" s="222"/>
      <c r="H69" s="222"/>
      <c r="I69" s="222"/>
      <c r="J69" s="222"/>
      <c r="K69" s="222"/>
      <c r="L69" s="222"/>
      <c r="M69" s="222"/>
      <c r="N69" s="221"/>
      <c r="O69" s="221"/>
      <c r="P69" s="221"/>
      <c r="Q69" s="221"/>
      <c r="R69" s="222"/>
      <c r="S69" s="222"/>
      <c r="T69" s="222"/>
      <c r="U69" s="222"/>
      <c r="V69" s="222"/>
      <c r="W69" s="222"/>
      <c r="X69" s="222"/>
      <c r="Y69" s="222"/>
      <c r="Z69" s="212"/>
      <c r="AA69" s="212"/>
      <c r="AB69" s="212"/>
      <c r="AC69" s="212"/>
      <c r="AD69" s="212"/>
      <c r="AE69" s="212"/>
      <c r="AF69" s="212"/>
      <c r="AG69" s="212" t="s">
        <v>122</v>
      </c>
      <c r="AH69" s="212">
        <v>0</v>
      </c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1" x14ac:dyDescent="0.2">
      <c r="A70" s="233">
        <v>21</v>
      </c>
      <c r="B70" s="234" t="s">
        <v>207</v>
      </c>
      <c r="C70" s="252" t="s">
        <v>208</v>
      </c>
      <c r="D70" s="235" t="s">
        <v>209</v>
      </c>
      <c r="E70" s="236">
        <v>4</v>
      </c>
      <c r="F70" s="237"/>
      <c r="G70" s="238">
        <f>ROUND(E70*F70,2)</f>
        <v>0</v>
      </c>
      <c r="H70" s="237"/>
      <c r="I70" s="238">
        <f>ROUND(E70*H70,2)</f>
        <v>0</v>
      </c>
      <c r="J70" s="237"/>
      <c r="K70" s="238">
        <f>ROUND(E70*J70,2)</f>
        <v>0</v>
      </c>
      <c r="L70" s="238">
        <v>21</v>
      </c>
      <c r="M70" s="238">
        <f>G70*(1+L70/100)</f>
        <v>0</v>
      </c>
      <c r="N70" s="236">
        <v>0</v>
      </c>
      <c r="O70" s="236">
        <f>ROUND(E70*N70,2)</f>
        <v>0</v>
      </c>
      <c r="P70" s="236">
        <v>0</v>
      </c>
      <c r="Q70" s="236">
        <f>ROUND(E70*P70,2)</f>
        <v>0</v>
      </c>
      <c r="R70" s="238"/>
      <c r="S70" s="238" t="s">
        <v>171</v>
      </c>
      <c r="T70" s="239" t="s">
        <v>172</v>
      </c>
      <c r="U70" s="222">
        <v>0</v>
      </c>
      <c r="V70" s="222">
        <f>ROUND(E70*U70,2)</f>
        <v>0</v>
      </c>
      <c r="W70" s="222"/>
      <c r="X70" s="222" t="s">
        <v>116</v>
      </c>
      <c r="Y70" s="222" t="s">
        <v>117</v>
      </c>
      <c r="Z70" s="212"/>
      <c r="AA70" s="212"/>
      <c r="AB70" s="212"/>
      <c r="AC70" s="212"/>
      <c r="AD70" s="212"/>
      <c r="AE70" s="212"/>
      <c r="AF70" s="212"/>
      <c r="AG70" s="212" t="s">
        <v>118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2" x14ac:dyDescent="0.2">
      <c r="A71" s="219"/>
      <c r="B71" s="220"/>
      <c r="C71" s="254" t="s">
        <v>200</v>
      </c>
      <c r="D71" s="223"/>
      <c r="E71" s="224">
        <v>4</v>
      </c>
      <c r="F71" s="222"/>
      <c r="G71" s="222"/>
      <c r="H71" s="222"/>
      <c r="I71" s="222"/>
      <c r="J71" s="222"/>
      <c r="K71" s="222"/>
      <c r="L71" s="222"/>
      <c r="M71" s="222"/>
      <c r="N71" s="221"/>
      <c r="O71" s="221"/>
      <c r="P71" s="221"/>
      <c r="Q71" s="221"/>
      <c r="R71" s="222"/>
      <c r="S71" s="222"/>
      <c r="T71" s="222"/>
      <c r="U71" s="222"/>
      <c r="V71" s="222"/>
      <c r="W71" s="222"/>
      <c r="X71" s="222"/>
      <c r="Y71" s="222"/>
      <c r="Z71" s="212"/>
      <c r="AA71" s="212"/>
      <c r="AB71" s="212"/>
      <c r="AC71" s="212"/>
      <c r="AD71" s="212"/>
      <c r="AE71" s="212"/>
      <c r="AF71" s="212"/>
      <c r="AG71" s="212" t="s">
        <v>122</v>
      </c>
      <c r="AH71" s="212">
        <v>0</v>
      </c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1" x14ac:dyDescent="0.2">
      <c r="A72" s="233">
        <v>22</v>
      </c>
      <c r="B72" s="234" t="s">
        <v>210</v>
      </c>
      <c r="C72" s="252" t="s">
        <v>211</v>
      </c>
      <c r="D72" s="235" t="s">
        <v>212</v>
      </c>
      <c r="E72" s="236">
        <v>2.5</v>
      </c>
      <c r="F72" s="237"/>
      <c r="G72" s="238">
        <f>ROUND(E72*F72,2)</f>
        <v>0</v>
      </c>
      <c r="H72" s="237"/>
      <c r="I72" s="238">
        <f>ROUND(E72*H72,2)</f>
        <v>0</v>
      </c>
      <c r="J72" s="237"/>
      <c r="K72" s="238">
        <f>ROUND(E72*J72,2)</f>
        <v>0</v>
      </c>
      <c r="L72" s="238">
        <v>21</v>
      </c>
      <c r="M72" s="238">
        <f>G72*(1+L72/100)</f>
        <v>0</v>
      </c>
      <c r="N72" s="236">
        <v>0</v>
      </c>
      <c r="O72" s="236">
        <f>ROUND(E72*N72,2)</f>
        <v>0</v>
      </c>
      <c r="P72" s="236">
        <v>0</v>
      </c>
      <c r="Q72" s="236">
        <f>ROUND(E72*P72,2)</f>
        <v>0</v>
      </c>
      <c r="R72" s="238"/>
      <c r="S72" s="238" t="s">
        <v>171</v>
      </c>
      <c r="T72" s="239" t="s">
        <v>172</v>
      </c>
      <c r="U72" s="222">
        <v>0</v>
      </c>
      <c r="V72" s="222">
        <f>ROUND(E72*U72,2)</f>
        <v>0</v>
      </c>
      <c r="W72" s="222"/>
      <c r="X72" s="222" t="s">
        <v>116</v>
      </c>
      <c r="Y72" s="222" t="s">
        <v>117</v>
      </c>
      <c r="Z72" s="212"/>
      <c r="AA72" s="212"/>
      <c r="AB72" s="212"/>
      <c r="AC72" s="212"/>
      <c r="AD72" s="212"/>
      <c r="AE72" s="212"/>
      <c r="AF72" s="212"/>
      <c r="AG72" s="212" t="s">
        <v>118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2" x14ac:dyDescent="0.2">
      <c r="A73" s="219"/>
      <c r="B73" s="220"/>
      <c r="C73" s="254" t="s">
        <v>203</v>
      </c>
      <c r="D73" s="223"/>
      <c r="E73" s="224">
        <v>2.5</v>
      </c>
      <c r="F73" s="222"/>
      <c r="G73" s="222"/>
      <c r="H73" s="222"/>
      <c r="I73" s="222"/>
      <c r="J73" s="222"/>
      <c r="K73" s="222"/>
      <c r="L73" s="222"/>
      <c r="M73" s="222"/>
      <c r="N73" s="221"/>
      <c r="O73" s="221"/>
      <c r="P73" s="221"/>
      <c r="Q73" s="221"/>
      <c r="R73" s="222"/>
      <c r="S73" s="222"/>
      <c r="T73" s="222"/>
      <c r="U73" s="222"/>
      <c r="V73" s="222"/>
      <c r="W73" s="222"/>
      <c r="X73" s="222"/>
      <c r="Y73" s="222"/>
      <c r="Z73" s="212"/>
      <c r="AA73" s="212"/>
      <c r="AB73" s="212"/>
      <c r="AC73" s="212"/>
      <c r="AD73" s="212"/>
      <c r="AE73" s="212"/>
      <c r="AF73" s="212"/>
      <c r="AG73" s="212" t="s">
        <v>122</v>
      </c>
      <c r="AH73" s="212">
        <v>0</v>
      </c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1" x14ac:dyDescent="0.2">
      <c r="A74" s="233">
        <v>23</v>
      </c>
      <c r="B74" s="234" t="s">
        <v>213</v>
      </c>
      <c r="C74" s="252" t="s">
        <v>214</v>
      </c>
      <c r="D74" s="235" t="s">
        <v>209</v>
      </c>
      <c r="E74" s="236">
        <v>3.7999999999999999E-2</v>
      </c>
      <c r="F74" s="237"/>
      <c r="G74" s="238">
        <f>ROUND(E74*F74,2)</f>
        <v>0</v>
      </c>
      <c r="H74" s="237"/>
      <c r="I74" s="238">
        <f>ROUND(E74*H74,2)</f>
        <v>0</v>
      </c>
      <c r="J74" s="237"/>
      <c r="K74" s="238">
        <f>ROUND(E74*J74,2)</f>
        <v>0</v>
      </c>
      <c r="L74" s="238">
        <v>21</v>
      </c>
      <c r="M74" s="238">
        <f>G74*(1+L74/100)</f>
        <v>0</v>
      </c>
      <c r="N74" s="236">
        <v>0</v>
      </c>
      <c r="O74" s="236">
        <f>ROUND(E74*N74,2)</f>
        <v>0</v>
      </c>
      <c r="P74" s="236">
        <v>0</v>
      </c>
      <c r="Q74" s="236">
        <f>ROUND(E74*P74,2)</f>
        <v>0</v>
      </c>
      <c r="R74" s="238"/>
      <c r="S74" s="238" t="s">
        <v>171</v>
      </c>
      <c r="T74" s="239" t="s">
        <v>172</v>
      </c>
      <c r="U74" s="222">
        <v>0</v>
      </c>
      <c r="V74" s="222">
        <f>ROUND(E74*U74,2)</f>
        <v>0</v>
      </c>
      <c r="W74" s="222"/>
      <c r="X74" s="222" t="s">
        <v>116</v>
      </c>
      <c r="Y74" s="222" t="s">
        <v>117</v>
      </c>
      <c r="Z74" s="212"/>
      <c r="AA74" s="212"/>
      <c r="AB74" s="212"/>
      <c r="AC74" s="212"/>
      <c r="AD74" s="212"/>
      <c r="AE74" s="212"/>
      <c r="AF74" s="212"/>
      <c r="AG74" s="212" t="s">
        <v>118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2" x14ac:dyDescent="0.2">
      <c r="A75" s="219"/>
      <c r="B75" s="220"/>
      <c r="C75" s="254" t="s">
        <v>215</v>
      </c>
      <c r="D75" s="223"/>
      <c r="E75" s="224">
        <v>3.7999999999999999E-2</v>
      </c>
      <c r="F75" s="222"/>
      <c r="G75" s="222"/>
      <c r="H75" s="222"/>
      <c r="I75" s="222"/>
      <c r="J75" s="222"/>
      <c r="K75" s="222"/>
      <c r="L75" s="222"/>
      <c r="M75" s="222"/>
      <c r="N75" s="221"/>
      <c r="O75" s="221"/>
      <c r="P75" s="221"/>
      <c r="Q75" s="221"/>
      <c r="R75" s="222"/>
      <c r="S75" s="222"/>
      <c r="T75" s="222"/>
      <c r="U75" s="222"/>
      <c r="V75" s="222"/>
      <c r="W75" s="222"/>
      <c r="X75" s="222"/>
      <c r="Y75" s="222"/>
      <c r="Z75" s="212"/>
      <c r="AA75" s="212"/>
      <c r="AB75" s="212"/>
      <c r="AC75" s="212"/>
      <c r="AD75" s="212"/>
      <c r="AE75" s="212"/>
      <c r="AF75" s="212"/>
      <c r="AG75" s="212" t="s">
        <v>122</v>
      </c>
      <c r="AH75" s="212">
        <v>0</v>
      </c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1" x14ac:dyDescent="0.2">
      <c r="A76" s="233">
        <v>24</v>
      </c>
      <c r="B76" s="234" t="s">
        <v>216</v>
      </c>
      <c r="C76" s="252" t="s">
        <v>217</v>
      </c>
      <c r="D76" s="235" t="s">
        <v>218</v>
      </c>
      <c r="E76" s="236">
        <v>1</v>
      </c>
      <c r="F76" s="237"/>
      <c r="G76" s="238">
        <f>ROUND(E76*F76,2)</f>
        <v>0</v>
      </c>
      <c r="H76" s="237"/>
      <c r="I76" s="238">
        <f>ROUND(E76*H76,2)</f>
        <v>0</v>
      </c>
      <c r="J76" s="237"/>
      <c r="K76" s="238">
        <f>ROUND(E76*J76,2)</f>
        <v>0</v>
      </c>
      <c r="L76" s="238">
        <v>21</v>
      </c>
      <c r="M76" s="238">
        <f>G76*(1+L76/100)</f>
        <v>0</v>
      </c>
      <c r="N76" s="236">
        <v>0</v>
      </c>
      <c r="O76" s="236">
        <f>ROUND(E76*N76,2)</f>
        <v>0</v>
      </c>
      <c r="P76" s="236">
        <v>0</v>
      </c>
      <c r="Q76" s="236">
        <f>ROUND(E76*P76,2)</f>
        <v>0</v>
      </c>
      <c r="R76" s="238"/>
      <c r="S76" s="238" t="s">
        <v>171</v>
      </c>
      <c r="T76" s="239" t="s">
        <v>172</v>
      </c>
      <c r="U76" s="222">
        <v>0</v>
      </c>
      <c r="V76" s="222">
        <f>ROUND(E76*U76,2)</f>
        <v>0</v>
      </c>
      <c r="W76" s="222"/>
      <c r="X76" s="222" t="s">
        <v>116</v>
      </c>
      <c r="Y76" s="222" t="s">
        <v>117</v>
      </c>
      <c r="Z76" s="212"/>
      <c r="AA76" s="212"/>
      <c r="AB76" s="212"/>
      <c r="AC76" s="212"/>
      <c r="AD76" s="212"/>
      <c r="AE76" s="212"/>
      <c r="AF76" s="212"/>
      <c r="AG76" s="212" t="s">
        <v>118</v>
      </c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2" x14ac:dyDescent="0.2">
      <c r="A77" s="219"/>
      <c r="B77" s="220"/>
      <c r="C77" s="255" t="s">
        <v>219</v>
      </c>
      <c r="D77" s="241"/>
      <c r="E77" s="241"/>
      <c r="F77" s="241"/>
      <c r="G77" s="241"/>
      <c r="H77" s="222"/>
      <c r="I77" s="222"/>
      <c r="J77" s="222"/>
      <c r="K77" s="222"/>
      <c r="L77" s="222"/>
      <c r="M77" s="222"/>
      <c r="N77" s="221"/>
      <c r="O77" s="221"/>
      <c r="P77" s="221"/>
      <c r="Q77" s="221"/>
      <c r="R77" s="222"/>
      <c r="S77" s="222"/>
      <c r="T77" s="222"/>
      <c r="U77" s="222"/>
      <c r="V77" s="222"/>
      <c r="W77" s="222"/>
      <c r="X77" s="222"/>
      <c r="Y77" s="222"/>
      <c r="Z77" s="212"/>
      <c r="AA77" s="212"/>
      <c r="AB77" s="212"/>
      <c r="AC77" s="212"/>
      <c r="AD77" s="212"/>
      <c r="AE77" s="212"/>
      <c r="AF77" s="212"/>
      <c r="AG77" s="212" t="s">
        <v>141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3" x14ac:dyDescent="0.2">
      <c r="A78" s="219"/>
      <c r="B78" s="220"/>
      <c r="C78" s="256" t="s">
        <v>220</v>
      </c>
      <c r="D78" s="243"/>
      <c r="E78" s="243"/>
      <c r="F78" s="243"/>
      <c r="G78" s="243"/>
      <c r="H78" s="222"/>
      <c r="I78" s="222"/>
      <c r="J78" s="222"/>
      <c r="K78" s="222"/>
      <c r="L78" s="222"/>
      <c r="M78" s="222"/>
      <c r="N78" s="221"/>
      <c r="O78" s="221"/>
      <c r="P78" s="221"/>
      <c r="Q78" s="221"/>
      <c r="R78" s="222"/>
      <c r="S78" s="222"/>
      <c r="T78" s="222"/>
      <c r="U78" s="222"/>
      <c r="V78" s="222"/>
      <c r="W78" s="222"/>
      <c r="X78" s="222"/>
      <c r="Y78" s="222"/>
      <c r="Z78" s="212"/>
      <c r="AA78" s="212"/>
      <c r="AB78" s="212"/>
      <c r="AC78" s="212"/>
      <c r="AD78" s="212"/>
      <c r="AE78" s="212"/>
      <c r="AF78" s="212"/>
      <c r="AG78" s="212" t="s">
        <v>141</v>
      </c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3" x14ac:dyDescent="0.2">
      <c r="A79" s="219"/>
      <c r="B79" s="220"/>
      <c r="C79" s="256" t="s">
        <v>221</v>
      </c>
      <c r="D79" s="243"/>
      <c r="E79" s="243"/>
      <c r="F79" s="243"/>
      <c r="G79" s="243"/>
      <c r="H79" s="222"/>
      <c r="I79" s="222"/>
      <c r="J79" s="222"/>
      <c r="K79" s="222"/>
      <c r="L79" s="222"/>
      <c r="M79" s="222"/>
      <c r="N79" s="221"/>
      <c r="O79" s="221"/>
      <c r="P79" s="221"/>
      <c r="Q79" s="221"/>
      <c r="R79" s="222"/>
      <c r="S79" s="222"/>
      <c r="T79" s="222"/>
      <c r="U79" s="222"/>
      <c r="V79" s="222"/>
      <c r="W79" s="222"/>
      <c r="X79" s="222"/>
      <c r="Y79" s="222"/>
      <c r="Z79" s="212"/>
      <c r="AA79" s="212"/>
      <c r="AB79" s="212"/>
      <c r="AC79" s="212"/>
      <c r="AD79" s="212"/>
      <c r="AE79" s="212"/>
      <c r="AF79" s="212"/>
      <c r="AG79" s="212" t="s">
        <v>141</v>
      </c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2" x14ac:dyDescent="0.2">
      <c r="A80" s="219"/>
      <c r="B80" s="220"/>
      <c r="C80" s="254" t="s">
        <v>222</v>
      </c>
      <c r="D80" s="223"/>
      <c r="E80" s="224">
        <v>1</v>
      </c>
      <c r="F80" s="222"/>
      <c r="G80" s="222"/>
      <c r="H80" s="222"/>
      <c r="I80" s="222"/>
      <c r="J80" s="222"/>
      <c r="K80" s="222"/>
      <c r="L80" s="222"/>
      <c r="M80" s="222"/>
      <c r="N80" s="221"/>
      <c r="O80" s="221"/>
      <c r="P80" s="221"/>
      <c r="Q80" s="221"/>
      <c r="R80" s="222"/>
      <c r="S80" s="222"/>
      <c r="T80" s="222"/>
      <c r="U80" s="222"/>
      <c r="V80" s="222"/>
      <c r="W80" s="222"/>
      <c r="X80" s="222"/>
      <c r="Y80" s="222"/>
      <c r="Z80" s="212"/>
      <c r="AA80" s="212"/>
      <c r="AB80" s="212"/>
      <c r="AC80" s="212"/>
      <c r="AD80" s="212"/>
      <c r="AE80" s="212"/>
      <c r="AF80" s="212"/>
      <c r="AG80" s="212" t="s">
        <v>122</v>
      </c>
      <c r="AH80" s="212">
        <v>0</v>
      </c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1" x14ac:dyDescent="0.2">
      <c r="A81" s="233">
        <v>25</v>
      </c>
      <c r="B81" s="234" t="s">
        <v>223</v>
      </c>
      <c r="C81" s="252" t="s">
        <v>224</v>
      </c>
      <c r="D81" s="235" t="s">
        <v>218</v>
      </c>
      <c r="E81" s="236">
        <v>1</v>
      </c>
      <c r="F81" s="237"/>
      <c r="G81" s="238">
        <f>ROUND(E81*F81,2)</f>
        <v>0</v>
      </c>
      <c r="H81" s="237"/>
      <c r="I81" s="238">
        <f>ROUND(E81*H81,2)</f>
        <v>0</v>
      </c>
      <c r="J81" s="237"/>
      <c r="K81" s="238">
        <f>ROUND(E81*J81,2)</f>
        <v>0</v>
      </c>
      <c r="L81" s="238">
        <v>21</v>
      </c>
      <c r="M81" s="238">
        <f>G81*(1+L81/100)</f>
        <v>0</v>
      </c>
      <c r="N81" s="236">
        <v>0</v>
      </c>
      <c r="O81" s="236">
        <f>ROUND(E81*N81,2)</f>
        <v>0</v>
      </c>
      <c r="P81" s="236">
        <v>0</v>
      </c>
      <c r="Q81" s="236">
        <f>ROUND(E81*P81,2)</f>
        <v>0</v>
      </c>
      <c r="R81" s="238"/>
      <c r="S81" s="238" t="s">
        <v>171</v>
      </c>
      <c r="T81" s="239" t="s">
        <v>172</v>
      </c>
      <c r="U81" s="222">
        <v>0</v>
      </c>
      <c r="V81" s="222">
        <f>ROUND(E81*U81,2)</f>
        <v>0</v>
      </c>
      <c r="W81" s="222"/>
      <c r="X81" s="222" t="s">
        <v>116</v>
      </c>
      <c r="Y81" s="222" t="s">
        <v>117</v>
      </c>
      <c r="Z81" s="212"/>
      <c r="AA81" s="212"/>
      <c r="AB81" s="212"/>
      <c r="AC81" s="212"/>
      <c r="AD81" s="212"/>
      <c r="AE81" s="212"/>
      <c r="AF81" s="212"/>
      <c r="AG81" s="212" t="s">
        <v>118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2" x14ac:dyDescent="0.2">
      <c r="A82" s="219"/>
      <c r="B82" s="220"/>
      <c r="C82" s="254" t="s">
        <v>222</v>
      </c>
      <c r="D82" s="223"/>
      <c r="E82" s="224">
        <v>1</v>
      </c>
      <c r="F82" s="222"/>
      <c r="G82" s="222"/>
      <c r="H82" s="222"/>
      <c r="I82" s="222"/>
      <c r="J82" s="222"/>
      <c r="K82" s="222"/>
      <c r="L82" s="222"/>
      <c r="M82" s="222"/>
      <c r="N82" s="221"/>
      <c r="O82" s="221"/>
      <c r="P82" s="221"/>
      <c r="Q82" s="221"/>
      <c r="R82" s="222"/>
      <c r="S82" s="222"/>
      <c r="T82" s="222"/>
      <c r="U82" s="222"/>
      <c r="V82" s="222"/>
      <c r="W82" s="222"/>
      <c r="X82" s="222"/>
      <c r="Y82" s="222"/>
      <c r="Z82" s="212"/>
      <c r="AA82" s="212"/>
      <c r="AB82" s="212"/>
      <c r="AC82" s="212"/>
      <c r="AD82" s="212"/>
      <c r="AE82" s="212"/>
      <c r="AF82" s="212"/>
      <c r="AG82" s="212" t="s">
        <v>122</v>
      </c>
      <c r="AH82" s="212">
        <v>0</v>
      </c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1" x14ac:dyDescent="0.2">
      <c r="A83" s="233">
        <v>26</v>
      </c>
      <c r="B83" s="234" t="s">
        <v>225</v>
      </c>
      <c r="C83" s="252" t="s">
        <v>226</v>
      </c>
      <c r="D83" s="235" t="s">
        <v>218</v>
      </c>
      <c r="E83" s="236">
        <v>1</v>
      </c>
      <c r="F83" s="237"/>
      <c r="G83" s="238">
        <f>ROUND(E83*F83,2)</f>
        <v>0</v>
      </c>
      <c r="H83" s="237"/>
      <c r="I83" s="238">
        <f>ROUND(E83*H83,2)</f>
        <v>0</v>
      </c>
      <c r="J83" s="237"/>
      <c r="K83" s="238">
        <f>ROUND(E83*J83,2)</f>
        <v>0</v>
      </c>
      <c r="L83" s="238">
        <v>21</v>
      </c>
      <c r="M83" s="238">
        <f>G83*(1+L83/100)</f>
        <v>0</v>
      </c>
      <c r="N83" s="236">
        <v>0</v>
      </c>
      <c r="O83" s="236">
        <f>ROUND(E83*N83,2)</f>
        <v>0</v>
      </c>
      <c r="P83" s="236">
        <v>0</v>
      </c>
      <c r="Q83" s="236">
        <f>ROUND(E83*P83,2)</f>
        <v>0</v>
      </c>
      <c r="R83" s="238"/>
      <c r="S83" s="238" t="s">
        <v>171</v>
      </c>
      <c r="T83" s="239" t="s">
        <v>172</v>
      </c>
      <c r="U83" s="222">
        <v>0</v>
      </c>
      <c r="V83" s="222">
        <f>ROUND(E83*U83,2)</f>
        <v>0</v>
      </c>
      <c r="W83" s="222"/>
      <c r="X83" s="222" t="s">
        <v>116</v>
      </c>
      <c r="Y83" s="222" t="s">
        <v>117</v>
      </c>
      <c r="Z83" s="212"/>
      <c r="AA83" s="212"/>
      <c r="AB83" s="212"/>
      <c r="AC83" s="212"/>
      <c r="AD83" s="212"/>
      <c r="AE83" s="212"/>
      <c r="AF83" s="212"/>
      <c r="AG83" s="212" t="s">
        <v>118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2" x14ac:dyDescent="0.2">
      <c r="A84" s="219"/>
      <c r="B84" s="220"/>
      <c r="C84" s="255" t="s">
        <v>227</v>
      </c>
      <c r="D84" s="241"/>
      <c r="E84" s="241"/>
      <c r="F84" s="241"/>
      <c r="G84" s="241"/>
      <c r="H84" s="222"/>
      <c r="I84" s="222"/>
      <c r="J84" s="222"/>
      <c r="K84" s="222"/>
      <c r="L84" s="222"/>
      <c r="M84" s="222"/>
      <c r="N84" s="221"/>
      <c r="O84" s="221"/>
      <c r="P84" s="221"/>
      <c r="Q84" s="221"/>
      <c r="R84" s="222"/>
      <c r="S84" s="222"/>
      <c r="T84" s="222"/>
      <c r="U84" s="222"/>
      <c r="V84" s="222"/>
      <c r="W84" s="222"/>
      <c r="X84" s="222"/>
      <c r="Y84" s="222"/>
      <c r="Z84" s="212"/>
      <c r="AA84" s="212"/>
      <c r="AB84" s="212"/>
      <c r="AC84" s="212"/>
      <c r="AD84" s="212"/>
      <c r="AE84" s="212"/>
      <c r="AF84" s="212"/>
      <c r="AG84" s="212" t="s">
        <v>141</v>
      </c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3" x14ac:dyDescent="0.2">
      <c r="A85" s="219"/>
      <c r="B85" s="220"/>
      <c r="C85" s="256" t="s">
        <v>228</v>
      </c>
      <c r="D85" s="243"/>
      <c r="E85" s="243"/>
      <c r="F85" s="243"/>
      <c r="G85" s="243"/>
      <c r="H85" s="222"/>
      <c r="I85" s="222"/>
      <c r="J85" s="222"/>
      <c r="K85" s="222"/>
      <c r="L85" s="222"/>
      <c r="M85" s="222"/>
      <c r="N85" s="221"/>
      <c r="O85" s="221"/>
      <c r="P85" s="221"/>
      <c r="Q85" s="221"/>
      <c r="R85" s="222"/>
      <c r="S85" s="222"/>
      <c r="T85" s="222"/>
      <c r="U85" s="222"/>
      <c r="V85" s="222"/>
      <c r="W85" s="222"/>
      <c r="X85" s="222"/>
      <c r="Y85" s="222"/>
      <c r="Z85" s="212"/>
      <c r="AA85" s="212"/>
      <c r="AB85" s="212"/>
      <c r="AC85" s="212"/>
      <c r="AD85" s="212"/>
      <c r="AE85" s="212"/>
      <c r="AF85" s="212"/>
      <c r="AG85" s="212" t="s">
        <v>141</v>
      </c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2" x14ac:dyDescent="0.2">
      <c r="A86" s="219"/>
      <c r="B86" s="220"/>
      <c r="C86" s="254" t="s">
        <v>229</v>
      </c>
      <c r="D86" s="223"/>
      <c r="E86" s="224">
        <v>1</v>
      </c>
      <c r="F86" s="222"/>
      <c r="G86" s="222"/>
      <c r="H86" s="222"/>
      <c r="I86" s="222"/>
      <c r="J86" s="222"/>
      <c r="K86" s="222"/>
      <c r="L86" s="222"/>
      <c r="M86" s="222"/>
      <c r="N86" s="221"/>
      <c r="O86" s="221"/>
      <c r="P86" s="221"/>
      <c r="Q86" s="221"/>
      <c r="R86" s="222"/>
      <c r="S86" s="222"/>
      <c r="T86" s="222"/>
      <c r="U86" s="222"/>
      <c r="V86" s="222"/>
      <c r="W86" s="222"/>
      <c r="X86" s="222"/>
      <c r="Y86" s="222"/>
      <c r="Z86" s="212"/>
      <c r="AA86" s="212"/>
      <c r="AB86" s="212"/>
      <c r="AC86" s="212"/>
      <c r="AD86" s="212"/>
      <c r="AE86" s="212"/>
      <c r="AF86" s="212"/>
      <c r="AG86" s="212" t="s">
        <v>122</v>
      </c>
      <c r="AH86" s="212">
        <v>0</v>
      </c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1" x14ac:dyDescent="0.2">
      <c r="A87" s="233">
        <v>27</v>
      </c>
      <c r="B87" s="234" t="s">
        <v>230</v>
      </c>
      <c r="C87" s="252" t="s">
        <v>231</v>
      </c>
      <c r="D87" s="235" t="s">
        <v>218</v>
      </c>
      <c r="E87" s="236">
        <v>1</v>
      </c>
      <c r="F87" s="237"/>
      <c r="G87" s="238">
        <f>ROUND(E87*F87,2)</f>
        <v>0</v>
      </c>
      <c r="H87" s="237"/>
      <c r="I87" s="238">
        <f>ROUND(E87*H87,2)</f>
        <v>0</v>
      </c>
      <c r="J87" s="237"/>
      <c r="K87" s="238">
        <f>ROUND(E87*J87,2)</f>
        <v>0</v>
      </c>
      <c r="L87" s="238">
        <v>21</v>
      </c>
      <c r="M87" s="238">
        <f>G87*(1+L87/100)</f>
        <v>0</v>
      </c>
      <c r="N87" s="236">
        <v>0</v>
      </c>
      <c r="O87" s="236">
        <f>ROUND(E87*N87,2)</f>
        <v>0</v>
      </c>
      <c r="P87" s="236">
        <v>0</v>
      </c>
      <c r="Q87" s="236">
        <f>ROUND(E87*P87,2)</f>
        <v>0</v>
      </c>
      <c r="R87" s="238"/>
      <c r="S87" s="238" t="s">
        <v>171</v>
      </c>
      <c r="T87" s="239" t="s">
        <v>172</v>
      </c>
      <c r="U87" s="222">
        <v>0</v>
      </c>
      <c r="V87" s="222">
        <f>ROUND(E87*U87,2)</f>
        <v>0</v>
      </c>
      <c r="W87" s="222"/>
      <c r="X87" s="222" t="s">
        <v>116</v>
      </c>
      <c r="Y87" s="222" t="s">
        <v>117</v>
      </c>
      <c r="Z87" s="212"/>
      <c r="AA87" s="212"/>
      <c r="AB87" s="212"/>
      <c r="AC87" s="212"/>
      <c r="AD87" s="212"/>
      <c r="AE87" s="212"/>
      <c r="AF87" s="212"/>
      <c r="AG87" s="212" t="s">
        <v>118</v>
      </c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2" x14ac:dyDescent="0.2">
      <c r="A88" s="219"/>
      <c r="B88" s="220"/>
      <c r="C88" s="255" t="s">
        <v>232</v>
      </c>
      <c r="D88" s="241"/>
      <c r="E88" s="241"/>
      <c r="F88" s="241"/>
      <c r="G88" s="241"/>
      <c r="H88" s="222"/>
      <c r="I88" s="222"/>
      <c r="J88" s="222"/>
      <c r="K88" s="222"/>
      <c r="L88" s="222"/>
      <c r="M88" s="222"/>
      <c r="N88" s="221"/>
      <c r="O88" s="221"/>
      <c r="P88" s="221"/>
      <c r="Q88" s="221"/>
      <c r="R88" s="222"/>
      <c r="S88" s="222"/>
      <c r="T88" s="222"/>
      <c r="U88" s="222"/>
      <c r="V88" s="222"/>
      <c r="W88" s="222"/>
      <c r="X88" s="222"/>
      <c r="Y88" s="222"/>
      <c r="Z88" s="212"/>
      <c r="AA88" s="212"/>
      <c r="AB88" s="212"/>
      <c r="AC88" s="212"/>
      <c r="AD88" s="212"/>
      <c r="AE88" s="212"/>
      <c r="AF88" s="212"/>
      <c r="AG88" s="212" t="s">
        <v>141</v>
      </c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42" t="str">
        <f>C88</f>
        <v>3D krokodýl celkového rozměru 2700 mm (šířka) x 6200 mm (délka) provedený z probarveného granulátu EPDM</v>
      </c>
      <c r="BB88" s="212"/>
      <c r="BC88" s="212"/>
      <c r="BD88" s="212"/>
      <c r="BE88" s="212"/>
      <c r="BF88" s="212"/>
      <c r="BG88" s="212"/>
      <c r="BH88" s="212"/>
    </row>
    <row r="89" spans="1:60" outlineLevel="3" x14ac:dyDescent="0.2">
      <c r="A89" s="219"/>
      <c r="B89" s="220"/>
      <c r="C89" s="256" t="s">
        <v>233</v>
      </c>
      <c r="D89" s="243"/>
      <c r="E89" s="243"/>
      <c r="F89" s="243"/>
      <c r="G89" s="243"/>
      <c r="H89" s="222"/>
      <c r="I89" s="222"/>
      <c r="J89" s="222"/>
      <c r="K89" s="222"/>
      <c r="L89" s="222"/>
      <c r="M89" s="222"/>
      <c r="N89" s="221"/>
      <c r="O89" s="221"/>
      <c r="P89" s="221"/>
      <c r="Q89" s="221"/>
      <c r="R89" s="222"/>
      <c r="S89" s="222"/>
      <c r="T89" s="222"/>
      <c r="U89" s="222"/>
      <c r="V89" s="222"/>
      <c r="W89" s="222"/>
      <c r="X89" s="222"/>
      <c r="Y89" s="222"/>
      <c r="Z89" s="212"/>
      <c r="AA89" s="212"/>
      <c r="AB89" s="212"/>
      <c r="AC89" s="212"/>
      <c r="AD89" s="212"/>
      <c r="AE89" s="212"/>
      <c r="AF89" s="212"/>
      <c r="AG89" s="212" t="s">
        <v>141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42" t="str">
        <f>C89</f>
        <v>krokodýl bude mít tělo provedeno z 6 ks 3D polokoulí průměru 500 mm, z 3D hlavy, z 3D ocasu a z 2D noh</v>
      </c>
      <c r="BB89" s="212"/>
      <c r="BC89" s="212"/>
      <c r="BD89" s="212"/>
      <c r="BE89" s="212"/>
      <c r="BF89" s="212"/>
      <c r="BG89" s="212"/>
      <c r="BH89" s="212"/>
    </row>
    <row r="90" spans="1:60" outlineLevel="2" x14ac:dyDescent="0.2">
      <c r="A90" s="219"/>
      <c r="B90" s="220"/>
      <c r="C90" s="254" t="s">
        <v>234</v>
      </c>
      <c r="D90" s="223"/>
      <c r="E90" s="224">
        <v>1</v>
      </c>
      <c r="F90" s="222"/>
      <c r="G90" s="222"/>
      <c r="H90" s="222"/>
      <c r="I90" s="222"/>
      <c r="J90" s="222"/>
      <c r="K90" s="222"/>
      <c r="L90" s="222"/>
      <c r="M90" s="222"/>
      <c r="N90" s="221"/>
      <c r="O90" s="221"/>
      <c r="P90" s="221"/>
      <c r="Q90" s="221"/>
      <c r="R90" s="222"/>
      <c r="S90" s="222"/>
      <c r="T90" s="222"/>
      <c r="U90" s="222"/>
      <c r="V90" s="222"/>
      <c r="W90" s="222"/>
      <c r="X90" s="222"/>
      <c r="Y90" s="222"/>
      <c r="Z90" s="212"/>
      <c r="AA90" s="212"/>
      <c r="AB90" s="212"/>
      <c r="AC90" s="212"/>
      <c r="AD90" s="212"/>
      <c r="AE90" s="212"/>
      <c r="AF90" s="212"/>
      <c r="AG90" s="212" t="s">
        <v>122</v>
      </c>
      <c r="AH90" s="212">
        <v>0</v>
      </c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1" x14ac:dyDescent="0.2">
      <c r="A91" s="233">
        <v>28</v>
      </c>
      <c r="B91" s="234" t="s">
        <v>235</v>
      </c>
      <c r="C91" s="252" t="s">
        <v>236</v>
      </c>
      <c r="D91" s="235" t="s">
        <v>218</v>
      </c>
      <c r="E91" s="236">
        <v>1</v>
      </c>
      <c r="F91" s="237"/>
      <c r="G91" s="238">
        <f>ROUND(E91*F91,2)</f>
        <v>0</v>
      </c>
      <c r="H91" s="237"/>
      <c r="I91" s="238">
        <f>ROUND(E91*H91,2)</f>
        <v>0</v>
      </c>
      <c r="J91" s="237"/>
      <c r="K91" s="238">
        <f>ROUND(E91*J91,2)</f>
        <v>0</v>
      </c>
      <c r="L91" s="238">
        <v>21</v>
      </c>
      <c r="M91" s="238">
        <f>G91*(1+L91/100)</f>
        <v>0</v>
      </c>
      <c r="N91" s="236">
        <v>0</v>
      </c>
      <c r="O91" s="236">
        <f>ROUND(E91*N91,2)</f>
        <v>0</v>
      </c>
      <c r="P91" s="236">
        <v>0</v>
      </c>
      <c r="Q91" s="236">
        <f>ROUND(E91*P91,2)</f>
        <v>0</v>
      </c>
      <c r="R91" s="238"/>
      <c r="S91" s="238" t="s">
        <v>171</v>
      </c>
      <c r="T91" s="239" t="s">
        <v>172</v>
      </c>
      <c r="U91" s="222">
        <v>0</v>
      </c>
      <c r="V91" s="222">
        <f>ROUND(E91*U91,2)</f>
        <v>0</v>
      </c>
      <c r="W91" s="222"/>
      <c r="X91" s="222" t="s">
        <v>116</v>
      </c>
      <c r="Y91" s="222" t="s">
        <v>117</v>
      </c>
      <c r="Z91" s="212"/>
      <c r="AA91" s="212"/>
      <c r="AB91" s="212"/>
      <c r="AC91" s="212"/>
      <c r="AD91" s="212"/>
      <c r="AE91" s="212"/>
      <c r="AF91" s="212"/>
      <c r="AG91" s="212" t="s">
        <v>118</v>
      </c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2" x14ac:dyDescent="0.2">
      <c r="A92" s="219"/>
      <c r="B92" s="220"/>
      <c r="C92" s="255" t="s">
        <v>318</v>
      </c>
      <c r="D92" s="241"/>
      <c r="E92" s="241"/>
      <c r="F92" s="241"/>
      <c r="G92" s="241"/>
      <c r="H92" s="222"/>
      <c r="I92" s="222"/>
      <c r="J92" s="222"/>
      <c r="K92" s="222"/>
      <c r="L92" s="222"/>
      <c r="M92" s="222"/>
      <c r="N92" s="221"/>
      <c r="O92" s="221"/>
      <c r="P92" s="221"/>
      <c r="Q92" s="221"/>
      <c r="R92" s="222"/>
      <c r="S92" s="222"/>
      <c r="T92" s="222"/>
      <c r="U92" s="222"/>
      <c r="V92" s="222"/>
      <c r="W92" s="222"/>
      <c r="X92" s="222"/>
      <c r="Y92" s="222"/>
      <c r="Z92" s="212"/>
      <c r="AA92" s="212"/>
      <c r="AB92" s="212"/>
      <c r="AC92" s="212"/>
      <c r="AD92" s="212"/>
      <c r="AE92" s="212"/>
      <c r="AF92" s="212"/>
      <c r="AG92" s="212" t="s">
        <v>141</v>
      </c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3" x14ac:dyDescent="0.2">
      <c r="A93" s="219"/>
      <c r="B93" s="220"/>
      <c r="C93" s="256" t="s">
        <v>237</v>
      </c>
      <c r="D93" s="243"/>
      <c r="E93" s="243"/>
      <c r="F93" s="243"/>
      <c r="G93" s="243"/>
      <c r="H93" s="222"/>
      <c r="I93" s="222"/>
      <c r="J93" s="222"/>
      <c r="K93" s="222"/>
      <c r="L93" s="222"/>
      <c r="M93" s="222"/>
      <c r="N93" s="221"/>
      <c r="O93" s="221"/>
      <c r="P93" s="221"/>
      <c r="Q93" s="221"/>
      <c r="R93" s="222"/>
      <c r="S93" s="222"/>
      <c r="T93" s="222"/>
      <c r="U93" s="222"/>
      <c r="V93" s="222"/>
      <c r="W93" s="222"/>
      <c r="X93" s="222"/>
      <c r="Y93" s="222"/>
      <c r="Z93" s="212"/>
      <c r="AA93" s="212"/>
      <c r="AB93" s="212"/>
      <c r="AC93" s="212"/>
      <c r="AD93" s="212"/>
      <c r="AE93" s="212"/>
      <c r="AF93" s="212"/>
      <c r="AG93" s="212" t="s">
        <v>141</v>
      </c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2" x14ac:dyDescent="0.2">
      <c r="A94" s="219"/>
      <c r="B94" s="220"/>
      <c r="C94" s="254" t="s">
        <v>238</v>
      </c>
      <c r="D94" s="223"/>
      <c r="E94" s="224">
        <v>1</v>
      </c>
      <c r="F94" s="222"/>
      <c r="G94" s="222"/>
      <c r="H94" s="222"/>
      <c r="I94" s="222"/>
      <c r="J94" s="222"/>
      <c r="K94" s="222"/>
      <c r="L94" s="222"/>
      <c r="M94" s="222"/>
      <c r="N94" s="221"/>
      <c r="O94" s="221"/>
      <c r="P94" s="221"/>
      <c r="Q94" s="221"/>
      <c r="R94" s="222"/>
      <c r="S94" s="222"/>
      <c r="T94" s="222"/>
      <c r="U94" s="222"/>
      <c r="V94" s="222"/>
      <c r="W94" s="222"/>
      <c r="X94" s="222"/>
      <c r="Y94" s="222"/>
      <c r="Z94" s="212"/>
      <c r="AA94" s="212"/>
      <c r="AB94" s="212"/>
      <c r="AC94" s="212"/>
      <c r="AD94" s="212"/>
      <c r="AE94" s="212"/>
      <c r="AF94" s="212"/>
      <c r="AG94" s="212" t="s">
        <v>122</v>
      </c>
      <c r="AH94" s="212">
        <v>0</v>
      </c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1" x14ac:dyDescent="0.2">
      <c r="A95" s="233">
        <v>29</v>
      </c>
      <c r="B95" s="234" t="s">
        <v>239</v>
      </c>
      <c r="C95" s="252" t="s">
        <v>240</v>
      </c>
      <c r="D95" s="235" t="s">
        <v>218</v>
      </c>
      <c r="E95" s="236">
        <v>1</v>
      </c>
      <c r="F95" s="237"/>
      <c r="G95" s="238">
        <f>ROUND(E95*F95,2)</f>
        <v>0</v>
      </c>
      <c r="H95" s="237"/>
      <c r="I95" s="238">
        <f>ROUND(E95*H95,2)</f>
        <v>0</v>
      </c>
      <c r="J95" s="237"/>
      <c r="K95" s="238">
        <f>ROUND(E95*J95,2)</f>
        <v>0</v>
      </c>
      <c r="L95" s="238">
        <v>21</v>
      </c>
      <c r="M95" s="238">
        <f>G95*(1+L95/100)</f>
        <v>0</v>
      </c>
      <c r="N95" s="236">
        <v>0</v>
      </c>
      <c r="O95" s="236">
        <f>ROUND(E95*N95,2)</f>
        <v>0</v>
      </c>
      <c r="P95" s="236">
        <v>0</v>
      </c>
      <c r="Q95" s="236">
        <f>ROUND(E95*P95,2)</f>
        <v>0</v>
      </c>
      <c r="R95" s="238"/>
      <c r="S95" s="238" t="s">
        <v>171</v>
      </c>
      <c r="T95" s="239" t="s">
        <v>172</v>
      </c>
      <c r="U95" s="222">
        <v>0</v>
      </c>
      <c r="V95" s="222">
        <f>ROUND(E95*U95,2)</f>
        <v>0</v>
      </c>
      <c r="W95" s="222"/>
      <c r="X95" s="222" t="s">
        <v>116</v>
      </c>
      <c r="Y95" s="222" t="s">
        <v>117</v>
      </c>
      <c r="Z95" s="212"/>
      <c r="AA95" s="212"/>
      <c r="AB95" s="212"/>
      <c r="AC95" s="212"/>
      <c r="AD95" s="212"/>
      <c r="AE95" s="212"/>
      <c r="AF95" s="212"/>
      <c r="AG95" s="212" t="s">
        <v>118</v>
      </c>
      <c r="AH95" s="212"/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2" x14ac:dyDescent="0.2">
      <c r="A96" s="219"/>
      <c r="B96" s="220"/>
      <c r="C96" s="255" t="s">
        <v>241</v>
      </c>
      <c r="D96" s="241"/>
      <c r="E96" s="241"/>
      <c r="F96" s="241"/>
      <c r="G96" s="241"/>
      <c r="H96" s="222"/>
      <c r="I96" s="222"/>
      <c r="J96" s="222"/>
      <c r="K96" s="222"/>
      <c r="L96" s="222"/>
      <c r="M96" s="222"/>
      <c r="N96" s="221"/>
      <c r="O96" s="221"/>
      <c r="P96" s="221"/>
      <c r="Q96" s="221"/>
      <c r="R96" s="222"/>
      <c r="S96" s="222"/>
      <c r="T96" s="222"/>
      <c r="U96" s="222"/>
      <c r="V96" s="222"/>
      <c r="W96" s="222"/>
      <c r="X96" s="222"/>
      <c r="Y96" s="222"/>
      <c r="Z96" s="212"/>
      <c r="AA96" s="212"/>
      <c r="AB96" s="212"/>
      <c r="AC96" s="212"/>
      <c r="AD96" s="212"/>
      <c r="AE96" s="212"/>
      <c r="AF96" s="212"/>
      <c r="AG96" s="212" t="s">
        <v>141</v>
      </c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2" x14ac:dyDescent="0.2">
      <c r="A97" s="219"/>
      <c r="B97" s="220"/>
      <c r="C97" s="254" t="s">
        <v>242</v>
      </c>
      <c r="D97" s="223"/>
      <c r="E97" s="224">
        <v>1</v>
      </c>
      <c r="F97" s="222"/>
      <c r="G97" s="222"/>
      <c r="H97" s="222"/>
      <c r="I97" s="222"/>
      <c r="J97" s="222"/>
      <c r="K97" s="222"/>
      <c r="L97" s="222"/>
      <c r="M97" s="222"/>
      <c r="N97" s="221"/>
      <c r="O97" s="221"/>
      <c r="P97" s="221"/>
      <c r="Q97" s="221"/>
      <c r="R97" s="222"/>
      <c r="S97" s="222"/>
      <c r="T97" s="222"/>
      <c r="U97" s="222"/>
      <c r="V97" s="222"/>
      <c r="W97" s="222"/>
      <c r="X97" s="222"/>
      <c r="Y97" s="222"/>
      <c r="Z97" s="212"/>
      <c r="AA97" s="212"/>
      <c r="AB97" s="212"/>
      <c r="AC97" s="212"/>
      <c r="AD97" s="212"/>
      <c r="AE97" s="212"/>
      <c r="AF97" s="212"/>
      <c r="AG97" s="212" t="s">
        <v>122</v>
      </c>
      <c r="AH97" s="212">
        <v>0</v>
      </c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1" x14ac:dyDescent="0.2">
      <c r="A98" s="233">
        <v>30</v>
      </c>
      <c r="B98" s="234" t="s">
        <v>243</v>
      </c>
      <c r="C98" s="252" t="s">
        <v>240</v>
      </c>
      <c r="D98" s="235" t="s">
        <v>218</v>
      </c>
      <c r="E98" s="236">
        <v>1</v>
      </c>
      <c r="F98" s="237"/>
      <c r="G98" s="238">
        <f>ROUND(E98*F98,2)</f>
        <v>0</v>
      </c>
      <c r="H98" s="237"/>
      <c r="I98" s="238">
        <f>ROUND(E98*H98,2)</f>
        <v>0</v>
      </c>
      <c r="J98" s="237"/>
      <c r="K98" s="238">
        <f>ROUND(E98*J98,2)</f>
        <v>0</v>
      </c>
      <c r="L98" s="238">
        <v>21</v>
      </c>
      <c r="M98" s="238">
        <f>G98*(1+L98/100)</f>
        <v>0</v>
      </c>
      <c r="N98" s="236">
        <v>0</v>
      </c>
      <c r="O98" s="236">
        <f>ROUND(E98*N98,2)</f>
        <v>0</v>
      </c>
      <c r="P98" s="236">
        <v>0</v>
      </c>
      <c r="Q98" s="236">
        <f>ROUND(E98*P98,2)</f>
        <v>0</v>
      </c>
      <c r="R98" s="238"/>
      <c r="S98" s="238" t="s">
        <v>171</v>
      </c>
      <c r="T98" s="239" t="s">
        <v>172</v>
      </c>
      <c r="U98" s="222">
        <v>0</v>
      </c>
      <c r="V98" s="222">
        <f>ROUND(E98*U98,2)</f>
        <v>0</v>
      </c>
      <c r="W98" s="222"/>
      <c r="X98" s="222" t="s">
        <v>116</v>
      </c>
      <c r="Y98" s="222" t="s">
        <v>117</v>
      </c>
      <c r="Z98" s="212"/>
      <c r="AA98" s="212"/>
      <c r="AB98" s="212"/>
      <c r="AC98" s="212"/>
      <c r="AD98" s="212"/>
      <c r="AE98" s="212"/>
      <c r="AF98" s="212"/>
      <c r="AG98" s="212" t="s">
        <v>118</v>
      </c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2" x14ac:dyDescent="0.2">
      <c r="A99" s="219"/>
      <c r="B99" s="220"/>
      <c r="C99" s="255" t="s">
        <v>244</v>
      </c>
      <c r="D99" s="241"/>
      <c r="E99" s="241"/>
      <c r="F99" s="241"/>
      <c r="G99" s="241"/>
      <c r="H99" s="222"/>
      <c r="I99" s="222"/>
      <c r="J99" s="222"/>
      <c r="K99" s="222"/>
      <c r="L99" s="222"/>
      <c r="M99" s="222"/>
      <c r="N99" s="221"/>
      <c r="O99" s="221"/>
      <c r="P99" s="221"/>
      <c r="Q99" s="221"/>
      <c r="R99" s="222"/>
      <c r="S99" s="222"/>
      <c r="T99" s="222"/>
      <c r="U99" s="222"/>
      <c r="V99" s="222"/>
      <c r="W99" s="222"/>
      <c r="X99" s="222"/>
      <c r="Y99" s="222"/>
      <c r="Z99" s="212"/>
      <c r="AA99" s="212"/>
      <c r="AB99" s="212"/>
      <c r="AC99" s="212"/>
      <c r="AD99" s="212"/>
      <c r="AE99" s="212"/>
      <c r="AF99" s="212"/>
      <c r="AG99" s="212" t="s">
        <v>141</v>
      </c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2" x14ac:dyDescent="0.2">
      <c r="A100" s="219"/>
      <c r="B100" s="220"/>
      <c r="C100" s="254" t="s">
        <v>242</v>
      </c>
      <c r="D100" s="223"/>
      <c r="E100" s="224">
        <v>1</v>
      </c>
      <c r="F100" s="222"/>
      <c r="G100" s="222"/>
      <c r="H100" s="222"/>
      <c r="I100" s="222"/>
      <c r="J100" s="222"/>
      <c r="K100" s="222"/>
      <c r="L100" s="222"/>
      <c r="M100" s="222"/>
      <c r="N100" s="221"/>
      <c r="O100" s="221"/>
      <c r="P100" s="221"/>
      <c r="Q100" s="221"/>
      <c r="R100" s="222"/>
      <c r="S100" s="222"/>
      <c r="T100" s="222"/>
      <c r="U100" s="222"/>
      <c r="V100" s="222"/>
      <c r="W100" s="222"/>
      <c r="X100" s="222"/>
      <c r="Y100" s="222"/>
      <c r="Z100" s="212"/>
      <c r="AA100" s="212"/>
      <c r="AB100" s="212"/>
      <c r="AC100" s="212"/>
      <c r="AD100" s="212"/>
      <c r="AE100" s="212"/>
      <c r="AF100" s="212"/>
      <c r="AG100" s="212" t="s">
        <v>122</v>
      </c>
      <c r="AH100" s="212">
        <v>0</v>
      </c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1" x14ac:dyDescent="0.2">
      <c r="A101" s="233">
        <v>31</v>
      </c>
      <c r="B101" s="234" t="s">
        <v>245</v>
      </c>
      <c r="C101" s="252" t="s">
        <v>240</v>
      </c>
      <c r="D101" s="235" t="s">
        <v>218</v>
      </c>
      <c r="E101" s="236">
        <v>1</v>
      </c>
      <c r="F101" s="237"/>
      <c r="G101" s="238">
        <f>ROUND(E101*F101,2)</f>
        <v>0</v>
      </c>
      <c r="H101" s="237"/>
      <c r="I101" s="238">
        <f>ROUND(E101*H101,2)</f>
        <v>0</v>
      </c>
      <c r="J101" s="237"/>
      <c r="K101" s="238">
        <f>ROUND(E101*J101,2)</f>
        <v>0</v>
      </c>
      <c r="L101" s="238">
        <v>21</v>
      </c>
      <c r="M101" s="238">
        <f>G101*(1+L101/100)</f>
        <v>0</v>
      </c>
      <c r="N101" s="236">
        <v>0</v>
      </c>
      <c r="O101" s="236">
        <f>ROUND(E101*N101,2)</f>
        <v>0</v>
      </c>
      <c r="P101" s="236">
        <v>0</v>
      </c>
      <c r="Q101" s="236">
        <f>ROUND(E101*P101,2)</f>
        <v>0</v>
      </c>
      <c r="R101" s="238"/>
      <c r="S101" s="238" t="s">
        <v>171</v>
      </c>
      <c r="T101" s="239" t="s">
        <v>172</v>
      </c>
      <c r="U101" s="222">
        <v>0</v>
      </c>
      <c r="V101" s="222">
        <f>ROUND(E101*U101,2)</f>
        <v>0</v>
      </c>
      <c r="W101" s="222"/>
      <c r="X101" s="222" t="s">
        <v>116</v>
      </c>
      <c r="Y101" s="222" t="s">
        <v>117</v>
      </c>
      <c r="Z101" s="212"/>
      <c r="AA101" s="212"/>
      <c r="AB101" s="212"/>
      <c r="AC101" s="212"/>
      <c r="AD101" s="212"/>
      <c r="AE101" s="212"/>
      <c r="AF101" s="212"/>
      <c r="AG101" s="212" t="s">
        <v>118</v>
      </c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2" x14ac:dyDescent="0.2">
      <c r="A102" s="219"/>
      <c r="B102" s="220"/>
      <c r="C102" s="255" t="s">
        <v>246</v>
      </c>
      <c r="D102" s="241"/>
      <c r="E102" s="241"/>
      <c r="F102" s="241"/>
      <c r="G102" s="241"/>
      <c r="H102" s="222"/>
      <c r="I102" s="222"/>
      <c r="J102" s="222"/>
      <c r="K102" s="222"/>
      <c r="L102" s="222"/>
      <c r="M102" s="222"/>
      <c r="N102" s="221"/>
      <c r="O102" s="221"/>
      <c r="P102" s="221"/>
      <c r="Q102" s="221"/>
      <c r="R102" s="222"/>
      <c r="S102" s="222"/>
      <c r="T102" s="222"/>
      <c r="U102" s="222"/>
      <c r="V102" s="222"/>
      <c r="W102" s="222"/>
      <c r="X102" s="222"/>
      <c r="Y102" s="222"/>
      <c r="Z102" s="212"/>
      <c r="AA102" s="212"/>
      <c r="AB102" s="212"/>
      <c r="AC102" s="212"/>
      <c r="AD102" s="212"/>
      <c r="AE102" s="212"/>
      <c r="AF102" s="212"/>
      <c r="AG102" s="212" t="s">
        <v>141</v>
      </c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2" x14ac:dyDescent="0.2">
      <c r="A103" s="219"/>
      <c r="B103" s="220"/>
      <c r="C103" s="254" t="s">
        <v>242</v>
      </c>
      <c r="D103" s="223"/>
      <c r="E103" s="224">
        <v>1</v>
      </c>
      <c r="F103" s="222"/>
      <c r="G103" s="222"/>
      <c r="H103" s="222"/>
      <c r="I103" s="222"/>
      <c r="J103" s="222"/>
      <c r="K103" s="222"/>
      <c r="L103" s="222"/>
      <c r="M103" s="222"/>
      <c r="N103" s="221"/>
      <c r="O103" s="221"/>
      <c r="P103" s="221"/>
      <c r="Q103" s="221"/>
      <c r="R103" s="222"/>
      <c r="S103" s="222"/>
      <c r="T103" s="222"/>
      <c r="U103" s="222"/>
      <c r="V103" s="222"/>
      <c r="W103" s="222"/>
      <c r="X103" s="222"/>
      <c r="Y103" s="222"/>
      <c r="Z103" s="212"/>
      <c r="AA103" s="212"/>
      <c r="AB103" s="212"/>
      <c r="AC103" s="212"/>
      <c r="AD103" s="212"/>
      <c r="AE103" s="212"/>
      <c r="AF103" s="212"/>
      <c r="AG103" s="212" t="s">
        <v>122</v>
      </c>
      <c r="AH103" s="212">
        <v>0</v>
      </c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x14ac:dyDescent="0.2">
      <c r="A104" s="226" t="s">
        <v>109</v>
      </c>
      <c r="B104" s="227" t="s">
        <v>69</v>
      </c>
      <c r="C104" s="251" t="s">
        <v>70</v>
      </c>
      <c r="D104" s="228"/>
      <c r="E104" s="229"/>
      <c r="F104" s="230"/>
      <c r="G104" s="230">
        <f>SUMIF(AG105:AG106,"&lt;&gt;NOR",G105:G106)</f>
        <v>0</v>
      </c>
      <c r="H104" s="230"/>
      <c r="I104" s="230">
        <f>SUM(I105:I106)</f>
        <v>0</v>
      </c>
      <c r="J104" s="230"/>
      <c r="K104" s="230">
        <f>SUM(K105:K106)</f>
        <v>0</v>
      </c>
      <c r="L104" s="230"/>
      <c r="M104" s="230">
        <f>SUM(M105:M106)</f>
        <v>0</v>
      </c>
      <c r="N104" s="229"/>
      <c r="O104" s="229">
        <f>SUM(O105:O106)</f>
        <v>0</v>
      </c>
      <c r="P104" s="229"/>
      <c r="Q104" s="229">
        <f>SUM(Q105:Q106)</f>
        <v>26.4</v>
      </c>
      <c r="R104" s="230"/>
      <c r="S104" s="230"/>
      <c r="T104" s="231"/>
      <c r="U104" s="225"/>
      <c r="V104" s="225">
        <f>SUM(V105:V106)</f>
        <v>70.400000000000006</v>
      </c>
      <c r="W104" s="225"/>
      <c r="X104" s="225"/>
      <c r="Y104" s="225"/>
      <c r="AG104" t="s">
        <v>110</v>
      </c>
    </row>
    <row r="105" spans="1:60" ht="22.5" outlineLevel="1" x14ac:dyDescent="0.2">
      <c r="A105" s="233">
        <v>32</v>
      </c>
      <c r="B105" s="234" t="s">
        <v>247</v>
      </c>
      <c r="C105" s="252" t="s">
        <v>248</v>
      </c>
      <c r="D105" s="235" t="s">
        <v>113</v>
      </c>
      <c r="E105" s="236">
        <v>12</v>
      </c>
      <c r="F105" s="237"/>
      <c r="G105" s="238">
        <f>ROUND(E105*F105,2)</f>
        <v>0</v>
      </c>
      <c r="H105" s="237"/>
      <c r="I105" s="238">
        <f>ROUND(E105*H105,2)</f>
        <v>0</v>
      </c>
      <c r="J105" s="237"/>
      <c r="K105" s="238">
        <f>ROUND(E105*J105,2)</f>
        <v>0</v>
      </c>
      <c r="L105" s="238">
        <v>21</v>
      </c>
      <c r="M105" s="238">
        <f>G105*(1+L105/100)</f>
        <v>0</v>
      </c>
      <c r="N105" s="236">
        <v>0</v>
      </c>
      <c r="O105" s="236">
        <f>ROUND(E105*N105,2)</f>
        <v>0</v>
      </c>
      <c r="P105" s="236">
        <v>2.2000000000000002</v>
      </c>
      <c r="Q105" s="236">
        <f>ROUND(E105*P105,2)</f>
        <v>26.4</v>
      </c>
      <c r="R105" s="238" t="s">
        <v>249</v>
      </c>
      <c r="S105" s="238" t="s">
        <v>115</v>
      </c>
      <c r="T105" s="239" t="s">
        <v>115</v>
      </c>
      <c r="U105" s="222">
        <v>5.867</v>
      </c>
      <c r="V105" s="222">
        <f>ROUND(E105*U105,2)</f>
        <v>70.400000000000006</v>
      </c>
      <c r="W105" s="222"/>
      <c r="X105" s="222" t="s">
        <v>116</v>
      </c>
      <c r="Y105" s="222" t="s">
        <v>117</v>
      </c>
      <c r="Z105" s="212"/>
      <c r="AA105" s="212"/>
      <c r="AB105" s="212"/>
      <c r="AC105" s="212"/>
      <c r="AD105" s="212"/>
      <c r="AE105" s="212"/>
      <c r="AF105" s="212"/>
      <c r="AG105" s="212" t="s">
        <v>118</v>
      </c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2" x14ac:dyDescent="0.2">
      <c r="A106" s="219"/>
      <c r="B106" s="220"/>
      <c r="C106" s="254" t="s">
        <v>250</v>
      </c>
      <c r="D106" s="223"/>
      <c r="E106" s="224">
        <v>12</v>
      </c>
      <c r="F106" s="222"/>
      <c r="G106" s="222"/>
      <c r="H106" s="222"/>
      <c r="I106" s="222"/>
      <c r="J106" s="222"/>
      <c r="K106" s="222"/>
      <c r="L106" s="222"/>
      <c r="M106" s="222"/>
      <c r="N106" s="221"/>
      <c r="O106" s="221"/>
      <c r="P106" s="221"/>
      <c r="Q106" s="221"/>
      <c r="R106" s="222"/>
      <c r="S106" s="222"/>
      <c r="T106" s="222"/>
      <c r="U106" s="222"/>
      <c r="V106" s="222"/>
      <c r="W106" s="222"/>
      <c r="X106" s="222"/>
      <c r="Y106" s="222"/>
      <c r="Z106" s="212"/>
      <c r="AA106" s="212"/>
      <c r="AB106" s="212"/>
      <c r="AC106" s="212"/>
      <c r="AD106" s="212"/>
      <c r="AE106" s="212"/>
      <c r="AF106" s="212"/>
      <c r="AG106" s="212" t="s">
        <v>122</v>
      </c>
      <c r="AH106" s="212">
        <v>0</v>
      </c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x14ac:dyDescent="0.2">
      <c r="A107" s="226" t="s">
        <v>109</v>
      </c>
      <c r="B107" s="227" t="s">
        <v>71</v>
      </c>
      <c r="C107" s="251" t="s">
        <v>72</v>
      </c>
      <c r="D107" s="228"/>
      <c r="E107" s="229"/>
      <c r="F107" s="230"/>
      <c r="G107" s="230">
        <f>SUMIF(AG108:AG108,"&lt;&gt;NOR",G108:G108)</f>
        <v>0</v>
      </c>
      <c r="H107" s="230"/>
      <c r="I107" s="230">
        <f>SUM(I108:I108)</f>
        <v>0</v>
      </c>
      <c r="J107" s="230"/>
      <c r="K107" s="230">
        <f>SUM(K108:K108)</f>
        <v>0</v>
      </c>
      <c r="L107" s="230"/>
      <c r="M107" s="230">
        <f>SUM(M108:M108)</f>
        <v>0</v>
      </c>
      <c r="N107" s="229"/>
      <c r="O107" s="229">
        <f>SUM(O108:O108)</f>
        <v>0</v>
      </c>
      <c r="P107" s="229"/>
      <c r="Q107" s="229">
        <f>SUM(Q108:Q108)</f>
        <v>0</v>
      </c>
      <c r="R107" s="230"/>
      <c r="S107" s="230"/>
      <c r="T107" s="231"/>
      <c r="U107" s="225"/>
      <c r="V107" s="225">
        <f>SUM(V108:V108)</f>
        <v>6.5</v>
      </c>
      <c r="W107" s="225"/>
      <c r="X107" s="225"/>
      <c r="Y107" s="225"/>
      <c r="AG107" t="s">
        <v>110</v>
      </c>
    </row>
    <row r="108" spans="1:60" outlineLevel="1" x14ac:dyDescent="0.2">
      <c r="A108" s="244">
        <v>33</v>
      </c>
      <c r="B108" s="245" t="s">
        <v>251</v>
      </c>
      <c r="C108" s="257" t="s">
        <v>252</v>
      </c>
      <c r="D108" s="246" t="s">
        <v>199</v>
      </c>
      <c r="E108" s="247">
        <v>64.957790000000003</v>
      </c>
      <c r="F108" s="248"/>
      <c r="G108" s="249">
        <f>ROUND(E108*F108,2)</f>
        <v>0</v>
      </c>
      <c r="H108" s="248"/>
      <c r="I108" s="249">
        <f>ROUND(E108*H108,2)</f>
        <v>0</v>
      </c>
      <c r="J108" s="248"/>
      <c r="K108" s="249">
        <f>ROUND(E108*J108,2)</f>
        <v>0</v>
      </c>
      <c r="L108" s="249">
        <v>21</v>
      </c>
      <c r="M108" s="249">
        <f>G108*(1+L108/100)</f>
        <v>0</v>
      </c>
      <c r="N108" s="247">
        <v>0</v>
      </c>
      <c r="O108" s="247">
        <f>ROUND(E108*N108,2)</f>
        <v>0</v>
      </c>
      <c r="P108" s="247">
        <v>0</v>
      </c>
      <c r="Q108" s="247">
        <f>ROUND(E108*P108,2)</f>
        <v>0</v>
      </c>
      <c r="R108" s="249" t="s">
        <v>149</v>
      </c>
      <c r="S108" s="249" t="s">
        <v>115</v>
      </c>
      <c r="T108" s="250" t="s">
        <v>115</v>
      </c>
      <c r="U108" s="222">
        <v>0.1</v>
      </c>
      <c r="V108" s="222">
        <f>ROUND(E108*U108,2)</f>
        <v>6.5</v>
      </c>
      <c r="W108" s="222"/>
      <c r="X108" s="222" t="s">
        <v>253</v>
      </c>
      <c r="Y108" s="222" t="s">
        <v>117</v>
      </c>
      <c r="Z108" s="212"/>
      <c r="AA108" s="212"/>
      <c r="AB108" s="212"/>
      <c r="AC108" s="212"/>
      <c r="AD108" s="212"/>
      <c r="AE108" s="212"/>
      <c r="AF108" s="212"/>
      <c r="AG108" s="212" t="s">
        <v>254</v>
      </c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x14ac:dyDescent="0.2">
      <c r="A109" s="226" t="s">
        <v>109</v>
      </c>
      <c r="B109" s="227" t="s">
        <v>73</v>
      </c>
      <c r="C109" s="251" t="s">
        <v>74</v>
      </c>
      <c r="D109" s="228"/>
      <c r="E109" s="229"/>
      <c r="F109" s="230"/>
      <c r="G109" s="230">
        <f>SUMIF(AG110:AG111,"&lt;&gt;NOR",G110:G111)</f>
        <v>0</v>
      </c>
      <c r="H109" s="230"/>
      <c r="I109" s="230">
        <f>SUM(I110:I111)</f>
        <v>0</v>
      </c>
      <c r="J109" s="230"/>
      <c r="K109" s="230">
        <f>SUM(K110:K111)</f>
        <v>0</v>
      </c>
      <c r="L109" s="230"/>
      <c r="M109" s="230">
        <f>SUM(M110:M111)</f>
        <v>0</v>
      </c>
      <c r="N109" s="229"/>
      <c r="O109" s="229">
        <f>SUM(O110:O111)</f>
        <v>0</v>
      </c>
      <c r="P109" s="229"/>
      <c r="Q109" s="229">
        <f>SUM(Q110:Q111)</f>
        <v>0</v>
      </c>
      <c r="R109" s="230"/>
      <c r="S109" s="230"/>
      <c r="T109" s="231"/>
      <c r="U109" s="225"/>
      <c r="V109" s="225">
        <f>SUM(V110:V111)</f>
        <v>1.02</v>
      </c>
      <c r="W109" s="225"/>
      <c r="X109" s="225"/>
      <c r="Y109" s="225"/>
      <c r="AG109" t="s">
        <v>110</v>
      </c>
    </row>
    <row r="110" spans="1:60" outlineLevel="1" x14ac:dyDescent="0.2">
      <c r="A110" s="233">
        <v>34</v>
      </c>
      <c r="B110" s="234" t="s">
        <v>255</v>
      </c>
      <c r="C110" s="252" t="s">
        <v>256</v>
      </c>
      <c r="D110" s="235" t="s">
        <v>135</v>
      </c>
      <c r="E110" s="236">
        <v>6.35</v>
      </c>
      <c r="F110" s="237"/>
      <c r="G110" s="238">
        <f>ROUND(E110*F110,2)</f>
        <v>0</v>
      </c>
      <c r="H110" s="237"/>
      <c r="I110" s="238">
        <f>ROUND(E110*H110,2)</f>
        <v>0</v>
      </c>
      <c r="J110" s="237"/>
      <c r="K110" s="238">
        <f>ROUND(E110*J110,2)</f>
        <v>0</v>
      </c>
      <c r="L110" s="238">
        <v>21</v>
      </c>
      <c r="M110" s="238">
        <f>G110*(1+L110/100)</f>
        <v>0</v>
      </c>
      <c r="N110" s="236">
        <v>5.8E-4</v>
      </c>
      <c r="O110" s="236">
        <f>ROUND(E110*N110,2)</f>
        <v>0</v>
      </c>
      <c r="P110" s="236">
        <v>0</v>
      </c>
      <c r="Q110" s="236">
        <f>ROUND(E110*P110,2)</f>
        <v>0</v>
      </c>
      <c r="R110" s="238" t="s">
        <v>257</v>
      </c>
      <c r="S110" s="238" t="s">
        <v>115</v>
      </c>
      <c r="T110" s="239" t="s">
        <v>115</v>
      </c>
      <c r="U110" s="222">
        <v>0.16</v>
      </c>
      <c r="V110" s="222">
        <f>ROUND(E110*U110,2)</f>
        <v>1.02</v>
      </c>
      <c r="W110" s="222"/>
      <c r="X110" s="222" t="s">
        <v>116</v>
      </c>
      <c r="Y110" s="222" t="s">
        <v>117</v>
      </c>
      <c r="Z110" s="212"/>
      <c r="AA110" s="212"/>
      <c r="AB110" s="212"/>
      <c r="AC110" s="212"/>
      <c r="AD110" s="212"/>
      <c r="AE110" s="212"/>
      <c r="AF110" s="212"/>
      <c r="AG110" s="212" t="s">
        <v>118</v>
      </c>
      <c r="AH110" s="212"/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2" x14ac:dyDescent="0.2">
      <c r="A111" s="219"/>
      <c r="B111" s="220"/>
      <c r="C111" s="254" t="s">
        <v>258</v>
      </c>
      <c r="D111" s="223"/>
      <c r="E111" s="224">
        <v>6.35</v>
      </c>
      <c r="F111" s="222"/>
      <c r="G111" s="222"/>
      <c r="H111" s="222"/>
      <c r="I111" s="222"/>
      <c r="J111" s="222"/>
      <c r="K111" s="222"/>
      <c r="L111" s="222"/>
      <c r="M111" s="222"/>
      <c r="N111" s="221"/>
      <c r="O111" s="221"/>
      <c r="P111" s="221"/>
      <c r="Q111" s="221"/>
      <c r="R111" s="222"/>
      <c r="S111" s="222"/>
      <c r="T111" s="222"/>
      <c r="U111" s="222"/>
      <c r="V111" s="222"/>
      <c r="W111" s="222"/>
      <c r="X111" s="222"/>
      <c r="Y111" s="222"/>
      <c r="Z111" s="212"/>
      <c r="AA111" s="212"/>
      <c r="AB111" s="212"/>
      <c r="AC111" s="212"/>
      <c r="AD111" s="212"/>
      <c r="AE111" s="212"/>
      <c r="AF111" s="212"/>
      <c r="AG111" s="212" t="s">
        <v>122</v>
      </c>
      <c r="AH111" s="212">
        <v>0</v>
      </c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x14ac:dyDescent="0.2">
      <c r="A112" s="226" t="s">
        <v>109</v>
      </c>
      <c r="B112" s="227" t="s">
        <v>75</v>
      </c>
      <c r="C112" s="251" t="s">
        <v>76</v>
      </c>
      <c r="D112" s="228"/>
      <c r="E112" s="229"/>
      <c r="F112" s="230"/>
      <c r="G112" s="230">
        <f>SUMIF(AG113:AG115,"&lt;&gt;NOR",G113:G115)</f>
        <v>0</v>
      </c>
      <c r="H112" s="230"/>
      <c r="I112" s="230">
        <f>SUM(I113:I115)</f>
        <v>0</v>
      </c>
      <c r="J112" s="230"/>
      <c r="K112" s="230">
        <f>SUM(K113:K115)</f>
        <v>0</v>
      </c>
      <c r="L112" s="230"/>
      <c r="M112" s="230">
        <f>SUM(M113:M115)</f>
        <v>0</v>
      </c>
      <c r="N112" s="229"/>
      <c r="O112" s="229">
        <f>SUM(O113:O115)</f>
        <v>0.01</v>
      </c>
      <c r="P112" s="229"/>
      <c r="Q112" s="229">
        <f>SUM(Q113:Q115)</f>
        <v>0</v>
      </c>
      <c r="R112" s="230"/>
      <c r="S112" s="230"/>
      <c r="T112" s="231"/>
      <c r="U112" s="225"/>
      <c r="V112" s="225">
        <f>SUM(V113:V115)</f>
        <v>0</v>
      </c>
      <c r="W112" s="225"/>
      <c r="X112" s="225"/>
      <c r="Y112" s="225"/>
      <c r="AG112" t="s">
        <v>110</v>
      </c>
    </row>
    <row r="113" spans="1:60" ht="22.5" outlineLevel="1" x14ac:dyDescent="0.2">
      <c r="A113" s="233">
        <v>35</v>
      </c>
      <c r="B113" s="234" t="s">
        <v>259</v>
      </c>
      <c r="C113" s="252" t="s">
        <v>260</v>
      </c>
      <c r="D113" s="235" t="s">
        <v>166</v>
      </c>
      <c r="E113" s="236">
        <v>10</v>
      </c>
      <c r="F113" s="237"/>
      <c r="G113" s="238">
        <f>ROUND(E113*F113,2)</f>
        <v>0</v>
      </c>
      <c r="H113" s="237"/>
      <c r="I113" s="238">
        <f>ROUND(E113*H113,2)</f>
        <v>0</v>
      </c>
      <c r="J113" s="237"/>
      <c r="K113" s="238">
        <f>ROUND(E113*J113,2)</f>
        <v>0</v>
      </c>
      <c r="L113" s="238">
        <v>21</v>
      </c>
      <c r="M113" s="238">
        <f>G113*(1+L113/100)</f>
        <v>0</v>
      </c>
      <c r="N113" s="236">
        <v>7.9000000000000001E-4</v>
      </c>
      <c r="O113" s="236">
        <f>ROUND(E113*N113,2)</f>
        <v>0.01</v>
      </c>
      <c r="P113" s="236">
        <v>0</v>
      </c>
      <c r="Q113" s="236">
        <f>ROUND(E113*P113,2)</f>
        <v>0</v>
      </c>
      <c r="R113" s="238" t="s">
        <v>261</v>
      </c>
      <c r="S113" s="238" t="s">
        <v>115</v>
      </c>
      <c r="T113" s="239" t="s">
        <v>262</v>
      </c>
      <c r="U113" s="222">
        <v>0</v>
      </c>
      <c r="V113" s="222">
        <f>ROUND(E113*U113,2)</f>
        <v>0</v>
      </c>
      <c r="W113" s="222"/>
      <c r="X113" s="222" t="s">
        <v>263</v>
      </c>
      <c r="Y113" s="222" t="s">
        <v>117</v>
      </c>
      <c r="Z113" s="212"/>
      <c r="AA113" s="212"/>
      <c r="AB113" s="212"/>
      <c r="AC113" s="212"/>
      <c r="AD113" s="212"/>
      <c r="AE113" s="212"/>
      <c r="AF113" s="212"/>
      <c r="AG113" s="212" t="s">
        <v>264</v>
      </c>
      <c r="AH113" s="212"/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2" x14ac:dyDescent="0.2">
      <c r="A114" s="219"/>
      <c r="B114" s="220"/>
      <c r="C114" s="253" t="s">
        <v>265</v>
      </c>
      <c r="D114" s="240"/>
      <c r="E114" s="240"/>
      <c r="F114" s="240"/>
      <c r="G114" s="240"/>
      <c r="H114" s="222"/>
      <c r="I114" s="222"/>
      <c r="J114" s="222"/>
      <c r="K114" s="222"/>
      <c r="L114" s="222"/>
      <c r="M114" s="222"/>
      <c r="N114" s="221"/>
      <c r="O114" s="221"/>
      <c r="P114" s="221"/>
      <c r="Q114" s="221"/>
      <c r="R114" s="222"/>
      <c r="S114" s="222"/>
      <c r="T114" s="222"/>
      <c r="U114" s="222"/>
      <c r="V114" s="222"/>
      <c r="W114" s="222"/>
      <c r="X114" s="222"/>
      <c r="Y114" s="222"/>
      <c r="Z114" s="212"/>
      <c r="AA114" s="212"/>
      <c r="AB114" s="212"/>
      <c r="AC114" s="212"/>
      <c r="AD114" s="212"/>
      <c r="AE114" s="212"/>
      <c r="AF114" s="212"/>
      <c r="AG114" s="212" t="s">
        <v>120</v>
      </c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2" x14ac:dyDescent="0.2">
      <c r="A115" s="219"/>
      <c r="B115" s="220"/>
      <c r="C115" s="254" t="s">
        <v>266</v>
      </c>
      <c r="D115" s="223"/>
      <c r="E115" s="224">
        <v>10</v>
      </c>
      <c r="F115" s="222"/>
      <c r="G115" s="222"/>
      <c r="H115" s="222"/>
      <c r="I115" s="222"/>
      <c r="J115" s="222"/>
      <c r="K115" s="222"/>
      <c r="L115" s="222"/>
      <c r="M115" s="222"/>
      <c r="N115" s="221"/>
      <c r="O115" s="221"/>
      <c r="P115" s="221"/>
      <c r="Q115" s="221"/>
      <c r="R115" s="222"/>
      <c r="S115" s="222"/>
      <c r="T115" s="222"/>
      <c r="U115" s="222"/>
      <c r="V115" s="222"/>
      <c r="W115" s="222"/>
      <c r="X115" s="222"/>
      <c r="Y115" s="222"/>
      <c r="Z115" s="212"/>
      <c r="AA115" s="212"/>
      <c r="AB115" s="212"/>
      <c r="AC115" s="212"/>
      <c r="AD115" s="212"/>
      <c r="AE115" s="212"/>
      <c r="AF115" s="212"/>
      <c r="AG115" s="212" t="s">
        <v>122</v>
      </c>
      <c r="AH115" s="212">
        <v>0</v>
      </c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x14ac:dyDescent="0.2">
      <c r="A116" s="226" t="s">
        <v>109</v>
      </c>
      <c r="B116" s="227" t="s">
        <v>77</v>
      </c>
      <c r="C116" s="251" t="s">
        <v>78</v>
      </c>
      <c r="D116" s="228"/>
      <c r="E116" s="229"/>
      <c r="F116" s="230"/>
      <c r="G116" s="230">
        <f>SUMIF(AG117:AG122,"&lt;&gt;NOR",G117:G122)</f>
        <v>0</v>
      </c>
      <c r="H116" s="230"/>
      <c r="I116" s="230">
        <f>SUM(I117:I122)</f>
        <v>0</v>
      </c>
      <c r="J116" s="230"/>
      <c r="K116" s="230">
        <f>SUM(K117:K122)</f>
        <v>0</v>
      </c>
      <c r="L116" s="230"/>
      <c r="M116" s="230">
        <f>SUM(M117:M122)</f>
        <v>0</v>
      </c>
      <c r="N116" s="229"/>
      <c r="O116" s="229">
        <f>SUM(O117:O122)</f>
        <v>0</v>
      </c>
      <c r="P116" s="229"/>
      <c r="Q116" s="229">
        <f>SUM(Q117:Q122)</f>
        <v>0</v>
      </c>
      <c r="R116" s="230"/>
      <c r="S116" s="230"/>
      <c r="T116" s="231"/>
      <c r="U116" s="225"/>
      <c r="V116" s="225">
        <f>SUM(V117:V122)</f>
        <v>38.32</v>
      </c>
      <c r="W116" s="225"/>
      <c r="X116" s="225"/>
      <c r="Y116" s="225"/>
      <c r="AG116" t="s">
        <v>110</v>
      </c>
    </row>
    <row r="117" spans="1:60" outlineLevel="1" x14ac:dyDescent="0.2">
      <c r="A117" s="233">
        <v>36</v>
      </c>
      <c r="B117" s="234" t="s">
        <v>267</v>
      </c>
      <c r="C117" s="252" t="s">
        <v>268</v>
      </c>
      <c r="D117" s="235" t="s">
        <v>199</v>
      </c>
      <c r="E117" s="236">
        <v>26.764320000000001</v>
      </c>
      <c r="F117" s="237"/>
      <c r="G117" s="238">
        <f>ROUND(E117*F117,2)</f>
        <v>0</v>
      </c>
      <c r="H117" s="237"/>
      <c r="I117" s="238">
        <f>ROUND(E117*H117,2)</f>
        <v>0</v>
      </c>
      <c r="J117" s="237"/>
      <c r="K117" s="238">
        <f>ROUND(E117*J117,2)</f>
        <v>0</v>
      </c>
      <c r="L117" s="238">
        <v>21</v>
      </c>
      <c r="M117" s="238">
        <f>G117*(1+L117/100)</f>
        <v>0</v>
      </c>
      <c r="N117" s="236">
        <v>0</v>
      </c>
      <c r="O117" s="236">
        <f>ROUND(E117*N117,2)</f>
        <v>0</v>
      </c>
      <c r="P117" s="236">
        <v>0</v>
      </c>
      <c r="Q117" s="236">
        <f>ROUND(E117*P117,2)</f>
        <v>0</v>
      </c>
      <c r="R117" s="238" t="s">
        <v>249</v>
      </c>
      <c r="S117" s="238" t="s">
        <v>115</v>
      </c>
      <c r="T117" s="239" t="s">
        <v>115</v>
      </c>
      <c r="U117" s="222">
        <v>0.49</v>
      </c>
      <c r="V117" s="222">
        <f>ROUND(E117*U117,2)</f>
        <v>13.11</v>
      </c>
      <c r="W117" s="222"/>
      <c r="X117" s="222" t="s">
        <v>269</v>
      </c>
      <c r="Y117" s="222" t="s">
        <v>117</v>
      </c>
      <c r="Z117" s="212"/>
      <c r="AA117" s="212"/>
      <c r="AB117" s="212"/>
      <c r="AC117" s="212"/>
      <c r="AD117" s="212"/>
      <c r="AE117" s="212"/>
      <c r="AF117" s="212"/>
      <c r="AG117" s="212" t="s">
        <v>270</v>
      </c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2" x14ac:dyDescent="0.2">
      <c r="A118" s="219"/>
      <c r="B118" s="220"/>
      <c r="C118" s="255" t="s">
        <v>271</v>
      </c>
      <c r="D118" s="241"/>
      <c r="E118" s="241"/>
      <c r="F118" s="241"/>
      <c r="G118" s="241"/>
      <c r="H118" s="222"/>
      <c r="I118" s="222"/>
      <c r="J118" s="222"/>
      <c r="K118" s="222"/>
      <c r="L118" s="222"/>
      <c r="M118" s="222"/>
      <c r="N118" s="221"/>
      <c r="O118" s="221"/>
      <c r="P118" s="221"/>
      <c r="Q118" s="221"/>
      <c r="R118" s="222"/>
      <c r="S118" s="222"/>
      <c r="T118" s="222"/>
      <c r="U118" s="222"/>
      <c r="V118" s="222"/>
      <c r="W118" s="222"/>
      <c r="X118" s="222"/>
      <c r="Y118" s="222"/>
      <c r="Z118" s="212"/>
      <c r="AA118" s="212"/>
      <c r="AB118" s="212"/>
      <c r="AC118" s="212"/>
      <c r="AD118" s="212"/>
      <c r="AE118" s="212"/>
      <c r="AF118" s="212"/>
      <c r="AG118" s="212" t="s">
        <v>141</v>
      </c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1" x14ac:dyDescent="0.2">
      <c r="A119" s="244">
        <v>37</v>
      </c>
      <c r="B119" s="245" t="s">
        <v>272</v>
      </c>
      <c r="C119" s="257" t="s">
        <v>273</v>
      </c>
      <c r="D119" s="246" t="s">
        <v>199</v>
      </c>
      <c r="E119" s="247">
        <v>1605.8592000000001</v>
      </c>
      <c r="F119" s="248"/>
      <c r="G119" s="249">
        <f>ROUND(E119*F119,2)</f>
        <v>0</v>
      </c>
      <c r="H119" s="248"/>
      <c r="I119" s="249">
        <f>ROUND(E119*H119,2)</f>
        <v>0</v>
      </c>
      <c r="J119" s="248"/>
      <c r="K119" s="249">
        <f>ROUND(E119*J119,2)</f>
        <v>0</v>
      </c>
      <c r="L119" s="249">
        <v>21</v>
      </c>
      <c r="M119" s="249">
        <f>G119*(1+L119/100)</f>
        <v>0</v>
      </c>
      <c r="N119" s="247">
        <v>0</v>
      </c>
      <c r="O119" s="247">
        <f>ROUND(E119*N119,2)</f>
        <v>0</v>
      </c>
      <c r="P119" s="247">
        <v>0</v>
      </c>
      <c r="Q119" s="247">
        <f>ROUND(E119*P119,2)</f>
        <v>0</v>
      </c>
      <c r="R119" s="249" t="s">
        <v>249</v>
      </c>
      <c r="S119" s="249" t="s">
        <v>115</v>
      </c>
      <c r="T119" s="250" t="s">
        <v>115</v>
      </c>
      <c r="U119" s="222">
        <v>0</v>
      </c>
      <c r="V119" s="222">
        <f>ROUND(E119*U119,2)</f>
        <v>0</v>
      </c>
      <c r="W119" s="222"/>
      <c r="X119" s="222" t="s">
        <v>269</v>
      </c>
      <c r="Y119" s="222" t="s">
        <v>117</v>
      </c>
      <c r="Z119" s="212"/>
      <c r="AA119" s="212"/>
      <c r="AB119" s="212"/>
      <c r="AC119" s="212"/>
      <c r="AD119" s="212"/>
      <c r="AE119" s="212"/>
      <c r="AF119" s="212"/>
      <c r="AG119" s="212" t="s">
        <v>270</v>
      </c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1" x14ac:dyDescent="0.2">
      <c r="A120" s="244">
        <v>38</v>
      </c>
      <c r="B120" s="245" t="s">
        <v>274</v>
      </c>
      <c r="C120" s="257" t="s">
        <v>275</v>
      </c>
      <c r="D120" s="246" t="s">
        <v>199</v>
      </c>
      <c r="E120" s="247">
        <v>26.764320000000001</v>
      </c>
      <c r="F120" s="248"/>
      <c r="G120" s="249">
        <f>ROUND(E120*F120,2)</f>
        <v>0</v>
      </c>
      <c r="H120" s="248"/>
      <c r="I120" s="249">
        <f>ROUND(E120*H120,2)</f>
        <v>0</v>
      </c>
      <c r="J120" s="248"/>
      <c r="K120" s="249">
        <f>ROUND(E120*J120,2)</f>
        <v>0</v>
      </c>
      <c r="L120" s="249">
        <v>21</v>
      </c>
      <c r="M120" s="249">
        <f>G120*(1+L120/100)</f>
        <v>0</v>
      </c>
      <c r="N120" s="247">
        <v>0</v>
      </c>
      <c r="O120" s="247">
        <f>ROUND(E120*N120,2)</f>
        <v>0</v>
      </c>
      <c r="P120" s="247">
        <v>0</v>
      </c>
      <c r="Q120" s="247">
        <f>ROUND(E120*P120,2)</f>
        <v>0</v>
      </c>
      <c r="R120" s="249" t="s">
        <v>249</v>
      </c>
      <c r="S120" s="249" t="s">
        <v>115</v>
      </c>
      <c r="T120" s="250" t="s">
        <v>115</v>
      </c>
      <c r="U120" s="222">
        <v>0.94199999999999995</v>
      </c>
      <c r="V120" s="222">
        <f>ROUND(E120*U120,2)</f>
        <v>25.21</v>
      </c>
      <c r="W120" s="222"/>
      <c r="X120" s="222" t="s">
        <v>269</v>
      </c>
      <c r="Y120" s="222" t="s">
        <v>117</v>
      </c>
      <c r="Z120" s="212"/>
      <c r="AA120" s="212"/>
      <c r="AB120" s="212"/>
      <c r="AC120" s="212"/>
      <c r="AD120" s="212"/>
      <c r="AE120" s="212"/>
      <c r="AF120" s="212"/>
      <c r="AG120" s="212" t="s">
        <v>270</v>
      </c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1" x14ac:dyDescent="0.2">
      <c r="A121" s="233">
        <v>39</v>
      </c>
      <c r="B121" s="234" t="s">
        <v>276</v>
      </c>
      <c r="C121" s="252" t="s">
        <v>277</v>
      </c>
      <c r="D121" s="235" t="s">
        <v>199</v>
      </c>
      <c r="E121" s="236">
        <v>26.764320000000001</v>
      </c>
      <c r="F121" s="237"/>
      <c r="G121" s="238">
        <f>ROUND(E121*F121,2)</f>
        <v>0</v>
      </c>
      <c r="H121" s="237"/>
      <c r="I121" s="238">
        <f>ROUND(E121*H121,2)</f>
        <v>0</v>
      </c>
      <c r="J121" s="237"/>
      <c r="K121" s="238">
        <f>ROUND(E121*J121,2)</f>
        <v>0</v>
      </c>
      <c r="L121" s="238">
        <v>21</v>
      </c>
      <c r="M121" s="238">
        <f>G121*(1+L121/100)</f>
        <v>0</v>
      </c>
      <c r="N121" s="236">
        <v>0</v>
      </c>
      <c r="O121" s="236">
        <f>ROUND(E121*N121,2)</f>
        <v>0</v>
      </c>
      <c r="P121" s="236">
        <v>0</v>
      </c>
      <c r="Q121" s="236">
        <f>ROUND(E121*P121,2)</f>
        <v>0</v>
      </c>
      <c r="R121" s="238" t="s">
        <v>249</v>
      </c>
      <c r="S121" s="238" t="s">
        <v>115</v>
      </c>
      <c r="T121" s="239" t="s">
        <v>115</v>
      </c>
      <c r="U121" s="222">
        <v>0</v>
      </c>
      <c r="V121" s="222">
        <f>ROUND(E121*U121,2)</f>
        <v>0</v>
      </c>
      <c r="W121" s="222"/>
      <c r="X121" s="222" t="s">
        <v>269</v>
      </c>
      <c r="Y121" s="222" t="s">
        <v>117</v>
      </c>
      <c r="Z121" s="212"/>
      <c r="AA121" s="212"/>
      <c r="AB121" s="212"/>
      <c r="AC121" s="212"/>
      <c r="AD121" s="212"/>
      <c r="AE121" s="212"/>
      <c r="AF121" s="212"/>
      <c r="AG121" s="212" t="s">
        <v>270</v>
      </c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2" x14ac:dyDescent="0.2">
      <c r="A122" s="219"/>
      <c r="B122" s="220"/>
      <c r="C122" s="255" t="s">
        <v>278</v>
      </c>
      <c r="D122" s="241"/>
      <c r="E122" s="241"/>
      <c r="F122" s="241"/>
      <c r="G122" s="241"/>
      <c r="H122" s="222"/>
      <c r="I122" s="222"/>
      <c r="J122" s="222"/>
      <c r="K122" s="222"/>
      <c r="L122" s="222"/>
      <c r="M122" s="222"/>
      <c r="N122" s="221"/>
      <c r="O122" s="221"/>
      <c r="P122" s="221"/>
      <c r="Q122" s="221"/>
      <c r="R122" s="222"/>
      <c r="S122" s="222"/>
      <c r="T122" s="222"/>
      <c r="U122" s="222"/>
      <c r="V122" s="222"/>
      <c r="W122" s="222"/>
      <c r="X122" s="222"/>
      <c r="Y122" s="222"/>
      <c r="Z122" s="212"/>
      <c r="AA122" s="212"/>
      <c r="AB122" s="212"/>
      <c r="AC122" s="212"/>
      <c r="AD122" s="212"/>
      <c r="AE122" s="212"/>
      <c r="AF122" s="212"/>
      <c r="AG122" s="212" t="s">
        <v>141</v>
      </c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x14ac:dyDescent="0.2">
      <c r="A123" s="226" t="s">
        <v>109</v>
      </c>
      <c r="B123" s="227" t="s">
        <v>80</v>
      </c>
      <c r="C123" s="251" t="s">
        <v>27</v>
      </c>
      <c r="D123" s="228"/>
      <c r="E123" s="229"/>
      <c r="F123" s="230"/>
      <c r="G123" s="230">
        <f>SUMIF(AG124:AG126,"&lt;&gt;NOR",G124:G126)</f>
        <v>0</v>
      </c>
      <c r="H123" s="230"/>
      <c r="I123" s="230">
        <f>SUM(I124:I126)</f>
        <v>0</v>
      </c>
      <c r="J123" s="230"/>
      <c r="K123" s="230">
        <f>SUM(K124:K126)</f>
        <v>0</v>
      </c>
      <c r="L123" s="230"/>
      <c r="M123" s="230">
        <f>SUM(M124:M126)</f>
        <v>0</v>
      </c>
      <c r="N123" s="229"/>
      <c r="O123" s="229">
        <f>SUM(O124:O126)</f>
        <v>0</v>
      </c>
      <c r="P123" s="229"/>
      <c r="Q123" s="229">
        <f>SUM(Q124:Q126)</f>
        <v>0</v>
      </c>
      <c r="R123" s="230"/>
      <c r="S123" s="230"/>
      <c r="T123" s="231"/>
      <c r="U123" s="225"/>
      <c r="V123" s="225">
        <f>SUM(V124:V126)</f>
        <v>0</v>
      </c>
      <c r="W123" s="225"/>
      <c r="X123" s="225"/>
      <c r="Y123" s="225"/>
      <c r="AG123" t="s">
        <v>110</v>
      </c>
    </row>
    <row r="124" spans="1:60" outlineLevel="1" x14ac:dyDescent="0.2">
      <c r="A124" s="233">
        <v>40</v>
      </c>
      <c r="B124" s="234" t="s">
        <v>279</v>
      </c>
      <c r="C124" s="252" t="s">
        <v>280</v>
      </c>
      <c r="D124" s="235" t="s">
        <v>281</v>
      </c>
      <c r="E124" s="236">
        <v>1</v>
      </c>
      <c r="F124" s="237"/>
      <c r="G124" s="238">
        <f>ROUND(E124*F124,2)</f>
        <v>0</v>
      </c>
      <c r="H124" s="237"/>
      <c r="I124" s="238">
        <f>ROUND(E124*H124,2)</f>
        <v>0</v>
      </c>
      <c r="J124" s="237"/>
      <c r="K124" s="238">
        <f>ROUND(E124*J124,2)</f>
        <v>0</v>
      </c>
      <c r="L124" s="238">
        <v>21</v>
      </c>
      <c r="M124" s="238">
        <f>G124*(1+L124/100)</f>
        <v>0</v>
      </c>
      <c r="N124" s="236">
        <v>0</v>
      </c>
      <c r="O124" s="236">
        <f>ROUND(E124*N124,2)</f>
        <v>0</v>
      </c>
      <c r="P124" s="236">
        <v>0</v>
      </c>
      <c r="Q124" s="236">
        <f>ROUND(E124*P124,2)</f>
        <v>0</v>
      </c>
      <c r="R124" s="238"/>
      <c r="S124" s="238" t="s">
        <v>115</v>
      </c>
      <c r="T124" s="239" t="s">
        <v>172</v>
      </c>
      <c r="U124" s="222">
        <v>0</v>
      </c>
      <c r="V124" s="222">
        <f>ROUND(E124*U124,2)</f>
        <v>0</v>
      </c>
      <c r="W124" s="222"/>
      <c r="X124" s="222" t="s">
        <v>282</v>
      </c>
      <c r="Y124" s="222" t="s">
        <v>117</v>
      </c>
      <c r="Z124" s="212"/>
      <c r="AA124" s="212"/>
      <c r="AB124" s="212"/>
      <c r="AC124" s="212"/>
      <c r="AD124" s="212"/>
      <c r="AE124" s="212"/>
      <c r="AF124" s="212"/>
      <c r="AG124" s="212" t="s">
        <v>283</v>
      </c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outlineLevel="2" x14ac:dyDescent="0.2">
      <c r="A125" s="219"/>
      <c r="B125" s="220"/>
      <c r="C125" s="255" t="s">
        <v>319</v>
      </c>
      <c r="D125" s="241"/>
      <c r="E125" s="241"/>
      <c r="F125" s="241"/>
      <c r="G125" s="241"/>
      <c r="H125" s="222"/>
      <c r="I125" s="222"/>
      <c r="J125" s="222"/>
      <c r="K125" s="222"/>
      <c r="L125" s="222"/>
      <c r="M125" s="222"/>
      <c r="N125" s="221"/>
      <c r="O125" s="221"/>
      <c r="P125" s="221"/>
      <c r="Q125" s="221"/>
      <c r="R125" s="222"/>
      <c r="S125" s="222"/>
      <c r="T125" s="222"/>
      <c r="U125" s="222"/>
      <c r="V125" s="222"/>
      <c r="W125" s="222"/>
      <c r="X125" s="222"/>
      <c r="Y125" s="222"/>
      <c r="Z125" s="212"/>
      <c r="AA125" s="212"/>
      <c r="AB125" s="212"/>
      <c r="AC125" s="212"/>
      <c r="AD125" s="212"/>
      <c r="AE125" s="212"/>
      <c r="AF125" s="212"/>
      <c r="AG125" s="212" t="s">
        <v>141</v>
      </c>
      <c r="AH125" s="212"/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</row>
    <row r="126" spans="1:60" ht="22.5" outlineLevel="3" x14ac:dyDescent="0.2">
      <c r="A126" s="219"/>
      <c r="B126" s="220"/>
      <c r="C126" s="256" t="s">
        <v>284</v>
      </c>
      <c r="D126" s="243"/>
      <c r="E126" s="243"/>
      <c r="F126" s="243"/>
      <c r="G126" s="243"/>
      <c r="H126" s="222"/>
      <c r="I126" s="222"/>
      <c r="J126" s="222"/>
      <c r="K126" s="222"/>
      <c r="L126" s="222"/>
      <c r="M126" s="222"/>
      <c r="N126" s="221"/>
      <c r="O126" s="221"/>
      <c r="P126" s="221"/>
      <c r="Q126" s="221"/>
      <c r="R126" s="222"/>
      <c r="S126" s="222"/>
      <c r="T126" s="222"/>
      <c r="U126" s="222"/>
      <c r="V126" s="222"/>
      <c r="W126" s="222"/>
      <c r="X126" s="222"/>
      <c r="Y126" s="222"/>
      <c r="Z126" s="212"/>
      <c r="AA126" s="212"/>
      <c r="AB126" s="212"/>
      <c r="AC126" s="212"/>
      <c r="AD126" s="212"/>
      <c r="AE126" s="212"/>
      <c r="AF126" s="212"/>
      <c r="AG126" s="212" t="s">
        <v>141</v>
      </c>
      <c r="AH126" s="212"/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42" t="str">
        <f>C126</f>
        <v>Vyhotovení protokolu o vytyčení stavby se seznamem souřadnic vytyčených bodů a jejich polohopisnými (S-JTSK) a výškopisnými (Bpv) hodnotami.</v>
      </c>
      <c r="BB126" s="212"/>
      <c r="BC126" s="212"/>
      <c r="BD126" s="212"/>
      <c r="BE126" s="212"/>
      <c r="BF126" s="212"/>
      <c r="BG126" s="212"/>
      <c r="BH126" s="212"/>
    </row>
    <row r="127" spans="1:60" x14ac:dyDescent="0.2">
      <c r="A127" s="226" t="s">
        <v>109</v>
      </c>
      <c r="B127" s="227" t="s">
        <v>81</v>
      </c>
      <c r="C127" s="251" t="s">
        <v>28</v>
      </c>
      <c r="D127" s="228"/>
      <c r="E127" s="229"/>
      <c r="F127" s="230"/>
      <c r="G127" s="230">
        <f>SUMIF(AG128:AG130,"&lt;&gt;NOR",G128:G130)</f>
        <v>0</v>
      </c>
      <c r="H127" s="230"/>
      <c r="I127" s="230">
        <f>SUM(I128:I130)</f>
        <v>0</v>
      </c>
      <c r="J127" s="230"/>
      <c r="K127" s="230">
        <f>SUM(K128:K130)</f>
        <v>0</v>
      </c>
      <c r="L127" s="230"/>
      <c r="M127" s="230">
        <f>SUM(M128:M130)</f>
        <v>0</v>
      </c>
      <c r="N127" s="229"/>
      <c r="O127" s="229">
        <f>SUM(O128:O130)</f>
        <v>0</v>
      </c>
      <c r="P127" s="229"/>
      <c r="Q127" s="229">
        <f>SUM(Q128:Q130)</f>
        <v>0</v>
      </c>
      <c r="R127" s="230"/>
      <c r="S127" s="230"/>
      <c r="T127" s="231"/>
      <c r="U127" s="225"/>
      <c r="V127" s="225">
        <f>SUM(V128:V130)</f>
        <v>0</v>
      </c>
      <c r="W127" s="225"/>
      <c r="X127" s="225"/>
      <c r="Y127" s="225"/>
      <c r="AG127" t="s">
        <v>110</v>
      </c>
    </row>
    <row r="128" spans="1:60" outlineLevel="1" x14ac:dyDescent="0.2">
      <c r="A128" s="233">
        <v>41</v>
      </c>
      <c r="B128" s="234" t="s">
        <v>285</v>
      </c>
      <c r="C128" s="252" t="s">
        <v>286</v>
      </c>
      <c r="D128" s="235" t="s">
        <v>281</v>
      </c>
      <c r="E128" s="236">
        <v>1</v>
      </c>
      <c r="F128" s="237"/>
      <c r="G128" s="238">
        <f>ROUND(E128*F128,2)</f>
        <v>0</v>
      </c>
      <c r="H128" s="237"/>
      <c r="I128" s="238">
        <f>ROUND(E128*H128,2)</f>
        <v>0</v>
      </c>
      <c r="J128" s="237"/>
      <c r="K128" s="238">
        <f>ROUND(E128*J128,2)</f>
        <v>0</v>
      </c>
      <c r="L128" s="238">
        <v>21</v>
      </c>
      <c r="M128" s="238">
        <f>G128*(1+L128/100)</f>
        <v>0</v>
      </c>
      <c r="N128" s="236">
        <v>0</v>
      </c>
      <c r="O128" s="236">
        <f>ROUND(E128*N128,2)</f>
        <v>0</v>
      </c>
      <c r="P128" s="236">
        <v>0</v>
      </c>
      <c r="Q128" s="236">
        <f>ROUND(E128*P128,2)</f>
        <v>0</v>
      </c>
      <c r="R128" s="238"/>
      <c r="S128" s="238" t="s">
        <v>115</v>
      </c>
      <c r="T128" s="239" t="s">
        <v>172</v>
      </c>
      <c r="U128" s="222">
        <v>0</v>
      </c>
      <c r="V128" s="222">
        <f>ROUND(E128*U128,2)</f>
        <v>0</v>
      </c>
      <c r="W128" s="222"/>
      <c r="X128" s="222" t="s">
        <v>282</v>
      </c>
      <c r="Y128" s="222" t="s">
        <v>117</v>
      </c>
      <c r="Z128" s="212"/>
      <c r="AA128" s="212"/>
      <c r="AB128" s="212"/>
      <c r="AC128" s="212"/>
      <c r="AD128" s="212"/>
      <c r="AE128" s="212"/>
      <c r="AF128" s="212"/>
      <c r="AG128" s="212" t="s">
        <v>283</v>
      </c>
      <c r="AH128" s="212"/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ht="22.5" outlineLevel="2" x14ac:dyDescent="0.2">
      <c r="A129" s="219"/>
      <c r="B129" s="220"/>
      <c r="C129" s="255" t="s">
        <v>320</v>
      </c>
      <c r="D129" s="241"/>
      <c r="E129" s="241"/>
      <c r="F129" s="241"/>
      <c r="G129" s="241"/>
      <c r="H129" s="222"/>
      <c r="I129" s="222"/>
      <c r="J129" s="222"/>
      <c r="K129" s="222"/>
      <c r="L129" s="222"/>
      <c r="M129" s="222"/>
      <c r="N129" s="221"/>
      <c r="O129" s="221"/>
      <c r="P129" s="221"/>
      <c r="Q129" s="221"/>
      <c r="R129" s="222"/>
      <c r="S129" s="222"/>
      <c r="T129" s="222"/>
      <c r="U129" s="222"/>
      <c r="V129" s="222"/>
      <c r="W129" s="222"/>
      <c r="X129" s="222"/>
      <c r="Y129" s="222"/>
      <c r="Z129" s="212"/>
      <c r="AA129" s="212"/>
      <c r="AB129" s="212"/>
      <c r="AC129" s="212"/>
      <c r="AD129" s="212"/>
      <c r="AE129" s="212"/>
      <c r="AF129" s="212"/>
      <c r="AG129" s="212" t="s">
        <v>141</v>
      </c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42" t="str">
        <f>C129</f>
        <v>Náklady spojené s vypracováním projektové dokumentace, většinou v obsahu a rozsahu projektové dokumentace pro provádění stavby, ale mohou zde být obsaženy i náklady na jiné stupně projektové dokumentace, pokud jsou součástí požadavků objednatele.</v>
      </c>
      <c r="BB129" s="212"/>
      <c r="BC129" s="212"/>
      <c r="BD129" s="212"/>
      <c r="BE129" s="212"/>
      <c r="BF129" s="212"/>
      <c r="BG129" s="212"/>
      <c r="BH129" s="212"/>
    </row>
    <row r="130" spans="1:60" ht="22.5" outlineLevel="3" x14ac:dyDescent="0.2">
      <c r="A130" s="219"/>
      <c r="B130" s="220"/>
      <c r="C130" s="256" t="s">
        <v>287</v>
      </c>
      <c r="D130" s="243"/>
      <c r="E130" s="243"/>
      <c r="F130" s="243"/>
      <c r="G130" s="243"/>
      <c r="H130" s="222"/>
      <c r="I130" s="222"/>
      <c r="J130" s="222"/>
      <c r="K130" s="222"/>
      <c r="L130" s="222"/>
      <c r="M130" s="222"/>
      <c r="N130" s="221"/>
      <c r="O130" s="221"/>
      <c r="P130" s="221"/>
      <c r="Q130" s="221"/>
      <c r="R130" s="222"/>
      <c r="S130" s="222"/>
      <c r="T130" s="222"/>
      <c r="U130" s="222"/>
      <c r="V130" s="222"/>
      <c r="W130" s="222"/>
      <c r="X130" s="222"/>
      <c r="Y130" s="222"/>
      <c r="Z130" s="212"/>
      <c r="AA130" s="212"/>
      <c r="AB130" s="212"/>
      <c r="AC130" s="212"/>
      <c r="AD130" s="212"/>
      <c r="AE130" s="212"/>
      <c r="AF130" s="212"/>
      <c r="AG130" s="212" t="s">
        <v>141</v>
      </c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42" t="str">
        <f>C130</f>
        <v>Grafický návrh obsahující zejména skutečně použité barvy, motivy, rozmístění herních prvků, členění plochy apod. a tento grafický návrh pro skutečné provedení bude předem odsouhlasený projektantem, stavebníkem a provozovatelem objektu mateřské školy.</v>
      </c>
      <c r="BB130" s="212"/>
      <c r="BC130" s="212"/>
      <c r="BD130" s="212"/>
      <c r="BE130" s="212"/>
      <c r="BF130" s="212"/>
      <c r="BG130" s="212"/>
      <c r="BH130" s="212"/>
    </row>
    <row r="131" spans="1:60" x14ac:dyDescent="0.2">
      <c r="A131" s="226" t="s">
        <v>109</v>
      </c>
      <c r="B131" s="227" t="s">
        <v>80</v>
      </c>
      <c r="C131" s="251" t="s">
        <v>27</v>
      </c>
      <c r="D131" s="228"/>
      <c r="E131" s="229"/>
      <c r="F131" s="230"/>
      <c r="G131" s="230">
        <f>SUMIF(AG132:AG135,"&lt;&gt;NOR",G132:G135)</f>
        <v>0</v>
      </c>
      <c r="H131" s="230"/>
      <c r="I131" s="230">
        <f>SUM(I132:I135)</f>
        <v>0</v>
      </c>
      <c r="J131" s="230"/>
      <c r="K131" s="230">
        <f>SUM(K132:K135)</f>
        <v>0</v>
      </c>
      <c r="L131" s="230"/>
      <c r="M131" s="230">
        <f>SUM(M132:M135)</f>
        <v>0</v>
      </c>
      <c r="N131" s="229"/>
      <c r="O131" s="229">
        <f>SUM(O132:O135)</f>
        <v>0</v>
      </c>
      <c r="P131" s="229"/>
      <c r="Q131" s="229">
        <f>SUM(Q132:Q135)</f>
        <v>0</v>
      </c>
      <c r="R131" s="230"/>
      <c r="S131" s="230"/>
      <c r="T131" s="231"/>
      <c r="U131" s="225"/>
      <c r="V131" s="225">
        <f>SUM(V132:V135)</f>
        <v>0</v>
      </c>
      <c r="W131" s="225"/>
      <c r="X131" s="225"/>
      <c r="Y131" s="225"/>
      <c r="AG131" t="s">
        <v>110</v>
      </c>
    </row>
    <row r="132" spans="1:60" outlineLevel="1" x14ac:dyDescent="0.2">
      <c r="A132" s="233">
        <v>42</v>
      </c>
      <c r="B132" s="234" t="s">
        <v>288</v>
      </c>
      <c r="C132" s="252" t="s">
        <v>289</v>
      </c>
      <c r="D132" s="235" t="s">
        <v>281</v>
      </c>
      <c r="E132" s="236">
        <v>1</v>
      </c>
      <c r="F132" s="237"/>
      <c r="G132" s="238">
        <f>ROUND(E132*F132,2)</f>
        <v>0</v>
      </c>
      <c r="H132" s="237"/>
      <c r="I132" s="238">
        <f>ROUND(E132*H132,2)</f>
        <v>0</v>
      </c>
      <c r="J132" s="237"/>
      <c r="K132" s="238">
        <f>ROUND(E132*J132,2)</f>
        <v>0</v>
      </c>
      <c r="L132" s="238">
        <v>21</v>
      </c>
      <c r="M132" s="238">
        <f>G132*(1+L132/100)</f>
        <v>0</v>
      </c>
      <c r="N132" s="236">
        <v>0</v>
      </c>
      <c r="O132" s="236">
        <f>ROUND(E132*N132,2)</f>
        <v>0</v>
      </c>
      <c r="P132" s="236">
        <v>0</v>
      </c>
      <c r="Q132" s="236">
        <f>ROUND(E132*P132,2)</f>
        <v>0</v>
      </c>
      <c r="R132" s="238"/>
      <c r="S132" s="238" t="s">
        <v>115</v>
      </c>
      <c r="T132" s="239" t="s">
        <v>172</v>
      </c>
      <c r="U132" s="222">
        <v>0</v>
      </c>
      <c r="V132" s="222">
        <f>ROUND(E132*U132,2)</f>
        <v>0</v>
      </c>
      <c r="W132" s="222"/>
      <c r="X132" s="222" t="s">
        <v>282</v>
      </c>
      <c r="Y132" s="222" t="s">
        <v>117</v>
      </c>
      <c r="Z132" s="212"/>
      <c r="AA132" s="212"/>
      <c r="AB132" s="212"/>
      <c r="AC132" s="212"/>
      <c r="AD132" s="212"/>
      <c r="AE132" s="212"/>
      <c r="AF132" s="212"/>
      <c r="AG132" s="212" t="s">
        <v>283</v>
      </c>
      <c r="AH132" s="212"/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2" x14ac:dyDescent="0.2">
      <c r="A133" s="219"/>
      <c r="B133" s="220"/>
      <c r="C133" s="255" t="s">
        <v>290</v>
      </c>
      <c r="D133" s="241"/>
      <c r="E133" s="241"/>
      <c r="F133" s="241"/>
      <c r="G133" s="241"/>
      <c r="H133" s="222"/>
      <c r="I133" s="222"/>
      <c r="J133" s="222"/>
      <c r="K133" s="222"/>
      <c r="L133" s="222"/>
      <c r="M133" s="222"/>
      <c r="N133" s="221"/>
      <c r="O133" s="221"/>
      <c r="P133" s="221"/>
      <c r="Q133" s="221"/>
      <c r="R133" s="222"/>
      <c r="S133" s="222"/>
      <c r="T133" s="222"/>
      <c r="U133" s="222"/>
      <c r="V133" s="222"/>
      <c r="W133" s="222"/>
      <c r="X133" s="222"/>
      <c r="Y133" s="222"/>
      <c r="Z133" s="212"/>
      <c r="AA133" s="212"/>
      <c r="AB133" s="212"/>
      <c r="AC133" s="212"/>
      <c r="AD133" s="212"/>
      <c r="AE133" s="212"/>
      <c r="AF133" s="212"/>
      <c r="AG133" s="212" t="s">
        <v>141</v>
      </c>
      <c r="AH133" s="212"/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1" x14ac:dyDescent="0.2">
      <c r="A134" s="233">
        <v>43</v>
      </c>
      <c r="B134" s="234" t="s">
        <v>291</v>
      </c>
      <c r="C134" s="252" t="s">
        <v>292</v>
      </c>
      <c r="D134" s="235" t="s">
        <v>281</v>
      </c>
      <c r="E134" s="236">
        <v>1</v>
      </c>
      <c r="F134" s="237"/>
      <c r="G134" s="238">
        <f>ROUND(E134*F134,2)</f>
        <v>0</v>
      </c>
      <c r="H134" s="237"/>
      <c r="I134" s="238">
        <f>ROUND(E134*H134,2)</f>
        <v>0</v>
      </c>
      <c r="J134" s="237"/>
      <c r="K134" s="238">
        <f>ROUND(E134*J134,2)</f>
        <v>0</v>
      </c>
      <c r="L134" s="238">
        <v>21</v>
      </c>
      <c r="M134" s="238">
        <f>G134*(1+L134/100)</f>
        <v>0</v>
      </c>
      <c r="N134" s="236">
        <v>0</v>
      </c>
      <c r="O134" s="236">
        <f>ROUND(E134*N134,2)</f>
        <v>0</v>
      </c>
      <c r="P134" s="236">
        <v>0</v>
      </c>
      <c r="Q134" s="236">
        <f>ROUND(E134*P134,2)</f>
        <v>0</v>
      </c>
      <c r="R134" s="238"/>
      <c r="S134" s="238" t="s">
        <v>115</v>
      </c>
      <c r="T134" s="239" t="s">
        <v>172</v>
      </c>
      <c r="U134" s="222">
        <v>0</v>
      </c>
      <c r="V134" s="222">
        <f>ROUND(E134*U134,2)</f>
        <v>0</v>
      </c>
      <c r="W134" s="222"/>
      <c r="X134" s="222" t="s">
        <v>282</v>
      </c>
      <c r="Y134" s="222" t="s">
        <v>117</v>
      </c>
      <c r="Z134" s="212"/>
      <c r="AA134" s="212"/>
      <c r="AB134" s="212"/>
      <c r="AC134" s="212"/>
      <c r="AD134" s="212"/>
      <c r="AE134" s="212"/>
      <c r="AF134" s="212"/>
      <c r="AG134" s="212" t="s">
        <v>283</v>
      </c>
      <c r="AH134" s="212"/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ht="33.75" outlineLevel="2" x14ac:dyDescent="0.2">
      <c r="A135" s="219"/>
      <c r="B135" s="220"/>
      <c r="C135" s="255" t="s">
        <v>293</v>
      </c>
      <c r="D135" s="241"/>
      <c r="E135" s="241"/>
      <c r="F135" s="241"/>
      <c r="G135" s="241"/>
      <c r="H135" s="222"/>
      <c r="I135" s="222"/>
      <c r="J135" s="222"/>
      <c r="K135" s="222"/>
      <c r="L135" s="222"/>
      <c r="M135" s="222"/>
      <c r="N135" s="221"/>
      <c r="O135" s="221"/>
      <c r="P135" s="221"/>
      <c r="Q135" s="221"/>
      <c r="R135" s="222"/>
      <c r="S135" s="222"/>
      <c r="T135" s="222"/>
      <c r="U135" s="222"/>
      <c r="V135" s="222"/>
      <c r="W135" s="222"/>
      <c r="X135" s="222"/>
      <c r="Y135" s="222"/>
      <c r="Z135" s="212"/>
      <c r="AA135" s="212"/>
      <c r="AB135" s="212"/>
      <c r="AC135" s="212"/>
      <c r="AD135" s="212"/>
      <c r="AE135" s="212"/>
      <c r="AF135" s="212"/>
      <c r="AG135" s="212" t="s">
        <v>141</v>
      </c>
      <c r="AH135" s="212"/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42" t="str">
        <f>C135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v>
      </c>
      <c r="BB135" s="212"/>
      <c r="BC135" s="212"/>
      <c r="BD135" s="212"/>
      <c r="BE135" s="212"/>
      <c r="BF135" s="212"/>
      <c r="BG135" s="212"/>
      <c r="BH135" s="212"/>
    </row>
    <row r="136" spans="1:60" x14ac:dyDescent="0.2">
      <c r="A136" s="226" t="s">
        <v>109</v>
      </c>
      <c r="B136" s="227" t="s">
        <v>81</v>
      </c>
      <c r="C136" s="251" t="s">
        <v>28</v>
      </c>
      <c r="D136" s="228"/>
      <c r="E136" s="229"/>
      <c r="F136" s="230"/>
      <c r="G136" s="230">
        <f>SUMIF(AG137:AG152,"&lt;&gt;NOR",G137:G152)</f>
        <v>0</v>
      </c>
      <c r="H136" s="230"/>
      <c r="I136" s="230">
        <f>SUM(I137:I152)</f>
        <v>0</v>
      </c>
      <c r="J136" s="230"/>
      <c r="K136" s="230">
        <f>SUM(K137:K152)</f>
        <v>0</v>
      </c>
      <c r="L136" s="230"/>
      <c r="M136" s="230">
        <f>SUM(M137:M152)</f>
        <v>0</v>
      </c>
      <c r="N136" s="229"/>
      <c r="O136" s="229">
        <f>SUM(O137:O152)</f>
        <v>0</v>
      </c>
      <c r="P136" s="229"/>
      <c r="Q136" s="229">
        <f>SUM(Q137:Q152)</f>
        <v>0</v>
      </c>
      <c r="R136" s="230"/>
      <c r="S136" s="230"/>
      <c r="T136" s="231"/>
      <c r="U136" s="225"/>
      <c r="V136" s="225">
        <f>SUM(V137:V152)</f>
        <v>0</v>
      </c>
      <c r="W136" s="225"/>
      <c r="X136" s="225"/>
      <c r="Y136" s="225"/>
      <c r="AG136" t="s">
        <v>110</v>
      </c>
    </row>
    <row r="137" spans="1:60" outlineLevel="1" x14ac:dyDescent="0.2">
      <c r="A137" s="233">
        <v>44</v>
      </c>
      <c r="B137" s="234" t="s">
        <v>294</v>
      </c>
      <c r="C137" s="252" t="s">
        <v>295</v>
      </c>
      <c r="D137" s="235" t="s">
        <v>281</v>
      </c>
      <c r="E137" s="236">
        <v>1</v>
      </c>
      <c r="F137" s="237"/>
      <c r="G137" s="238">
        <f>ROUND(E137*F137,2)</f>
        <v>0</v>
      </c>
      <c r="H137" s="237"/>
      <c r="I137" s="238">
        <f>ROUND(E137*H137,2)</f>
        <v>0</v>
      </c>
      <c r="J137" s="237"/>
      <c r="K137" s="238">
        <f>ROUND(E137*J137,2)</f>
        <v>0</v>
      </c>
      <c r="L137" s="238">
        <v>21</v>
      </c>
      <c r="M137" s="238">
        <f>G137*(1+L137/100)</f>
        <v>0</v>
      </c>
      <c r="N137" s="236">
        <v>0</v>
      </c>
      <c r="O137" s="236">
        <f>ROUND(E137*N137,2)</f>
        <v>0</v>
      </c>
      <c r="P137" s="236">
        <v>0</v>
      </c>
      <c r="Q137" s="236">
        <f>ROUND(E137*P137,2)</f>
        <v>0</v>
      </c>
      <c r="R137" s="238"/>
      <c r="S137" s="238" t="s">
        <v>115</v>
      </c>
      <c r="T137" s="239" t="s">
        <v>172</v>
      </c>
      <c r="U137" s="222">
        <v>0</v>
      </c>
      <c r="V137" s="222">
        <f>ROUND(E137*U137,2)</f>
        <v>0</v>
      </c>
      <c r="W137" s="222"/>
      <c r="X137" s="222" t="s">
        <v>282</v>
      </c>
      <c r="Y137" s="222" t="s">
        <v>117</v>
      </c>
      <c r="Z137" s="212"/>
      <c r="AA137" s="212"/>
      <c r="AB137" s="212"/>
      <c r="AC137" s="212"/>
      <c r="AD137" s="212"/>
      <c r="AE137" s="212"/>
      <c r="AF137" s="212"/>
      <c r="AG137" s="212" t="s">
        <v>283</v>
      </c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outlineLevel="2" x14ac:dyDescent="0.2">
      <c r="A138" s="219"/>
      <c r="B138" s="220"/>
      <c r="C138" s="255" t="s">
        <v>296</v>
      </c>
      <c r="D138" s="241"/>
      <c r="E138" s="241"/>
      <c r="F138" s="241"/>
      <c r="G138" s="241"/>
      <c r="H138" s="222"/>
      <c r="I138" s="222"/>
      <c r="J138" s="222"/>
      <c r="K138" s="222"/>
      <c r="L138" s="222"/>
      <c r="M138" s="222"/>
      <c r="N138" s="221"/>
      <c r="O138" s="221"/>
      <c r="P138" s="221"/>
      <c r="Q138" s="221"/>
      <c r="R138" s="222"/>
      <c r="S138" s="222"/>
      <c r="T138" s="222"/>
      <c r="U138" s="222"/>
      <c r="V138" s="222"/>
      <c r="W138" s="222"/>
      <c r="X138" s="222"/>
      <c r="Y138" s="222"/>
      <c r="Z138" s="212"/>
      <c r="AA138" s="212"/>
      <c r="AB138" s="212"/>
      <c r="AC138" s="212"/>
      <c r="AD138" s="212"/>
      <c r="AE138" s="212"/>
      <c r="AF138" s="212"/>
      <c r="AG138" s="212" t="s">
        <v>141</v>
      </c>
      <c r="AH138" s="212"/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1" x14ac:dyDescent="0.2">
      <c r="A139" s="233">
        <v>45</v>
      </c>
      <c r="B139" s="234" t="s">
        <v>297</v>
      </c>
      <c r="C139" s="252" t="s">
        <v>298</v>
      </c>
      <c r="D139" s="235" t="s">
        <v>281</v>
      </c>
      <c r="E139" s="236">
        <v>1</v>
      </c>
      <c r="F139" s="237"/>
      <c r="G139" s="238">
        <f>ROUND(E139*F139,2)</f>
        <v>0</v>
      </c>
      <c r="H139" s="237"/>
      <c r="I139" s="238">
        <f>ROUND(E139*H139,2)</f>
        <v>0</v>
      </c>
      <c r="J139" s="237"/>
      <c r="K139" s="238">
        <f>ROUND(E139*J139,2)</f>
        <v>0</v>
      </c>
      <c r="L139" s="238">
        <v>21</v>
      </c>
      <c r="M139" s="238">
        <f>G139*(1+L139/100)</f>
        <v>0</v>
      </c>
      <c r="N139" s="236">
        <v>0</v>
      </c>
      <c r="O139" s="236">
        <f>ROUND(E139*N139,2)</f>
        <v>0</v>
      </c>
      <c r="P139" s="236">
        <v>0</v>
      </c>
      <c r="Q139" s="236">
        <f>ROUND(E139*P139,2)</f>
        <v>0</v>
      </c>
      <c r="R139" s="238"/>
      <c r="S139" s="238" t="s">
        <v>115</v>
      </c>
      <c r="T139" s="239" t="s">
        <v>172</v>
      </c>
      <c r="U139" s="222">
        <v>0</v>
      </c>
      <c r="V139" s="222">
        <f>ROUND(E139*U139,2)</f>
        <v>0</v>
      </c>
      <c r="W139" s="222"/>
      <c r="X139" s="222" t="s">
        <v>282</v>
      </c>
      <c r="Y139" s="222" t="s">
        <v>117</v>
      </c>
      <c r="Z139" s="212"/>
      <c r="AA139" s="212"/>
      <c r="AB139" s="212"/>
      <c r="AC139" s="212"/>
      <c r="AD139" s="212"/>
      <c r="AE139" s="212"/>
      <c r="AF139" s="212"/>
      <c r="AG139" s="212" t="s">
        <v>283</v>
      </c>
      <c r="AH139" s="212"/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ht="22.5" outlineLevel="2" x14ac:dyDescent="0.2">
      <c r="A140" s="219"/>
      <c r="B140" s="220"/>
      <c r="C140" s="255" t="s">
        <v>299</v>
      </c>
      <c r="D140" s="241"/>
      <c r="E140" s="241"/>
      <c r="F140" s="241"/>
      <c r="G140" s="241"/>
      <c r="H140" s="222"/>
      <c r="I140" s="222"/>
      <c r="J140" s="222"/>
      <c r="K140" s="222"/>
      <c r="L140" s="222"/>
      <c r="M140" s="222"/>
      <c r="N140" s="221"/>
      <c r="O140" s="221"/>
      <c r="P140" s="221"/>
      <c r="Q140" s="221"/>
      <c r="R140" s="222"/>
      <c r="S140" s="222"/>
      <c r="T140" s="222"/>
      <c r="U140" s="222"/>
      <c r="V140" s="222"/>
      <c r="W140" s="222"/>
      <c r="X140" s="222"/>
      <c r="Y140" s="222"/>
      <c r="Z140" s="212"/>
      <c r="AA140" s="212"/>
      <c r="AB140" s="212"/>
      <c r="AC140" s="212"/>
      <c r="AD140" s="212"/>
      <c r="AE140" s="212"/>
      <c r="AF140" s="212"/>
      <c r="AG140" s="212" t="s">
        <v>141</v>
      </c>
      <c r="AH140" s="212"/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42" t="str">
        <f>C140</f>
        <v>Náklady a poplatky spojené s užíváním veřejných ploch a prostranství, pokud jsou stavebními pracemi nebo souvisejícími činnostmi dotčeny, a to včetně užívání ploch v souvislosti s uložením stavebního materiálu nebo stavebního odpadu.</v>
      </c>
      <c r="BB140" s="212"/>
      <c r="BC140" s="212"/>
      <c r="BD140" s="212"/>
      <c r="BE140" s="212"/>
      <c r="BF140" s="212"/>
      <c r="BG140" s="212"/>
      <c r="BH140" s="212"/>
    </row>
    <row r="141" spans="1:60" outlineLevel="1" x14ac:dyDescent="0.2">
      <c r="A141" s="233">
        <v>46</v>
      </c>
      <c r="B141" s="234" t="s">
        <v>300</v>
      </c>
      <c r="C141" s="252" t="s">
        <v>301</v>
      </c>
      <c r="D141" s="235" t="s">
        <v>281</v>
      </c>
      <c r="E141" s="236">
        <v>1</v>
      </c>
      <c r="F141" s="237"/>
      <c r="G141" s="238">
        <f>ROUND(E141*F141,2)</f>
        <v>0</v>
      </c>
      <c r="H141" s="237"/>
      <c r="I141" s="238">
        <f>ROUND(E141*H141,2)</f>
        <v>0</v>
      </c>
      <c r="J141" s="237"/>
      <c r="K141" s="238">
        <f>ROUND(E141*J141,2)</f>
        <v>0</v>
      </c>
      <c r="L141" s="238">
        <v>21</v>
      </c>
      <c r="M141" s="238">
        <f>G141*(1+L141/100)</f>
        <v>0</v>
      </c>
      <c r="N141" s="236">
        <v>0</v>
      </c>
      <c r="O141" s="236">
        <f>ROUND(E141*N141,2)</f>
        <v>0</v>
      </c>
      <c r="P141" s="236">
        <v>0</v>
      </c>
      <c r="Q141" s="236">
        <f>ROUND(E141*P141,2)</f>
        <v>0</v>
      </c>
      <c r="R141" s="238"/>
      <c r="S141" s="238" t="s">
        <v>115</v>
      </c>
      <c r="T141" s="239" t="s">
        <v>172</v>
      </c>
      <c r="U141" s="222">
        <v>0</v>
      </c>
      <c r="V141" s="222">
        <f>ROUND(E141*U141,2)</f>
        <v>0</v>
      </c>
      <c r="W141" s="222"/>
      <c r="X141" s="222" t="s">
        <v>282</v>
      </c>
      <c r="Y141" s="222" t="s">
        <v>117</v>
      </c>
      <c r="Z141" s="212"/>
      <c r="AA141" s="212"/>
      <c r="AB141" s="212"/>
      <c r="AC141" s="212"/>
      <c r="AD141" s="212"/>
      <c r="AE141" s="212"/>
      <c r="AF141" s="212"/>
      <c r="AG141" s="212" t="s">
        <v>283</v>
      </c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ht="33.75" outlineLevel="2" x14ac:dyDescent="0.2">
      <c r="A142" s="219"/>
      <c r="B142" s="220"/>
      <c r="C142" s="255" t="s">
        <v>302</v>
      </c>
      <c r="D142" s="241"/>
      <c r="E142" s="241"/>
      <c r="F142" s="241"/>
      <c r="G142" s="241"/>
      <c r="H142" s="222"/>
      <c r="I142" s="222"/>
      <c r="J142" s="222"/>
      <c r="K142" s="222"/>
      <c r="L142" s="222"/>
      <c r="M142" s="222"/>
      <c r="N142" s="221"/>
      <c r="O142" s="221"/>
      <c r="P142" s="221"/>
      <c r="Q142" s="221"/>
      <c r="R142" s="222"/>
      <c r="S142" s="222"/>
      <c r="T142" s="222"/>
      <c r="U142" s="222"/>
      <c r="V142" s="222"/>
      <c r="W142" s="222"/>
      <c r="X142" s="222"/>
      <c r="Y142" s="222"/>
      <c r="Z142" s="212"/>
      <c r="AA142" s="212"/>
      <c r="AB142" s="212"/>
      <c r="AC142" s="212"/>
      <c r="AD142" s="212"/>
      <c r="AE142" s="212"/>
      <c r="AF142" s="212"/>
      <c r="AG142" s="212" t="s">
        <v>141</v>
      </c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42" t="str">
        <f>C142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142" s="212"/>
      <c r="BC142" s="212"/>
      <c r="BD142" s="212"/>
      <c r="BE142" s="212"/>
      <c r="BF142" s="212"/>
      <c r="BG142" s="212"/>
      <c r="BH142" s="212"/>
    </row>
    <row r="143" spans="1:60" outlineLevel="1" x14ac:dyDescent="0.2">
      <c r="A143" s="233">
        <v>47</v>
      </c>
      <c r="B143" s="234" t="s">
        <v>303</v>
      </c>
      <c r="C143" s="252" t="s">
        <v>304</v>
      </c>
      <c r="D143" s="235" t="s">
        <v>281</v>
      </c>
      <c r="E143" s="236">
        <v>1</v>
      </c>
      <c r="F143" s="237"/>
      <c r="G143" s="238">
        <f>ROUND(E143*F143,2)</f>
        <v>0</v>
      </c>
      <c r="H143" s="237"/>
      <c r="I143" s="238">
        <f>ROUND(E143*H143,2)</f>
        <v>0</v>
      </c>
      <c r="J143" s="237"/>
      <c r="K143" s="238">
        <f>ROUND(E143*J143,2)</f>
        <v>0</v>
      </c>
      <c r="L143" s="238">
        <v>21</v>
      </c>
      <c r="M143" s="238">
        <f>G143*(1+L143/100)</f>
        <v>0</v>
      </c>
      <c r="N143" s="236">
        <v>0</v>
      </c>
      <c r="O143" s="236">
        <f>ROUND(E143*N143,2)</f>
        <v>0</v>
      </c>
      <c r="P143" s="236">
        <v>0</v>
      </c>
      <c r="Q143" s="236">
        <f>ROUND(E143*P143,2)</f>
        <v>0</v>
      </c>
      <c r="R143" s="238"/>
      <c r="S143" s="238" t="s">
        <v>115</v>
      </c>
      <c r="T143" s="239" t="s">
        <v>172</v>
      </c>
      <c r="U143" s="222">
        <v>0</v>
      </c>
      <c r="V143" s="222">
        <f>ROUND(E143*U143,2)</f>
        <v>0</v>
      </c>
      <c r="W143" s="222"/>
      <c r="X143" s="222" t="s">
        <v>282</v>
      </c>
      <c r="Y143" s="222" t="s">
        <v>117</v>
      </c>
      <c r="Z143" s="212"/>
      <c r="AA143" s="212"/>
      <c r="AB143" s="212"/>
      <c r="AC143" s="212"/>
      <c r="AD143" s="212"/>
      <c r="AE143" s="212"/>
      <c r="AF143" s="212"/>
      <c r="AG143" s="212" t="s">
        <v>283</v>
      </c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ht="22.5" outlineLevel="2" x14ac:dyDescent="0.2">
      <c r="A144" s="219"/>
      <c r="B144" s="220"/>
      <c r="C144" s="255" t="s">
        <v>305</v>
      </c>
      <c r="D144" s="241"/>
      <c r="E144" s="241"/>
      <c r="F144" s="241"/>
      <c r="G144" s="241"/>
      <c r="H144" s="222"/>
      <c r="I144" s="222"/>
      <c r="J144" s="222"/>
      <c r="K144" s="222"/>
      <c r="L144" s="222"/>
      <c r="M144" s="222"/>
      <c r="N144" s="221"/>
      <c r="O144" s="221"/>
      <c r="P144" s="221"/>
      <c r="Q144" s="221"/>
      <c r="R144" s="222"/>
      <c r="S144" s="222"/>
      <c r="T144" s="222"/>
      <c r="U144" s="222"/>
      <c r="V144" s="222"/>
      <c r="W144" s="222"/>
      <c r="X144" s="222"/>
      <c r="Y144" s="222"/>
      <c r="Z144" s="212"/>
      <c r="AA144" s="212"/>
      <c r="AB144" s="212"/>
      <c r="AC144" s="212"/>
      <c r="AD144" s="212"/>
      <c r="AE144" s="212"/>
      <c r="AF144" s="212"/>
      <c r="AG144" s="212" t="s">
        <v>141</v>
      </c>
      <c r="AH144" s="212"/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42" t="str">
        <f>C144</f>
        <v>Náklady zhotovitele, související s prováděním zkoušek a revizí předepsaných technickými normami nebo objednatelem a které jsou pro provedení díla nezbytné.</v>
      </c>
      <c r="BB144" s="212"/>
      <c r="BC144" s="212"/>
      <c r="BD144" s="212"/>
      <c r="BE144" s="212"/>
      <c r="BF144" s="212"/>
      <c r="BG144" s="212"/>
      <c r="BH144" s="212"/>
    </row>
    <row r="145" spans="1:60" outlineLevel="3" x14ac:dyDescent="0.2">
      <c r="A145" s="219"/>
      <c r="B145" s="220"/>
      <c r="C145" s="256" t="s">
        <v>306</v>
      </c>
      <c r="D145" s="243"/>
      <c r="E145" s="243"/>
      <c r="F145" s="243"/>
      <c r="G145" s="243"/>
      <c r="H145" s="222"/>
      <c r="I145" s="222"/>
      <c r="J145" s="222"/>
      <c r="K145" s="222"/>
      <c r="L145" s="222"/>
      <c r="M145" s="222"/>
      <c r="N145" s="221"/>
      <c r="O145" s="221"/>
      <c r="P145" s="221"/>
      <c r="Q145" s="221"/>
      <c r="R145" s="222"/>
      <c r="S145" s="222"/>
      <c r="T145" s="222"/>
      <c r="U145" s="222"/>
      <c r="V145" s="222"/>
      <c r="W145" s="222"/>
      <c r="X145" s="222"/>
      <c r="Y145" s="222"/>
      <c r="Z145" s="212"/>
      <c r="AA145" s="212"/>
      <c r="AB145" s="212"/>
      <c r="AC145" s="212"/>
      <c r="AD145" s="212"/>
      <c r="AE145" s="212"/>
      <c r="AF145" s="212"/>
      <c r="AG145" s="212" t="s">
        <v>141</v>
      </c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1" x14ac:dyDescent="0.2">
      <c r="A146" s="233">
        <v>48</v>
      </c>
      <c r="B146" s="234" t="s">
        <v>307</v>
      </c>
      <c r="C146" s="252" t="s">
        <v>308</v>
      </c>
      <c r="D146" s="235" t="s">
        <v>281</v>
      </c>
      <c r="E146" s="236">
        <v>1</v>
      </c>
      <c r="F146" s="237"/>
      <c r="G146" s="238">
        <f>ROUND(E146*F146,2)</f>
        <v>0</v>
      </c>
      <c r="H146" s="237"/>
      <c r="I146" s="238">
        <f>ROUND(E146*H146,2)</f>
        <v>0</v>
      </c>
      <c r="J146" s="237"/>
      <c r="K146" s="238">
        <f>ROUND(E146*J146,2)</f>
        <v>0</v>
      </c>
      <c r="L146" s="238">
        <v>21</v>
      </c>
      <c r="M146" s="238">
        <f>G146*(1+L146/100)</f>
        <v>0</v>
      </c>
      <c r="N146" s="236">
        <v>0</v>
      </c>
      <c r="O146" s="236">
        <f>ROUND(E146*N146,2)</f>
        <v>0</v>
      </c>
      <c r="P146" s="236">
        <v>0</v>
      </c>
      <c r="Q146" s="236">
        <f>ROUND(E146*P146,2)</f>
        <v>0</v>
      </c>
      <c r="R146" s="238"/>
      <c r="S146" s="238" t="s">
        <v>115</v>
      </c>
      <c r="T146" s="239" t="s">
        <v>172</v>
      </c>
      <c r="U146" s="222">
        <v>0</v>
      </c>
      <c r="V146" s="222">
        <f>ROUND(E146*U146,2)</f>
        <v>0</v>
      </c>
      <c r="W146" s="222"/>
      <c r="X146" s="222" t="s">
        <v>282</v>
      </c>
      <c r="Y146" s="222" t="s">
        <v>117</v>
      </c>
      <c r="Z146" s="212"/>
      <c r="AA146" s="212"/>
      <c r="AB146" s="212"/>
      <c r="AC146" s="212"/>
      <c r="AD146" s="212"/>
      <c r="AE146" s="212"/>
      <c r="AF146" s="212"/>
      <c r="AG146" s="212" t="s">
        <v>283</v>
      </c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ht="22.5" outlineLevel="2" x14ac:dyDescent="0.2">
      <c r="A147" s="219"/>
      <c r="B147" s="220"/>
      <c r="C147" s="255" t="s">
        <v>309</v>
      </c>
      <c r="D147" s="241"/>
      <c r="E147" s="241"/>
      <c r="F147" s="241"/>
      <c r="G147" s="241"/>
      <c r="H147" s="222"/>
      <c r="I147" s="222"/>
      <c r="J147" s="222"/>
      <c r="K147" s="222"/>
      <c r="L147" s="222"/>
      <c r="M147" s="222"/>
      <c r="N147" s="221"/>
      <c r="O147" s="221"/>
      <c r="P147" s="221"/>
      <c r="Q147" s="221"/>
      <c r="R147" s="222"/>
      <c r="S147" s="222"/>
      <c r="T147" s="222"/>
      <c r="U147" s="222"/>
      <c r="V147" s="222"/>
      <c r="W147" s="222"/>
      <c r="X147" s="222"/>
      <c r="Y147" s="222"/>
      <c r="Z147" s="212"/>
      <c r="AA147" s="212"/>
      <c r="AB147" s="212"/>
      <c r="AC147" s="212"/>
      <c r="AD147" s="212"/>
      <c r="AE147" s="212"/>
      <c r="AF147" s="212"/>
      <c r="AG147" s="212" t="s">
        <v>141</v>
      </c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42" t="str">
        <f>C147</f>
        <v>Náklady zhotovitele na vypracování provozních řádů pro zkušební či trvalý provoz včetně nákladů na předání všech návodů k obsluze a údržbě pro technologická zařízení a včetně zaškolení obsluhy objednatele.</v>
      </c>
      <c r="BB147" s="212"/>
      <c r="BC147" s="212"/>
      <c r="BD147" s="212"/>
      <c r="BE147" s="212"/>
      <c r="BF147" s="212"/>
      <c r="BG147" s="212"/>
      <c r="BH147" s="212"/>
    </row>
    <row r="148" spans="1:60" outlineLevel="3" x14ac:dyDescent="0.2">
      <c r="A148" s="219"/>
      <c r="B148" s="220"/>
      <c r="C148" s="256" t="s">
        <v>310</v>
      </c>
      <c r="D148" s="243"/>
      <c r="E148" s="243"/>
      <c r="F148" s="243"/>
      <c r="G148" s="243"/>
      <c r="H148" s="222"/>
      <c r="I148" s="222"/>
      <c r="J148" s="222"/>
      <c r="K148" s="222"/>
      <c r="L148" s="222"/>
      <c r="M148" s="222"/>
      <c r="N148" s="221"/>
      <c r="O148" s="221"/>
      <c r="P148" s="221"/>
      <c r="Q148" s="221"/>
      <c r="R148" s="222"/>
      <c r="S148" s="222"/>
      <c r="T148" s="222"/>
      <c r="U148" s="222"/>
      <c r="V148" s="222"/>
      <c r="W148" s="222"/>
      <c r="X148" s="222"/>
      <c r="Y148" s="222"/>
      <c r="Z148" s="212"/>
      <c r="AA148" s="212"/>
      <c r="AB148" s="212"/>
      <c r="AC148" s="212"/>
      <c r="AD148" s="212"/>
      <c r="AE148" s="212"/>
      <c r="AF148" s="212"/>
      <c r="AG148" s="212" t="s">
        <v>141</v>
      </c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1" x14ac:dyDescent="0.2">
      <c r="A149" s="233">
        <v>49</v>
      </c>
      <c r="B149" s="234" t="s">
        <v>311</v>
      </c>
      <c r="C149" s="252" t="s">
        <v>312</v>
      </c>
      <c r="D149" s="235" t="s">
        <v>281</v>
      </c>
      <c r="E149" s="236">
        <v>1</v>
      </c>
      <c r="F149" s="237"/>
      <c r="G149" s="238">
        <f>ROUND(E149*F149,2)</f>
        <v>0</v>
      </c>
      <c r="H149" s="237"/>
      <c r="I149" s="238">
        <f>ROUND(E149*H149,2)</f>
        <v>0</v>
      </c>
      <c r="J149" s="237"/>
      <c r="K149" s="238">
        <f>ROUND(E149*J149,2)</f>
        <v>0</v>
      </c>
      <c r="L149" s="238">
        <v>21</v>
      </c>
      <c r="M149" s="238">
        <f>G149*(1+L149/100)</f>
        <v>0</v>
      </c>
      <c r="N149" s="236">
        <v>0</v>
      </c>
      <c r="O149" s="236">
        <f>ROUND(E149*N149,2)</f>
        <v>0</v>
      </c>
      <c r="P149" s="236">
        <v>0</v>
      </c>
      <c r="Q149" s="236">
        <f>ROUND(E149*P149,2)</f>
        <v>0</v>
      </c>
      <c r="R149" s="238"/>
      <c r="S149" s="238" t="s">
        <v>115</v>
      </c>
      <c r="T149" s="239" t="s">
        <v>172</v>
      </c>
      <c r="U149" s="222">
        <v>0</v>
      </c>
      <c r="V149" s="222">
        <f>ROUND(E149*U149,2)</f>
        <v>0</v>
      </c>
      <c r="W149" s="222"/>
      <c r="X149" s="222" t="s">
        <v>282</v>
      </c>
      <c r="Y149" s="222" t="s">
        <v>117</v>
      </c>
      <c r="Z149" s="212"/>
      <c r="AA149" s="212"/>
      <c r="AB149" s="212"/>
      <c r="AC149" s="212"/>
      <c r="AD149" s="212"/>
      <c r="AE149" s="212"/>
      <c r="AF149" s="212"/>
      <c r="AG149" s="212" t="s">
        <v>283</v>
      </c>
      <c r="AH149" s="212"/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2" x14ac:dyDescent="0.2">
      <c r="A150" s="219"/>
      <c r="B150" s="220"/>
      <c r="C150" s="255" t="s">
        <v>313</v>
      </c>
      <c r="D150" s="241"/>
      <c r="E150" s="241"/>
      <c r="F150" s="241"/>
      <c r="G150" s="241"/>
      <c r="H150" s="222"/>
      <c r="I150" s="222"/>
      <c r="J150" s="222"/>
      <c r="K150" s="222"/>
      <c r="L150" s="222"/>
      <c r="M150" s="222"/>
      <c r="N150" s="221"/>
      <c r="O150" s="221"/>
      <c r="P150" s="221"/>
      <c r="Q150" s="221"/>
      <c r="R150" s="222"/>
      <c r="S150" s="222"/>
      <c r="T150" s="222"/>
      <c r="U150" s="222"/>
      <c r="V150" s="222"/>
      <c r="W150" s="222"/>
      <c r="X150" s="222"/>
      <c r="Y150" s="222"/>
      <c r="Z150" s="212"/>
      <c r="AA150" s="212"/>
      <c r="AB150" s="212"/>
      <c r="AC150" s="212"/>
      <c r="AD150" s="212"/>
      <c r="AE150" s="212"/>
      <c r="AF150" s="212"/>
      <c r="AG150" s="212" t="s">
        <v>141</v>
      </c>
      <c r="AH150" s="212"/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42" t="str">
        <f>C150</f>
        <v>Náklady zhotovitele, které vzniknou v souvislosti s povinnostmi zhotovitele při předání a převzetí díla.</v>
      </c>
      <c r="BB150" s="212"/>
      <c r="BC150" s="212"/>
      <c r="BD150" s="212"/>
      <c r="BE150" s="212"/>
      <c r="BF150" s="212"/>
      <c r="BG150" s="212"/>
      <c r="BH150" s="212"/>
    </row>
    <row r="151" spans="1:60" outlineLevel="1" x14ac:dyDescent="0.2">
      <c r="A151" s="233">
        <v>50</v>
      </c>
      <c r="B151" s="234" t="s">
        <v>314</v>
      </c>
      <c r="C151" s="252" t="s">
        <v>315</v>
      </c>
      <c r="D151" s="235" t="s">
        <v>281</v>
      </c>
      <c r="E151" s="236">
        <v>1</v>
      </c>
      <c r="F151" s="237"/>
      <c r="G151" s="238">
        <f>ROUND(E151*F151,2)</f>
        <v>0</v>
      </c>
      <c r="H151" s="237"/>
      <c r="I151" s="238">
        <f>ROUND(E151*H151,2)</f>
        <v>0</v>
      </c>
      <c r="J151" s="237"/>
      <c r="K151" s="238">
        <f>ROUND(E151*J151,2)</f>
        <v>0</v>
      </c>
      <c r="L151" s="238">
        <v>21</v>
      </c>
      <c r="M151" s="238">
        <f>G151*(1+L151/100)</f>
        <v>0</v>
      </c>
      <c r="N151" s="236">
        <v>0</v>
      </c>
      <c r="O151" s="236">
        <f>ROUND(E151*N151,2)</f>
        <v>0</v>
      </c>
      <c r="P151" s="236">
        <v>0</v>
      </c>
      <c r="Q151" s="236">
        <f>ROUND(E151*P151,2)</f>
        <v>0</v>
      </c>
      <c r="R151" s="238"/>
      <c r="S151" s="238" t="s">
        <v>115</v>
      </c>
      <c r="T151" s="239" t="s">
        <v>172</v>
      </c>
      <c r="U151" s="222">
        <v>0</v>
      </c>
      <c r="V151" s="222">
        <f>ROUND(E151*U151,2)</f>
        <v>0</v>
      </c>
      <c r="W151" s="222"/>
      <c r="X151" s="222" t="s">
        <v>282</v>
      </c>
      <c r="Y151" s="222" t="s">
        <v>117</v>
      </c>
      <c r="Z151" s="212"/>
      <c r="AA151" s="212"/>
      <c r="AB151" s="212"/>
      <c r="AC151" s="212"/>
      <c r="AD151" s="212"/>
      <c r="AE151" s="212"/>
      <c r="AF151" s="212"/>
      <c r="AG151" s="212" t="s">
        <v>283</v>
      </c>
      <c r="AH151" s="212"/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2" x14ac:dyDescent="0.2">
      <c r="A152" s="219"/>
      <c r="B152" s="220"/>
      <c r="C152" s="255" t="s">
        <v>316</v>
      </c>
      <c r="D152" s="241"/>
      <c r="E152" s="241"/>
      <c r="F152" s="241"/>
      <c r="G152" s="241"/>
      <c r="H152" s="222"/>
      <c r="I152" s="222"/>
      <c r="J152" s="222"/>
      <c r="K152" s="222"/>
      <c r="L152" s="222"/>
      <c r="M152" s="222"/>
      <c r="N152" s="221"/>
      <c r="O152" s="221"/>
      <c r="P152" s="221"/>
      <c r="Q152" s="221"/>
      <c r="R152" s="222"/>
      <c r="S152" s="222"/>
      <c r="T152" s="222"/>
      <c r="U152" s="222"/>
      <c r="V152" s="222"/>
      <c r="W152" s="222"/>
      <c r="X152" s="222"/>
      <c r="Y152" s="222"/>
      <c r="Z152" s="212"/>
      <c r="AA152" s="212"/>
      <c r="AB152" s="212"/>
      <c r="AC152" s="212"/>
      <c r="AD152" s="212"/>
      <c r="AE152" s="212"/>
      <c r="AF152" s="212"/>
      <c r="AG152" s="212" t="s">
        <v>141</v>
      </c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42" t="str">
        <f>C152</f>
        <v>Náklady na vyhotovení dokumentace skutečného provedení stavby a její předání objednateli v požadované formě a požadovaném počtu.</v>
      </c>
      <c r="BB152" s="212"/>
      <c r="BC152" s="212"/>
      <c r="BD152" s="212"/>
      <c r="BE152" s="212"/>
      <c r="BF152" s="212"/>
      <c r="BG152" s="212"/>
      <c r="BH152" s="212"/>
    </row>
    <row r="153" spans="1:60" x14ac:dyDescent="0.2">
      <c r="A153" s="3"/>
      <c r="B153" s="4"/>
      <c r="C153" s="258"/>
      <c r="D153" s="6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AE153">
        <v>12</v>
      </c>
      <c r="AF153">
        <v>21</v>
      </c>
      <c r="AG153" t="s">
        <v>95</v>
      </c>
    </row>
    <row r="154" spans="1:60" x14ac:dyDescent="0.2">
      <c r="A154" s="215"/>
      <c r="B154" s="216" t="s">
        <v>29</v>
      </c>
      <c r="C154" s="259"/>
      <c r="D154" s="217"/>
      <c r="E154" s="218"/>
      <c r="F154" s="218"/>
      <c r="G154" s="232">
        <f>G8+G33+G47+G52+G55+G104+G107+G109+G112+G116+G123+G127+G131+G136</f>
        <v>0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AE154">
        <f>SUMIF(L7:L152,AE153,G7:G152)</f>
        <v>0</v>
      </c>
      <c r="AF154">
        <f>SUMIF(L7:L152,AF153,G7:G152)</f>
        <v>0</v>
      </c>
      <c r="AG154" t="s">
        <v>317</v>
      </c>
    </row>
    <row r="155" spans="1:60" x14ac:dyDescent="0.2">
      <c r="C155" s="260"/>
      <c r="D155" s="10"/>
      <c r="AG155" t="s">
        <v>321</v>
      </c>
    </row>
    <row r="156" spans="1:60" x14ac:dyDescent="0.2">
      <c r="D156" s="10"/>
    </row>
    <row r="157" spans="1:60" x14ac:dyDescent="0.2">
      <c r="D157" s="10"/>
    </row>
    <row r="158" spans="1:60" x14ac:dyDescent="0.2">
      <c r="D158" s="10"/>
    </row>
    <row r="159" spans="1:60" x14ac:dyDescent="0.2">
      <c r="D159" s="10"/>
    </row>
    <row r="160" spans="1:60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N6+f9EqSkjS313caa7V/G6euZZsyYxtjLo3vsXnA1MH5DhDgaAKpw99In5+nWtTnPD6CGK1sOMGehlWxm7xtqQ==" saltValue="SGmuu/nz7IsRfvbENV/Fow==" spinCount="100000" sheet="1" formatRows="0"/>
  <mergeCells count="49">
    <mergeCell ref="C152:G152"/>
    <mergeCell ref="C142:G142"/>
    <mergeCell ref="C144:G144"/>
    <mergeCell ref="C145:G145"/>
    <mergeCell ref="C147:G147"/>
    <mergeCell ref="C148:G148"/>
    <mergeCell ref="C150:G150"/>
    <mergeCell ref="C129:G129"/>
    <mergeCell ref="C130:G130"/>
    <mergeCell ref="C133:G133"/>
    <mergeCell ref="C135:G135"/>
    <mergeCell ref="C138:G138"/>
    <mergeCell ref="C140:G140"/>
    <mergeCell ref="C102:G102"/>
    <mergeCell ref="C114:G114"/>
    <mergeCell ref="C118:G118"/>
    <mergeCell ref="C122:G122"/>
    <mergeCell ref="C125:G125"/>
    <mergeCell ref="C126:G126"/>
    <mergeCell ref="C88:G88"/>
    <mergeCell ref="C89:G89"/>
    <mergeCell ref="C92:G92"/>
    <mergeCell ref="C93:G93"/>
    <mergeCell ref="C96:G96"/>
    <mergeCell ref="C99:G99"/>
    <mergeCell ref="C59:G59"/>
    <mergeCell ref="C77:G77"/>
    <mergeCell ref="C78:G78"/>
    <mergeCell ref="C79:G79"/>
    <mergeCell ref="C84:G84"/>
    <mergeCell ref="C85:G85"/>
    <mergeCell ref="C38:G38"/>
    <mergeCell ref="C41:G41"/>
    <mergeCell ref="C45:G45"/>
    <mergeCell ref="C49:G49"/>
    <mergeCell ref="C50:G50"/>
    <mergeCell ref="C57:G57"/>
    <mergeCell ref="C16:G16"/>
    <mergeCell ref="C22:G22"/>
    <mergeCell ref="C25:G25"/>
    <mergeCell ref="C28:G28"/>
    <mergeCell ref="C31:G31"/>
    <mergeCell ref="C35:G35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horizontalDpi="300" verticalDpi="30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06-2024 06-2024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'06-2024 06-2024 Pol'!Názvy_tisku</vt:lpstr>
      <vt:lpstr>oadresa</vt:lpstr>
      <vt:lpstr>Stavba!Objednatel</vt:lpstr>
      <vt:lpstr>Stavba!Objekt</vt:lpstr>
      <vt:lpstr>'06-2024 06-2024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Brichta</dc:creator>
  <cp:lastModifiedBy>Petr Brichta</cp:lastModifiedBy>
  <cp:lastPrinted>2019-03-19T12:27:02Z</cp:lastPrinted>
  <dcterms:created xsi:type="dcterms:W3CDTF">2009-04-08T07:15:50Z</dcterms:created>
  <dcterms:modified xsi:type="dcterms:W3CDTF">2024-06-10T14:44:33Z</dcterms:modified>
</cp:coreProperties>
</file>