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 - Dokumentace stavebn..." sheetId="2" r:id="rId2"/>
    <sheet name="D.2.1 - Technologická čás..." sheetId="3" r:id="rId3"/>
    <sheet name="D.3 - Měření a regulace" sheetId="4" r:id="rId4"/>
    <sheet name="VRN - Vedlejší rozpočtov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'D.1 - Dokumentace stavebn...'!$C$86:$K$153</definedName>
    <definedName name="_xlnm.Print_Area" localSheetId="1">'D.1 - Dokumentace stavebn...'!$C$4:$J$39,'D.1 - Dokumentace stavebn...'!$C$45:$J$68,'D.1 - Dokumentace stavebn...'!$C$74:$J$153</definedName>
    <definedName name="_xlnm.Print_Titles" localSheetId="1">'D.1 - Dokumentace stavebn...'!$86:$86</definedName>
    <definedName name="_xlnm._FilterDatabase" localSheetId="2" hidden="1">'D.2.1 - Technologická čás...'!$C$90:$K$436</definedName>
    <definedName name="_xlnm.Print_Area" localSheetId="2">'D.2.1 - Technologická čás...'!$C$4:$J$39,'D.2.1 - Technologická čás...'!$C$45:$J$72,'D.2.1 - Technologická čás...'!$C$78:$J$436</definedName>
    <definedName name="_xlnm.Print_Titles" localSheetId="2">'D.2.1 - Technologická čás...'!$90:$90</definedName>
    <definedName name="_xlnm._FilterDatabase" localSheetId="3" hidden="1">'D.3 - Měření a regulace'!$C$103:$K$217</definedName>
    <definedName name="_xlnm.Print_Area" localSheetId="3">'D.3 - Měření a regulace'!$C$4:$J$39,'D.3 - Měření a regulace'!$C$45:$J$85,'D.3 - Měření a regulace'!$C$91:$J$217</definedName>
    <definedName name="_xlnm.Print_Titles" localSheetId="3">'D.3 - Měření a regulace'!$103:$103</definedName>
    <definedName name="_xlnm._FilterDatabase" localSheetId="4" hidden="1">'VRN - Vedlejší rozpočtové...'!$C$82:$K$102</definedName>
    <definedName name="_xlnm.Print_Area" localSheetId="4">'VRN - Vedlejší rozpočtové...'!$C$4:$J$39,'VRN - Vedlejší rozpočtové...'!$C$45:$J$64,'VRN - Vedlejší rozpočtové...'!$C$70:$J$102</definedName>
    <definedName name="_xlnm.Print_Titles" localSheetId="4">'VRN - Vedlejší rozpočtové...'!$82:$82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4" r="J37"/>
  <c r="J36"/>
  <c i="1" r="AY57"/>
  <c i="4" r="J35"/>
  <c i="1" r="AX57"/>
  <c i="4" r="BI217"/>
  <c r="BH217"/>
  <c r="BG217"/>
  <c r="BF217"/>
  <c r="T217"/>
  <c r="T216"/>
  <c r="R217"/>
  <c r="R216"/>
  <c r="P217"/>
  <c r="P216"/>
  <c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T184"/>
  <c r="R185"/>
  <c r="R184"/>
  <c r="P185"/>
  <c r="P184"/>
  <c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T150"/>
  <c r="R151"/>
  <c r="R150"/>
  <c r="P151"/>
  <c r="P150"/>
  <c r="BI149"/>
  <c r="BH149"/>
  <c r="BG149"/>
  <c r="BF149"/>
  <c r="T149"/>
  <c r="T148"/>
  <c r="R149"/>
  <c r="R148"/>
  <c r="P149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J101"/>
  <c r="F100"/>
  <c r="F98"/>
  <c r="E96"/>
  <c r="J55"/>
  <c r="F54"/>
  <c r="F52"/>
  <c r="E50"/>
  <c r="J21"/>
  <c r="E21"/>
  <c r="J54"/>
  <c r="J20"/>
  <c r="J18"/>
  <c r="E18"/>
  <c r="F101"/>
  <c r="J17"/>
  <c r="J12"/>
  <c r="J52"/>
  <c r="E7"/>
  <c r="E94"/>
  <c i="3" r="J37"/>
  <c r="J36"/>
  <c i="1" r="AY56"/>
  <c i="3" r="J35"/>
  <c i="1" r="AX56"/>
  <c i="3"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30"/>
  <c r="BH430"/>
  <c r="BG430"/>
  <c r="BF430"/>
  <c r="T430"/>
  <c r="R430"/>
  <c r="P430"/>
  <c r="BI429"/>
  <c r="BH429"/>
  <c r="BG429"/>
  <c r="BF429"/>
  <c r="T429"/>
  <c r="R429"/>
  <c r="P429"/>
  <c r="BI428"/>
  <c r="BH428"/>
  <c r="BG428"/>
  <c r="BF428"/>
  <c r="T428"/>
  <c r="R428"/>
  <c r="P428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2"/>
  <c r="BH422"/>
  <c r="BG422"/>
  <c r="BF422"/>
  <c r="T422"/>
  <c r="R422"/>
  <c r="P422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2"/>
  <c r="BH392"/>
  <c r="BG392"/>
  <c r="BF392"/>
  <c r="T392"/>
  <c r="R392"/>
  <c r="P392"/>
  <c r="BI391"/>
  <c r="BH391"/>
  <c r="BG391"/>
  <c r="BF391"/>
  <c r="T391"/>
  <c r="R391"/>
  <c r="P391"/>
  <c r="BI389"/>
  <c r="BH389"/>
  <c r="BG389"/>
  <c r="BF389"/>
  <c r="T389"/>
  <c r="R389"/>
  <c r="P389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9"/>
  <c r="BH379"/>
  <c r="BG379"/>
  <c r="BF379"/>
  <c r="T379"/>
  <c r="R379"/>
  <c r="P379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9"/>
  <c r="BH339"/>
  <c r="BG339"/>
  <c r="BF339"/>
  <c r="T339"/>
  <c r="R339"/>
  <c r="P339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1"/>
  <c r="BH321"/>
  <c r="BG321"/>
  <c r="BF321"/>
  <c r="T321"/>
  <c r="R321"/>
  <c r="P321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48"/>
  <c i="2" r="J37"/>
  <c r="J36"/>
  <c i="1" r="AY55"/>
  <c i="2" r="J35"/>
  <c i="1" r="AX55"/>
  <c i="2"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T135"/>
  <c r="R136"/>
  <c r="R135"/>
  <c r="P136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3"/>
  <c r="BH123"/>
  <c r="BG123"/>
  <c r="BF123"/>
  <c r="T123"/>
  <c r="R123"/>
  <c r="P123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7"/>
  <c r="BH107"/>
  <c r="BG107"/>
  <c r="BF107"/>
  <c r="T107"/>
  <c r="T106"/>
  <c r="R107"/>
  <c r="R106"/>
  <c r="P107"/>
  <c r="P106"/>
  <c r="BI101"/>
  <c r="BH101"/>
  <c r="BG101"/>
  <c r="BF101"/>
  <c r="T101"/>
  <c r="R101"/>
  <c r="P101"/>
  <c r="BI100"/>
  <c r="BH100"/>
  <c r="BG100"/>
  <c r="BF100"/>
  <c r="T100"/>
  <c r="R100"/>
  <c r="P100"/>
  <c r="BI96"/>
  <c r="BH96"/>
  <c r="BG96"/>
  <c r="BF96"/>
  <c r="T96"/>
  <c r="R96"/>
  <c r="P96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1" r="L50"/>
  <c r="AM50"/>
  <c r="AM49"/>
  <c r="L49"/>
  <c r="AM47"/>
  <c r="L47"/>
  <c r="L45"/>
  <c r="L44"/>
  <c i="3" r="BK278"/>
  <c r="J180"/>
  <c r="BK173"/>
  <c r="BK130"/>
  <c r="J426"/>
  <c r="J339"/>
  <c r="J230"/>
  <c r="J192"/>
  <c r="J160"/>
  <c r="J407"/>
  <c r="BK358"/>
  <c r="J290"/>
  <c r="BK192"/>
  <c r="J154"/>
  <c r="J102"/>
  <c r="J428"/>
  <c r="BK384"/>
  <c r="J358"/>
  <c r="J274"/>
  <c r="J242"/>
  <c r="J212"/>
  <c r="BK174"/>
  <c r="J118"/>
  <c i="4" r="BK211"/>
  <c r="BK165"/>
  <c r="J128"/>
  <c r="J201"/>
  <c r="J159"/>
  <c r="BK199"/>
  <c r="J155"/>
  <c r="BK115"/>
  <c r="J208"/>
  <c r="BK141"/>
  <c i="5" r="BK90"/>
  <c r="BK92"/>
  <c i="2" r="J140"/>
  <c r="J111"/>
  <c r="J128"/>
  <c r="BK149"/>
  <c i="3" r="J425"/>
  <c r="BK379"/>
  <c r="BK334"/>
  <c r="J276"/>
  <c r="BK233"/>
  <c r="J186"/>
  <c r="BK141"/>
  <c r="BK430"/>
  <c r="BK367"/>
  <c r="BK297"/>
  <c r="BK231"/>
  <c r="J194"/>
  <c r="BK156"/>
  <c r="BK395"/>
  <c r="J351"/>
  <c r="J265"/>
  <c r="J182"/>
  <c r="J149"/>
  <c r="BK96"/>
  <c r="BK411"/>
  <c r="J355"/>
  <c r="J303"/>
  <c r="J258"/>
  <c r="J217"/>
  <c r="J163"/>
  <c r="J114"/>
  <c i="4" r="J183"/>
  <c r="J156"/>
  <c r="BK116"/>
  <c r="BK179"/>
  <c r="J157"/>
  <c r="BK110"/>
  <c r="J177"/>
  <c r="J149"/>
  <c r="J109"/>
  <c r="BK183"/>
  <c r="BK130"/>
  <c i="5" r="BK86"/>
  <c r="J87"/>
  <c i="2" r="BK140"/>
  <c r="J132"/>
  <c r="J100"/>
  <c r="BK115"/>
  <c i="3" r="J422"/>
  <c r="J373"/>
  <c r="BK328"/>
  <c r="BK288"/>
  <c r="BK252"/>
  <c r="BK201"/>
  <c r="J177"/>
  <c r="J415"/>
  <c r="BK336"/>
  <c r="J291"/>
  <c r="J236"/>
  <c r="BK196"/>
  <c r="BK149"/>
  <c r="J389"/>
  <c r="J347"/>
  <c r="BK272"/>
  <c r="BK235"/>
  <c r="J184"/>
  <c r="J141"/>
  <c r="BK433"/>
  <c r="BK378"/>
  <c r="J349"/>
  <c r="J304"/>
  <c r="BK265"/>
  <c r="BK236"/>
  <c r="BK167"/>
  <c r="BK98"/>
  <c i="4" r="J179"/>
  <c r="J160"/>
  <c r="BK111"/>
  <c r="J175"/>
  <c r="BK143"/>
  <c r="J200"/>
  <c r="J162"/>
  <c r="J125"/>
  <c r="BK215"/>
  <c r="J176"/>
  <c r="J134"/>
  <c i="2" r="BK152"/>
  <c r="J134"/>
  <c r="BK134"/>
  <c r="BK96"/>
  <c r="BK116"/>
  <c i="3" r="J411"/>
  <c r="BK382"/>
  <c r="J330"/>
  <c r="J311"/>
  <c r="J262"/>
  <c r="BK217"/>
  <c r="J178"/>
  <c r="BK147"/>
  <c r="BK422"/>
  <c r="BK376"/>
  <c r="J302"/>
  <c r="BK241"/>
  <c r="J198"/>
  <c r="BK150"/>
  <c r="BK415"/>
  <c r="BK355"/>
  <c r="J284"/>
  <c r="BK211"/>
  <c r="BK169"/>
  <c r="BK105"/>
  <c r="BK417"/>
  <c r="BK353"/>
  <c r="J282"/>
  <c r="BK240"/>
  <c r="BK214"/>
  <c r="J150"/>
  <c r="BK113"/>
  <c i="4" r="J210"/>
  <c r="BK167"/>
  <c r="J129"/>
  <c r="J207"/>
  <c r="J161"/>
  <c r="J190"/>
  <c r="BK159"/>
  <c r="BK114"/>
  <c r="J199"/>
  <c r="BK122"/>
  <c i="5" r="BK100"/>
  <c i="3" r="J237"/>
  <c r="BK191"/>
  <c r="BK160"/>
  <c r="J98"/>
  <c r="J369"/>
  <c r="J299"/>
  <c r="BK263"/>
  <c r="J201"/>
  <c r="J117"/>
  <c r="BK386"/>
  <c r="J336"/>
  <c r="BK262"/>
  <c r="BK225"/>
  <c r="BK176"/>
  <c r="J129"/>
  <c r="BK419"/>
  <c r="J371"/>
  <c r="J317"/>
  <c r="J293"/>
  <c r="BK245"/>
  <c r="BK227"/>
  <c r="BK182"/>
  <c r="BK138"/>
  <c r="J96"/>
  <c i="4" r="BK177"/>
  <c r="BK154"/>
  <c r="BK208"/>
  <c r="J181"/>
  <c r="BK136"/>
  <c r="J202"/>
  <c r="J170"/>
  <c r="J122"/>
  <c r="BK189"/>
  <c r="BK161"/>
  <c r="J111"/>
  <c i="5" r="J102"/>
  <c i="2" r="J144"/>
  <c r="J116"/>
  <c r="J112"/>
  <c r="BK129"/>
  <c i="3" r="BK388"/>
  <c r="BK325"/>
  <c r="BK284"/>
  <c r="BK213"/>
  <c r="J176"/>
  <c r="BK152"/>
  <c r="J421"/>
  <c r="J340"/>
  <c r="J239"/>
  <c r="J213"/>
  <c r="BK118"/>
  <c r="J388"/>
  <c r="J298"/>
  <c r="J227"/>
  <c r="BK159"/>
  <c r="BK108"/>
  <c r="BK426"/>
  <c r="BK373"/>
  <c r="J321"/>
  <c r="J278"/>
  <c r="BK239"/>
  <c r="J195"/>
  <c r="J140"/>
  <c r="J108"/>
  <c i="4" r="BK175"/>
  <c r="BK138"/>
  <c r="BK113"/>
  <c r="J193"/>
  <c r="BK124"/>
  <c r="BK195"/>
  <c r="BK157"/>
  <c r="J133"/>
  <c r="J213"/>
  <c r="BK164"/>
  <c r="J110"/>
  <c i="5" r="BK98"/>
  <c i="2" r="J129"/>
  <c r="BK107"/>
  <c r="J149"/>
  <c r="BK131"/>
  <c i="3" r="BK405"/>
  <c r="J337"/>
  <c r="J283"/>
  <c r="J231"/>
  <c r="J189"/>
  <c r="J171"/>
  <c r="BK112"/>
  <c r="J395"/>
  <c r="J326"/>
  <c r="BK268"/>
  <c r="J214"/>
  <c r="BK175"/>
  <c r="BK136"/>
  <c r="BK371"/>
  <c r="J332"/>
  <c r="J260"/>
  <c r="BK229"/>
  <c r="J173"/>
  <c r="J112"/>
  <c r="BK429"/>
  <c r="J391"/>
  <c r="J300"/>
  <c r="J243"/>
  <c r="BK219"/>
  <c r="BK154"/>
  <c r="BK114"/>
  <c i="4" r="BK190"/>
  <c r="BK146"/>
  <c r="J212"/>
  <c r="BK185"/>
  <c r="BK156"/>
  <c r="BK108"/>
  <c r="BK172"/>
  <c r="BK131"/>
  <c r="J211"/>
  <c r="BK160"/>
  <c r="BK128"/>
  <c i="5" r="BK96"/>
  <c i="2" r="BK128"/>
  <c r="BK101"/>
  <c r="J107"/>
  <c r="J136"/>
  <c i="3" r="BK403"/>
  <c r="J374"/>
  <c r="J324"/>
  <c r="BK282"/>
  <c r="J229"/>
  <c r="BK187"/>
  <c r="J159"/>
  <c r="BK102"/>
  <c r="BK389"/>
  <c r="BK315"/>
  <c r="BK258"/>
  <c r="J219"/>
  <c r="BK178"/>
  <c r="J115"/>
  <c r="J379"/>
  <c r="J334"/>
  <c r="J263"/>
  <c r="BK189"/>
  <c r="BK143"/>
  <c r="J433"/>
  <c r="BK392"/>
  <c r="BK339"/>
  <c r="J307"/>
  <c r="BK247"/>
  <c r="BK177"/>
  <c r="BK117"/>
  <c r="J94"/>
  <c i="4" r="BK176"/>
  <c r="J143"/>
  <c r="J114"/>
  <c r="J180"/>
  <c r="BK149"/>
  <c r="BK120"/>
  <c r="BK178"/>
  <c r="J154"/>
  <c r="BK127"/>
  <c r="J209"/>
  <c r="BK155"/>
  <c r="BK119"/>
  <c i="5" r="J101"/>
  <c r="J100"/>
  <c i="3" r="BK223"/>
  <c r="J205"/>
  <c r="BK153"/>
  <c r="J105"/>
  <c r="BK401"/>
  <c r="BK303"/>
  <c r="BK237"/>
  <c r="BK207"/>
  <c r="J147"/>
  <c r="J392"/>
  <c r="BK349"/>
  <c r="BK283"/>
  <c r="J234"/>
  <c r="J187"/>
  <c r="J136"/>
  <c r="BK435"/>
  <c r="J405"/>
  <c r="BK326"/>
  <c r="BK302"/>
  <c r="J254"/>
  <c r="BK238"/>
  <c r="BK151"/>
  <c r="J113"/>
  <c i="4" r="J189"/>
  <c r="BK145"/>
  <c r="J115"/>
  <c r="BK194"/>
  <c r="J147"/>
  <c r="BK125"/>
  <c r="J194"/>
  <c r="J141"/>
  <c r="BK129"/>
  <c r="BK212"/>
  <c r="J151"/>
  <c i="5" r="BK94"/>
  <c r="J94"/>
  <c i="2" r="BK123"/>
  <c r="BK142"/>
  <c r="J101"/>
  <c r="BK144"/>
  <c i="3" r="J409"/>
  <c r="J365"/>
  <c r="J309"/>
  <c r="BK255"/>
  <c r="BK203"/>
  <c r="J167"/>
  <c r="BK111"/>
  <c r="J386"/>
  <c r="BK307"/>
  <c r="J255"/>
  <c r="BK199"/>
  <c r="BK172"/>
  <c r="BK409"/>
  <c r="J361"/>
  <c r="J286"/>
  <c r="J238"/>
  <c r="J190"/>
  <c r="J133"/>
  <c r="J435"/>
  <c r="J397"/>
  <c r="J359"/>
  <c r="BK309"/>
  <c r="J270"/>
  <c r="BK184"/>
  <c r="J152"/>
  <c i="4" r="BK217"/>
  <c r="BK168"/>
  <c r="J124"/>
  <c r="BK198"/>
  <c r="J165"/>
  <c r="BK132"/>
  <c r="J185"/>
  <c r="J138"/>
  <c r="J116"/>
  <c r="J205"/>
  <c r="BK140"/>
  <c i="5" r="J96"/>
  <c r="BK102"/>
  <c i="2" r="BK113"/>
  <c i="1" r="AS54"/>
  <c i="3" r="J384"/>
  <c r="BK313"/>
  <c r="BK280"/>
  <c r="BK243"/>
  <c r="BK212"/>
  <c r="J151"/>
  <c r="BK100"/>
  <c r="J378"/>
  <c r="BK304"/>
  <c r="BK251"/>
  <c r="J203"/>
  <c r="BK165"/>
  <c r="BK399"/>
  <c r="J353"/>
  <c r="BK295"/>
  <c r="BK209"/>
  <c r="J153"/>
  <c r="BK94"/>
  <c r="BK407"/>
  <c r="BK357"/>
  <c r="J315"/>
  <c r="BK276"/>
  <c r="J241"/>
  <c r="BK190"/>
  <c r="J145"/>
  <c i="4" r="BK213"/>
  <c r="J173"/>
  <c r="BK118"/>
  <c r="J197"/>
  <c r="BK166"/>
  <c r="J131"/>
  <c r="BK191"/>
  <c r="BK151"/>
  <c r="J118"/>
  <c r="BK207"/>
  <c r="J145"/>
  <c i="5" r="J98"/>
  <c r="J91"/>
  <c i="2" r="J115"/>
  <c r="J131"/>
  <c r="J152"/>
  <c r="J113"/>
  <c i="3" r="BK391"/>
  <c r="BK340"/>
  <c r="J297"/>
  <c r="J240"/>
  <c r="J199"/>
  <c r="J172"/>
  <c r="BK129"/>
  <c r="J417"/>
  <c r="BK332"/>
  <c r="J280"/>
  <c r="J209"/>
  <c r="J169"/>
  <c r="BK365"/>
  <c r="BK299"/>
  <c r="J247"/>
  <c r="BK181"/>
  <c r="J130"/>
  <c r="J430"/>
  <c r="BK374"/>
  <c r="BK324"/>
  <c r="J272"/>
  <c r="BK234"/>
  <c r="BK194"/>
  <c r="J156"/>
  <c r="BK107"/>
  <c i="4" r="J191"/>
  <c r="J164"/>
  <c r="BK121"/>
  <c r="J195"/>
  <c r="BK170"/>
  <c r="J130"/>
  <c r="J198"/>
  <c r="J169"/>
  <c r="J132"/>
  <c r="BK107"/>
  <c r="BK173"/>
  <c r="BK133"/>
  <c i="5" r="BK87"/>
  <c r="BK91"/>
  <c i="3" r="J215"/>
  <c r="BK145"/>
  <c r="J419"/>
  <c r="BK317"/>
  <c r="BK286"/>
  <c r="BK215"/>
  <c r="J174"/>
  <c r="J100"/>
  <c r="J367"/>
  <c r="J328"/>
  <c r="J252"/>
  <c r="J165"/>
  <c r="BK109"/>
  <c r="BK431"/>
  <c r="J376"/>
  <c r="BK347"/>
  <c r="BK311"/>
  <c r="J268"/>
  <c r="J191"/>
  <c r="BK157"/>
  <c r="BK115"/>
  <c i="4" r="BK200"/>
  <c r="J172"/>
  <c r="J142"/>
  <c r="J107"/>
  <c r="BK169"/>
  <c r="BK109"/>
  <c r="BK181"/>
  <c r="J136"/>
  <c r="J108"/>
  <c r="J178"/>
  <c r="J127"/>
  <c i="5" r="J88"/>
  <c i="2" r="BK136"/>
  <c r="BK132"/>
  <c r="J90"/>
  <c r="BK100"/>
  <c i="3" r="J401"/>
  <c r="J345"/>
  <c r="BK291"/>
  <c r="J245"/>
  <c r="BK198"/>
  <c r="J132"/>
  <c r="J403"/>
  <c r="BK321"/>
  <c r="BK270"/>
  <c r="J223"/>
  <c r="J179"/>
  <c r="J109"/>
  <c r="BK369"/>
  <c r="J343"/>
  <c r="BK254"/>
  <c r="BK205"/>
  <c r="BK171"/>
  <c r="BK127"/>
  <c r="J431"/>
  <c r="J382"/>
  <c r="BK330"/>
  <c r="J295"/>
  <c r="BK242"/>
  <c r="J233"/>
  <c r="J175"/>
  <c r="J127"/>
  <c i="4" r="BK205"/>
  <c r="J144"/>
  <c r="BK209"/>
  <c r="J167"/>
  <c r="BK144"/>
  <c r="BK201"/>
  <c r="J168"/>
  <c r="BK123"/>
  <c r="BK210"/>
  <c r="J146"/>
  <c r="J121"/>
  <c i="5" r="BK88"/>
  <c r="J90"/>
  <c i="2" r="J96"/>
  <c r="BK111"/>
  <c r="J142"/>
  <c r="BK90"/>
  <c i="3" r="J399"/>
  <c r="BK351"/>
  <c r="BK298"/>
  <c r="BK274"/>
  <c r="BK221"/>
  <c r="BK179"/>
  <c r="J138"/>
  <c r="J427"/>
  <c r="J357"/>
  <c r="BK300"/>
  <c r="J225"/>
  <c r="BK180"/>
  <c r="BK427"/>
  <c r="J363"/>
  <c r="BK337"/>
  <c r="BK249"/>
  <c r="J196"/>
  <c r="BK163"/>
  <c r="J107"/>
  <c r="BK421"/>
  <c r="BK361"/>
  <c r="J325"/>
  <c r="J288"/>
  <c r="J249"/>
  <c r="J207"/>
  <c r="J181"/>
  <c r="BK132"/>
  <c i="4" r="BK204"/>
  <c r="J166"/>
  <c r="BK134"/>
  <c r="BK202"/>
  <c r="BK162"/>
  <c r="J123"/>
  <c r="BK197"/>
  <c r="J137"/>
  <c r="J113"/>
  <c r="BK193"/>
  <c r="J120"/>
  <c i="5" r="BK101"/>
  <c i="2" r="BK112"/>
  <c r="J146"/>
  <c r="J123"/>
  <c r="BK146"/>
  <c i="3" r="BK428"/>
  <c r="BK359"/>
  <c r="BK290"/>
  <c r="J251"/>
  <c r="J211"/>
  <c r="BK140"/>
  <c r="J429"/>
  <c r="BK343"/>
  <c r="BK293"/>
  <c r="J235"/>
  <c r="BK195"/>
  <c r="J143"/>
  <c r="BK397"/>
  <c r="BK345"/>
  <c r="BK230"/>
  <c r="J157"/>
  <c r="J111"/>
  <c r="BK425"/>
  <c r="BK363"/>
  <c r="J313"/>
  <c r="BK260"/>
  <c r="J221"/>
  <c r="BK186"/>
  <c r="BK133"/>
  <c i="4" r="J217"/>
  <c r="BK180"/>
  <c r="BK147"/>
  <c r="J215"/>
  <c r="J188"/>
  <c r="BK137"/>
  <c r="J204"/>
  <c r="J140"/>
  <c r="J119"/>
  <c r="BK188"/>
  <c r="BK142"/>
  <c i="5" r="J92"/>
  <c r="J86"/>
  <c i="2" l="1" r="BK89"/>
  <c r="J89"/>
  <c r="J61"/>
  <c r="R110"/>
  <c r="P139"/>
  <c r="T145"/>
  <c i="3" r="P93"/>
  <c r="BK135"/>
  <c r="J135"/>
  <c r="J62"/>
  <c r="P162"/>
  <c r="R257"/>
  <c r="T264"/>
  <c r="R306"/>
  <c r="P342"/>
  <c r="P394"/>
  <c r="P414"/>
  <c r="P413"/>
  <c r="R424"/>
  <c i="4" r="BK106"/>
  <c r="J106"/>
  <c r="J61"/>
  <c r="BK112"/>
  <c r="J112"/>
  <c r="J62"/>
  <c r="BK117"/>
  <c r="J117"/>
  <c r="J63"/>
  <c r="BK126"/>
  <c r="J126"/>
  <c r="J64"/>
  <c r="P135"/>
  <c r="T139"/>
  <c r="P153"/>
  <c r="R158"/>
  <c r="BK174"/>
  <c r="J174"/>
  <c r="J74"/>
  <c i="2" r="R89"/>
  <c r="R88"/>
  <c r="BK110"/>
  <c r="J110"/>
  <c r="J63"/>
  <c r="BK139"/>
  <c r="J139"/>
  <c r="J66"/>
  <c r="BK145"/>
  <c r="J145"/>
  <c r="J67"/>
  <c i="3" r="BK93"/>
  <c r="J93"/>
  <c r="J61"/>
  <c r="T135"/>
  <c r="R162"/>
  <c r="BK257"/>
  <c r="J257"/>
  <c r="J64"/>
  <c r="P264"/>
  <c r="T306"/>
  <c r="BK342"/>
  <c r="J342"/>
  <c r="J67"/>
  <c r="R394"/>
  <c r="R414"/>
  <c r="R413"/>
  <c r="BK424"/>
  <c r="J424"/>
  <c r="J71"/>
  <c i="4" r="P106"/>
  <c r="T112"/>
  <c r="P117"/>
  <c r="P126"/>
  <c r="BK135"/>
  <c r="J135"/>
  <c r="J65"/>
  <c r="BK139"/>
  <c r="J139"/>
  <c r="J66"/>
  <c r="T153"/>
  <c r="BK163"/>
  <c r="J163"/>
  <c r="J72"/>
  <c r="T163"/>
  <c r="P171"/>
  <c r="R174"/>
  <c r="BK187"/>
  <c r="J187"/>
  <c r="J78"/>
  <c r="T187"/>
  <c r="R192"/>
  <c r="P196"/>
  <c r="BK203"/>
  <c r="J203"/>
  <c r="J81"/>
  <c r="R203"/>
  <c r="T206"/>
  <c i="2" r="P89"/>
  <c r="T110"/>
  <c r="T139"/>
  <c r="T138"/>
  <c r="R145"/>
  <c i="3" r="R93"/>
  <c r="P135"/>
  <c r="BK162"/>
  <c r="J162"/>
  <c r="J63"/>
  <c r="P257"/>
  <c r="BK264"/>
  <c r="J264"/>
  <c r="J65"/>
  <c r="P306"/>
  <c r="R342"/>
  <c r="BK394"/>
  <c r="J394"/>
  <c r="J68"/>
  <c r="BK414"/>
  <c r="BK413"/>
  <c r="J413"/>
  <c r="J69"/>
  <c r="P424"/>
  <c i="4" r="T106"/>
  <c r="P112"/>
  <c r="R117"/>
  <c r="R126"/>
  <c r="R135"/>
  <c r="P139"/>
  <c r="BK153"/>
  <c r="J153"/>
  <c r="J70"/>
  <c r="BK158"/>
  <c r="J158"/>
  <c r="J71"/>
  <c r="T158"/>
  <c r="R163"/>
  <c r="R171"/>
  <c r="P174"/>
  <c r="R187"/>
  <c r="P192"/>
  <c r="BK196"/>
  <c r="J196"/>
  <c r="J80"/>
  <c r="T196"/>
  <c r="T203"/>
  <c r="P206"/>
  <c i="5" r="T85"/>
  <c i="2" r="T89"/>
  <c r="T88"/>
  <c r="T87"/>
  <c r="P110"/>
  <c r="R139"/>
  <c r="R138"/>
  <c r="R87"/>
  <c r="P145"/>
  <c i="3" r="T93"/>
  <c r="R135"/>
  <c r="T162"/>
  <c r="T257"/>
  <c r="R264"/>
  <c r="BK306"/>
  <c r="J306"/>
  <c r="J66"/>
  <c r="T342"/>
  <c r="T394"/>
  <c r="T414"/>
  <c r="T413"/>
  <c r="T424"/>
  <c i="4" r="R106"/>
  <c r="R112"/>
  <c r="T117"/>
  <c r="T126"/>
  <c r="T135"/>
  <c r="R139"/>
  <c r="R153"/>
  <c r="R152"/>
  <c r="P158"/>
  <c r="P163"/>
  <c r="BK171"/>
  <c r="J171"/>
  <c r="J73"/>
  <c r="T171"/>
  <c r="T174"/>
  <c r="P187"/>
  <c r="BK192"/>
  <c r="J192"/>
  <c r="J79"/>
  <c r="T192"/>
  <c r="R196"/>
  <c r="P203"/>
  <c r="BK206"/>
  <c r="J206"/>
  <c r="J82"/>
  <c r="R206"/>
  <c i="5" r="BK85"/>
  <c r="J85"/>
  <c r="J61"/>
  <c r="P85"/>
  <c r="R85"/>
  <c r="BK89"/>
  <c r="J89"/>
  <c r="J62"/>
  <c r="P89"/>
  <c r="R89"/>
  <c r="T89"/>
  <c r="BK93"/>
  <c r="J93"/>
  <c r="J63"/>
  <c r="P93"/>
  <c r="R93"/>
  <c r="T93"/>
  <c i="2" r="BK106"/>
  <c r="J106"/>
  <c r="J62"/>
  <c r="BK135"/>
  <c r="J135"/>
  <c r="J64"/>
  <c i="4" r="BK148"/>
  <c r="J148"/>
  <c r="J67"/>
  <c r="BK150"/>
  <c r="J150"/>
  <c r="J68"/>
  <c r="BK216"/>
  <c r="J216"/>
  <c r="J84"/>
  <c r="BK182"/>
  <c r="J182"/>
  <c r="J75"/>
  <c r="BK214"/>
  <c r="J214"/>
  <c r="J83"/>
  <c r="BK184"/>
  <c r="J184"/>
  <c r="J76"/>
  <c i="5" r="E48"/>
  <c r="BE91"/>
  <c r="BE94"/>
  <c r="BE96"/>
  <c r="F55"/>
  <c r="J77"/>
  <c r="BE101"/>
  <c r="BE86"/>
  <c r="BE87"/>
  <c r="BE88"/>
  <c r="BE100"/>
  <c r="BE90"/>
  <c r="BE92"/>
  <c r="BE98"/>
  <c r="BE102"/>
  <c i="3" r="J414"/>
  <c r="J70"/>
  <c i="4" r="E48"/>
  <c r="F55"/>
  <c r="J100"/>
  <c r="BE108"/>
  <c r="BE113"/>
  <c r="BE114"/>
  <c r="BE120"/>
  <c r="BE123"/>
  <c r="BE124"/>
  <c r="BE129"/>
  <c r="BE134"/>
  <c r="BE143"/>
  <c r="BE146"/>
  <c r="BE147"/>
  <c r="BE155"/>
  <c r="BE156"/>
  <c r="BE162"/>
  <c r="BE165"/>
  <c r="BE166"/>
  <c r="BE167"/>
  <c r="BE170"/>
  <c r="BE176"/>
  <c r="BE178"/>
  <c r="BE180"/>
  <c r="BE185"/>
  <c r="BE194"/>
  <c r="BE200"/>
  <c r="J98"/>
  <c r="BE109"/>
  <c r="BE110"/>
  <c r="BE128"/>
  <c r="BE138"/>
  <c r="BE142"/>
  <c r="BE144"/>
  <c r="BE145"/>
  <c r="BE168"/>
  <c r="BE173"/>
  <c r="BE179"/>
  <c r="BE188"/>
  <c r="BE202"/>
  <c r="BE205"/>
  <c r="BE207"/>
  <c r="BE208"/>
  <c r="BE212"/>
  <c r="BE111"/>
  <c r="BE115"/>
  <c r="BE116"/>
  <c r="BE118"/>
  <c r="BE121"/>
  <c r="BE133"/>
  <c r="BE154"/>
  <c r="BE159"/>
  <c r="BE164"/>
  <c r="BE172"/>
  <c r="BE175"/>
  <c r="BE177"/>
  <c r="BE181"/>
  <c r="BE183"/>
  <c r="BE189"/>
  <c r="BE190"/>
  <c r="BE199"/>
  <c r="BE201"/>
  <c r="BE211"/>
  <c r="BE213"/>
  <c r="BE107"/>
  <c r="BE119"/>
  <c r="BE122"/>
  <c r="BE125"/>
  <c r="BE127"/>
  <c r="BE130"/>
  <c r="BE131"/>
  <c r="BE132"/>
  <c r="BE136"/>
  <c r="BE137"/>
  <c r="BE140"/>
  <c r="BE141"/>
  <c r="BE149"/>
  <c r="BE151"/>
  <c r="BE157"/>
  <c r="BE160"/>
  <c r="BE161"/>
  <c r="BE169"/>
  <c r="BE191"/>
  <c r="BE193"/>
  <c r="BE195"/>
  <c r="BE197"/>
  <c r="BE198"/>
  <c r="BE204"/>
  <c r="BE209"/>
  <c r="BE210"/>
  <c r="BE215"/>
  <c r="BE217"/>
  <c i="3" r="BE109"/>
  <c r="BE113"/>
  <c r="BE129"/>
  <c r="BE141"/>
  <c r="BE147"/>
  <c r="BE159"/>
  <c r="BE165"/>
  <c r="BE169"/>
  <c r="BE171"/>
  <c r="BE172"/>
  <c r="BE180"/>
  <c r="BE192"/>
  <c r="BE201"/>
  <c r="BE203"/>
  <c r="BE211"/>
  <c r="BE223"/>
  <c r="BE230"/>
  <c r="BE237"/>
  <c r="BE251"/>
  <c r="BE262"/>
  <c r="BE282"/>
  <c r="BE284"/>
  <c r="BE290"/>
  <c r="BE293"/>
  <c r="BE297"/>
  <c r="BE298"/>
  <c r="BE325"/>
  <c r="BE326"/>
  <c r="BE332"/>
  <c r="BE336"/>
  <c r="BE337"/>
  <c r="BE340"/>
  <c r="BE343"/>
  <c r="BE351"/>
  <c r="BE365"/>
  <c r="BE367"/>
  <c r="BE386"/>
  <c r="BE388"/>
  <c r="BE399"/>
  <c r="BE426"/>
  <c r="BE430"/>
  <c r="BE431"/>
  <c r="BE433"/>
  <c r="BE435"/>
  <c r="F55"/>
  <c r="BE98"/>
  <c r="BE100"/>
  <c r="BE111"/>
  <c r="BE114"/>
  <c r="BE118"/>
  <c r="BE140"/>
  <c r="BE150"/>
  <c r="BE160"/>
  <c r="BE167"/>
  <c r="BE174"/>
  <c r="BE175"/>
  <c r="BE177"/>
  <c r="BE178"/>
  <c r="BE179"/>
  <c r="BE186"/>
  <c r="BE194"/>
  <c r="BE196"/>
  <c r="BE198"/>
  <c r="BE199"/>
  <c r="BE213"/>
  <c r="BE214"/>
  <c r="BE215"/>
  <c r="BE219"/>
  <c r="BE221"/>
  <c r="BE231"/>
  <c r="BE236"/>
  <c r="BE241"/>
  <c r="BE245"/>
  <c r="BE255"/>
  <c r="BE265"/>
  <c r="BE270"/>
  <c r="BE274"/>
  <c r="BE278"/>
  <c r="BE280"/>
  <c r="BE291"/>
  <c r="BE300"/>
  <c r="BE303"/>
  <c r="BE304"/>
  <c r="BE307"/>
  <c r="BE309"/>
  <c r="BE313"/>
  <c r="BE317"/>
  <c r="BE321"/>
  <c r="BE328"/>
  <c r="BE330"/>
  <c r="BE339"/>
  <c r="BE359"/>
  <c r="BE374"/>
  <c r="BE378"/>
  <c r="BE382"/>
  <c r="BE389"/>
  <c r="BE401"/>
  <c r="BE403"/>
  <c r="BE405"/>
  <c r="BE411"/>
  <c r="BE419"/>
  <c r="BE422"/>
  <c r="BE429"/>
  <c r="J52"/>
  <c r="E81"/>
  <c r="BE94"/>
  <c r="BE96"/>
  <c r="BE102"/>
  <c r="BE107"/>
  <c r="BE112"/>
  <c r="BE127"/>
  <c r="BE130"/>
  <c r="BE132"/>
  <c r="BE138"/>
  <c r="BE145"/>
  <c r="BE151"/>
  <c r="BE152"/>
  <c r="BE153"/>
  <c r="BE157"/>
  <c r="BE173"/>
  <c r="BE176"/>
  <c r="BE182"/>
  <c r="BE187"/>
  <c r="BE189"/>
  <c r="BE190"/>
  <c r="BE191"/>
  <c r="BE205"/>
  <c r="BE212"/>
  <c r="BE217"/>
  <c r="BE227"/>
  <c r="BE229"/>
  <c r="BE233"/>
  <c r="BE238"/>
  <c r="BE242"/>
  <c r="BE243"/>
  <c r="BE252"/>
  <c r="BE254"/>
  <c r="BE260"/>
  <c r="BE272"/>
  <c r="BE276"/>
  <c r="BE283"/>
  <c r="BE288"/>
  <c r="BE311"/>
  <c r="BE324"/>
  <c r="BE334"/>
  <c r="BE345"/>
  <c r="BE349"/>
  <c r="BE353"/>
  <c r="BE358"/>
  <c r="BE371"/>
  <c r="BE373"/>
  <c r="BE379"/>
  <c r="BE384"/>
  <c r="BE391"/>
  <c r="BE397"/>
  <c r="BE407"/>
  <c r="BE409"/>
  <c r="BE428"/>
  <c r="BE105"/>
  <c r="BE108"/>
  <c r="BE115"/>
  <c r="BE117"/>
  <c r="BE133"/>
  <c r="BE136"/>
  <c r="BE143"/>
  <c r="BE149"/>
  <c r="BE154"/>
  <c r="BE156"/>
  <c r="BE163"/>
  <c r="BE181"/>
  <c r="BE184"/>
  <c r="BE195"/>
  <c r="BE207"/>
  <c r="BE209"/>
  <c r="BE225"/>
  <c r="BE234"/>
  <c r="BE235"/>
  <c r="BE239"/>
  <c r="BE240"/>
  <c r="BE247"/>
  <c r="BE249"/>
  <c r="BE258"/>
  <c r="BE263"/>
  <c r="BE268"/>
  <c r="BE286"/>
  <c r="BE295"/>
  <c r="BE299"/>
  <c r="BE302"/>
  <c r="BE315"/>
  <c r="BE347"/>
  <c r="BE355"/>
  <c r="BE357"/>
  <c r="BE361"/>
  <c r="BE363"/>
  <c r="BE369"/>
  <c r="BE376"/>
  <c r="BE392"/>
  <c r="BE395"/>
  <c r="BE415"/>
  <c r="BE417"/>
  <c r="BE421"/>
  <c r="BE425"/>
  <c r="BE427"/>
  <c i="2" r="J52"/>
  <c r="E77"/>
  <c r="BE101"/>
  <c r="BE107"/>
  <c r="BE111"/>
  <c r="BE123"/>
  <c r="BE128"/>
  <c r="BE134"/>
  <c r="BE144"/>
  <c r="BE149"/>
  <c r="F55"/>
  <c r="BE113"/>
  <c r="BE116"/>
  <c r="BE140"/>
  <c r="BE90"/>
  <c r="BE112"/>
  <c r="BE115"/>
  <c r="BE129"/>
  <c r="BE131"/>
  <c r="BE132"/>
  <c r="BE146"/>
  <c r="BE96"/>
  <c r="BE100"/>
  <c r="BE136"/>
  <c r="BE142"/>
  <c r="BE152"/>
  <c i="4" r="F35"/>
  <c i="1" r="BB57"/>
  <c i="3" r="F34"/>
  <c i="1" r="BA56"/>
  <c i="2" r="J34"/>
  <c i="1" r="AW55"/>
  <c i="4" r="F36"/>
  <c i="1" r="BC57"/>
  <c i="4" r="J34"/>
  <c i="1" r="AW57"/>
  <c i="2" r="F36"/>
  <c i="1" r="BC55"/>
  <c i="2" r="F37"/>
  <c i="1" r="BD55"/>
  <c i="3" r="J34"/>
  <c i="1" r="AW56"/>
  <c i="3" r="F37"/>
  <c i="1" r="BD56"/>
  <c i="3" r="F35"/>
  <c i="1" r="BB56"/>
  <c i="4" r="F34"/>
  <c i="1" r="BA57"/>
  <c i="5" r="F36"/>
  <c i="1" r="BC58"/>
  <c i="5" r="F35"/>
  <c i="1" r="BB58"/>
  <c i="5" r="J34"/>
  <c i="1" r="AW58"/>
  <c i="4" r="F37"/>
  <c i="1" r="BD57"/>
  <c i="2" r="F34"/>
  <c i="1" r="BA55"/>
  <c i="5" r="F37"/>
  <c i="1" r="BD58"/>
  <c i="5" r="F34"/>
  <c i="1" r="BA58"/>
  <c i="2" r="F35"/>
  <c i="1" r="BB55"/>
  <c i="3" r="F36"/>
  <c i="1" r="BC56"/>
  <c i="5" l="1" r="R84"/>
  <c r="R83"/>
  <c r="P84"/>
  <c r="P83"/>
  <c i="1" r="AU58"/>
  <c i="4" r="T186"/>
  <c r="P186"/>
  <c i="3" r="T92"/>
  <c r="T91"/>
  <c i="4" r="R186"/>
  <c r="T105"/>
  <c i="3" r="R92"/>
  <c r="R91"/>
  <c i="4" r="R105"/>
  <c r="R104"/>
  <c i="5" r="T84"/>
  <c r="T83"/>
  <c i="2" r="P88"/>
  <c i="4" r="T152"/>
  <c r="P105"/>
  <c r="P152"/>
  <c i="3" r="P92"/>
  <c r="P91"/>
  <c i="1" r="AU56"/>
  <c i="2" r="P138"/>
  <c r="P87"/>
  <c i="1" r="AU55"/>
  <c i="2" r="BK138"/>
  <c r="J138"/>
  <c r="J65"/>
  <c i="4" r="BK186"/>
  <c r="J186"/>
  <c r="J77"/>
  <c i="5" r="BK84"/>
  <c r="J84"/>
  <c r="J60"/>
  <c i="2" r="BK88"/>
  <c r="J88"/>
  <c r="J60"/>
  <c i="3" r="BK92"/>
  <c r="J92"/>
  <c r="J60"/>
  <c i="4" r="BK105"/>
  <c r="J105"/>
  <c r="J60"/>
  <c r="BK152"/>
  <c r="J152"/>
  <c r="J69"/>
  <c i="5" r="F33"/>
  <c i="1" r="AZ58"/>
  <c i="5" r="J33"/>
  <c i="1" r="AV58"/>
  <c r="AT58"/>
  <c r="BB54"/>
  <c r="AX54"/>
  <c r="BC54"/>
  <c r="W32"/>
  <c i="3" r="J33"/>
  <c i="1" r="AV56"/>
  <c r="AT56"/>
  <c i="4" r="F33"/>
  <c i="1" r="AZ57"/>
  <c r="BD54"/>
  <c r="W33"/>
  <c i="2" r="J33"/>
  <c i="1" r="AV55"/>
  <c r="AT55"/>
  <c r="BA54"/>
  <c r="AW54"/>
  <c r="AK30"/>
  <c i="3" r="F33"/>
  <c i="1" r="AZ56"/>
  <c i="4" r="J33"/>
  <c i="1" r="AV57"/>
  <c r="AT57"/>
  <c i="2" r="F33"/>
  <c i="1" r="AZ55"/>
  <c i="4" l="1" r="P104"/>
  <c i="1" r="AU57"/>
  <c i="4" r="T104"/>
  <c i="3" r="BK91"/>
  <c r="J91"/>
  <c r="J59"/>
  <c i="2" r="BK87"/>
  <c r="J87"/>
  <c i="5" r="BK83"/>
  <c r="J83"/>
  <c i="4" r="BK104"/>
  <c r="J104"/>
  <c i="1" r="AU54"/>
  <c r="AZ54"/>
  <c r="AV54"/>
  <c r="AK29"/>
  <c i="2" r="J30"/>
  <c i="1" r="AG55"/>
  <c r="W30"/>
  <c i="4" r="J30"/>
  <c i="1" r="AG57"/>
  <c r="AY54"/>
  <c r="W31"/>
  <c i="5" r="J30"/>
  <c i="1" r="AG58"/>
  <c i="5" l="1" r="J39"/>
  <c i="4" r="J39"/>
  <c i="2" r="J39"/>
  <c i="4" r="J59"/>
  <c i="5" r="J59"/>
  <c i="2" r="J59"/>
  <c i="1" r="AN55"/>
  <c r="AN57"/>
  <c r="AN58"/>
  <c r="W29"/>
  <c r="AT54"/>
  <c i="3" r="J30"/>
  <c i="1" r="AG56"/>
  <c r="AN56"/>
  <c i="3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<sst xmlns="http://schemas.openxmlformats.org/spreadsheetml/2006/main">
  <si>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</si>
  <si>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</si>
  <si>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</si>
  <si>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</si>
  <si>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</si>
  <si>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{69109a3d-cae2-40d2-8973-7e48a9bd248c}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</si>
  <si>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</si>
  <si>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</si>
  <si>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</si>
  <si>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</si>
  <si>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</si>
  <si>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</si>
  <si>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</si>
  <si>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</si>
  <si>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2422_DVZ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</si>
  <si>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</si>
  <si>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</si>
  <si>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NEMOCNICE ČESKÁ LÍPA, ÚPRAVY OHŘEVU TEPLÉ VODY (TUV)</t>
  </si>
  <si>
    <t>KSO:</t>
  </si>
  <si>
    <t/>
  </si>
  <si>
    <t>CC-CZ:</t>
  </si>
  <si>
    <t>Místo:</t>
  </si>
  <si>
    <t xml:space="preserve">Purkyňova 1849, Česká Lípa </t>
  </si>
  <si>
    <t>Datum:</t>
  </si>
  <si>
    <t>11. 7. 2024</t>
  </si>
  <si>
    <t>Zadavatel:</t>
  </si>
  <si>
    <t>IČ:</t>
  </si>
  <si>
    <t>27283518</t>
  </si>
  <si>
    <t>Nemocnice s poliklinikou Česká Lípa a.s.</t>
  </si>
  <si>
    <t>DIČ:</t>
  </si>
  <si>
    <t>CZ27283518</t>
  </si>
  <si>
    <t>Uchazeč:</t>
  </si>
  <si>
    <t>Vyplň údaj</t>
  </si>
  <si>
    <t>Projektant:</t>
  </si>
  <si>
    <t>63756617</t>
  </si>
  <si>
    <t>Ing. Václav Remuta</t>
  </si>
  <si>
    <t>CZ6812161521</t>
  </si>
  <si>
    <t>True</t>
  </si>
  <si>
    <t>Zpracovatel:</t>
  </si>
  <si>
    <t>25410482</t>
  </si>
  <si>
    <t xml:space="preserve">STORING spol. s.r.o. </t>
  </si>
  <si>
    <t>CZ25410482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</si>
  <si>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</si>
  <si>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</si>
  <si>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</si>
  <si>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</si>
  <si>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</si>
  <si>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</si>
  <si>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</si>
  <si>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</si>
  <si>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</si>
  <si>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</si>
  <si>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</si>
  <si>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</si>
  <si>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</si>
  <si>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</si>
  <si>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</si>
  <si>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</si>
  <si>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</si>
  <si>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</si>
  <si>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</si>
  <si>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</si>
  <si>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</si>
  <si>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</si>
  <si>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</si>
  <si>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</si>
  <si>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</si>
  <si>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</si>
  <si>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</si>
  <si>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</si>
  <si>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</si>
  <si>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</si>
  <si>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</si>
  <si>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</si>
  <si>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</si>
  <si>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</si>
  <si>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</si>
  <si>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</si>
  <si>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</si>
  <si>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</si>
  <si>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</si>
  <si>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</si>
  <si>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</si>
  <si>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</t>
  </si>
  <si>
    <t>Dokumentace stavebního objektu</t>
  </si>
  <si>
    <t>STA</t>
  </si>
  <si>
    <t>1</t>
  </si>
  <si>
    <t>{80a5cdae-c418-49a9-8ddb-de4534d7a470}</t>
  </si>
  <si>
    <t>2</t>
  </si>
  <si>
    <t>D.2.1</t>
  </si>
  <si>
    <t>Technologická část, rozvody TV a C</t>
  </si>
  <si>
    <t>{1e620401-666b-4301-b214-c9b4aa0c8249}</t>
  </si>
  <si>
    <t>D.3</t>
  </si>
  <si>
    <t>Měření a regulace</t>
  </si>
  <si>
    <t>{9fca0185-fe68-433e-b0e2-b52d36a50998}</t>
  </si>
  <si>
    <t>VRN</t>
  </si>
  <si>
    <t>Vedlejší rozpočtové náklady</t>
  </si>
  <si>
    <t>{e134e0dd-732e-453c-9a80-6f2a040d6c9a}</t>
  </si>
  <si>
    <t>KRYCÍ LIST SOUPISU PRACÍ</t>
  </si>
  <si>
    <t>Objekt:</t>
  </si>
  <si>
    <t>D.1 - Dokumentace stavebního objektu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</si>
  <si>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</si>
  <si>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</si>
  <si>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</si>
  <si>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</si>
  <si>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</si>
  <si>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</si>
  <si>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</si>
  <si>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</si>
  <si>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</si>
  <si>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</si>
  <si>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</si>
  <si>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</si>
  <si>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</si>
  <si>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</si>
  <si>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</si>
  <si>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</si>
  <si>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</si>
  <si>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</si>
  <si>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</si>
  <si>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</si>
  <si>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</si>
  <si>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</si>
  <si>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</si>
  <si>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</si>
  <si>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</si>
  <si>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</si>
  <si>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</si>
  <si>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</si>
  <si>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</si>
  <si>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</si>
  <si>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273321311</t>
  </si>
  <si>
    <t>Základové desky ze ŽB bez zvýšených nároků na prostředí tř. C 16/20</t>
  </si>
  <si>
    <t>m3</t>
  </si>
  <si>
    <t>4</t>
  </si>
  <si>
    <t>-946290938</t>
  </si>
  <si>
    <t>Online PSC</t>
  </si>
  <si>
    <t>https://podminky.urs.cz/item/CS_URS_2024_02/273321311</t>
  </si>
  <si>
    <t>VV</t>
  </si>
  <si>
    <t>"základ"2*(5*1,3*0,1)</t>
  </si>
  <si>
    <t>"základ"1,4*1,3*0,1</t>
  </si>
  <si>
    <t>"odvodnění"0,1*4</t>
  </si>
  <si>
    <t>Součet</t>
  </si>
  <si>
    <t>273351215</t>
  </si>
  <si>
    <t>Zřízení bednění stěn základových desek</t>
  </si>
  <si>
    <t>m2</t>
  </si>
  <si>
    <t>-386749554</t>
  </si>
  <si>
    <t>"základ" 2*(5+1,3+5+1,3)*0,1</t>
  </si>
  <si>
    <t>"základ"(1,4+1,3+1,4+1,3)*0,1</t>
  </si>
  <si>
    <t>3</t>
  </si>
  <si>
    <t>273351216</t>
  </si>
  <si>
    <t>Odstranění bednění stěn základových desek</t>
  </si>
  <si>
    <t>-85382830</t>
  </si>
  <si>
    <t>273362021</t>
  </si>
  <si>
    <t>Výztuž základových desek svařovanými sítěmi Kari</t>
  </si>
  <si>
    <t>t</t>
  </si>
  <si>
    <t>193531819</t>
  </si>
  <si>
    <t>https://podminky.urs.cz/item/CS_URS_2024_02/273362021</t>
  </si>
  <si>
    <t>"základ"2*(5*1,3)*2*5,4*0,001</t>
  </si>
  <si>
    <t>"základ"(1,4*1,3)*2*5,4*0,001</t>
  </si>
  <si>
    <t>6</t>
  </si>
  <si>
    <t>Úpravy povrchů, podlahy a osazování výplní</t>
  </si>
  <si>
    <t>5</t>
  </si>
  <si>
    <t>632451414R</t>
  </si>
  <si>
    <t>Potěr pískocementový tl do 10 mm tř. C 15 běžný</t>
  </si>
  <si>
    <t>63221252</t>
  </si>
  <si>
    <t>https://podminky.urs.cz/item/CS_URS_2024_02/632451414R</t>
  </si>
  <si>
    <t>"20 % z podlahové plochy"165,6*0,2</t>
  </si>
  <si>
    <t>9</t>
  </si>
  <si>
    <t>Ostatní konstrukce a práce, bourání</t>
  </si>
  <si>
    <t>900.001</t>
  </si>
  <si>
    <t>Stavební přípomoce profese VYT, TUV, ZTI - sekání, prostupy, začištění, úklid, likvidace sutě</t>
  </si>
  <si>
    <t>kpl</t>
  </si>
  <si>
    <t>-1399285265</t>
  </si>
  <si>
    <t>7</t>
  </si>
  <si>
    <t>900.002</t>
  </si>
  <si>
    <t>Stavební přípomoce profese MaR - sekání, prostupy, začištění, úklid, likvidace sutě</t>
  </si>
  <si>
    <t>-2085010263</t>
  </si>
  <si>
    <t>8</t>
  </si>
  <si>
    <t>952901111</t>
  </si>
  <si>
    <t>Vyčištění budov bytové a občanské výstavby při výšce podlaží do 4 m</t>
  </si>
  <si>
    <t>750463</t>
  </si>
  <si>
    <t>https://podminky.urs.cz/item/CS_URS_2024_02/952901111</t>
  </si>
  <si>
    <t>952901112R</t>
  </si>
  <si>
    <t>Úklid (vyčištění a vysátí) podlahy strojovny ÚT před nátěrem</t>
  </si>
  <si>
    <t>1323455613</t>
  </si>
  <si>
    <t>10</t>
  </si>
  <si>
    <t>961055111</t>
  </si>
  <si>
    <t>Bourání základů ze ŽB</t>
  </si>
  <si>
    <t>-970188080</t>
  </si>
  <si>
    <t>https://podminky.urs.cz/item/CS_URS_2024_02/961055111</t>
  </si>
  <si>
    <t>0,45*0,77*0,05</t>
  </si>
  <si>
    <t>1,52*0,7*0,1</t>
  </si>
  <si>
    <t>1,5*1,15*0,2</t>
  </si>
  <si>
    <t>2*(2,52*0,4*1,1)</t>
  </si>
  <si>
    <t>11</t>
  </si>
  <si>
    <t>965043431</t>
  </si>
  <si>
    <t>Bourání podkladů pod dlažby betonových s potěrem nebo teracem tl do 150 mm pl do 4 m2</t>
  </si>
  <si>
    <t>1551164573</t>
  </si>
  <si>
    <t>https://podminky.urs.cz/item/CS_URS_2024_02/965043431</t>
  </si>
  <si>
    <t>"odvodňovací žlab"(3+3+2)*0,25*0,15</t>
  </si>
  <si>
    <t>"vpusť"0,4*0,4*0,15*3</t>
  </si>
  <si>
    <t>979081111</t>
  </si>
  <si>
    <t>Odvoz suti a vybouraných hmot na skládku do 1 km</t>
  </si>
  <si>
    <t>-1526742342</t>
  </si>
  <si>
    <t>13</t>
  </si>
  <si>
    <t>979081121</t>
  </si>
  <si>
    <t>Odvoz suti a vybouraných hmot na skládku ZKD 1 km přes 1 km</t>
  </si>
  <si>
    <t>276493955</t>
  </si>
  <si>
    <t>P</t>
  </si>
  <si>
    <t>Poznámka k položce:_x000d_
Skládka - vzdálenost 10 km</t>
  </si>
  <si>
    <t>14</t>
  </si>
  <si>
    <t>979082111</t>
  </si>
  <si>
    <t>Vnitrostaveništní doprava suti a vybouraných hmot do 10 m</t>
  </si>
  <si>
    <t>376001293</t>
  </si>
  <si>
    <t>15</t>
  </si>
  <si>
    <t>979082121</t>
  </si>
  <si>
    <t>Vnitrostaveništní doprava suti a vybouraných hmot ZKD 5 m přes 10 m</t>
  </si>
  <si>
    <t>-1709566082</t>
  </si>
  <si>
    <t>Poznámka k položce:_x000d_
celková vzdálenost 200 m</t>
  </si>
  <si>
    <t>16</t>
  </si>
  <si>
    <t>979098111</t>
  </si>
  <si>
    <t>Poplatek za skládku - ŽB bez příměsi</t>
  </si>
  <si>
    <t>1448613234</t>
  </si>
  <si>
    <t>998</t>
  </si>
  <si>
    <t>Přesun hmot</t>
  </si>
  <si>
    <t>17</t>
  </si>
  <si>
    <t>998012022</t>
  </si>
  <si>
    <t>Přesun hmot pro budovy monolitické v přes 6 do 12 m</t>
  </si>
  <si>
    <t>124983231</t>
  </si>
  <si>
    <t>https://podminky.urs.cz/item/CS_URS_2024_02/998012022</t>
  </si>
  <si>
    <t>PSV</t>
  </si>
  <si>
    <t>Práce a dodávky PSV</t>
  </si>
  <si>
    <t>783</t>
  </si>
  <si>
    <t>Dokončovací práce - nátěry</t>
  </si>
  <si>
    <t>18</t>
  </si>
  <si>
    <t>783932163</t>
  </si>
  <si>
    <t>Lokální vyrovnání betonové podlahy cementovou stěrkou tl do 3 mm opravované pl přes 10 do 30 %</t>
  </si>
  <si>
    <t>762435179</t>
  </si>
  <si>
    <t>https://podminky.urs.cz/item/CS_URS_2024_02/783932163</t>
  </si>
  <si>
    <t>19</t>
  </si>
  <si>
    <t>783913151</t>
  </si>
  <si>
    <t>Penetrační syntetický nátěr hladkých betonových podlah</t>
  </si>
  <si>
    <t>401341961</t>
  </si>
  <si>
    <t>https://podminky.urs.cz/item/CS_URS_2024_02/783913151</t>
  </si>
  <si>
    <t>20</t>
  </si>
  <si>
    <t>783971161</t>
  </si>
  <si>
    <t>Krycí (uzavírací) nátěr betonových podlah dvojnásobný syntetický</t>
  </si>
  <si>
    <t>128278524</t>
  </si>
  <si>
    <t>784</t>
  </si>
  <si>
    <t>Dokončovací práce - malby a tapety</t>
  </si>
  <si>
    <t>784111001</t>
  </si>
  <si>
    <t>Oprášení (ometení ) podkladu v místnostech v do 3,80 m</t>
  </si>
  <si>
    <t>1207846529</t>
  </si>
  <si>
    <t>https://podminky.urs.cz/item/CS_URS_2024_02/784111001</t>
  </si>
  <si>
    <t>(9,2+17,8+4,4+6,4+9)*3,8</t>
  </si>
  <si>
    <t>22</t>
  </si>
  <si>
    <t>784181101</t>
  </si>
  <si>
    <t>Základní akrylátová jednonásobná bezbarvá penetrace podkladu v místnostech v do 3,80 m</t>
  </si>
  <si>
    <t>-588757193</t>
  </si>
  <si>
    <t>https://podminky.urs.cz/item/CS_URS_2024_02/784181101</t>
  </si>
  <si>
    <t>23</t>
  </si>
  <si>
    <t>784211101</t>
  </si>
  <si>
    <t>Dvojnásobné bílé malby ze směsí za mokra výborně oděruvzdorných v místnostech v do 3,80 m</t>
  </si>
  <si>
    <t>-1433746812</t>
  </si>
  <si>
    <t>https://podminky.urs.cz/item/CS_URS_2024_02/784211101</t>
  </si>
  <si>
    <t>D.2.1 - Technologická část, rozvody TV a C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</si>
  <si>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</si>
  <si>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</si>
  <si>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</si>
  <si>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</si>
  <si>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</si>
  <si>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</si>
  <si>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</si>
  <si>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>M - Práce a dodávky M</t>
  </si>
  <si>
    <t xml:space="preserve">    23-M - Montáže potrubí</t>
  </si>
  <si>
    <t>OST - Ostatní</t>
  </si>
  <si>
    <t>713</t>
  </si>
  <si>
    <t>Izolace tepelné</t>
  </si>
  <si>
    <t>713410831</t>
  </si>
  <si>
    <t>Odstranění izolace tepelné potrubí pásy nebo rohožemi s AL fólií staženými drátem tl do 50 mm</t>
  </si>
  <si>
    <t>m</t>
  </si>
  <si>
    <t>405015432</t>
  </si>
  <si>
    <t>https://podminky.urs.cz/item/CS_URS_2024_02/713410831</t>
  </si>
  <si>
    <t>713410841</t>
  </si>
  <si>
    <t>Odstranění izolace tepelné ohybů pásy nebo rohožemi s AL fólií staženými drátem tl do 50 mm</t>
  </si>
  <si>
    <t>1754175737</t>
  </si>
  <si>
    <t>https://podminky.urs.cz/item/CS_URS_2024_02/713410841</t>
  </si>
  <si>
    <t>713411111R</t>
  </si>
  <si>
    <t>Montáž izolace tepelné potrubí pásy nebo rohožemi bez úpravy staženými drátem 1x</t>
  </si>
  <si>
    <t>-300098643</t>
  </si>
  <si>
    <t>https://podminky.urs.cz/item/CS_URS_2024_02/713411111R</t>
  </si>
  <si>
    <t>M</t>
  </si>
  <si>
    <t>631522180R</t>
  </si>
  <si>
    <t>plstěný pás prošívaný (studená voda), šířka 70 mm, balení 10 m</t>
  </si>
  <si>
    <t>ks</t>
  </si>
  <si>
    <t>32</t>
  </si>
  <si>
    <t>-802319908</t>
  </si>
  <si>
    <t>53,125*0,8 'Přepočtené koeficientem množství</t>
  </si>
  <si>
    <t>713461871</t>
  </si>
  <si>
    <t>Odstranění izolace tepelné potrubí a ohybů návlekovými izolačními pouzdry</t>
  </si>
  <si>
    <t>383578455</t>
  </si>
  <si>
    <t>https://podminky.urs.cz/item/CS_URS_2024_02/713461871</t>
  </si>
  <si>
    <t xml:space="preserve">Poznámka k položce:_x000d_
Studená voda, teplá voda a cirkulace_x000d_
</t>
  </si>
  <si>
    <t>713463311</t>
  </si>
  <si>
    <t>Montáž izolace tepelné potrubí potrubními pouzdry s Al fólií s přesahem Al páskou 1x D do 50 mm</t>
  </si>
  <si>
    <t>2038227707</t>
  </si>
  <si>
    <t>https://podminky.urs.cz/item/CS_URS_2024_02/713463311</t>
  </si>
  <si>
    <t>631545730R</t>
  </si>
  <si>
    <t>pouzdro potrubní izolační ROCKWOOL 800 ALS 40/40 mm</t>
  </si>
  <si>
    <t>529031102</t>
  </si>
  <si>
    <t>631545740R</t>
  </si>
  <si>
    <t>pouzdro potrubní izolační ROCKWOOL 800 ALS 50/40 mm</t>
  </si>
  <si>
    <t>1028476286</t>
  </si>
  <si>
    <t>713463312</t>
  </si>
  <si>
    <t>Montáž izolace tepelné potrubí potrubními pouzdry s Al fólií s přesahem Al páskou 1x D přes 50 do 100 mm</t>
  </si>
  <si>
    <t>-1706729811</t>
  </si>
  <si>
    <t>https://podminky.urs.cz/item/CS_URS_2024_02/713463312</t>
  </si>
  <si>
    <t>631546050R</t>
  </si>
  <si>
    <t>pouzdro potrubní izolační ROCKWOOL 800 ALS 60/50 mm</t>
  </si>
  <si>
    <t>-1443030813</t>
  </si>
  <si>
    <t>631546060R</t>
  </si>
  <si>
    <t>pouzdro potrubní izolační ROCKWOOL 800 ALS 64/50 mm</t>
  </si>
  <si>
    <t>-437387793</t>
  </si>
  <si>
    <t>631546070R</t>
  </si>
  <si>
    <t>pouzdro potrubní izolační ROCKWOOL 800 ALS 76/50 mm</t>
  </si>
  <si>
    <t>-740903447</t>
  </si>
  <si>
    <t>631546080R</t>
  </si>
  <si>
    <t>pouzdro potrubní izolační ROCKWOOL 800 ALS 89/60 mm</t>
  </si>
  <si>
    <t>-1172220260</t>
  </si>
  <si>
    <t>713463313</t>
  </si>
  <si>
    <t>Montáž izolace tepelné potrubí potrubními pouzdry s Al fólií s přesahem Al páskou 1x D přes 100 do 150 mm</t>
  </si>
  <si>
    <t>-942253912</t>
  </si>
  <si>
    <t>https://podminky.urs.cz/item/CS_URS_2024_02/713463313</t>
  </si>
  <si>
    <t>631546110</t>
  </si>
  <si>
    <t>pouzdro potrubní izolační ROCKWOOL 800 ALS 114/60 mm</t>
  </si>
  <si>
    <t>-471770320</t>
  </si>
  <si>
    <t>713492113</t>
  </si>
  <si>
    <t>Montáž tepelné izolace povrchová úprava potrubí Al fólií a Pz pletivem</t>
  </si>
  <si>
    <t>883686195</t>
  </si>
  <si>
    <t>https://podminky.urs.cz/item/CS_URS_2024_02/713492113</t>
  </si>
  <si>
    <t>0,12*3,14*22*1,2</t>
  </si>
  <si>
    <t>0,13*3,14*6*1,2</t>
  </si>
  <si>
    <t>0,16*3,14*53*1,2</t>
  </si>
  <si>
    <t>0,164*3,14*48*1,2</t>
  </si>
  <si>
    <t>0,21*3,14*40*1,2</t>
  </si>
  <si>
    <t>0,234*3,14*10*1,2</t>
  </si>
  <si>
    <t>713492114</t>
  </si>
  <si>
    <t>Montáž tepelné izolace povrchová úprava ohybů a armatur Al folií + Pz pletivem</t>
  </si>
  <si>
    <t>-1156814959</t>
  </si>
  <si>
    <t>https://podminky.urs.cz/item/CS_URS_2024_02/713492114</t>
  </si>
  <si>
    <t>194512300R</t>
  </si>
  <si>
    <t xml:space="preserve">Flexipan PZ 20 - hliníková fólie laminovaná vrstvou plastu a vyztuženou kovovou sítí, šířka 980 mm, balení 50 m </t>
  </si>
  <si>
    <t>1995795369</t>
  </si>
  <si>
    <t>998713101</t>
  </si>
  <si>
    <t>Přesun hmot tonážní pro izolace tepelné v objektech v do 6 m</t>
  </si>
  <si>
    <t>1451791108</t>
  </si>
  <si>
    <t>https://podminky.urs.cz/item/CS_URS_2024_02/998713101</t>
  </si>
  <si>
    <t>998713181</t>
  </si>
  <si>
    <t>Přesun hmot pro izolace tepelné příplatek k cenám za přesun prováděný bez použití mechanizace pro jakoukoliv výšku objektu</t>
  </si>
  <si>
    <t>723082269</t>
  </si>
  <si>
    <t>998713193</t>
  </si>
  <si>
    <t>Příplatek k přesunu hmot tonážnímu pro izolace tepelné za zvětšený přesun do 500 m</t>
  </si>
  <si>
    <t>375327562</t>
  </si>
  <si>
    <t>https://podminky.urs.cz/item/CS_URS_2024_02/998713193</t>
  </si>
  <si>
    <t>721</t>
  </si>
  <si>
    <t>Zdravotechnika - vnitřní kanalizace</t>
  </si>
  <si>
    <t>721140802</t>
  </si>
  <si>
    <t>Demontáž potrubí litinové DN do 100</t>
  </si>
  <si>
    <t>364136613</t>
  </si>
  <si>
    <t>https://podminky.urs.cz/item/CS_URS_2024_02/721140802</t>
  </si>
  <si>
    <t>721173401</t>
  </si>
  <si>
    <t>Potrubí kanalizační z PVC SN 4 svodné DN 110</t>
  </si>
  <si>
    <t>661422558</t>
  </si>
  <si>
    <t>https://podminky.urs.cz/item/CS_URS_2024_02/721173401</t>
  </si>
  <si>
    <t>24</t>
  </si>
  <si>
    <t>72117372R</t>
  </si>
  <si>
    <t>Potrubí kanalizační z PE připojovací DN 32 (pojistné ventily)</t>
  </si>
  <si>
    <t>-492008014</t>
  </si>
  <si>
    <t>25</t>
  </si>
  <si>
    <t>721174004</t>
  </si>
  <si>
    <t>Potrubí kanalizační z PP svodné DN 75</t>
  </si>
  <si>
    <t>317392643</t>
  </si>
  <si>
    <t>https://podminky.urs.cz/item/CS_URS_2024_02/721174004</t>
  </si>
  <si>
    <t>26</t>
  </si>
  <si>
    <t>721194104</t>
  </si>
  <si>
    <t>Vyvedení a upevnění odpadních výpustek DN 40</t>
  </si>
  <si>
    <t>kus</t>
  </si>
  <si>
    <t>-1657528471</t>
  </si>
  <si>
    <t>https://podminky.urs.cz/item/CS_URS_2024_02/721194104</t>
  </si>
  <si>
    <t>27</t>
  </si>
  <si>
    <t>721210813</t>
  </si>
  <si>
    <t>Demontáž vpustí podlahových z kyselinovzdorné kameniny DN 100</t>
  </si>
  <si>
    <t>1847515827</t>
  </si>
  <si>
    <t>https://podminky.urs.cz/item/CS_URS_2024_02/721210813</t>
  </si>
  <si>
    <t>28</t>
  </si>
  <si>
    <t>721211405</t>
  </si>
  <si>
    <t>Vpusť podlahová s vodorovným odtokem DN 40/50 s automatickým a ručním uzávěrem proti vzduté vodě mřížka nerez 115x115</t>
  </si>
  <si>
    <t>-486283859</t>
  </si>
  <si>
    <t>https://podminky.urs.cz/item/CS_URS_2024_02/721211405</t>
  </si>
  <si>
    <t>29</t>
  </si>
  <si>
    <t>721219114R</t>
  </si>
  <si>
    <t>Montáž liniového odvodnění žlabem v úrovni podlahy s vertikálním odtokem</t>
  </si>
  <si>
    <t>339204832</t>
  </si>
  <si>
    <t>30</t>
  </si>
  <si>
    <t>552332000</t>
  </si>
  <si>
    <t>Odvodňovací žlaby z polymerbetonu systém N100, žlab 1000 mm – S předtvarováním pro svislý odtok DN/OD 110</t>
  </si>
  <si>
    <t>533959049</t>
  </si>
  <si>
    <t>31</t>
  </si>
  <si>
    <t>552332010</t>
  </si>
  <si>
    <t>Odvodňovací žlaby z polymerbetonu systém N100, žlab 500 mm – S předtvarováním pro svislý odtok DN/OD 110</t>
  </si>
  <si>
    <t>1185802894</t>
  </si>
  <si>
    <t>552332030</t>
  </si>
  <si>
    <t>Odvodňovací žlaby z polymerbetonu systém N100, příslušenství čelmí stěnby, čelní stěna s odtokem, ostatní</t>
  </si>
  <si>
    <t>soub</t>
  </si>
  <si>
    <t>1119894512</t>
  </si>
  <si>
    <t>33</t>
  </si>
  <si>
    <t>552332120</t>
  </si>
  <si>
    <t>Rošt z pozin. oceli A15 kN, délka 1 m, aretace</t>
  </si>
  <si>
    <t>1823098241</t>
  </si>
  <si>
    <t>34</t>
  </si>
  <si>
    <t>721290111</t>
  </si>
  <si>
    <t>Zkouška těsnosti potrubí kanalizace vodou DN do 125</t>
  </si>
  <si>
    <t>-1696550029</t>
  </si>
  <si>
    <t>https://podminky.urs.cz/item/CS_URS_2024_02/721290111</t>
  </si>
  <si>
    <t>35</t>
  </si>
  <si>
    <t>721290821</t>
  </si>
  <si>
    <t>Přemístění vnitrostaveništní demontovaných hmot vnitřní kanalizace v objektech výšky do 6 m</t>
  </si>
  <si>
    <t>-490304466</t>
  </si>
  <si>
    <t>36</t>
  </si>
  <si>
    <t>998721101</t>
  </si>
  <si>
    <t>Přesun hmot tonážní pro vnitřní kanalizaci v objektech v do 6 m</t>
  </si>
  <si>
    <t>-2086073401</t>
  </si>
  <si>
    <t>https://podminky.urs.cz/item/CS_URS_2024_02/998721101</t>
  </si>
  <si>
    <t>37</t>
  </si>
  <si>
    <t>998721181</t>
  </si>
  <si>
    <t>Příplatek k přesunu hmot tonážní 721 prováděný bez použití mechanizace</t>
  </si>
  <si>
    <t>-756042121</t>
  </si>
  <si>
    <t>38</t>
  </si>
  <si>
    <t>998721193</t>
  </si>
  <si>
    <t>Příplatek k přesunu hmot tonážnímu pro vnitřní kanalizaci za zvětšený přesun do 500 m</t>
  </si>
  <si>
    <t>-992121386</t>
  </si>
  <si>
    <t>https://podminky.urs.cz/item/CS_URS_2024_02/998721193</t>
  </si>
  <si>
    <t>722</t>
  </si>
  <si>
    <t>Zdravotechnika - vnitřní vodovod</t>
  </si>
  <si>
    <t>39</t>
  </si>
  <si>
    <t>722130805R</t>
  </si>
  <si>
    <t>Demontáž potrubí ocelové pozinkované závitové DN do 80</t>
  </si>
  <si>
    <t>-1604718754</t>
  </si>
  <si>
    <t>https://podminky.urs.cz/item/CS_URS_2024_02/722130805R</t>
  </si>
  <si>
    <t>40</t>
  </si>
  <si>
    <t>722130806R</t>
  </si>
  <si>
    <t>Demontáž potrubí ocelové pozinkované závitové DN do 100</t>
  </si>
  <si>
    <t>332097196</t>
  </si>
  <si>
    <t>https://podminky.urs.cz/item/CS_URS_2024_02/722130806R</t>
  </si>
  <si>
    <t>41</t>
  </si>
  <si>
    <t>722170804</t>
  </si>
  <si>
    <t>Demontáž rozvodů vody z plastů D přes 25 do 50</t>
  </si>
  <si>
    <t>-1950123005</t>
  </si>
  <si>
    <t>https://podminky.urs.cz/item/CS_URS_2024_02/722170804</t>
  </si>
  <si>
    <t>42</t>
  </si>
  <si>
    <t>722170807</t>
  </si>
  <si>
    <t>Demontáž rozvodů vody z plastů D přes 50 do 110</t>
  </si>
  <si>
    <t>-352434105</t>
  </si>
  <si>
    <t>https://podminky.urs.cz/item/CS_URS_2024_02/722170807</t>
  </si>
  <si>
    <t>43</t>
  </si>
  <si>
    <t>722174005R</t>
  </si>
  <si>
    <t>Potrubí vodovodní plastové PPR svar polyfuze PN 16 D 40 x 5,5 mm</t>
  </si>
  <si>
    <t>-2133503900</t>
  </si>
  <si>
    <t>44</t>
  </si>
  <si>
    <t>722174006R</t>
  </si>
  <si>
    <t>Potrubí vodovodní plastové PPR svar polyfuze PN 16 D 50 x 6,9 mm</t>
  </si>
  <si>
    <t>-1070412802</t>
  </si>
  <si>
    <t>45</t>
  </si>
  <si>
    <t>722174007R</t>
  </si>
  <si>
    <t>Potrubí vodovodní plastové PPR svar polyfuze PN 16 D 63 x 8,6 mm</t>
  </si>
  <si>
    <t>-541623945</t>
  </si>
  <si>
    <t>46</t>
  </si>
  <si>
    <t>722174028R</t>
  </si>
  <si>
    <t>Potrubí vodovodní plastové PPR svar polyfuze PN 16 D 75 x 10,3 mm</t>
  </si>
  <si>
    <t>489471708</t>
  </si>
  <si>
    <t>47</t>
  </si>
  <si>
    <t>722174029R</t>
  </si>
  <si>
    <t>Potrubí vodovodní plastové PPR svar polyfuze PN 16 D 90 x 12,3 mm</t>
  </si>
  <si>
    <t>-790223467</t>
  </si>
  <si>
    <t>48</t>
  </si>
  <si>
    <t>722174030R</t>
  </si>
  <si>
    <t>Potrubí vodovodní plastové PPR svar polyfuze PN 16 D 110 x 14,1 mm</t>
  </si>
  <si>
    <t>-8040976</t>
  </si>
  <si>
    <t>49</t>
  </si>
  <si>
    <t>722212123R</t>
  </si>
  <si>
    <t>Spoj přírubový PN 16/I do 120°C DN 65</t>
  </si>
  <si>
    <t>soubor</t>
  </si>
  <si>
    <t>-649544368</t>
  </si>
  <si>
    <t>50</t>
  </si>
  <si>
    <t>722212124R</t>
  </si>
  <si>
    <t>Spoj přírubový PN 16/I do 120°C DN 80</t>
  </si>
  <si>
    <t>-1197171628</t>
  </si>
  <si>
    <t>51</t>
  </si>
  <si>
    <t>722211123R</t>
  </si>
  <si>
    <t>Šoupátko přírubové DN65 PN 16, stavební délka 170 mm, studená voda, ruční ovládací kolo</t>
  </si>
  <si>
    <t>91304656</t>
  </si>
  <si>
    <t>52</t>
  </si>
  <si>
    <t>722211124R</t>
  </si>
  <si>
    <t>Šoupátko přírubové DN80 PN 16, stavební délka 180 mm, studená voda, ruční ovládací kolo</t>
  </si>
  <si>
    <t>-1823618800</t>
  </si>
  <si>
    <t>53</t>
  </si>
  <si>
    <t>722211125R</t>
  </si>
  <si>
    <t>Šoupátko přírubové DN100 PN 16, stavební délka 190 mm, studená voda, ruční ovládací kolo</t>
  </si>
  <si>
    <t>1938333506</t>
  </si>
  <si>
    <t>54</t>
  </si>
  <si>
    <t>722211813</t>
  </si>
  <si>
    <t>Demontáž armatur přírubových se dvěma přírubami DN do 80</t>
  </si>
  <si>
    <t>339354444</t>
  </si>
  <si>
    <t>https://podminky.urs.cz/item/CS_URS_2024_02/722211813</t>
  </si>
  <si>
    <t>55</t>
  </si>
  <si>
    <t>722211814</t>
  </si>
  <si>
    <t>Demontáž armatur přírubových se dvěma přírubami DN 100</t>
  </si>
  <si>
    <t>-1482203769</t>
  </si>
  <si>
    <t>https://podminky.urs.cz/item/CS_URS_2024_02/722211814</t>
  </si>
  <si>
    <t>56</t>
  </si>
  <si>
    <t>722213115R</t>
  </si>
  <si>
    <t>Klapka zpětná přírubová zpětná DN 100 PN 16, stavebmí délka 300 mm, studená voda</t>
  </si>
  <si>
    <t>-478268141</t>
  </si>
  <si>
    <t>57</t>
  </si>
  <si>
    <t>722219103</t>
  </si>
  <si>
    <t>Montáž armatur vodovodních přírubových DN 65 ostatní typ</t>
  </si>
  <si>
    <t>1893208110</t>
  </si>
  <si>
    <t>https://podminky.urs.cz/item/CS_URS_2024_02/722219103</t>
  </si>
  <si>
    <t>58</t>
  </si>
  <si>
    <t>551280520</t>
  </si>
  <si>
    <t>Klapka zpětná mezipřírubová DN 65 PN16</t>
  </si>
  <si>
    <t>1746493801</t>
  </si>
  <si>
    <t>59</t>
  </si>
  <si>
    <t>422666210</t>
  </si>
  <si>
    <t>Filtr přírubový DN65 PN16, nerez síto, vyprazdňovací šroub</t>
  </si>
  <si>
    <t>1784626863</t>
  </si>
  <si>
    <t>60</t>
  </si>
  <si>
    <t>551280880</t>
  </si>
  <si>
    <t>Klapka uzavírací mezipřírubová DN65 PN16, disk nerez</t>
  </si>
  <si>
    <t>1379393743</t>
  </si>
  <si>
    <t>61</t>
  </si>
  <si>
    <t>722219104</t>
  </si>
  <si>
    <t>Montáž armatur vodovodních přírubových DN 80 ostatní typ</t>
  </si>
  <si>
    <t>-1088716723</t>
  </si>
  <si>
    <t>https://podminky.urs.cz/item/CS_URS_2024_02/722219104</t>
  </si>
  <si>
    <t>62</t>
  </si>
  <si>
    <t>551280530</t>
  </si>
  <si>
    <t>Klapka zpětná mezipřírubová DN 80 PN16</t>
  </si>
  <si>
    <t>52641620</t>
  </si>
  <si>
    <t>63</t>
  </si>
  <si>
    <t>551280770</t>
  </si>
  <si>
    <t>Klapka uzavírací mezipřírubová DN80 PN16, disk nerez</t>
  </si>
  <si>
    <t>93372080</t>
  </si>
  <si>
    <t>64</t>
  </si>
  <si>
    <t>722219105</t>
  </si>
  <si>
    <t>Montáž armatur vodovodních přírubových DN 100 ostatní typ</t>
  </si>
  <si>
    <t>44800775</t>
  </si>
  <si>
    <t>https://podminky.urs.cz/item/CS_URS_2024_02/722219105</t>
  </si>
  <si>
    <t>65</t>
  </si>
  <si>
    <t>422147790</t>
  </si>
  <si>
    <t>Redukční ventil výstupního tlaku přírubový R12 117 616, DN100 PN16, vstup 1,1 MPa, výstup 0,6 MPa</t>
  </si>
  <si>
    <t>1954020570</t>
  </si>
  <si>
    <t>66</t>
  </si>
  <si>
    <t>722220851</t>
  </si>
  <si>
    <t>Demontáž armatur závitových s jedním závitem G do 3/4</t>
  </si>
  <si>
    <t>-1726121513</t>
  </si>
  <si>
    <t>https://podminky.urs.cz/item/CS_URS_2024_02/722220851</t>
  </si>
  <si>
    <t>67</t>
  </si>
  <si>
    <t>722220862</t>
  </si>
  <si>
    <t>Demontáž armatur závitových se dvěma závity G přes 3/4 do 5/4</t>
  </si>
  <si>
    <t>-252350773</t>
  </si>
  <si>
    <t>https://podminky.urs.cz/item/CS_URS_2024_02/722220862</t>
  </si>
  <si>
    <t>68</t>
  </si>
  <si>
    <t>722220863</t>
  </si>
  <si>
    <t>Demontáž armatur závitových se dvěma závity G 6/4</t>
  </si>
  <si>
    <t>178602413</t>
  </si>
  <si>
    <t>https://podminky.urs.cz/item/CS_URS_2024_02/722220863</t>
  </si>
  <si>
    <t>69</t>
  </si>
  <si>
    <t>722220864</t>
  </si>
  <si>
    <t>Demontáž armatur závitových se dvěma závity G 2</t>
  </si>
  <si>
    <t>-924405583</t>
  </si>
  <si>
    <t>https://podminky.urs.cz/item/CS_URS_2024_02/722220864</t>
  </si>
  <si>
    <t>70</t>
  </si>
  <si>
    <t>722260801</t>
  </si>
  <si>
    <t>Demontáž vodoměrů přírubových do DN 50</t>
  </si>
  <si>
    <t>-26783565</t>
  </si>
  <si>
    <t>https://podminky.urs.cz/item/CS_URS_2024_02/722260801</t>
  </si>
  <si>
    <t>71</t>
  </si>
  <si>
    <t>722260802</t>
  </si>
  <si>
    <t>Demontáž vodoměrů přírubových DN 80</t>
  </si>
  <si>
    <t>-41130010</t>
  </si>
  <si>
    <t>https://podminky.urs.cz/item/CS_URS_2024_02/722260802</t>
  </si>
  <si>
    <t>72</t>
  </si>
  <si>
    <t>722231075R</t>
  </si>
  <si>
    <t>Klapka zpětná G 5/4 PN 10 do 110°C se dvěma závity</t>
  </si>
  <si>
    <t>548620920</t>
  </si>
  <si>
    <t>73</t>
  </si>
  <si>
    <t>722231076R</t>
  </si>
  <si>
    <t>Klapka zpětná G 6/4 PN 10 do 110°C se dvěma závity</t>
  </si>
  <si>
    <t>86658602</t>
  </si>
  <si>
    <t>74</t>
  </si>
  <si>
    <t>722231077R</t>
  </si>
  <si>
    <t>Klapkal zpětná G 2 PN 10 do 110°C se dvěma závity</t>
  </si>
  <si>
    <t>689490049</t>
  </si>
  <si>
    <t>75</t>
  </si>
  <si>
    <t>722231143R</t>
  </si>
  <si>
    <t>Ventil závitový pojistný rohový G 1, otevírací přetlak 8 bar</t>
  </si>
  <si>
    <t>-1297458176</t>
  </si>
  <si>
    <t>76</t>
  </si>
  <si>
    <t>722232046</t>
  </si>
  <si>
    <t>Kohout kulový přímý G 5/4" PN 42 do 185°C vnitřní závit</t>
  </si>
  <si>
    <t>-373838499</t>
  </si>
  <si>
    <t>https://podminky.urs.cz/item/CS_URS_2024_02/722232046</t>
  </si>
  <si>
    <t>77</t>
  </si>
  <si>
    <t>722232047</t>
  </si>
  <si>
    <t>Kohout kulový přímý G 6/4" PN 42 do 185°C vnitřní závit</t>
  </si>
  <si>
    <t>911489205</t>
  </si>
  <si>
    <t>https://podminky.urs.cz/item/CS_URS_2024_02/722232047</t>
  </si>
  <si>
    <t>78</t>
  </si>
  <si>
    <t>722232048</t>
  </si>
  <si>
    <t>Kohout kulový přímý G 2" PN 42 do 185°C vnitřní závit</t>
  </si>
  <si>
    <t>712912673</t>
  </si>
  <si>
    <t>https://podminky.urs.cz/item/CS_URS_2024_02/722232048</t>
  </si>
  <si>
    <t>79</t>
  </si>
  <si>
    <t>722232049</t>
  </si>
  <si>
    <t>Kohout kulový přímý G 2 1/2" PN 42 do 185°C vnitřní závit</t>
  </si>
  <si>
    <t>-1516900005</t>
  </si>
  <si>
    <t>https://podminky.urs.cz/item/CS_URS_2024_02/722232049</t>
  </si>
  <si>
    <t>80</t>
  </si>
  <si>
    <t>722234267</t>
  </si>
  <si>
    <t>Filtr mosazný G 6/4" PN 20 do 80°C s 2x vnitřním závitem</t>
  </si>
  <si>
    <t>1635221477</t>
  </si>
  <si>
    <t>https://podminky.urs.cz/item/CS_URS_2024_02/722234267</t>
  </si>
  <si>
    <t>81</t>
  </si>
  <si>
    <t>722234266</t>
  </si>
  <si>
    <t>Filtr mosazný G 5/4" PN 20 do 80°C s 2x vnitřním závitem</t>
  </si>
  <si>
    <t>1434345891</t>
  </si>
  <si>
    <t>https://podminky.urs.cz/item/CS_URS_2024_02/722234266</t>
  </si>
  <si>
    <t>82</t>
  </si>
  <si>
    <t>722239104</t>
  </si>
  <si>
    <t>Montáž armatur vodovodních se dvěma závity G 5/4"</t>
  </si>
  <si>
    <t>1326181732</t>
  </si>
  <si>
    <t>https://podminky.urs.cz/item/CS_URS_2024_02/722239104</t>
  </si>
  <si>
    <t>83</t>
  </si>
  <si>
    <t>436332100R</t>
  </si>
  <si>
    <t>filtr domácí na studenou vodu 2" se zpětným manuálním proplachem</t>
  </si>
  <si>
    <t>-1946961032</t>
  </si>
  <si>
    <t>84</t>
  </si>
  <si>
    <t>551280020R</t>
  </si>
  <si>
    <t>ventil vyvažovací závitový STAD B DN32 (G 5/4"), PN25, 120°</t>
  </si>
  <si>
    <t>-27027544</t>
  </si>
  <si>
    <t>85</t>
  </si>
  <si>
    <t>722239106</t>
  </si>
  <si>
    <t>Montáž armatur vodovodních se dvěma závity G 2"</t>
  </si>
  <si>
    <t>-1919484092</t>
  </si>
  <si>
    <t>https://podminky.urs.cz/item/CS_URS_2024_02/722239106</t>
  </si>
  <si>
    <t>86</t>
  </si>
  <si>
    <t>436332090R</t>
  </si>
  <si>
    <t>filtr domácí na studenou vodu 5/4" se zpětným manuálním proplachem</t>
  </si>
  <si>
    <t>1430842902</t>
  </si>
  <si>
    <t>87</t>
  </si>
  <si>
    <t>734163428R</t>
  </si>
  <si>
    <t>Magnetický mechanický přírubový filtr DN 80 PN 10, průtok až 55 m3/hod</t>
  </si>
  <si>
    <t>1014711020</t>
  </si>
  <si>
    <t>88</t>
  </si>
  <si>
    <t>722262152R</t>
  </si>
  <si>
    <t>Vodoměr přírubový DN 65 PN16, do 40°C, Qn=50 m3/hod</t>
  </si>
  <si>
    <t>-1097445382</t>
  </si>
  <si>
    <t>89</t>
  </si>
  <si>
    <t>722262164R</t>
  </si>
  <si>
    <t>Vodoměr přírubový DN 25 PN16, do 40°C, Qn=6 m3/hod</t>
  </si>
  <si>
    <t>-1191173401</t>
  </si>
  <si>
    <t>90</t>
  </si>
  <si>
    <t>722229101R</t>
  </si>
  <si>
    <t xml:space="preserve">Montáž tlakoměrů a příslušenství </t>
  </si>
  <si>
    <t>-731609626</t>
  </si>
  <si>
    <t>91</t>
  </si>
  <si>
    <t>422335800</t>
  </si>
  <si>
    <t>kohout tlakoměrový s čepem a nátrubkový pro PN16/25 s připojením M20x1,5 mm</t>
  </si>
  <si>
    <t>-1807768849</t>
  </si>
  <si>
    <t>92</t>
  </si>
  <si>
    <t>422778000</t>
  </si>
  <si>
    <t>přípojka tlakoměrová nátrubková typ: DIN 16283 druh A M20x1,5/M20x1,5 mm</t>
  </si>
  <si>
    <t>403601858</t>
  </si>
  <si>
    <t>93</t>
  </si>
  <si>
    <t>422782000</t>
  </si>
  <si>
    <t>těsnění ploché tlakoměrových přípojek AN 137540 M20x1,5 mm</t>
  </si>
  <si>
    <t>-348741105</t>
  </si>
  <si>
    <t>94</t>
  </si>
  <si>
    <t>388411490</t>
  </si>
  <si>
    <t>tlakoměr typ 3313 D 160 se spodním přípojem rozsah 0-1.0 MPa</t>
  </si>
  <si>
    <t>1993216238</t>
  </si>
  <si>
    <t>95</t>
  </si>
  <si>
    <t>388411491R</t>
  </si>
  <si>
    <t>tlakoměr typ 3313 D 160 se spodním přípojem rozsah 0-1.6 MPa</t>
  </si>
  <si>
    <t>918523567</t>
  </si>
  <si>
    <t>96</t>
  </si>
  <si>
    <t>722290226</t>
  </si>
  <si>
    <t>Zkouška těsnosti vodovodního potrubí závitového DN do 50</t>
  </si>
  <si>
    <t>1480399235</t>
  </si>
  <si>
    <t>https://podminky.urs.cz/item/CS_URS_2024_02/722290226</t>
  </si>
  <si>
    <t>97</t>
  </si>
  <si>
    <t>722290229</t>
  </si>
  <si>
    <t>Zkouška těsnosti vodovodního potrubí závitového DN přes 50 do 100</t>
  </si>
  <si>
    <t>1846657565</t>
  </si>
  <si>
    <t>https://podminky.urs.cz/item/CS_URS_2024_02/722290229</t>
  </si>
  <si>
    <t>98</t>
  </si>
  <si>
    <t>722290234</t>
  </si>
  <si>
    <t>Proplach a dezinfekce vodovodního potrubí DN do 80</t>
  </si>
  <si>
    <t>559849175</t>
  </si>
  <si>
    <t>https://podminky.urs.cz/item/CS_URS_2024_02/722290234</t>
  </si>
  <si>
    <t>99</t>
  </si>
  <si>
    <t>722290237</t>
  </si>
  <si>
    <t>Proplach a dezinfekce vodovodního potrubí DN přes 80 do 200</t>
  </si>
  <si>
    <t>-278510613</t>
  </si>
  <si>
    <t>https://podminky.urs.cz/item/CS_URS_2024_02/722290237</t>
  </si>
  <si>
    <t>100</t>
  </si>
  <si>
    <t>722290821</t>
  </si>
  <si>
    <t>Přemístění vnitrostaveništní demontovaných hmot pro vnitřní vodovod v objektech výšky do 6 m</t>
  </si>
  <si>
    <t>662948149</t>
  </si>
  <si>
    <t>101</t>
  </si>
  <si>
    <t>998722101</t>
  </si>
  <si>
    <t>Přesun hmot tonážní pro vnitřní vodovod v objektech v do 6 m</t>
  </si>
  <si>
    <t>-1773922203</t>
  </si>
  <si>
    <t>https://podminky.urs.cz/item/CS_URS_2024_02/998722101</t>
  </si>
  <si>
    <t>102</t>
  </si>
  <si>
    <t>998722181</t>
  </si>
  <si>
    <t>Příplatek k přesunu hmot tonážní 722 prováděný bez použití mechanizace</t>
  </si>
  <si>
    <t>-293491207</t>
  </si>
  <si>
    <t>103</t>
  </si>
  <si>
    <t>998722193</t>
  </si>
  <si>
    <t>Příplatek k přesunu hmot tonážnímu pro vnitřní vodovod za zvětšený přesun do 500 m</t>
  </si>
  <si>
    <t>-1249452470</t>
  </si>
  <si>
    <t>https://podminky.urs.cz/item/CS_URS_2024_02/998722193</t>
  </si>
  <si>
    <t>724</t>
  </si>
  <si>
    <t>Zdravotechnika - strojní vybavení</t>
  </si>
  <si>
    <t>104</t>
  </si>
  <si>
    <t>724125810</t>
  </si>
  <si>
    <t>Demontáž čerpadel ponorných vodovodních</t>
  </si>
  <si>
    <t>-362437173</t>
  </si>
  <si>
    <t>https://podminky.urs.cz/item/CS_URS_2024_02/724125810</t>
  </si>
  <si>
    <t>105</t>
  </si>
  <si>
    <t>724149102</t>
  </si>
  <si>
    <t>Montáž čerpadla vodovodního ponorného výkonu přes 56 do 108 l/min bez potrubí a příslušenství</t>
  </si>
  <si>
    <t>122657398</t>
  </si>
  <si>
    <t>https://podminky.urs.cz/item/CS_URS_2024_02/724149102</t>
  </si>
  <si>
    <t>106</t>
  </si>
  <si>
    <t>426103900</t>
  </si>
  <si>
    <t>čerpadlo ponorné kalové 75, 480 l/hod, spínací hladinový plovák</t>
  </si>
  <si>
    <t>1900983921</t>
  </si>
  <si>
    <t>107</t>
  </si>
  <si>
    <t>724590811</t>
  </si>
  <si>
    <t>Přemístění vnitrostaveništní demontovaných hmot pro strojní vybavení v objektech výšky do 6 m</t>
  </si>
  <si>
    <t>268390894</t>
  </si>
  <si>
    <t>732</t>
  </si>
  <si>
    <t>Ústřední vytápění - strojovny</t>
  </si>
  <si>
    <t>108</t>
  </si>
  <si>
    <t>732110813</t>
  </si>
  <si>
    <t>Demontáž rozdělovače nebo sběrače DN přes 200 do 300</t>
  </si>
  <si>
    <t>1875363785</t>
  </si>
  <si>
    <t>https://podminky.urs.cz/item/CS_URS_2024_02/732110813</t>
  </si>
  <si>
    <t>Poznámka k položce:_x000d_
rozdělovač TV DN250, délka 1600 mm</t>
  </si>
  <si>
    <t>109</t>
  </si>
  <si>
    <t>732199100R</t>
  </si>
  <si>
    <t>Montáž orientačních štítků</t>
  </si>
  <si>
    <t>994985083</t>
  </si>
  <si>
    <t>https://podminky.urs.cz/item/CS_URS_2024_02/732199100R</t>
  </si>
  <si>
    <t>110</t>
  </si>
  <si>
    <t>732212823</t>
  </si>
  <si>
    <t>Demontáž ohříváku zásobníkového stojatého obsah přes 4000 do 6300 l</t>
  </si>
  <si>
    <t>-870903316</t>
  </si>
  <si>
    <t>https://podminky.urs.cz/item/CS_URS_2024_02/732212823</t>
  </si>
  <si>
    <t>111</t>
  </si>
  <si>
    <t>732212824</t>
  </si>
  <si>
    <t>Demontáž ohříváku zásobníkového stojatého obsah přes 6300 do 10000 l</t>
  </si>
  <si>
    <t>1523642661</t>
  </si>
  <si>
    <t>https://podminky.urs.cz/item/CS_URS_2024_02/732212824</t>
  </si>
  <si>
    <t>112</t>
  </si>
  <si>
    <t>732213823</t>
  </si>
  <si>
    <t>Rozřezání demontovaného ohříváku obsah přes 4000 do 6300 l</t>
  </si>
  <si>
    <t>2005150325</t>
  </si>
  <si>
    <t>https://podminky.urs.cz/item/CS_URS_2024_02/732213823</t>
  </si>
  <si>
    <t>113</t>
  </si>
  <si>
    <t>732213824</t>
  </si>
  <si>
    <t>Rozřezání demontovaného ohříváku obsah přes 6300 do 10000 l</t>
  </si>
  <si>
    <t>295846206</t>
  </si>
  <si>
    <t>https://podminky.urs.cz/item/CS_URS_2024_02/732213824</t>
  </si>
  <si>
    <t>114</t>
  </si>
  <si>
    <t>732214823</t>
  </si>
  <si>
    <t>Vypuštění vody z ohříváku obsah přes 4000 do 6300 l</t>
  </si>
  <si>
    <t>-41419550</t>
  </si>
  <si>
    <t>https://podminky.urs.cz/item/CS_URS_2024_02/732214823</t>
  </si>
  <si>
    <t>115</t>
  </si>
  <si>
    <t>732214824</t>
  </si>
  <si>
    <t>Vypuštění vody z ohříváku obsah přes 6300 do 10000 l</t>
  </si>
  <si>
    <t>619053340</t>
  </si>
  <si>
    <t>https://podminky.urs.cz/item/CS_URS_2024_02/732214824</t>
  </si>
  <si>
    <t>116</t>
  </si>
  <si>
    <t>732219315R</t>
  </si>
  <si>
    <t>Montáž ohříváku vody stojatého PN 0,6/0,6,PN 1,6/0,6 o obsahu 1000 litrů</t>
  </si>
  <si>
    <t>356953388</t>
  </si>
  <si>
    <t>117</t>
  </si>
  <si>
    <t>484371420R</t>
  </si>
  <si>
    <t>nepřímo ohřívaný nerezový zásobník HRs 1000, objem 1000 l, objem TV 860 l, objem 1000 l, topný výkon 98 kW, hranatý</t>
  </si>
  <si>
    <t>1548342784</t>
  </si>
  <si>
    <t>118</t>
  </si>
  <si>
    <t>732221809</t>
  </si>
  <si>
    <t>Demontáž výměníku tepla protiproudového s vložkou tvaru U pl výměníku do 1,6 m2</t>
  </si>
  <si>
    <t>591711005</t>
  </si>
  <si>
    <t>https://podminky.urs.cz/item/CS_URS_2024_02/732221809</t>
  </si>
  <si>
    <t>119</t>
  </si>
  <si>
    <t>732320812</t>
  </si>
  <si>
    <t>Demontáž nádrže beztlaké nebo tlakové odpojení od rozvodů potrubí obsah do 100 l</t>
  </si>
  <si>
    <t>953827331</t>
  </si>
  <si>
    <t>https://podminky.urs.cz/item/CS_URS_2024_02/732320812</t>
  </si>
  <si>
    <t>120</t>
  </si>
  <si>
    <t>732320813</t>
  </si>
  <si>
    <t>Demontáž nádrže beztlaké nebo tlakové odpojení od rozvodů potrubí obsah přes 100 do 200 l</t>
  </si>
  <si>
    <t>1970286717</t>
  </si>
  <si>
    <t>https://podminky.urs.cz/item/CS_URS_2024_02/732320813</t>
  </si>
  <si>
    <t>121</t>
  </si>
  <si>
    <t>732331715R</t>
  </si>
  <si>
    <t>Nádoba tlaková expanzní s membránou závitové připojení TV (např. Reflex Refix DD33/10), objem 33 litrů, 10 bar, s připojovací armaturou (Flowjet G 3/4"), kompletní dodávka a montáž</t>
  </si>
  <si>
    <t>-1447798145</t>
  </si>
  <si>
    <t>122</t>
  </si>
  <si>
    <t>732420812</t>
  </si>
  <si>
    <t>Demontáž čerpadla oběhového spirálního DN 40</t>
  </si>
  <si>
    <t>-68009494</t>
  </si>
  <si>
    <t>https://podminky.urs.cz/item/CS_URS_2024_02/732420812</t>
  </si>
  <si>
    <t>123</t>
  </si>
  <si>
    <t>732420814</t>
  </si>
  <si>
    <t>Demontáž čerpadla oběhového spirálního DN 65</t>
  </si>
  <si>
    <t>1121858300</t>
  </si>
  <si>
    <t>https://podminky.urs.cz/item/CS_URS_2024_02/732420814</t>
  </si>
  <si>
    <t>124</t>
  </si>
  <si>
    <t>732420815</t>
  </si>
  <si>
    <t>Demontáž čerpadla oběhového spirálního DN 80</t>
  </si>
  <si>
    <t>-1426920027</t>
  </si>
  <si>
    <t>https://podminky.urs.cz/item/CS_URS_2024_02/732420815</t>
  </si>
  <si>
    <t>125</t>
  </si>
  <si>
    <t>732421224R</t>
  </si>
  <si>
    <t>oběhové čerpadlo cirkulace závitové (např. Stratos MAXO-Z 30/0,5-12 PN 10, 260 W, 230 V), výtlak do 10,0 m průtok 3,0 m3/h, kompletní dodávka a montáž</t>
  </si>
  <si>
    <t>-1472990650</t>
  </si>
  <si>
    <t>126</t>
  </si>
  <si>
    <t>732422107R</t>
  </si>
  <si>
    <t>oběhové čerpadlo cirkulace přírubové (např. Stratos MAXO-Z 65/0,5-12 PN 6/10, 950 W, 230 V), výtlak do 10,0 m průtok 15,0 m3/h, kompletní dodávka a montáž</t>
  </si>
  <si>
    <t>1316077697</t>
  </si>
  <si>
    <t>127</t>
  </si>
  <si>
    <t>732422215</t>
  </si>
  <si>
    <t>oběhové čerpadlo topné vody přírubové (např. Yonos MAXO 40/0,5-4 PN 6/10, 90 W, 230 V), výtlak do 3,1 m průtok 8,2 m3/h, kompletní dodávka a montáž</t>
  </si>
  <si>
    <t>1565189263</t>
  </si>
  <si>
    <t>128</t>
  </si>
  <si>
    <t>732482811R</t>
  </si>
  <si>
    <t>Demontáž vodoměru šroubového vertikálního DN 50</t>
  </si>
  <si>
    <t>1803039318</t>
  </si>
  <si>
    <t>https://podminky.urs.cz/item/CS_URS_2024_02/732482811R</t>
  </si>
  <si>
    <t>129</t>
  </si>
  <si>
    <t>732890801</t>
  </si>
  <si>
    <t>Přesun demontovaných strojoven vodorovně 100 m v objektech výšky do 6 m</t>
  </si>
  <si>
    <t>348759234</t>
  </si>
  <si>
    <t>130</t>
  </si>
  <si>
    <t>998732181</t>
  </si>
  <si>
    <t>Příplatek k přesunu hmot tonážní 732 prováděný bez použití mechanizace</t>
  </si>
  <si>
    <t>-785202523</t>
  </si>
  <si>
    <t>131</t>
  </si>
  <si>
    <t>998732193</t>
  </si>
  <si>
    <t>Příplatek k přesunu hmot tonážnímu pro strojovny za zvětšený přesun do 500 m</t>
  </si>
  <si>
    <t>292638136</t>
  </si>
  <si>
    <t>https://podminky.urs.cz/item/CS_URS_2024_02/998732193</t>
  </si>
  <si>
    <t>733</t>
  </si>
  <si>
    <t>Ústřední vytápění - rozvodné potrubí</t>
  </si>
  <si>
    <t>132</t>
  </si>
  <si>
    <t>733111214</t>
  </si>
  <si>
    <t>Potrubí ocelové závitové černé bezešvé zesílené v kotelnách nebo strojovnách DN 20</t>
  </si>
  <si>
    <t>541550910</t>
  </si>
  <si>
    <t>https://podminky.urs.cz/item/CS_URS_2024_02/733111214</t>
  </si>
  <si>
    <t>133</t>
  </si>
  <si>
    <t>733113118</t>
  </si>
  <si>
    <t>Příplatek k potrubí z trubek ocelových černých závitových za zhotovení závitové ocelové přípojky DN 50</t>
  </si>
  <si>
    <t>1143114370</t>
  </si>
  <si>
    <t>https://podminky.urs.cz/item/CS_URS_2024_02/733113118</t>
  </si>
  <si>
    <t>134</t>
  </si>
  <si>
    <t>733120819</t>
  </si>
  <si>
    <t>Demontáž potrubí ocelového hladkého D přes 38 do 60,3</t>
  </si>
  <si>
    <t>183946264</t>
  </si>
  <si>
    <t>https://podminky.urs.cz/item/CS_URS_2024_02/733120819</t>
  </si>
  <si>
    <t>135</t>
  </si>
  <si>
    <t>733120826</t>
  </si>
  <si>
    <t>Demontáž potrubí ocelového hladkého D přes 60,3 do 89</t>
  </si>
  <si>
    <t>-1175516089</t>
  </si>
  <si>
    <t>https://podminky.urs.cz/item/CS_URS_2024_02/733120826</t>
  </si>
  <si>
    <t>136</t>
  </si>
  <si>
    <t>733120832</t>
  </si>
  <si>
    <t>Demontáž potrubí ocelového hladkého D přes 89 do 133</t>
  </si>
  <si>
    <t>-818705391</t>
  </si>
  <si>
    <t>https://podminky.urs.cz/item/CS_URS_2024_02/733120832</t>
  </si>
  <si>
    <t>137</t>
  </si>
  <si>
    <t>733121219R</t>
  </si>
  <si>
    <t>Potrubí ocelové hladké bezešvé v kotelnách nebo strojovnách D 60,3x2,9 mm</t>
  </si>
  <si>
    <t>-244349731</t>
  </si>
  <si>
    <t>"budova A"8+12+18</t>
  </si>
  <si>
    <t>"kuchyň"2+4+2+4+3</t>
  </si>
  <si>
    <t>138</t>
  </si>
  <si>
    <t>733121222R</t>
  </si>
  <si>
    <t>Potrubí ocelové hladké bezešvé v kotelnách nebo strojovnách D 76,1x2,9 mm</t>
  </si>
  <si>
    <t>-1647267860</t>
  </si>
  <si>
    <t>"budova A"3+2+2+2</t>
  </si>
  <si>
    <t>139</t>
  </si>
  <si>
    <t>733121225R</t>
  </si>
  <si>
    <t>Potrubí ocelové hladké bezešvé v kotelnách nebo strojovnách D 88.9x3,2 mm</t>
  </si>
  <si>
    <t>-2124634621</t>
  </si>
  <si>
    <t>140</t>
  </si>
  <si>
    <t>733121228R</t>
  </si>
  <si>
    <t>Potrubí ocelové hladké bezešvé v kotelnách nebo strojovnách D 114,3x3,6</t>
  </si>
  <si>
    <t>-327136129</t>
  </si>
  <si>
    <t>141</t>
  </si>
  <si>
    <t>733190219</t>
  </si>
  <si>
    <t>Zkouška těsnosti potrubí ocelové hladké D přes 51x2,6 do 60,3x2,9</t>
  </si>
  <si>
    <t>1518934045</t>
  </si>
  <si>
    <t>https://podminky.urs.cz/item/CS_URS_2024_02/733190219</t>
  </si>
  <si>
    <t>142</t>
  </si>
  <si>
    <t>733190225</t>
  </si>
  <si>
    <t>Zkouška těsnosti potrubí ocelové hladké D přes 60,3x2,9 do 89x5,0</t>
  </si>
  <si>
    <t>821342480</t>
  </si>
  <si>
    <t>https://podminky.urs.cz/item/CS_URS_2024_02/733190225</t>
  </si>
  <si>
    <t>143</t>
  </si>
  <si>
    <t>733190232</t>
  </si>
  <si>
    <t>Zkouška těsnosti potrubí ocelové hladké D přes 89x5,0 do 133x5,0</t>
  </si>
  <si>
    <t>-1350851384</t>
  </si>
  <si>
    <t>https://podminky.urs.cz/item/CS_URS_2024_02/733190232</t>
  </si>
  <si>
    <t>144</t>
  </si>
  <si>
    <t>733191823</t>
  </si>
  <si>
    <t>Odřezání držáku potrubí třmenového D přes 44,5 do 76 bez demontáže podpěr, konzol nebo výložníků</t>
  </si>
  <si>
    <t>-2054381680</t>
  </si>
  <si>
    <t>https://podminky.urs.cz/item/CS_URS_2024_02/733191823</t>
  </si>
  <si>
    <t>145</t>
  </si>
  <si>
    <t>733191836</t>
  </si>
  <si>
    <t>Odřezání držáku potrubí třmenového D přes 108 do 159 bez demontáže podpěr, konzol nebo výložníků</t>
  </si>
  <si>
    <t>-914531683</t>
  </si>
  <si>
    <t>https://podminky.urs.cz/item/CS_URS_2024_02/733191836</t>
  </si>
  <si>
    <t>146</t>
  </si>
  <si>
    <t>733890801</t>
  </si>
  <si>
    <t>Přemístění potrubí demontovaného vodorovně do 100 m v objektech výšky do 6 m</t>
  </si>
  <si>
    <t>-1982267509</t>
  </si>
  <si>
    <t>147</t>
  </si>
  <si>
    <t>998733101</t>
  </si>
  <si>
    <t>Přesun hmot tonážní pro rozvody potrubí v objektech v do 6 m</t>
  </si>
  <si>
    <t>-660270782</t>
  </si>
  <si>
    <t>https://podminky.urs.cz/item/CS_URS_2024_02/998733101</t>
  </si>
  <si>
    <t>148</t>
  </si>
  <si>
    <t>998733181</t>
  </si>
  <si>
    <t>Příplatek k přesunu hmot tonážní 733 prováděný bez použití mechanizace</t>
  </si>
  <si>
    <t>-1280813478</t>
  </si>
  <si>
    <t>149</t>
  </si>
  <si>
    <t>998733193</t>
  </si>
  <si>
    <t>Příplatek k přesunu hmot tonážnímu pro rozvody potrubí za zvětšený přesun do 500 m</t>
  </si>
  <si>
    <t>874624684</t>
  </si>
  <si>
    <t>https://podminky.urs.cz/item/CS_URS_2024_02/998733193</t>
  </si>
  <si>
    <t>734</t>
  </si>
  <si>
    <t>Ústřední vytápění - armatury</t>
  </si>
  <si>
    <t>150</t>
  </si>
  <si>
    <t>734100811</t>
  </si>
  <si>
    <t>Demontáž armatury přírubové se dvěma přírubami DN do 50</t>
  </si>
  <si>
    <t>-167646597</t>
  </si>
  <si>
    <t>https://podminky.urs.cz/item/CS_URS_2024_02/734100811</t>
  </si>
  <si>
    <t>151</t>
  </si>
  <si>
    <t>734100812</t>
  </si>
  <si>
    <t>Demontáž armatury přírubové se dvěma přírubami DN přes 50 do 100</t>
  </si>
  <si>
    <t>-538423720</t>
  </si>
  <si>
    <t>https://podminky.urs.cz/item/CS_URS_2024_02/734100812</t>
  </si>
  <si>
    <t>152</t>
  </si>
  <si>
    <t>734100821</t>
  </si>
  <si>
    <t>Demontáž armatury přírubové se třemi přírubami DN do 50</t>
  </si>
  <si>
    <t>-1948691891</t>
  </si>
  <si>
    <t>https://podminky.urs.cz/item/CS_URS_2024_02/734100821</t>
  </si>
  <si>
    <t>153</t>
  </si>
  <si>
    <t>734100822</t>
  </si>
  <si>
    <t>Demontáž armatury přírubové se třemi přírubami DN přes 50 do 100</t>
  </si>
  <si>
    <t>-1844747557</t>
  </si>
  <si>
    <t>https://podminky.urs.cz/item/CS_URS_2024_02/734100822</t>
  </si>
  <si>
    <t>154</t>
  </si>
  <si>
    <t>734173216</t>
  </si>
  <si>
    <t>Spoj přírubový PN 6/I do 200°C DN 65</t>
  </si>
  <si>
    <t>140466920</t>
  </si>
  <si>
    <t>https://podminky.urs.cz/item/CS_URS_2024_02/734173216</t>
  </si>
  <si>
    <t>155</t>
  </si>
  <si>
    <t>734173217</t>
  </si>
  <si>
    <t>Spoj přírubový PN 6/I do 200°C DN 80</t>
  </si>
  <si>
    <t>-1289786005</t>
  </si>
  <si>
    <t>https://podminky.urs.cz/item/CS_URS_2024_02/734173217</t>
  </si>
  <si>
    <t>156</t>
  </si>
  <si>
    <t>734173418</t>
  </si>
  <si>
    <t>Spoj přírubový PN 16/I do 200°C DN 100</t>
  </si>
  <si>
    <t>1138633057</t>
  </si>
  <si>
    <t>https://podminky.urs.cz/item/CS_URS_2024_02/734173418</t>
  </si>
  <si>
    <t>157</t>
  </si>
  <si>
    <t>734173617R</t>
  </si>
  <si>
    <t>Zaslepovací příruba PN 16/I do 200°C DN 80</t>
  </si>
  <si>
    <t>-899470442</t>
  </si>
  <si>
    <t>158</t>
  </si>
  <si>
    <t>734173618R</t>
  </si>
  <si>
    <t>Zaslepovací příruba PN 16/I do 200°C DN 100</t>
  </si>
  <si>
    <t>-1314121625</t>
  </si>
  <si>
    <t>159</t>
  </si>
  <si>
    <t>734190814</t>
  </si>
  <si>
    <t>Rozpojení přírubového spoje DN do 50</t>
  </si>
  <si>
    <t>978423349</t>
  </si>
  <si>
    <t>https://podminky.urs.cz/item/CS_URS_2024_02/734190814</t>
  </si>
  <si>
    <t>160</t>
  </si>
  <si>
    <t>734190818</t>
  </si>
  <si>
    <t>Rozpojení přírubového spoje DN přes 50 do 100</t>
  </si>
  <si>
    <t>76658865</t>
  </si>
  <si>
    <t>https://podminky.urs.cz/item/CS_URS_2024_02/734190818</t>
  </si>
  <si>
    <t>161</t>
  </si>
  <si>
    <t>734193116</t>
  </si>
  <si>
    <t>Klapka mezipřírubová uzavírací DN 80 PN 16 do 120°C disk tvárná litina</t>
  </si>
  <si>
    <t>182325497</t>
  </si>
  <si>
    <t>https://podminky.urs.cz/item/CS_URS_2024_02/734193116</t>
  </si>
  <si>
    <t>162</t>
  </si>
  <si>
    <t>734193117</t>
  </si>
  <si>
    <t>Klapka mezipřírubová uzavírací DN 100 PN 16 do 120°C disk tvárná litina</t>
  </si>
  <si>
    <t>702736701</t>
  </si>
  <si>
    <t>https://podminky.urs.cz/item/CS_URS_2024_02/734193117</t>
  </si>
  <si>
    <t>163</t>
  </si>
  <si>
    <t>734200812</t>
  </si>
  <si>
    <t>Demontáž armatury závitové s jedním závitem přes G 1/2 do G 1</t>
  </si>
  <si>
    <t>-805124095</t>
  </si>
  <si>
    <t>https://podminky.urs.cz/item/CS_URS_2024_02/734200812</t>
  </si>
  <si>
    <t>164</t>
  </si>
  <si>
    <t>734200824</t>
  </si>
  <si>
    <t>Demontáž armatury závitové se dvěma závity přes G 6/4 do G 2</t>
  </si>
  <si>
    <t>1886031697</t>
  </si>
  <si>
    <t>https://podminky.urs.cz/item/CS_URS_2024_02/734200824</t>
  </si>
  <si>
    <t>165</t>
  </si>
  <si>
    <t>734211120</t>
  </si>
  <si>
    <t>Ventil závitový odvzdušňovací G 1/2 PN 14 do 120°C automatický</t>
  </si>
  <si>
    <t>-353599975</t>
  </si>
  <si>
    <t>https://podminky.urs.cz/item/CS_URS_2024_02/734211120</t>
  </si>
  <si>
    <t>166</t>
  </si>
  <si>
    <t>734242417R</t>
  </si>
  <si>
    <t>Klapka zpětná závitová G 2 PN 16 do 110°C</t>
  </si>
  <si>
    <t>1019534356</t>
  </si>
  <si>
    <t>167</t>
  </si>
  <si>
    <t>734261235</t>
  </si>
  <si>
    <t>Šroubení topenářské přímé G 1 PN 16 do 120°C</t>
  </si>
  <si>
    <t>-1184422394</t>
  </si>
  <si>
    <t>https://podminky.urs.cz/item/CS_URS_2024_02/734261235</t>
  </si>
  <si>
    <t>168</t>
  </si>
  <si>
    <t>734291124</t>
  </si>
  <si>
    <t>Kohout plnící a vypouštěcí G 3/4 PN 10 do 90°C závitový</t>
  </si>
  <si>
    <t>162483661</t>
  </si>
  <si>
    <t>https://podminky.urs.cz/item/CS_URS_2024_02/734291124</t>
  </si>
  <si>
    <t>169</t>
  </si>
  <si>
    <t>734291247</t>
  </si>
  <si>
    <t>Filtr závitový přímý G 2 PN 16 do 130°C s vnitřními závity</t>
  </si>
  <si>
    <t>1603610065</t>
  </si>
  <si>
    <t>170</t>
  </si>
  <si>
    <t>734292713</t>
  </si>
  <si>
    <t>Kohout kulový přímý G 1/2 PN 42 do 185°C vnitřní závit</t>
  </si>
  <si>
    <t>-2134990772</t>
  </si>
  <si>
    <t>https://podminky.urs.cz/item/CS_URS_2024_02/734292713</t>
  </si>
  <si>
    <t>Poznámka k položce:_x000d_
odvzdušnění - instalovat před automatickým odvzdušňovačem</t>
  </si>
  <si>
    <t>171</t>
  </si>
  <si>
    <t>734292714</t>
  </si>
  <si>
    <t>Kohout kulový přímý G 3/4 PN 42 do 185°C vnitřní závit</t>
  </si>
  <si>
    <t>884432210</t>
  </si>
  <si>
    <t>https://podminky.urs.cz/item/CS_URS_2024_02/734292714</t>
  </si>
  <si>
    <t>172</t>
  </si>
  <si>
    <t>734292718</t>
  </si>
  <si>
    <t>Kohout kulový přímý G 2 PN 42 do 185°C vnitřní závit</t>
  </si>
  <si>
    <t>-868478859</t>
  </si>
  <si>
    <t>https://podminky.urs.cz/item/CS_URS_2024_02/734292718</t>
  </si>
  <si>
    <t>173</t>
  </si>
  <si>
    <t>734499211</t>
  </si>
  <si>
    <t>Montáž návarku M 20x1,5</t>
  </si>
  <si>
    <t>1644346287</t>
  </si>
  <si>
    <t>https://podminky.urs.cz/item/CS_URS_2024_02/734499211</t>
  </si>
  <si>
    <t>174</t>
  </si>
  <si>
    <t>734890801</t>
  </si>
  <si>
    <t>Přemístění demontovaných armatur vodorovně do 100 m v objektech výšky do 6 m</t>
  </si>
  <si>
    <t>237330449</t>
  </si>
  <si>
    <t>175</t>
  </si>
  <si>
    <t>998734101</t>
  </si>
  <si>
    <t>Přesun hmot tonážní pro armatury v objektech v do 6 m</t>
  </si>
  <si>
    <t>630792345</t>
  </si>
  <si>
    <t>https://podminky.urs.cz/item/CS_URS_2024_02/998734101</t>
  </si>
  <si>
    <t>176</t>
  </si>
  <si>
    <t>998734181</t>
  </si>
  <si>
    <t>Příplatek k přesunu hmot tonážní 734 prováděný bez použití mechanizace</t>
  </si>
  <si>
    <t>701449621</t>
  </si>
  <si>
    <t>177</t>
  </si>
  <si>
    <t>998734193</t>
  </si>
  <si>
    <t>Příplatek k přesunu hmot tonážnímu pro armatury za zvětšený přesun do 500 m</t>
  </si>
  <si>
    <t>-1107346539</t>
  </si>
  <si>
    <t>https://podminky.urs.cz/item/CS_URS_2024_02/998734193</t>
  </si>
  <si>
    <t>178</t>
  </si>
  <si>
    <t>783301313</t>
  </si>
  <si>
    <t>Odmaštění zámečnických konstrukcí ředidlovým odmašťovačem</t>
  </si>
  <si>
    <t>1023310670</t>
  </si>
  <si>
    <t>https://podminky.urs.cz/item/CS_URS_2024_02/783301313</t>
  </si>
  <si>
    <t>179</t>
  </si>
  <si>
    <t>783314101</t>
  </si>
  <si>
    <t>Základní jednonásobný syntetický nátěr zámečnických konstrukcí</t>
  </si>
  <si>
    <t>-600927861</t>
  </si>
  <si>
    <t>https://podminky.urs.cz/item/CS_URS_2024_02/783314101</t>
  </si>
  <si>
    <t>180</t>
  </si>
  <si>
    <t>783317101</t>
  </si>
  <si>
    <t>Krycí jednonásobný syntetický standardní nátěr zámečnických konstrukcí</t>
  </si>
  <si>
    <t>-548968591</t>
  </si>
  <si>
    <t>https://podminky.urs.cz/item/CS_URS_2024_02/783317101</t>
  </si>
  <si>
    <t>181</t>
  </si>
  <si>
    <t>783601715</t>
  </si>
  <si>
    <t>Odmaštění ředidlovým odmašťovačem potrubí DN do 50 mm</t>
  </si>
  <si>
    <t>930820673</t>
  </si>
  <si>
    <t>https://podminky.urs.cz/item/CS_URS_2024_02/783601715</t>
  </si>
  <si>
    <t>182</t>
  </si>
  <si>
    <t>783601733</t>
  </si>
  <si>
    <t>Odmaštění ředidlovým odmašťovačem potrubí přes DN 50 do DN 100 mm</t>
  </si>
  <si>
    <t>-193751195</t>
  </si>
  <si>
    <t>https://podminky.urs.cz/item/CS_URS_2024_02/783601733</t>
  </si>
  <si>
    <t>183</t>
  </si>
  <si>
    <t>783601757</t>
  </si>
  <si>
    <t>Odmaštění ředidlovým odmašťovačem potrubí přes DN 100 do DN 150 mm</t>
  </si>
  <si>
    <t>1388517809</t>
  </si>
  <si>
    <t>https://podminky.urs.cz/item/CS_URS_2024_02/783601757</t>
  </si>
  <si>
    <t>184</t>
  </si>
  <si>
    <t>783614551</t>
  </si>
  <si>
    <t>Základní jednonásobný syntetický nátěr potrubí DN do 50 mm</t>
  </si>
  <si>
    <t>1455608636</t>
  </si>
  <si>
    <t>https://podminky.urs.cz/item/CS_URS_2024_02/783614551</t>
  </si>
  <si>
    <t>185</t>
  </si>
  <si>
    <t>783614561</t>
  </si>
  <si>
    <t>Základní jednonásobný syntetický nátěr potrubí přes DN 50 do DN 100 mm</t>
  </si>
  <si>
    <t>-2081131249</t>
  </si>
  <si>
    <t>https://podminky.urs.cz/item/CS_URS_2024_02/783614561</t>
  </si>
  <si>
    <t>186</t>
  </si>
  <si>
    <t>783614571</t>
  </si>
  <si>
    <t>Základní jednonásobný syntetický nátěr potrubí přes DN 100 do DN 150 mm</t>
  </si>
  <si>
    <t>-599286091</t>
  </si>
  <si>
    <t>https://podminky.urs.cz/item/CS_URS_2024_02/783614571</t>
  </si>
  <si>
    <t>Práce a dodávky M</t>
  </si>
  <si>
    <t>23-M</t>
  </si>
  <si>
    <t>Montáže potrubí</t>
  </si>
  <si>
    <t>187</t>
  </si>
  <si>
    <t>230050002R</t>
  </si>
  <si>
    <t>Montáž uložení přišroubováním DN přes 25 do 50 mm</t>
  </si>
  <si>
    <t>kg</t>
  </si>
  <si>
    <t>-1207593132</t>
  </si>
  <si>
    <t>https://podminky.urs.cz/item/CS_URS_2024_02/230050002R</t>
  </si>
  <si>
    <t>188</t>
  </si>
  <si>
    <t>230050003R</t>
  </si>
  <si>
    <t>Montáž uložení přišroubováním DN přes 50 do 150 mm</t>
  </si>
  <si>
    <t>-727852522</t>
  </si>
  <si>
    <t>https://podminky.urs.cz/item/CS_URS_2024_02/230050003R</t>
  </si>
  <si>
    <t>189</t>
  </si>
  <si>
    <t>998724101</t>
  </si>
  <si>
    <t>Přesun hmot tonážní pro strojní vybavení v objektech v do 6 m</t>
  </si>
  <si>
    <t>512</t>
  </si>
  <si>
    <t>-890784876</t>
  </si>
  <si>
    <t>https://podminky.urs.cz/item/CS_URS_2024_02/998724101</t>
  </si>
  <si>
    <t>190</t>
  </si>
  <si>
    <t>998724181</t>
  </si>
  <si>
    <t>Příplatek k přesunu hmot tonážní 724 prováděný bez použití mechanizace</t>
  </si>
  <si>
    <t>190159497</t>
  </si>
  <si>
    <t>191</t>
  </si>
  <si>
    <t>998724192</t>
  </si>
  <si>
    <t>Příplatek k přesunu hmot tonážnímu pro strojní vybavení za zvětšený přesun do 100 m</t>
  </si>
  <si>
    <t>2001301870</t>
  </si>
  <si>
    <t>https://podminky.urs.cz/item/CS_URS_2024_02/998724192</t>
  </si>
  <si>
    <t>OST</t>
  </si>
  <si>
    <t>Ostatní</t>
  </si>
  <si>
    <t>192</t>
  </si>
  <si>
    <t>O01100101R</t>
  </si>
  <si>
    <t>Vypuštění větví TV a C</t>
  </si>
  <si>
    <t>hod</t>
  </si>
  <si>
    <t>-138033250</t>
  </si>
  <si>
    <t>193</t>
  </si>
  <si>
    <t>O01100102R</t>
  </si>
  <si>
    <t>Vypuštění větví ÚT</t>
  </si>
  <si>
    <t>-1349387000</t>
  </si>
  <si>
    <t>194</t>
  </si>
  <si>
    <t>O01100103R</t>
  </si>
  <si>
    <t>Napuštění a odvzdušnění větví TV a C</t>
  </si>
  <si>
    <t>-306472044</t>
  </si>
  <si>
    <t>195</t>
  </si>
  <si>
    <t>O01100104R</t>
  </si>
  <si>
    <t>Napuštění a odvzdušnění větví ÚT</t>
  </si>
  <si>
    <t>1841825487</t>
  </si>
  <si>
    <t>196</t>
  </si>
  <si>
    <t>O01100110R</t>
  </si>
  <si>
    <t>Ostatní montážní a spotřební materiál (spojovací a těsnící materiál, mosazné redukce, vsuvky, ostatní)</t>
  </si>
  <si>
    <t>soub.</t>
  </si>
  <si>
    <t>1405464231</t>
  </si>
  <si>
    <t>197</t>
  </si>
  <si>
    <t>O01100150R</t>
  </si>
  <si>
    <t xml:space="preserve">Nakládání, odvoz a likvidace, demontovaných hmot, včetně hmot izolačních + poplatek skládkovné. </t>
  </si>
  <si>
    <t>1445526534</t>
  </si>
  <si>
    <t>198</t>
  </si>
  <si>
    <t>O01100170R</t>
  </si>
  <si>
    <t>Vizuální zkouška ÚT, hodnocení dle ČSN EN 25817</t>
  </si>
  <si>
    <t>1961425082</t>
  </si>
  <si>
    <t>Poznámka k položce:_x000d_
viz. technická zpráva</t>
  </si>
  <si>
    <t>199</t>
  </si>
  <si>
    <t>O01100175R</t>
  </si>
  <si>
    <t>Vizuální zkouška TV a C, hodnocení dle ČSN EN 25817</t>
  </si>
  <si>
    <t>-2091353277</t>
  </si>
  <si>
    <t>200</t>
  </si>
  <si>
    <t>O01100190R</t>
  </si>
  <si>
    <t>Nastavení vyvažovacího ventilu</t>
  </si>
  <si>
    <t>-696384585</t>
  </si>
  <si>
    <t>Poznámka k položce:_x000d_
nastavení vyvažovacího ventilu_x000d_
viz. výkresová část (hodnota N)</t>
  </si>
  <si>
    <t>D.3 - Měření a regulace</t>
  </si>
  <si>
    <t>35M.1 - Úpravy TUV</t>
  </si>
  <si>
    <t xml:space="preserve">    35M.101 - Úpravy v RD5</t>
  </si>
  <si>
    <t xml:space="preserve">    35M.102 - Periferie</t>
  </si>
  <si>
    <t xml:space="preserve">    35M.103 - Osvětlení strojovny</t>
  </si>
  <si>
    <t xml:space="preserve">    35M.104 - Kabely</t>
  </si>
  <si>
    <t xml:space="preserve">    35M.105 - Zprovoznění, zkušební provoz</t>
  </si>
  <si>
    <t xml:space="preserve">    35M.106 - Ostatní</t>
  </si>
  <si>
    <t xml:space="preserve">    35M.107 - SW práce SCADA na vizualizaci</t>
  </si>
  <si>
    <t xml:space="preserve">    35M.1199 - VRN</t>
  </si>
  <si>
    <t>35M.2 - Úprava Čerpání z jímky</t>
  </si>
  <si>
    <t xml:space="preserve">    35M.201 - úpravy v RD5</t>
  </si>
  <si>
    <t xml:space="preserve">    35M.202 - Periferie</t>
  </si>
  <si>
    <t xml:space="preserve">    35M.203 - Kabely</t>
  </si>
  <si>
    <t xml:space="preserve">    35M.204 - Zprovoznění, zkušební provoz</t>
  </si>
  <si>
    <t xml:space="preserve">    35M.205 - Ostatní</t>
  </si>
  <si>
    <t xml:space="preserve">    35M.206 - SW práce SCADA na vizualizaci</t>
  </si>
  <si>
    <t xml:space="preserve">    35M.299 - VRN</t>
  </si>
  <si>
    <t>35M.3 - ÚT pro ohřívač v katýně</t>
  </si>
  <si>
    <t xml:space="preserve">    35M.301 - úpravy v RD5</t>
  </si>
  <si>
    <t xml:space="preserve">    35M.302 - Periferie</t>
  </si>
  <si>
    <t xml:space="preserve">    35M.303 - Kabely</t>
  </si>
  <si>
    <t xml:space="preserve">    35M.304 - Zprovoznění, zkušební provoz</t>
  </si>
  <si>
    <t xml:space="preserve">    35M.305 - Ostatní</t>
  </si>
  <si>
    <t xml:space="preserve">    35M.306 - SW práce SCADA na vizualizaci</t>
  </si>
  <si>
    <t xml:space="preserve">    35M.399 - VRN</t>
  </si>
  <si>
    <t>35M.1</t>
  </si>
  <si>
    <t>Úpravy TUV</t>
  </si>
  <si>
    <t>35M.101</t>
  </si>
  <si>
    <t>Úpravy v RD5</t>
  </si>
  <si>
    <t>35M101.001</t>
  </si>
  <si>
    <t>Modul 16 digitálních vstupů, max. 30V AC nebo 50V DC, společná zem, protokol Modbus</t>
  </si>
  <si>
    <t>1242137221</t>
  </si>
  <si>
    <t>35M101.002</t>
  </si>
  <si>
    <t>Vypracování uživatelského SW pro technologie</t>
  </si>
  <si>
    <t>1352469442</t>
  </si>
  <si>
    <t>35M101.003</t>
  </si>
  <si>
    <t>Vypracování uživatelského SW pro displej na rozváděči RA5</t>
  </si>
  <si>
    <t>1807965353</t>
  </si>
  <si>
    <t>35M101.004</t>
  </si>
  <si>
    <t>Materiál potřebný pro dozbrojení rozvaděče - jističe, relé, pomocné kontakty, dráty, popisky, vývodky, drobný materiál</t>
  </si>
  <si>
    <t>-918559570</t>
  </si>
  <si>
    <t>35M101.005</t>
  </si>
  <si>
    <t>Úpravy rozváděče</t>
  </si>
  <si>
    <t>-2143585201</t>
  </si>
  <si>
    <t>35M.102</t>
  </si>
  <si>
    <t>Periferie</t>
  </si>
  <si>
    <t>35M102.001</t>
  </si>
  <si>
    <t>Teplotní snímač Pt1000 + jímka nerez</t>
  </si>
  <si>
    <t>176682555</t>
  </si>
  <si>
    <t>35M102.002</t>
  </si>
  <si>
    <t>Dvojzásuvka na omítku</t>
  </si>
  <si>
    <t>-2105414129</t>
  </si>
  <si>
    <t>35M102.003</t>
  </si>
  <si>
    <t>Elektroinstalační krabice</t>
  </si>
  <si>
    <t>-1702701383</t>
  </si>
  <si>
    <t>35M102.004</t>
  </si>
  <si>
    <t>Montáž periférií - el. připojení</t>
  </si>
  <si>
    <t>-1397652397</t>
  </si>
  <si>
    <t>35M.103</t>
  </si>
  <si>
    <t>Osvětlení strojovny</t>
  </si>
  <si>
    <t>35M103.001</t>
  </si>
  <si>
    <t>Svítidlo LED průmyslové 41W, 4000lm, 4000K neutrální bílá, IP65</t>
  </si>
  <si>
    <t>-1081173384</t>
  </si>
  <si>
    <t>35M103.002</t>
  </si>
  <si>
    <t>Svítidlo LED nouzové 2W, nouzové 200lm, 4000K neutrální bílá, IP65, doba chodu 3h</t>
  </si>
  <si>
    <t>1373590073</t>
  </si>
  <si>
    <t>35M103.003</t>
  </si>
  <si>
    <t>Nástěnný vypínač č.1, bezšroubové svorky, IP54</t>
  </si>
  <si>
    <t>1089616910</t>
  </si>
  <si>
    <t>35M103.004</t>
  </si>
  <si>
    <t>1008461436</t>
  </si>
  <si>
    <t>35M103.005</t>
  </si>
  <si>
    <t>CYKY-J 3x1.5</t>
  </si>
  <si>
    <t>1521431248</t>
  </si>
  <si>
    <t>35M103.006</t>
  </si>
  <si>
    <t>Kabelová trasa - trubka včetně příslušenství</t>
  </si>
  <si>
    <t>736823491</t>
  </si>
  <si>
    <t>35M103.007</t>
  </si>
  <si>
    <t>Demontáž původních svítidel (ne kabeláží)</t>
  </si>
  <si>
    <t>762533219</t>
  </si>
  <si>
    <t>35M103.008</t>
  </si>
  <si>
    <t>Montáž světel, kabelů, tras</t>
  </si>
  <si>
    <t>-2049104520</t>
  </si>
  <si>
    <t>35M.104</t>
  </si>
  <si>
    <t>Kabely</t>
  </si>
  <si>
    <t>35M104.001</t>
  </si>
  <si>
    <t>J-Y(St)Y 1x2x0,8</t>
  </si>
  <si>
    <t>1086538581</t>
  </si>
  <si>
    <t>35M104.002</t>
  </si>
  <si>
    <t>J-Y(St)Y 2x2x0,8</t>
  </si>
  <si>
    <t>-934555751</t>
  </si>
  <si>
    <t>35M104.003</t>
  </si>
  <si>
    <t>-699083338</t>
  </si>
  <si>
    <t>35M104.004</t>
  </si>
  <si>
    <t>Kabelová trasa - žlab 50x50 včetně příslušenství, závěsná montáž</t>
  </si>
  <si>
    <t>1049765391</t>
  </si>
  <si>
    <t>35M104.005</t>
  </si>
  <si>
    <t>Kabelová trasa - žlab 100x50 včetně příslušenství, závěsná montáž</t>
  </si>
  <si>
    <t>2099649775</t>
  </si>
  <si>
    <t>35M104.006</t>
  </si>
  <si>
    <t>594685135</t>
  </si>
  <si>
    <t>35M104.007</t>
  </si>
  <si>
    <t>Upevňovací a montážní materiál, pospojení</t>
  </si>
  <si>
    <t>-227816709</t>
  </si>
  <si>
    <t>35M104.008</t>
  </si>
  <si>
    <t>Montáž tras, natažení a zapojení kabelů, označení kabelů, úklid</t>
  </si>
  <si>
    <t>-1673870272</t>
  </si>
  <si>
    <t>35M.105</t>
  </si>
  <si>
    <t>Zprovoznění, zkušební provoz</t>
  </si>
  <si>
    <t>35M105.001</t>
  </si>
  <si>
    <t>SW - instalace, nastavení, odzkoušení</t>
  </si>
  <si>
    <t>-1273452295</t>
  </si>
  <si>
    <t>35M105.002</t>
  </si>
  <si>
    <t>HW - zkušební provoz, nastavení, odzkoušení</t>
  </si>
  <si>
    <t>-140595648</t>
  </si>
  <si>
    <t>35M105.003</t>
  </si>
  <si>
    <t>Provizorní zapojení v rozváděči při provizorním řešení TUV</t>
  </si>
  <si>
    <t>990496095</t>
  </si>
  <si>
    <t>35M.106</t>
  </si>
  <si>
    <t>35M106.001</t>
  </si>
  <si>
    <t>Ověření rozváděče RD5</t>
  </si>
  <si>
    <t>495523073</t>
  </si>
  <si>
    <t>35M106.002</t>
  </si>
  <si>
    <t>Návod k použití</t>
  </si>
  <si>
    <t>957637176</t>
  </si>
  <si>
    <t>35M106.003</t>
  </si>
  <si>
    <t>Projektová dokumentace + skutečné provedení</t>
  </si>
  <si>
    <t>-1304205655</t>
  </si>
  <si>
    <t>35M106.004</t>
  </si>
  <si>
    <t>Revize elektro</t>
  </si>
  <si>
    <t>-239007350</t>
  </si>
  <si>
    <t>35M106.005</t>
  </si>
  <si>
    <t>Čas na cestě</t>
  </si>
  <si>
    <t>-1033346218</t>
  </si>
  <si>
    <t>35M106.006</t>
  </si>
  <si>
    <t>Doprava</t>
  </si>
  <si>
    <t>601985948</t>
  </si>
  <si>
    <t>35M106.007</t>
  </si>
  <si>
    <t>Inženýrská činnost</t>
  </si>
  <si>
    <t>36853438</t>
  </si>
  <si>
    <t>35M106.008</t>
  </si>
  <si>
    <t>Příprava zakázky, úklid</t>
  </si>
  <si>
    <t>696964160</t>
  </si>
  <si>
    <t>35M.107</t>
  </si>
  <si>
    <t>SW práce SCADA na vizualizaci</t>
  </si>
  <si>
    <t>35M107.001</t>
  </si>
  <si>
    <t>Úprava stávající vizualizace - integrace nových signálů</t>
  </si>
  <si>
    <t>1322919281</t>
  </si>
  <si>
    <t>35M.1199</t>
  </si>
  <si>
    <t>35M199.001</t>
  </si>
  <si>
    <t>Vícerozpočtové náklady</t>
  </si>
  <si>
    <t>3906422</t>
  </si>
  <si>
    <t>35M.2</t>
  </si>
  <si>
    <t>Úprava Čerpání z jímky</t>
  </si>
  <si>
    <t>35M.201</t>
  </si>
  <si>
    <t>úpravy v RD5</t>
  </si>
  <si>
    <t>35M201.001</t>
  </si>
  <si>
    <t>510719772</t>
  </si>
  <si>
    <t>35M201.002</t>
  </si>
  <si>
    <t>884812322</t>
  </si>
  <si>
    <t>35M201.003</t>
  </si>
  <si>
    <t>108601123</t>
  </si>
  <si>
    <t>35M201.004</t>
  </si>
  <si>
    <t>-1079551300</t>
  </si>
  <si>
    <t>35M.202</t>
  </si>
  <si>
    <t>35M202.001</t>
  </si>
  <si>
    <t>Sondy na měření hladiny, vodivostní</t>
  </si>
  <si>
    <t>31406068</t>
  </si>
  <si>
    <t>35M202.002</t>
  </si>
  <si>
    <t>Havarijní plováková sonda</t>
  </si>
  <si>
    <t>768688565</t>
  </si>
  <si>
    <t>35M202.003</t>
  </si>
  <si>
    <t>-2098297022</t>
  </si>
  <si>
    <t>35M202.004</t>
  </si>
  <si>
    <t>652771930</t>
  </si>
  <si>
    <t>35M.203</t>
  </si>
  <si>
    <t>35M203.001</t>
  </si>
  <si>
    <t>-2116542113</t>
  </si>
  <si>
    <t>35M203.002</t>
  </si>
  <si>
    <t>-1921521576</t>
  </si>
  <si>
    <t>35M203.003</t>
  </si>
  <si>
    <t>CYKY-J 5x2.5</t>
  </si>
  <si>
    <t>-1637401563</t>
  </si>
  <si>
    <t>35M203.004</t>
  </si>
  <si>
    <t>-1512856909</t>
  </si>
  <si>
    <t>35M203.005</t>
  </si>
  <si>
    <t>-879595152</t>
  </si>
  <si>
    <t>35M203.006</t>
  </si>
  <si>
    <t>374330421</t>
  </si>
  <si>
    <t>35M203.007</t>
  </si>
  <si>
    <t>885009259</t>
  </si>
  <si>
    <t>35M.204</t>
  </si>
  <si>
    <t>35M204.001</t>
  </si>
  <si>
    <t>329797267</t>
  </si>
  <si>
    <t>35M204.002</t>
  </si>
  <si>
    <t>975479536</t>
  </si>
  <si>
    <t>35M.205</t>
  </si>
  <si>
    <t>35M205.001</t>
  </si>
  <si>
    <t>-1368321909</t>
  </si>
  <si>
    <t>35M205.002</t>
  </si>
  <si>
    <t>648153622</t>
  </si>
  <si>
    <t>35M205.003</t>
  </si>
  <si>
    <t>142213570</t>
  </si>
  <si>
    <t>35M205.004</t>
  </si>
  <si>
    <t>920333884</t>
  </si>
  <si>
    <t>35M205.005</t>
  </si>
  <si>
    <t>1832976180</t>
  </si>
  <si>
    <t>35M205.006</t>
  </si>
  <si>
    <t>583858490</t>
  </si>
  <si>
    <t>35M205.007</t>
  </si>
  <si>
    <t>-1040270367</t>
  </si>
  <si>
    <t>35M.206</t>
  </si>
  <si>
    <t>35M206.001</t>
  </si>
  <si>
    <t>905155606</t>
  </si>
  <si>
    <t>35M.299</t>
  </si>
  <si>
    <t>35M299.001</t>
  </si>
  <si>
    <t>-1349632892</t>
  </si>
  <si>
    <t>35M.3</t>
  </si>
  <si>
    <t>ÚT pro ohřívač v katýně</t>
  </si>
  <si>
    <t>35M.301</t>
  </si>
  <si>
    <t>35M301.001</t>
  </si>
  <si>
    <t>-2091730160</t>
  </si>
  <si>
    <t>35M301.002</t>
  </si>
  <si>
    <t>Vypracování uživatelského SW pro displej na rozváděči 10RD1</t>
  </si>
  <si>
    <t>-232681285</t>
  </si>
  <si>
    <t>35M301.003</t>
  </si>
  <si>
    <t>928308475</t>
  </si>
  <si>
    <t>35M301.004</t>
  </si>
  <si>
    <t>-498196693</t>
  </si>
  <si>
    <t>35M.302</t>
  </si>
  <si>
    <t>35M302.001</t>
  </si>
  <si>
    <t>Příložné teplotní čidlo Pt1000</t>
  </si>
  <si>
    <t>2065283247</t>
  </si>
  <si>
    <t>35M302.004</t>
  </si>
  <si>
    <t>845611342</t>
  </si>
  <si>
    <t>35M302.005</t>
  </si>
  <si>
    <t>382263544</t>
  </si>
  <si>
    <t>35M.303</t>
  </si>
  <si>
    <t>35M303.001</t>
  </si>
  <si>
    <t>1586099164</t>
  </si>
  <si>
    <t>35M303.002</t>
  </si>
  <si>
    <t>-1513864363</t>
  </si>
  <si>
    <t>35M303.003</t>
  </si>
  <si>
    <t>-1513405532</t>
  </si>
  <si>
    <t>35M303.004</t>
  </si>
  <si>
    <t>902208001</t>
  </si>
  <si>
    <t>35M303.005</t>
  </si>
  <si>
    <t>209651949</t>
  </si>
  <si>
    <t>35M303.006</t>
  </si>
  <si>
    <t>1370113315</t>
  </si>
  <si>
    <t>35M.304</t>
  </si>
  <si>
    <t>35M304.001</t>
  </si>
  <si>
    <t>571967097</t>
  </si>
  <si>
    <t>35M304.002</t>
  </si>
  <si>
    <t>279036404</t>
  </si>
  <si>
    <t>35M.305</t>
  </si>
  <si>
    <t>35M305.001</t>
  </si>
  <si>
    <t>514860390</t>
  </si>
  <si>
    <t>35M305.002</t>
  </si>
  <si>
    <t>853269985</t>
  </si>
  <si>
    <t>35M305.003</t>
  </si>
  <si>
    <t>-324327549</t>
  </si>
  <si>
    <t>35M305.004</t>
  </si>
  <si>
    <t>1741199499</t>
  </si>
  <si>
    <t>35M305.005</t>
  </si>
  <si>
    <t>1333748713</t>
  </si>
  <si>
    <t>35M305.006</t>
  </si>
  <si>
    <t>2001102030</t>
  </si>
  <si>
    <t>35M305.007</t>
  </si>
  <si>
    <t>1341854235</t>
  </si>
  <si>
    <t>35M.306</t>
  </si>
  <si>
    <t>35M306.001</t>
  </si>
  <si>
    <t>-2113048808</t>
  </si>
  <si>
    <t>35M.399</t>
  </si>
  <si>
    <t>35M399.001</t>
  </si>
  <si>
    <t>-613460326</t>
  </si>
  <si>
    <t>VRN - Vedlejší rozpočtové náklady</t>
  </si>
  <si>
    <t xml:space="preserve">    VRN1 - Zařízení stanoviště</t>
  </si>
  <si>
    <t xml:space="preserve">    VRN2 - Průzkumné, geodetické a projektové práce</t>
  </si>
  <si>
    <t xml:space="preserve">    VRN3 - Ostatní náklady</t>
  </si>
  <si>
    <t>VRN1</t>
  </si>
  <si>
    <t>Zařízení stanoviště</t>
  </si>
  <si>
    <t>030001000</t>
  </si>
  <si>
    <t>Zařízení staveniště</t>
  </si>
  <si>
    <t>1024</t>
  </si>
  <si>
    <t>111486665</t>
  </si>
  <si>
    <t>034002000</t>
  </si>
  <si>
    <t>Bezpečností a hygienické opatření na staveništi</t>
  </si>
  <si>
    <t>74644897</t>
  </si>
  <si>
    <t>034203000</t>
  </si>
  <si>
    <t>Oplocení staveniště</t>
  </si>
  <si>
    <t>-647418790</t>
  </si>
  <si>
    <t>VRN2</t>
  </si>
  <si>
    <t>Průzkumné, geodetické a projektové práce</t>
  </si>
  <si>
    <t>013254000</t>
  </si>
  <si>
    <t>Dokumentace skutečného provedení stavby</t>
  </si>
  <si>
    <t>-1045672924</t>
  </si>
  <si>
    <t>012303000</t>
  </si>
  <si>
    <t>Výrobní a dílenská dokumentace</t>
  </si>
  <si>
    <t>-1781251465</t>
  </si>
  <si>
    <t>013255000</t>
  </si>
  <si>
    <t>Technologické schéma, výkres 564.D.2.1-A1-06, Strojovna ÚT - Půdorys, nový stav, PVC deska formát A1</t>
  </si>
  <si>
    <t>677084774</t>
  </si>
  <si>
    <t>VRN3</t>
  </si>
  <si>
    <t>Ostatní náklady</t>
  </si>
  <si>
    <t>081103000</t>
  </si>
  <si>
    <t>Denní doprava pracovníků na pracoviště</t>
  </si>
  <si>
    <t>-1802598936</t>
  </si>
  <si>
    <t>Poznámka k položce:_x000d_
Normohodiny celek 746 Nh / 3 lidi = 249 / 8 hodin = 31 dní_x000d_
31 dní x 12 km (Most) x 2 (tam a zpět) x 18 Kč/km</t>
  </si>
  <si>
    <t>R00200110R</t>
  </si>
  <si>
    <t>Přesuny hmot</t>
  </si>
  <si>
    <t>1828023025</t>
  </si>
  <si>
    <t>Poznámka k položce:_x000d_
Normohodiny (trubní vedení a montáže potrubí) celkem 746/4 (praxe) = 187 hodin_x000d_
187 x 3.5 l/h (spotřeba centrály) x 45 Kč/litr = 29500,-</t>
  </si>
  <si>
    <t>R00200130R</t>
  </si>
  <si>
    <t>Jeřábová technika (vyložení zařízení a potrubí z auta - před objektem)</t>
  </si>
  <si>
    <t>813704071</t>
  </si>
  <si>
    <t>Poznámka k položce:_x000d_
jeřáb 6000 kč/den</t>
  </si>
  <si>
    <t>09000.101R</t>
  </si>
  <si>
    <t>Průběžná fotodokumentae z průběhu provádění zakázky (digitální forma) v počtu min. 40 ks fotek měsíčně. Soubory fotodokumentace řazené po datech jejich provedení</t>
  </si>
  <si>
    <t>425968680</t>
  </si>
  <si>
    <t>09000.102R</t>
  </si>
  <si>
    <t>Provedení všech provozních, tlakových a revizních zkoušek a dalších nutných úředních zkoušek a testů k prokázání kvality a bezpečné provozuschopnosti díla a jeho součástí včetně podrobných záznamů , protokolů a zpráv o průběhu a výsledcích těchto zkoušek</t>
  </si>
  <si>
    <t>-1266586392</t>
  </si>
  <si>
    <t>09000.103R</t>
  </si>
  <si>
    <t>Předání prohlášení o shodě na všechny použité dodávky, materiály a zařízení a další doklady, související s plněním předmětu zakázky, které jsou nezbytné ke kolaudačnímu řízení a převzetí a předání díla (atesty, revize, certifikáty, atd.)</t>
  </si>
  <si>
    <t>1939618717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</si>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</sst>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23" xfId="0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273321311" TargetMode="External" /><Relationship Id="rId2" Type="http://schemas.openxmlformats.org/officeDocument/2006/relationships/hyperlink" Target="https://podminky.urs.cz/item/CS_URS_2024_02/273362021" TargetMode="External" /><Relationship Id="rId3" Type="http://schemas.openxmlformats.org/officeDocument/2006/relationships/hyperlink" Target="https://podminky.urs.cz/item/CS_URS_2024_02/632451414R" TargetMode="External" /><Relationship Id="rId4" Type="http://schemas.openxmlformats.org/officeDocument/2006/relationships/hyperlink" Target="https://podminky.urs.cz/item/CS_URS_2024_02/952901111" TargetMode="External" /><Relationship Id="rId5" Type="http://schemas.openxmlformats.org/officeDocument/2006/relationships/hyperlink" Target="https://podminky.urs.cz/item/CS_URS_2024_02/961055111" TargetMode="External" /><Relationship Id="rId6" Type="http://schemas.openxmlformats.org/officeDocument/2006/relationships/hyperlink" Target="https://podminky.urs.cz/item/CS_URS_2024_02/965043431" TargetMode="External" /><Relationship Id="rId7" Type="http://schemas.openxmlformats.org/officeDocument/2006/relationships/hyperlink" Target="https://podminky.urs.cz/item/CS_URS_2024_02/998012022" TargetMode="External" /><Relationship Id="rId8" Type="http://schemas.openxmlformats.org/officeDocument/2006/relationships/hyperlink" Target="https://podminky.urs.cz/item/CS_URS_2024_02/783932163" TargetMode="External" /><Relationship Id="rId9" Type="http://schemas.openxmlformats.org/officeDocument/2006/relationships/hyperlink" Target="https://podminky.urs.cz/item/CS_URS_2024_02/783913151" TargetMode="External" /><Relationship Id="rId10" Type="http://schemas.openxmlformats.org/officeDocument/2006/relationships/hyperlink" Target="https://podminky.urs.cz/item/CS_URS_2024_02/784111001" TargetMode="External" /><Relationship Id="rId11" Type="http://schemas.openxmlformats.org/officeDocument/2006/relationships/hyperlink" Target="https://podminky.urs.cz/item/CS_URS_2024_02/784181101" TargetMode="External" /><Relationship Id="rId12" Type="http://schemas.openxmlformats.org/officeDocument/2006/relationships/hyperlink" Target="https://podminky.urs.cz/item/CS_URS_2024_02/784211101" TargetMode="External" /><Relationship Id="rId1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13410831" TargetMode="External" /><Relationship Id="rId2" Type="http://schemas.openxmlformats.org/officeDocument/2006/relationships/hyperlink" Target="https://podminky.urs.cz/item/CS_URS_2024_02/713410841" TargetMode="External" /><Relationship Id="rId3" Type="http://schemas.openxmlformats.org/officeDocument/2006/relationships/hyperlink" Target="https://podminky.urs.cz/item/CS_URS_2024_02/713411111R" TargetMode="External" /><Relationship Id="rId4" Type="http://schemas.openxmlformats.org/officeDocument/2006/relationships/hyperlink" Target="https://podminky.urs.cz/item/CS_URS_2024_02/713461871" TargetMode="External" /><Relationship Id="rId5" Type="http://schemas.openxmlformats.org/officeDocument/2006/relationships/hyperlink" Target="https://podminky.urs.cz/item/CS_URS_2024_02/713463311" TargetMode="External" /><Relationship Id="rId6" Type="http://schemas.openxmlformats.org/officeDocument/2006/relationships/hyperlink" Target="https://podminky.urs.cz/item/CS_URS_2024_02/713463312" TargetMode="External" /><Relationship Id="rId7" Type="http://schemas.openxmlformats.org/officeDocument/2006/relationships/hyperlink" Target="https://podminky.urs.cz/item/CS_URS_2024_02/713463313" TargetMode="External" /><Relationship Id="rId8" Type="http://schemas.openxmlformats.org/officeDocument/2006/relationships/hyperlink" Target="https://podminky.urs.cz/item/CS_URS_2024_02/713492113" TargetMode="External" /><Relationship Id="rId9" Type="http://schemas.openxmlformats.org/officeDocument/2006/relationships/hyperlink" Target="https://podminky.urs.cz/item/CS_URS_2024_02/713492114" TargetMode="External" /><Relationship Id="rId10" Type="http://schemas.openxmlformats.org/officeDocument/2006/relationships/hyperlink" Target="https://podminky.urs.cz/item/CS_URS_2024_02/998713101" TargetMode="External" /><Relationship Id="rId11" Type="http://schemas.openxmlformats.org/officeDocument/2006/relationships/hyperlink" Target="https://podminky.urs.cz/item/CS_URS_2024_02/998713193" TargetMode="External" /><Relationship Id="rId12" Type="http://schemas.openxmlformats.org/officeDocument/2006/relationships/hyperlink" Target="https://podminky.urs.cz/item/CS_URS_2024_02/721140802" TargetMode="External" /><Relationship Id="rId13" Type="http://schemas.openxmlformats.org/officeDocument/2006/relationships/hyperlink" Target="https://podminky.urs.cz/item/CS_URS_2024_02/721173401" TargetMode="External" /><Relationship Id="rId14" Type="http://schemas.openxmlformats.org/officeDocument/2006/relationships/hyperlink" Target="https://podminky.urs.cz/item/CS_URS_2024_02/721174004" TargetMode="External" /><Relationship Id="rId15" Type="http://schemas.openxmlformats.org/officeDocument/2006/relationships/hyperlink" Target="https://podminky.urs.cz/item/CS_URS_2024_02/721194104" TargetMode="External" /><Relationship Id="rId16" Type="http://schemas.openxmlformats.org/officeDocument/2006/relationships/hyperlink" Target="https://podminky.urs.cz/item/CS_URS_2024_02/721210813" TargetMode="External" /><Relationship Id="rId17" Type="http://schemas.openxmlformats.org/officeDocument/2006/relationships/hyperlink" Target="https://podminky.urs.cz/item/CS_URS_2024_02/721211405" TargetMode="External" /><Relationship Id="rId18" Type="http://schemas.openxmlformats.org/officeDocument/2006/relationships/hyperlink" Target="https://podminky.urs.cz/item/CS_URS_2024_02/721290111" TargetMode="External" /><Relationship Id="rId19" Type="http://schemas.openxmlformats.org/officeDocument/2006/relationships/hyperlink" Target="https://podminky.urs.cz/item/CS_URS_2024_02/998721101" TargetMode="External" /><Relationship Id="rId20" Type="http://schemas.openxmlformats.org/officeDocument/2006/relationships/hyperlink" Target="https://podminky.urs.cz/item/CS_URS_2024_02/998721193" TargetMode="External" /><Relationship Id="rId21" Type="http://schemas.openxmlformats.org/officeDocument/2006/relationships/hyperlink" Target="https://podminky.urs.cz/item/CS_URS_2024_02/722130805R" TargetMode="External" /><Relationship Id="rId22" Type="http://schemas.openxmlformats.org/officeDocument/2006/relationships/hyperlink" Target="https://podminky.urs.cz/item/CS_URS_2024_02/722130806R" TargetMode="External" /><Relationship Id="rId23" Type="http://schemas.openxmlformats.org/officeDocument/2006/relationships/hyperlink" Target="https://podminky.urs.cz/item/CS_URS_2024_02/722170804" TargetMode="External" /><Relationship Id="rId24" Type="http://schemas.openxmlformats.org/officeDocument/2006/relationships/hyperlink" Target="https://podminky.urs.cz/item/CS_URS_2024_02/722170807" TargetMode="External" /><Relationship Id="rId25" Type="http://schemas.openxmlformats.org/officeDocument/2006/relationships/hyperlink" Target="https://podminky.urs.cz/item/CS_URS_2024_02/722211813" TargetMode="External" /><Relationship Id="rId26" Type="http://schemas.openxmlformats.org/officeDocument/2006/relationships/hyperlink" Target="https://podminky.urs.cz/item/CS_URS_2024_02/722211814" TargetMode="External" /><Relationship Id="rId27" Type="http://schemas.openxmlformats.org/officeDocument/2006/relationships/hyperlink" Target="https://podminky.urs.cz/item/CS_URS_2024_02/722219103" TargetMode="External" /><Relationship Id="rId28" Type="http://schemas.openxmlformats.org/officeDocument/2006/relationships/hyperlink" Target="https://podminky.urs.cz/item/CS_URS_2024_02/722219104" TargetMode="External" /><Relationship Id="rId29" Type="http://schemas.openxmlformats.org/officeDocument/2006/relationships/hyperlink" Target="https://podminky.urs.cz/item/CS_URS_2024_02/722219105" TargetMode="External" /><Relationship Id="rId30" Type="http://schemas.openxmlformats.org/officeDocument/2006/relationships/hyperlink" Target="https://podminky.urs.cz/item/CS_URS_2024_02/722220851" TargetMode="External" /><Relationship Id="rId31" Type="http://schemas.openxmlformats.org/officeDocument/2006/relationships/hyperlink" Target="https://podminky.urs.cz/item/CS_URS_2024_02/722220862" TargetMode="External" /><Relationship Id="rId32" Type="http://schemas.openxmlformats.org/officeDocument/2006/relationships/hyperlink" Target="https://podminky.urs.cz/item/CS_URS_2024_02/722220863" TargetMode="External" /><Relationship Id="rId33" Type="http://schemas.openxmlformats.org/officeDocument/2006/relationships/hyperlink" Target="https://podminky.urs.cz/item/CS_URS_2024_02/722220864" TargetMode="External" /><Relationship Id="rId34" Type="http://schemas.openxmlformats.org/officeDocument/2006/relationships/hyperlink" Target="https://podminky.urs.cz/item/CS_URS_2024_02/722260801" TargetMode="External" /><Relationship Id="rId35" Type="http://schemas.openxmlformats.org/officeDocument/2006/relationships/hyperlink" Target="https://podminky.urs.cz/item/CS_URS_2024_02/722260802" TargetMode="External" /><Relationship Id="rId36" Type="http://schemas.openxmlformats.org/officeDocument/2006/relationships/hyperlink" Target="https://podminky.urs.cz/item/CS_URS_2024_02/722232046" TargetMode="External" /><Relationship Id="rId37" Type="http://schemas.openxmlformats.org/officeDocument/2006/relationships/hyperlink" Target="https://podminky.urs.cz/item/CS_URS_2024_02/722232047" TargetMode="External" /><Relationship Id="rId38" Type="http://schemas.openxmlformats.org/officeDocument/2006/relationships/hyperlink" Target="https://podminky.urs.cz/item/CS_URS_2024_02/722232048" TargetMode="External" /><Relationship Id="rId39" Type="http://schemas.openxmlformats.org/officeDocument/2006/relationships/hyperlink" Target="https://podminky.urs.cz/item/CS_URS_2024_02/722232049" TargetMode="External" /><Relationship Id="rId40" Type="http://schemas.openxmlformats.org/officeDocument/2006/relationships/hyperlink" Target="https://podminky.urs.cz/item/CS_URS_2024_02/722234267" TargetMode="External" /><Relationship Id="rId41" Type="http://schemas.openxmlformats.org/officeDocument/2006/relationships/hyperlink" Target="https://podminky.urs.cz/item/CS_URS_2024_02/722234266" TargetMode="External" /><Relationship Id="rId42" Type="http://schemas.openxmlformats.org/officeDocument/2006/relationships/hyperlink" Target="https://podminky.urs.cz/item/CS_URS_2024_02/722239104" TargetMode="External" /><Relationship Id="rId43" Type="http://schemas.openxmlformats.org/officeDocument/2006/relationships/hyperlink" Target="https://podminky.urs.cz/item/CS_URS_2024_02/722239106" TargetMode="External" /><Relationship Id="rId44" Type="http://schemas.openxmlformats.org/officeDocument/2006/relationships/hyperlink" Target="https://podminky.urs.cz/item/CS_URS_2024_02/722290226" TargetMode="External" /><Relationship Id="rId45" Type="http://schemas.openxmlformats.org/officeDocument/2006/relationships/hyperlink" Target="https://podminky.urs.cz/item/CS_URS_2024_02/722290229" TargetMode="External" /><Relationship Id="rId46" Type="http://schemas.openxmlformats.org/officeDocument/2006/relationships/hyperlink" Target="https://podminky.urs.cz/item/CS_URS_2024_02/722290234" TargetMode="External" /><Relationship Id="rId47" Type="http://schemas.openxmlformats.org/officeDocument/2006/relationships/hyperlink" Target="https://podminky.urs.cz/item/CS_URS_2024_02/722290237" TargetMode="External" /><Relationship Id="rId48" Type="http://schemas.openxmlformats.org/officeDocument/2006/relationships/hyperlink" Target="https://podminky.urs.cz/item/CS_URS_2024_02/998722101" TargetMode="External" /><Relationship Id="rId49" Type="http://schemas.openxmlformats.org/officeDocument/2006/relationships/hyperlink" Target="https://podminky.urs.cz/item/CS_URS_2024_02/998722193" TargetMode="External" /><Relationship Id="rId50" Type="http://schemas.openxmlformats.org/officeDocument/2006/relationships/hyperlink" Target="https://podminky.urs.cz/item/CS_URS_2024_02/724125810" TargetMode="External" /><Relationship Id="rId51" Type="http://schemas.openxmlformats.org/officeDocument/2006/relationships/hyperlink" Target="https://podminky.urs.cz/item/CS_URS_2024_02/724149102" TargetMode="External" /><Relationship Id="rId52" Type="http://schemas.openxmlformats.org/officeDocument/2006/relationships/hyperlink" Target="https://podminky.urs.cz/item/CS_URS_2024_02/732110813" TargetMode="External" /><Relationship Id="rId53" Type="http://schemas.openxmlformats.org/officeDocument/2006/relationships/hyperlink" Target="https://podminky.urs.cz/item/CS_URS_2024_02/732199100R" TargetMode="External" /><Relationship Id="rId54" Type="http://schemas.openxmlformats.org/officeDocument/2006/relationships/hyperlink" Target="https://podminky.urs.cz/item/CS_URS_2024_02/732212823" TargetMode="External" /><Relationship Id="rId55" Type="http://schemas.openxmlformats.org/officeDocument/2006/relationships/hyperlink" Target="https://podminky.urs.cz/item/CS_URS_2024_02/732212824" TargetMode="External" /><Relationship Id="rId56" Type="http://schemas.openxmlformats.org/officeDocument/2006/relationships/hyperlink" Target="https://podminky.urs.cz/item/CS_URS_2024_02/732213823" TargetMode="External" /><Relationship Id="rId57" Type="http://schemas.openxmlformats.org/officeDocument/2006/relationships/hyperlink" Target="https://podminky.urs.cz/item/CS_URS_2024_02/732213824" TargetMode="External" /><Relationship Id="rId58" Type="http://schemas.openxmlformats.org/officeDocument/2006/relationships/hyperlink" Target="https://podminky.urs.cz/item/CS_URS_2024_02/732214823" TargetMode="External" /><Relationship Id="rId59" Type="http://schemas.openxmlformats.org/officeDocument/2006/relationships/hyperlink" Target="https://podminky.urs.cz/item/CS_URS_2024_02/732214824" TargetMode="External" /><Relationship Id="rId60" Type="http://schemas.openxmlformats.org/officeDocument/2006/relationships/hyperlink" Target="https://podminky.urs.cz/item/CS_URS_2024_02/732221809" TargetMode="External" /><Relationship Id="rId61" Type="http://schemas.openxmlformats.org/officeDocument/2006/relationships/hyperlink" Target="https://podminky.urs.cz/item/CS_URS_2024_02/732320812" TargetMode="External" /><Relationship Id="rId62" Type="http://schemas.openxmlformats.org/officeDocument/2006/relationships/hyperlink" Target="https://podminky.urs.cz/item/CS_URS_2024_02/732320813" TargetMode="External" /><Relationship Id="rId63" Type="http://schemas.openxmlformats.org/officeDocument/2006/relationships/hyperlink" Target="https://podminky.urs.cz/item/CS_URS_2024_02/732420812" TargetMode="External" /><Relationship Id="rId64" Type="http://schemas.openxmlformats.org/officeDocument/2006/relationships/hyperlink" Target="https://podminky.urs.cz/item/CS_URS_2024_02/732420814" TargetMode="External" /><Relationship Id="rId65" Type="http://schemas.openxmlformats.org/officeDocument/2006/relationships/hyperlink" Target="https://podminky.urs.cz/item/CS_URS_2024_02/732420815" TargetMode="External" /><Relationship Id="rId66" Type="http://schemas.openxmlformats.org/officeDocument/2006/relationships/hyperlink" Target="https://podminky.urs.cz/item/CS_URS_2024_02/732482811R" TargetMode="External" /><Relationship Id="rId67" Type="http://schemas.openxmlformats.org/officeDocument/2006/relationships/hyperlink" Target="https://podminky.urs.cz/item/CS_URS_2024_02/998732193" TargetMode="External" /><Relationship Id="rId68" Type="http://schemas.openxmlformats.org/officeDocument/2006/relationships/hyperlink" Target="https://podminky.urs.cz/item/CS_URS_2024_02/733111214" TargetMode="External" /><Relationship Id="rId69" Type="http://schemas.openxmlformats.org/officeDocument/2006/relationships/hyperlink" Target="https://podminky.urs.cz/item/CS_URS_2024_02/733113118" TargetMode="External" /><Relationship Id="rId70" Type="http://schemas.openxmlformats.org/officeDocument/2006/relationships/hyperlink" Target="https://podminky.urs.cz/item/CS_URS_2024_02/733120819" TargetMode="External" /><Relationship Id="rId71" Type="http://schemas.openxmlformats.org/officeDocument/2006/relationships/hyperlink" Target="https://podminky.urs.cz/item/CS_URS_2024_02/733120826" TargetMode="External" /><Relationship Id="rId72" Type="http://schemas.openxmlformats.org/officeDocument/2006/relationships/hyperlink" Target="https://podminky.urs.cz/item/CS_URS_2024_02/733120832" TargetMode="External" /><Relationship Id="rId73" Type="http://schemas.openxmlformats.org/officeDocument/2006/relationships/hyperlink" Target="https://podminky.urs.cz/item/CS_URS_2024_02/733190219" TargetMode="External" /><Relationship Id="rId74" Type="http://schemas.openxmlformats.org/officeDocument/2006/relationships/hyperlink" Target="https://podminky.urs.cz/item/CS_URS_2024_02/733190225" TargetMode="External" /><Relationship Id="rId75" Type="http://schemas.openxmlformats.org/officeDocument/2006/relationships/hyperlink" Target="https://podminky.urs.cz/item/CS_URS_2024_02/733190232" TargetMode="External" /><Relationship Id="rId76" Type="http://schemas.openxmlformats.org/officeDocument/2006/relationships/hyperlink" Target="https://podminky.urs.cz/item/CS_URS_2024_02/733191823" TargetMode="External" /><Relationship Id="rId77" Type="http://schemas.openxmlformats.org/officeDocument/2006/relationships/hyperlink" Target="https://podminky.urs.cz/item/CS_URS_2024_02/733191836" TargetMode="External" /><Relationship Id="rId78" Type="http://schemas.openxmlformats.org/officeDocument/2006/relationships/hyperlink" Target="https://podminky.urs.cz/item/CS_URS_2024_02/998733101" TargetMode="External" /><Relationship Id="rId79" Type="http://schemas.openxmlformats.org/officeDocument/2006/relationships/hyperlink" Target="https://podminky.urs.cz/item/CS_URS_2024_02/998733193" TargetMode="External" /><Relationship Id="rId80" Type="http://schemas.openxmlformats.org/officeDocument/2006/relationships/hyperlink" Target="https://podminky.urs.cz/item/CS_URS_2024_02/734100811" TargetMode="External" /><Relationship Id="rId81" Type="http://schemas.openxmlformats.org/officeDocument/2006/relationships/hyperlink" Target="https://podminky.urs.cz/item/CS_URS_2024_02/734100812" TargetMode="External" /><Relationship Id="rId82" Type="http://schemas.openxmlformats.org/officeDocument/2006/relationships/hyperlink" Target="https://podminky.urs.cz/item/CS_URS_2024_02/734100821" TargetMode="External" /><Relationship Id="rId83" Type="http://schemas.openxmlformats.org/officeDocument/2006/relationships/hyperlink" Target="https://podminky.urs.cz/item/CS_URS_2024_02/734100822" TargetMode="External" /><Relationship Id="rId84" Type="http://schemas.openxmlformats.org/officeDocument/2006/relationships/hyperlink" Target="https://podminky.urs.cz/item/CS_URS_2024_02/734173216" TargetMode="External" /><Relationship Id="rId85" Type="http://schemas.openxmlformats.org/officeDocument/2006/relationships/hyperlink" Target="https://podminky.urs.cz/item/CS_URS_2024_02/734173217" TargetMode="External" /><Relationship Id="rId86" Type="http://schemas.openxmlformats.org/officeDocument/2006/relationships/hyperlink" Target="https://podminky.urs.cz/item/CS_URS_2024_02/734173418" TargetMode="External" /><Relationship Id="rId87" Type="http://schemas.openxmlformats.org/officeDocument/2006/relationships/hyperlink" Target="https://podminky.urs.cz/item/CS_URS_2024_02/734190814" TargetMode="External" /><Relationship Id="rId88" Type="http://schemas.openxmlformats.org/officeDocument/2006/relationships/hyperlink" Target="https://podminky.urs.cz/item/CS_URS_2024_02/734190818" TargetMode="External" /><Relationship Id="rId89" Type="http://schemas.openxmlformats.org/officeDocument/2006/relationships/hyperlink" Target="https://podminky.urs.cz/item/CS_URS_2024_02/734193116" TargetMode="External" /><Relationship Id="rId90" Type="http://schemas.openxmlformats.org/officeDocument/2006/relationships/hyperlink" Target="https://podminky.urs.cz/item/CS_URS_2024_02/734193117" TargetMode="External" /><Relationship Id="rId91" Type="http://schemas.openxmlformats.org/officeDocument/2006/relationships/hyperlink" Target="https://podminky.urs.cz/item/CS_URS_2024_02/734200812" TargetMode="External" /><Relationship Id="rId92" Type="http://schemas.openxmlformats.org/officeDocument/2006/relationships/hyperlink" Target="https://podminky.urs.cz/item/CS_URS_2024_02/734200824" TargetMode="External" /><Relationship Id="rId93" Type="http://schemas.openxmlformats.org/officeDocument/2006/relationships/hyperlink" Target="https://podminky.urs.cz/item/CS_URS_2024_02/734211120" TargetMode="External" /><Relationship Id="rId94" Type="http://schemas.openxmlformats.org/officeDocument/2006/relationships/hyperlink" Target="https://podminky.urs.cz/item/CS_URS_2024_02/734261235" TargetMode="External" /><Relationship Id="rId95" Type="http://schemas.openxmlformats.org/officeDocument/2006/relationships/hyperlink" Target="https://podminky.urs.cz/item/CS_URS_2024_02/734291124" TargetMode="External" /><Relationship Id="rId96" Type="http://schemas.openxmlformats.org/officeDocument/2006/relationships/hyperlink" Target="https://podminky.urs.cz/item/CS_URS_2024_02/734292713" TargetMode="External" /><Relationship Id="rId97" Type="http://schemas.openxmlformats.org/officeDocument/2006/relationships/hyperlink" Target="https://podminky.urs.cz/item/CS_URS_2024_02/734292714" TargetMode="External" /><Relationship Id="rId98" Type="http://schemas.openxmlformats.org/officeDocument/2006/relationships/hyperlink" Target="https://podminky.urs.cz/item/CS_URS_2024_02/734292718" TargetMode="External" /><Relationship Id="rId99" Type="http://schemas.openxmlformats.org/officeDocument/2006/relationships/hyperlink" Target="https://podminky.urs.cz/item/CS_URS_2024_02/734499211" TargetMode="External" /><Relationship Id="rId100" Type="http://schemas.openxmlformats.org/officeDocument/2006/relationships/hyperlink" Target="https://podminky.urs.cz/item/CS_URS_2024_02/998734101" TargetMode="External" /><Relationship Id="rId101" Type="http://schemas.openxmlformats.org/officeDocument/2006/relationships/hyperlink" Target="https://podminky.urs.cz/item/CS_URS_2024_02/998734193" TargetMode="External" /><Relationship Id="rId102" Type="http://schemas.openxmlformats.org/officeDocument/2006/relationships/hyperlink" Target="https://podminky.urs.cz/item/CS_URS_2024_02/783301313" TargetMode="External" /><Relationship Id="rId103" Type="http://schemas.openxmlformats.org/officeDocument/2006/relationships/hyperlink" Target="https://podminky.urs.cz/item/CS_URS_2024_02/783314101" TargetMode="External" /><Relationship Id="rId104" Type="http://schemas.openxmlformats.org/officeDocument/2006/relationships/hyperlink" Target="https://podminky.urs.cz/item/CS_URS_2024_02/783317101" TargetMode="External" /><Relationship Id="rId105" Type="http://schemas.openxmlformats.org/officeDocument/2006/relationships/hyperlink" Target="https://podminky.urs.cz/item/CS_URS_2024_02/783601715" TargetMode="External" /><Relationship Id="rId106" Type="http://schemas.openxmlformats.org/officeDocument/2006/relationships/hyperlink" Target="https://podminky.urs.cz/item/CS_URS_2024_02/783601733" TargetMode="External" /><Relationship Id="rId107" Type="http://schemas.openxmlformats.org/officeDocument/2006/relationships/hyperlink" Target="https://podminky.urs.cz/item/CS_URS_2024_02/783601757" TargetMode="External" /><Relationship Id="rId108" Type="http://schemas.openxmlformats.org/officeDocument/2006/relationships/hyperlink" Target="https://podminky.urs.cz/item/CS_URS_2024_02/783614551" TargetMode="External" /><Relationship Id="rId109" Type="http://schemas.openxmlformats.org/officeDocument/2006/relationships/hyperlink" Target="https://podminky.urs.cz/item/CS_URS_2024_02/783614561" TargetMode="External" /><Relationship Id="rId110" Type="http://schemas.openxmlformats.org/officeDocument/2006/relationships/hyperlink" Target="https://podminky.urs.cz/item/CS_URS_2024_02/783614571" TargetMode="External" /><Relationship Id="rId111" Type="http://schemas.openxmlformats.org/officeDocument/2006/relationships/hyperlink" Target="https://podminky.urs.cz/item/CS_URS_2024_02/230050002R" TargetMode="External" /><Relationship Id="rId112" Type="http://schemas.openxmlformats.org/officeDocument/2006/relationships/hyperlink" Target="https://podminky.urs.cz/item/CS_URS_2024_02/230050003R" TargetMode="External" /><Relationship Id="rId113" Type="http://schemas.openxmlformats.org/officeDocument/2006/relationships/hyperlink" Target="https://podminky.urs.cz/item/CS_URS_2024_02/998724101" TargetMode="External" /><Relationship Id="rId114" Type="http://schemas.openxmlformats.org/officeDocument/2006/relationships/hyperlink" Target="https://podminky.urs.cz/item/CS_URS_2024_02/998724192" TargetMode="External" /><Relationship Id="rId11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41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44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45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46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47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48</v>
      </c>
      <c r="E29" s="48"/>
      <c r="F29" s="33" t="s">
        <v>49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50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51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52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53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54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55</v>
      </c>
      <c r="U35" s="55"/>
      <c r="V35" s="55"/>
      <c r="W35" s="55"/>
      <c r="X35" s="57" t="s">
        <v>56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57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2422_DVZ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NEMOCNICE ČESKÁ LÍPA, ÚPRAVY OHŘEVU TEPLÉ VODY (TUV)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Purkyňova 1849, Česká Lípa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11. 7. 2024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Nemocnice s poliklinikou Česká Lípa a.s.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Ing. Václav Remuta</v>
      </c>
      <c r="AN49" s="65"/>
      <c r="AO49" s="65"/>
      <c r="AP49" s="65"/>
      <c r="AQ49" s="41"/>
      <c r="AR49" s="45"/>
      <c r="AS49" s="75" t="s">
        <v>58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 xml:space="preserve">STORING spol. s.r.o.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59</v>
      </c>
      <c r="D52" s="88"/>
      <c r="E52" s="88"/>
      <c r="F52" s="88"/>
      <c r="G52" s="88"/>
      <c r="H52" s="89"/>
      <c r="I52" s="90" t="s">
        <v>60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61</v>
      </c>
      <c r="AH52" s="88"/>
      <c r="AI52" s="88"/>
      <c r="AJ52" s="88"/>
      <c r="AK52" s="88"/>
      <c r="AL52" s="88"/>
      <c r="AM52" s="88"/>
      <c r="AN52" s="90" t="s">
        <v>62</v>
      </c>
      <c r="AO52" s="88"/>
      <c r="AP52" s="88"/>
      <c r="AQ52" s="92" t="s">
        <v>63</v>
      </c>
      <c r="AR52" s="45"/>
      <c r="AS52" s="93" t="s">
        <v>64</v>
      </c>
      <c r="AT52" s="94" t="s">
        <v>65</v>
      </c>
      <c r="AU52" s="94" t="s">
        <v>66</v>
      </c>
      <c r="AV52" s="94" t="s">
        <v>67</v>
      </c>
      <c r="AW52" s="94" t="s">
        <v>68</v>
      </c>
      <c r="AX52" s="94" t="s">
        <v>69</v>
      </c>
      <c r="AY52" s="94" t="s">
        <v>70</v>
      </c>
      <c r="AZ52" s="94" t="s">
        <v>71</v>
      </c>
      <c r="BA52" s="94" t="s">
        <v>72</v>
      </c>
      <c r="BB52" s="94" t="s">
        <v>73</v>
      </c>
      <c r="BC52" s="94" t="s">
        <v>74</v>
      </c>
      <c r="BD52" s="95" t="s">
        <v>75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76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ROUND(SUM(AG55:AG58),2)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ROUND(SUM(AS55:AS58),2)</f>
        <v>0</v>
      </c>
      <c r="AT54" s="107">
        <f>ROUND(SUM(AV54:AW54),2)</f>
        <v>0</v>
      </c>
      <c r="AU54" s="108">
        <f>ROUND(SUM(AU55:AU58),5)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ROUND(SUM(AZ55:AZ58),2)</f>
        <v>0</v>
      </c>
      <c r="BA54" s="107">
        <f>ROUND(SUM(BA55:BA58),2)</f>
        <v>0</v>
      </c>
      <c r="BB54" s="107">
        <f>ROUND(SUM(BB55:BB58),2)</f>
        <v>0</v>
      </c>
      <c r="BC54" s="107">
        <f>ROUND(SUM(BC55:BC58),2)</f>
        <v>0</v>
      </c>
      <c r="BD54" s="109">
        <f>ROUND(SUM(BD55:BD58),2)</f>
        <v>0</v>
      </c>
      <c r="BE54" s="6"/>
      <c r="BS54" s="110" t="s">
        <v>77</v>
      </c>
      <c r="BT54" s="110" t="s">
        <v>78</v>
      </c>
      <c r="BU54" s="111" t="s">
        <v>79</v>
      </c>
      <c r="BV54" s="110" t="s">
        <v>80</v>
      </c>
      <c r="BW54" s="110" t="s">
        <v>5</v>
      </c>
      <c r="BX54" s="110" t="s">
        <v>81</v>
      </c>
      <c r="CL54" s="110" t="s">
        <v>19</v>
      </c>
    </row>
    <row r="55" s="7" customFormat="1" ht="16.5" customHeight="1">
      <c r="A55" s="112" t="s">
        <v>82</v>
      </c>
      <c r="B55" s="113"/>
      <c r="C55" s="114"/>
      <c r="D55" s="115" t="s">
        <v>83</v>
      </c>
      <c r="E55" s="115"/>
      <c r="F55" s="115"/>
      <c r="G55" s="115"/>
      <c r="H55" s="115"/>
      <c r="I55" s="116"/>
      <c r="J55" s="115" t="s">
        <v>84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'D.1 - Dokumentace stavebn...'!J30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85</v>
      </c>
      <c r="AR55" s="119"/>
      <c r="AS55" s="120">
        <v>0</v>
      </c>
      <c r="AT55" s="121">
        <f>ROUND(SUM(AV55:AW55),2)</f>
        <v>0</v>
      </c>
      <c r="AU55" s="122">
        <f>'D.1 - Dokumentace stavebn...'!P87</f>
        <v>0</v>
      </c>
      <c r="AV55" s="121">
        <f>'D.1 - Dokumentace stavebn...'!J33</f>
        <v>0</v>
      </c>
      <c r="AW55" s="121">
        <f>'D.1 - Dokumentace stavebn...'!J34</f>
        <v>0</v>
      </c>
      <c r="AX55" s="121">
        <f>'D.1 - Dokumentace stavebn...'!J35</f>
        <v>0</v>
      </c>
      <c r="AY55" s="121">
        <f>'D.1 - Dokumentace stavebn...'!J36</f>
        <v>0</v>
      </c>
      <c r="AZ55" s="121">
        <f>'D.1 - Dokumentace stavebn...'!F33</f>
        <v>0</v>
      </c>
      <c r="BA55" s="121">
        <f>'D.1 - Dokumentace stavebn...'!F34</f>
        <v>0</v>
      </c>
      <c r="BB55" s="121">
        <f>'D.1 - Dokumentace stavebn...'!F35</f>
        <v>0</v>
      </c>
      <c r="BC55" s="121">
        <f>'D.1 - Dokumentace stavebn...'!F36</f>
        <v>0</v>
      </c>
      <c r="BD55" s="123">
        <f>'D.1 - Dokumentace stavebn...'!F37</f>
        <v>0</v>
      </c>
      <c r="BE55" s="7"/>
      <c r="BT55" s="124" t="s">
        <v>86</v>
      </c>
      <c r="BV55" s="124" t="s">
        <v>80</v>
      </c>
      <c r="BW55" s="124" t="s">
        <v>87</v>
      </c>
      <c r="BX55" s="124" t="s">
        <v>5</v>
      </c>
      <c r="CL55" s="124" t="s">
        <v>19</v>
      </c>
      <c r="CM55" s="124" t="s">
        <v>88</v>
      </c>
    </row>
    <row r="56" s="7" customFormat="1" ht="16.5" customHeight="1">
      <c r="A56" s="112" t="s">
        <v>82</v>
      </c>
      <c r="B56" s="113"/>
      <c r="C56" s="114"/>
      <c r="D56" s="115" t="s">
        <v>89</v>
      </c>
      <c r="E56" s="115"/>
      <c r="F56" s="115"/>
      <c r="G56" s="115"/>
      <c r="H56" s="115"/>
      <c r="I56" s="116"/>
      <c r="J56" s="115" t="s">
        <v>90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'D.2.1 - Technologická čás...'!J30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85</v>
      </c>
      <c r="AR56" s="119"/>
      <c r="AS56" s="120">
        <v>0</v>
      </c>
      <c r="AT56" s="121">
        <f>ROUND(SUM(AV56:AW56),2)</f>
        <v>0</v>
      </c>
      <c r="AU56" s="122">
        <f>'D.2.1 - Technologická čás...'!P91</f>
        <v>0</v>
      </c>
      <c r="AV56" s="121">
        <f>'D.2.1 - Technologická čás...'!J33</f>
        <v>0</v>
      </c>
      <c r="AW56" s="121">
        <f>'D.2.1 - Technologická čás...'!J34</f>
        <v>0</v>
      </c>
      <c r="AX56" s="121">
        <f>'D.2.1 - Technologická čás...'!J35</f>
        <v>0</v>
      </c>
      <c r="AY56" s="121">
        <f>'D.2.1 - Technologická čás...'!J36</f>
        <v>0</v>
      </c>
      <c r="AZ56" s="121">
        <f>'D.2.1 - Technologická čás...'!F33</f>
        <v>0</v>
      </c>
      <c r="BA56" s="121">
        <f>'D.2.1 - Technologická čás...'!F34</f>
        <v>0</v>
      </c>
      <c r="BB56" s="121">
        <f>'D.2.1 - Technologická čás...'!F35</f>
        <v>0</v>
      </c>
      <c r="BC56" s="121">
        <f>'D.2.1 - Technologická čás...'!F36</f>
        <v>0</v>
      </c>
      <c r="BD56" s="123">
        <f>'D.2.1 - Technologická čás...'!F37</f>
        <v>0</v>
      </c>
      <c r="BE56" s="7"/>
      <c r="BT56" s="124" t="s">
        <v>86</v>
      </c>
      <c r="BV56" s="124" t="s">
        <v>80</v>
      </c>
      <c r="BW56" s="124" t="s">
        <v>91</v>
      </c>
      <c r="BX56" s="124" t="s">
        <v>5</v>
      </c>
      <c r="CL56" s="124" t="s">
        <v>19</v>
      </c>
      <c r="CM56" s="124" t="s">
        <v>88</v>
      </c>
    </row>
    <row r="57" s="7" customFormat="1" ht="16.5" customHeight="1">
      <c r="A57" s="112" t="s">
        <v>82</v>
      </c>
      <c r="B57" s="113"/>
      <c r="C57" s="114"/>
      <c r="D57" s="115" t="s">
        <v>92</v>
      </c>
      <c r="E57" s="115"/>
      <c r="F57" s="115"/>
      <c r="G57" s="115"/>
      <c r="H57" s="115"/>
      <c r="I57" s="116"/>
      <c r="J57" s="115" t="s">
        <v>93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'D.3 - Měření a regulace'!J30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85</v>
      </c>
      <c r="AR57" s="119"/>
      <c r="AS57" s="120">
        <v>0</v>
      </c>
      <c r="AT57" s="121">
        <f>ROUND(SUM(AV57:AW57),2)</f>
        <v>0</v>
      </c>
      <c r="AU57" s="122">
        <f>'D.3 - Měření a regulace'!P104</f>
        <v>0</v>
      </c>
      <c r="AV57" s="121">
        <f>'D.3 - Měření a regulace'!J33</f>
        <v>0</v>
      </c>
      <c r="AW57" s="121">
        <f>'D.3 - Měření a regulace'!J34</f>
        <v>0</v>
      </c>
      <c r="AX57" s="121">
        <f>'D.3 - Měření a regulace'!J35</f>
        <v>0</v>
      </c>
      <c r="AY57" s="121">
        <f>'D.3 - Měření a regulace'!J36</f>
        <v>0</v>
      </c>
      <c r="AZ57" s="121">
        <f>'D.3 - Měření a regulace'!F33</f>
        <v>0</v>
      </c>
      <c r="BA57" s="121">
        <f>'D.3 - Měření a regulace'!F34</f>
        <v>0</v>
      </c>
      <c r="BB57" s="121">
        <f>'D.3 - Měření a regulace'!F35</f>
        <v>0</v>
      </c>
      <c r="BC57" s="121">
        <f>'D.3 - Měření a regulace'!F36</f>
        <v>0</v>
      </c>
      <c r="BD57" s="123">
        <f>'D.3 - Měření a regulace'!F37</f>
        <v>0</v>
      </c>
      <c r="BE57" s="7"/>
      <c r="BT57" s="124" t="s">
        <v>86</v>
      </c>
      <c r="BV57" s="124" t="s">
        <v>80</v>
      </c>
      <c r="BW57" s="124" t="s">
        <v>94</v>
      </c>
      <c r="BX57" s="124" t="s">
        <v>5</v>
      </c>
      <c r="CL57" s="124" t="s">
        <v>19</v>
      </c>
      <c r="CM57" s="124" t="s">
        <v>88</v>
      </c>
    </row>
    <row r="58" s="7" customFormat="1" ht="16.5" customHeight="1">
      <c r="A58" s="112" t="s">
        <v>82</v>
      </c>
      <c r="B58" s="113"/>
      <c r="C58" s="114"/>
      <c r="D58" s="115" t="s">
        <v>95</v>
      </c>
      <c r="E58" s="115"/>
      <c r="F58" s="115"/>
      <c r="G58" s="115"/>
      <c r="H58" s="115"/>
      <c r="I58" s="116"/>
      <c r="J58" s="115" t="s">
        <v>96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'VRN - Vedlejší rozpočtové...'!J30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85</v>
      </c>
      <c r="AR58" s="119"/>
      <c r="AS58" s="125">
        <v>0</v>
      </c>
      <c r="AT58" s="126">
        <f>ROUND(SUM(AV58:AW58),2)</f>
        <v>0</v>
      </c>
      <c r="AU58" s="127">
        <f>'VRN - Vedlejší rozpočtové...'!P83</f>
        <v>0</v>
      </c>
      <c r="AV58" s="126">
        <f>'VRN - Vedlejší rozpočtové...'!J33</f>
        <v>0</v>
      </c>
      <c r="AW58" s="126">
        <f>'VRN - Vedlejší rozpočtové...'!J34</f>
        <v>0</v>
      </c>
      <c r="AX58" s="126">
        <f>'VRN - Vedlejší rozpočtové...'!J35</f>
        <v>0</v>
      </c>
      <c r="AY58" s="126">
        <f>'VRN - Vedlejší rozpočtové...'!J36</f>
        <v>0</v>
      </c>
      <c r="AZ58" s="126">
        <f>'VRN - Vedlejší rozpočtové...'!F33</f>
        <v>0</v>
      </c>
      <c r="BA58" s="126">
        <f>'VRN - Vedlejší rozpočtové...'!F34</f>
        <v>0</v>
      </c>
      <c r="BB58" s="126">
        <f>'VRN - Vedlejší rozpočtové...'!F35</f>
        <v>0</v>
      </c>
      <c r="BC58" s="126">
        <f>'VRN - Vedlejší rozpočtové...'!F36</f>
        <v>0</v>
      </c>
      <c r="BD58" s="128">
        <f>'VRN - Vedlejší rozpočtové...'!F37</f>
        <v>0</v>
      </c>
      <c r="BE58" s="7"/>
      <c r="BT58" s="124" t="s">
        <v>86</v>
      </c>
      <c r="BV58" s="124" t="s">
        <v>80</v>
      </c>
      <c r="BW58" s="124" t="s">
        <v>97</v>
      </c>
      <c r="BX58" s="124" t="s">
        <v>5</v>
      </c>
      <c r="CL58" s="124" t="s">
        <v>19</v>
      </c>
      <c r="CM58" s="124" t="s">
        <v>88</v>
      </c>
    </row>
    <row r="59" s="2" customFormat="1" ht="30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="2" customFormat="1" ht="6.96" customHeight="1">
      <c r="A60" s="39"/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</sheetData>
  <sheetProtection sheet="1" formatColumns="0" formatRows="0" objects="1" scenarios="1" spinCount="100000" saltValue="sdObtyg92MUOq6qtA4hgoFP5KbU3ZDTDoLiyLZI8Ab204dlQs2OFOYg8VlXoXzI7JGWY3A5p+Ksmajm7gA8JFQ==" hashValue="RcL4RcqiNia7+VzgSLxLPpmG7qR5ihc8hijY/bNrfx/mql2t/iWtrsIE6hqh+UE67nqbRsc57o134Sg1QQ3jqA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.1 - Dokumentace stavebn...'!C2" display="/"/>
    <hyperlink ref="A56" location="'D.2.1 - Technologická čás...'!C2" display="/"/>
    <hyperlink ref="A57" location="'D.3 - Měření a regulace'!C2" display="/"/>
    <hyperlink ref="A5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88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6.25" customHeight="1">
      <c r="B7" s="21"/>
      <c r="E7" s="134" t="str">
        <f>'Rekapitulace stavby'!K6</f>
        <v>NEMOCNICE ČESKÁ LÍPA, ÚPRAVY OHŘEVU TEPLÉ VODY (TUV)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11. 7. 2024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41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44</v>
      </c>
      <c r="E30" s="39"/>
      <c r="F30" s="39"/>
      <c r="G30" s="39"/>
      <c r="H30" s="39"/>
      <c r="I30" s="39"/>
      <c r="J30" s="145">
        <f>ROUND(J87,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46</v>
      </c>
      <c r="G32" s="39"/>
      <c r="H32" s="39"/>
      <c r="I32" s="146" t="s">
        <v>45</v>
      </c>
      <c r="J32" s="146" t="s">
        <v>47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48</v>
      </c>
      <c r="E33" s="133" t="s">
        <v>49</v>
      </c>
      <c r="F33" s="148">
        <f>ROUND((SUM(BE87:BE153)),  2)</f>
        <v>0</v>
      </c>
      <c r="G33" s="39"/>
      <c r="H33" s="39"/>
      <c r="I33" s="149">
        <v>0.20999999999999999</v>
      </c>
      <c r="J33" s="148">
        <f>ROUND(((SUM(BE87:BE153))*I33),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50</v>
      </c>
      <c r="F34" s="148">
        <f>ROUND((SUM(BF87:BF153)),  2)</f>
        <v>0</v>
      </c>
      <c r="G34" s="39"/>
      <c r="H34" s="39"/>
      <c r="I34" s="149">
        <v>0.12</v>
      </c>
      <c r="J34" s="148">
        <f>ROUND(((SUM(BF87:BF153))*I34),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51</v>
      </c>
      <c r="F35" s="148">
        <f>ROUND((SUM(BG87:BG153)),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52</v>
      </c>
      <c r="F36" s="148">
        <f>ROUND((SUM(BH87:BH153)),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53</v>
      </c>
      <c r="F37" s="148">
        <f>ROUND((SUM(BI87:BI153)),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54</v>
      </c>
      <c r="E39" s="152"/>
      <c r="F39" s="152"/>
      <c r="G39" s="153" t="s">
        <v>55</v>
      </c>
      <c r="H39" s="154" t="s">
        <v>56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41"/>
      <c r="D48" s="41"/>
      <c r="E48" s="161" t="str">
        <f>E7</f>
        <v>NEMOCNICE ČESKÁ LÍPA, ÚPRAVY OHŘEVU TEPLÉ VODY (TUV)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D.1 - Dokumentace stavebního objektu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Purkyňova 1849, Česká Lípa </v>
      </c>
      <c r="G52" s="41"/>
      <c r="H52" s="41"/>
      <c r="I52" s="33" t="s">
        <v>23</v>
      </c>
      <c r="J52" s="73" t="str">
        <f>IF(J12="","",J12)</f>
        <v>11. 7. 2024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Nemocnice s poliklinikou Česká Lípa a.s.</v>
      </c>
      <c r="G54" s="41"/>
      <c r="H54" s="41"/>
      <c r="I54" s="33" t="s">
        <v>33</v>
      </c>
      <c r="J54" s="37" t="str">
        <f>E21</f>
        <v>Ing. Václav Remuta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STORING spol. s.r.o.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76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105</v>
      </c>
      <c r="E60" s="169"/>
      <c r="F60" s="169"/>
      <c r="G60" s="169"/>
      <c r="H60" s="169"/>
      <c r="I60" s="169"/>
      <c r="J60" s="170">
        <f>J88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106</v>
      </c>
      <c r="E61" s="175"/>
      <c r="F61" s="175"/>
      <c r="G61" s="175"/>
      <c r="H61" s="175"/>
      <c r="I61" s="175"/>
      <c r="J61" s="176">
        <f>J89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107</v>
      </c>
      <c r="E62" s="175"/>
      <c r="F62" s="175"/>
      <c r="G62" s="175"/>
      <c r="H62" s="175"/>
      <c r="I62" s="175"/>
      <c r="J62" s="176">
        <f>J106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108</v>
      </c>
      <c r="E63" s="175"/>
      <c r="F63" s="175"/>
      <c r="G63" s="175"/>
      <c r="H63" s="175"/>
      <c r="I63" s="175"/>
      <c r="J63" s="176">
        <f>J110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109</v>
      </c>
      <c r="E64" s="175"/>
      <c r="F64" s="175"/>
      <c r="G64" s="175"/>
      <c r="H64" s="175"/>
      <c r="I64" s="175"/>
      <c r="J64" s="176">
        <f>J135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6"/>
      <c r="C65" s="167"/>
      <c r="D65" s="168" t="s">
        <v>110</v>
      </c>
      <c r="E65" s="169"/>
      <c r="F65" s="169"/>
      <c r="G65" s="169"/>
      <c r="H65" s="169"/>
      <c r="I65" s="169"/>
      <c r="J65" s="170">
        <f>J138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2"/>
      <c r="C66" s="173"/>
      <c r="D66" s="174" t="s">
        <v>111</v>
      </c>
      <c r="E66" s="175"/>
      <c r="F66" s="175"/>
      <c r="G66" s="175"/>
      <c r="H66" s="175"/>
      <c r="I66" s="175"/>
      <c r="J66" s="176">
        <f>J139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112</v>
      </c>
      <c r="E67" s="175"/>
      <c r="F67" s="175"/>
      <c r="G67" s="175"/>
      <c r="H67" s="175"/>
      <c r="I67" s="175"/>
      <c r="J67" s="176">
        <f>J145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113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6.25" customHeight="1">
      <c r="A77" s="39"/>
      <c r="B77" s="40"/>
      <c r="C77" s="41"/>
      <c r="D77" s="41"/>
      <c r="E77" s="161" t="str">
        <f>E7</f>
        <v>NEMOCNICE ČESKÁ LÍPA, ÚPRAVY OHŘEVU TEPLÉ VODY (TUV)</v>
      </c>
      <c r="F77" s="33"/>
      <c r="G77" s="33"/>
      <c r="H77" s="33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99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D.1 - Dokumentace stavebního objektu</v>
      </c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 xml:space="preserve">Purkyňova 1849, Česká Lípa </v>
      </c>
      <c r="G81" s="41"/>
      <c r="H81" s="41"/>
      <c r="I81" s="33" t="s">
        <v>23</v>
      </c>
      <c r="J81" s="73" t="str">
        <f>IF(J12="","",J12)</f>
        <v>11. 7. 2024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25</v>
      </c>
      <c r="D83" s="41"/>
      <c r="E83" s="41"/>
      <c r="F83" s="28" t="str">
        <f>E15</f>
        <v>Nemocnice s poliklinikou Česká Lípa a.s.</v>
      </c>
      <c r="G83" s="41"/>
      <c r="H83" s="41"/>
      <c r="I83" s="33" t="s">
        <v>33</v>
      </c>
      <c r="J83" s="37" t="str">
        <f>E21</f>
        <v>Ing. Václav Remuta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31</v>
      </c>
      <c r="D84" s="41"/>
      <c r="E84" s="41"/>
      <c r="F84" s="28" t="str">
        <f>IF(E18="","",E18)</f>
        <v>Vyplň údaj</v>
      </c>
      <c r="G84" s="41"/>
      <c r="H84" s="41"/>
      <c r="I84" s="33" t="s">
        <v>38</v>
      </c>
      <c r="J84" s="37" t="str">
        <f>E24</f>
        <v xml:space="preserve">STORING spol. s.r.o. 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78"/>
      <c r="B86" s="179"/>
      <c r="C86" s="180" t="s">
        <v>114</v>
      </c>
      <c r="D86" s="181" t="s">
        <v>63</v>
      </c>
      <c r="E86" s="181" t="s">
        <v>59</v>
      </c>
      <c r="F86" s="181" t="s">
        <v>60</v>
      </c>
      <c r="G86" s="181" t="s">
        <v>115</v>
      </c>
      <c r="H86" s="181" t="s">
        <v>116</v>
      </c>
      <c r="I86" s="181" t="s">
        <v>117</v>
      </c>
      <c r="J86" s="182" t="s">
        <v>103</v>
      </c>
      <c r="K86" s="183" t="s">
        <v>118</v>
      </c>
      <c r="L86" s="184"/>
      <c r="M86" s="93" t="s">
        <v>19</v>
      </c>
      <c r="N86" s="94" t="s">
        <v>48</v>
      </c>
      <c r="O86" s="94" t="s">
        <v>119</v>
      </c>
      <c r="P86" s="94" t="s">
        <v>120</v>
      </c>
      <c r="Q86" s="94" t="s">
        <v>121</v>
      </c>
      <c r="R86" s="94" t="s">
        <v>122</v>
      </c>
      <c r="S86" s="94" t="s">
        <v>123</v>
      </c>
      <c r="T86" s="95" t="s">
        <v>124</v>
      </c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</row>
    <row r="87" s="2" customFormat="1" ht="22.8" customHeight="1">
      <c r="A87" s="39"/>
      <c r="B87" s="40"/>
      <c r="C87" s="100" t="s">
        <v>125</v>
      </c>
      <c r="D87" s="41"/>
      <c r="E87" s="41"/>
      <c r="F87" s="41"/>
      <c r="G87" s="41"/>
      <c r="H87" s="41"/>
      <c r="I87" s="41"/>
      <c r="J87" s="185">
        <f>BK87</f>
        <v>0</v>
      </c>
      <c r="K87" s="41"/>
      <c r="L87" s="45"/>
      <c r="M87" s="96"/>
      <c r="N87" s="186"/>
      <c r="O87" s="97"/>
      <c r="P87" s="187">
        <f>P88+P138</f>
        <v>0</v>
      </c>
      <c r="Q87" s="97"/>
      <c r="R87" s="187">
        <f>R88+R138</f>
        <v>5.6438634400000005</v>
      </c>
      <c r="S87" s="97"/>
      <c r="T87" s="188">
        <f>T88+T138</f>
        <v>7.2647999999999993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77</v>
      </c>
      <c r="AU87" s="18" t="s">
        <v>104</v>
      </c>
      <c r="BK87" s="189">
        <f>BK88+BK138</f>
        <v>0</v>
      </c>
    </row>
    <row r="88" s="12" customFormat="1" ht="25.92" customHeight="1">
      <c r="A88" s="12"/>
      <c r="B88" s="190"/>
      <c r="C88" s="191"/>
      <c r="D88" s="192" t="s">
        <v>77</v>
      </c>
      <c r="E88" s="193" t="s">
        <v>126</v>
      </c>
      <c r="F88" s="193" t="s">
        <v>127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P89+P106+P110+P135</f>
        <v>0</v>
      </c>
      <c r="Q88" s="198"/>
      <c r="R88" s="199">
        <f>R89+R106+R110+R135</f>
        <v>5.2568634400000001</v>
      </c>
      <c r="S88" s="198"/>
      <c r="T88" s="200">
        <f>T89+T106+T110+T135</f>
        <v>7.2647999999999993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86</v>
      </c>
      <c r="AT88" s="202" t="s">
        <v>77</v>
      </c>
      <c r="AU88" s="202" t="s">
        <v>78</v>
      </c>
      <c r="AY88" s="201" t="s">
        <v>128</v>
      </c>
      <c r="BK88" s="203">
        <f>BK89+BK106+BK110+BK135</f>
        <v>0</v>
      </c>
    </row>
    <row r="89" s="12" customFormat="1" ht="22.8" customHeight="1">
      <c r="A89" s="12"/>
      <c r="B89" s="190"/>
      <c r="C89" s="191"/>
      <c r="D89" s="192" t="s">
        <v>77</v>
      </c>
      <c r="E89" s="204" t="s">
        <v>88</v>
      </c>
      <c r="F89" s="204" t="s">
        <v>129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SUM(P90:P105)</f>
        <v>0</v>
      </c>
      <c r="Q89" s="198"/>
      <c r="R89" s="199">
        <f>SUM(R90:R105)</f>
        <v>4.5037146400000001</v>
      </c>
      <c r="S89" s="198"/>
      <c r="T89" s="200">
        <f>SUM(T90:T105)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86</v>
      </c>
      <c r="AT89" s="202" t="s">
        <v>77</v>
      </c>
      <c r="AU89" s="202" t="s">
        <v>86</v>
      </c>
      <c r="AY89" s="201" t="s">
        <v>128</v>
      </c>
      <c r="BK89" s="203">
        <f>SUM(BK90:BK105)</f>
        <v>0</v>
      </c>
    </row>
    <row r="90" s="2" customFormat="1" ht="24.15" customHeight="1">
      <c r="A90" s="39"/>
      <c r="B90" s="40"/>
      <c r="C90" s="206" t="s">
        <v>86</v>
      </c>
      <c r="D90" s="206" t="s">
        <v>130</v>
      </c>
      <c r="E90" s="207" t="s">
        <v>131</v>
      </c>
      <c r="F90" s="208" t="s">
        <v>132</v>
      </c>
      <c r="G90" s="209" t="s">
        <v>133</v>
      </c>
      <c r="H90" s="210">
        <v>1.8819999999999999</v>
      </c>
      <c r="I90" s="211"/>
      <c r="J90" s="212">
        <f>ROUND(I90*H90,2)</f>
        <v>0</v>
      </c>
      <c r="K90" s="213"/>
      <c r="L90" s="45"/>
      <c r="M90" s="214" t="s">
        <v>19</v>
      </c>
      <c r="N90" s="215" t="s">
        <v>49</v>
      </c>
      <c r="O90" s="85"/>
      <c r="P90" s="216">
        <f>O90*H90</f>
        <v>0</v>
      </c>
      <c r="Q90" s="216">
        <v>2.3010199999999998</v>
      </c>
      <c r="R90" s="216">
        <f>Q90*H90</f>
        <v>4.3305196399999994</v>
      </c>
      <c r="S90" s="216">
        <v>0</v>
      </c>
      <c r="T90" s="217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8" t="s">
        <v>134</v>
      </c>
      <c r="AT90" s="218" t="s">
        <v>130</v>
      </c>
      <c r="AU90" s="218" t="s">
        <v>88</v>
      </c>
      <c r="AY90" s="18" t="s">
        <v>128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8" t="s">
        <v>86</v>
      </c>
      <c r="BK90" s="219">
        <f>ROUND(I90*H90,2)</f>
        <v>0</v>
      </c>
      <c r="BL90" s="18" t="s">
        <v>134</v>
      </c>
      <c r="BM90" s="218" t="s">
        <v>135</v>
      </c>
    </row>
    <row r="91" s="2" customFormat="1">
      <c r="A91" s="39"/>
      <c r="B91" s="40"/>
      <c r="C91" s="41"/>
      <c r="D91" s="220" t="s">
        <v>136</v>
      </c>
      <c r="E91" s="41"/>
      <c r="F91" s="221" t="s">
        <v>137</v>
      </c>
      <c r="G91" s="41"/>
      <c r="H91" s="41"/>
      <c r="I91" s="222"/>
      <c r="J91" s="41"/>
      <c r="K91" s="41"/>
      <c r="L91" s="45"/>
      <c r="M91" s="223"/>
      <c r="N91" s="224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136</v>
      </c>
      <c r="AU91" s="18" t="s">
        <v>88</v>
      </c>
    </row>
    <row r="92" s="13" customFormat="1">
      <c r="A92" s="13"/>
      <c r="B92" s="225"/>
      <c r="C92" s="226"/>
      <c r="D92" s="227" t="s">
        <v>138</v>
      </c>
      <c r="E92" s="228" t="s">
        <v>19</v>
      </c>
      <c r="F92" s="229" t="s">
        <v>139</v>
      </c>
      <c r="G92" s="226"/>
      <c r="H92" s="230">
        <v>1.3</v>
      </c>
      <c r="I92" s="231"/>
      <c r="J92" s="226"/>
      <c r="K92" s="226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138</v>
      </c>
      <c r="AU92" s="236" t="s">
        <v>88</v>
      </c>
      <c r="AV92" s="13" t="s">
        <v>88</v>
      </c>
      <c r="AW92" s="13" t="s">
        <v>37</v>
      </c>
      <c r="AX92" s="13" t="s">
        <v>78</v>
      </c>
      <c r="AY92" s="236" t="s">
        <v>128</v>
      </c>
    </row>
    <row r="93" s="13" customFormat="1">
      <c r="A93" s="13"/>
      <c r="B93" s="225"/>
      <c r="C93" s="226"/>
      <c r="D93" s="227" t="s">
        <v>138</v>
      </c>
      <c r="E93" s="228" t="s">
        <v>19</v>
      </c>
      <c r="F93" s="229" t="s">
        <v>140</v>
      </c>
      <c r="G93" s="226"/>
      <c r="H93" s="230">
        <v>0.182</v>
      </c>
      <c r="I93" s="231"/>
      <c r="J93" s="226"/>
      <c r="K93" s="226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138</v>
      </c>
      <c r="AU93" s="236" t="s">
        <v>88</v>
      </c>
      <c r="AV93" s="13" t="s">
        <v>88</v>
      </c>
      <c r="AW93" s="13" t="s">
        <v>37</v>
      </c>
      <c r="AX93" s="13" t="s">
        <v>78</v>
      </c>
      <c r="AY93" s="236" t="s">
        <v>128</v>
      </c>
    </row>
    <row r="94" s="13" customFormat="1">
      <c r="A94" s="13"/>
      <c r="B94" s="225"/>
      <c r="C94" s="226"/>
      <c r="D94" s="227" t="s">
        <v>138</v>
      </c>
      <c r="E94" s="228" t="s">
        <v>19</v>
      </c>
      <c r="F94" s="229" t="s">
        <v>141</v>
      </c>
      <c r="G94" s="226"/>
      <c r="H94" s="230">
        <v>0.40000000000000002</v>
      </c>
      <c r="I94" s="231"/>
      <c r="J94" s="226"/>
      <c r="K94" s="226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138</v>
      </c>
      <c r="AU94" s="236" t="s">
        <v>88</v>
      </c>
      <c r="AV94" s="13" t="s">
        <v>88</v>
      </c>
      <c r="AW94" s="13" t="s">
        <v>37</v>
      </c>
      <c r="AX94" s="13" t="s">
        <v>78</v>
      </c>
      <c r="AY94" s="236" t="s">
        <v>128</v>
      </c>
    </row>
    <row r="95" s="14" customFormat="1">
      <c r="A95" s="14"/>
      <c r="B95" s="237"/>
      <c r="C95" s="238"/>
      <c r="D95" s="227" t="s">
        <v>138</v>
      </c>
      <c r="E95" s="239" t="s">
        <v>19</v>
      </c>
      <c r="F95" s="240" t="s">
        <v>142</v>
      </c>
      <c r="G95" s="238"/>
      <c r="H95" s="241">
        <v>1.8820000000000001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138</v>
      </c>
      <c r="AU95" s="247" t="s">
        <v>88</v>
      </c>
      <c r="AV95" s="14" t="s">
        <v>134</v>
      </c>
      <c r="AW95" s="14" t="s">
        <v>37</v>
      </c>
      <c r="AX95" s="14" t="s">
        <v>86</v>
      </c>
      <c r="AY95" s="247" t="s">
        <v>128</v>
      </c>
    </row>
    <row r="96" s="2" customFormat="1" ht="16.5" customHeight="1">
      <c r="A96" s="39"/>
      <c r="B96" s="40"/>
      <c r="C96" s="206" t="s">
        <v>88</v>
      </c>
      <c r="D96" s="206" t="s">
        <v>130</v>
      </c>
      <c r="E96" s="207" t="s">
        <v>143</v>
      </c>
      <c r="F96" s="208" t="s">
        <v>144</v>
      </c>
      <c r="G96" s="209" t="s">
        <v>145</v>
      </c>
      <c r="H96" s="210">
        <v>3.0600000000000001</v>
      </c>
      <c r="I96" s="211"/>
      <c r="J96" s="212">
        <f>ROUND(I96*H96,2)</f>
        <v>0</v>
      </c>
      <c r="K96" s="213"/>
      <c r="L96" s="45"/>
      <c r="M96" s="214" t="s">
        <v>19</v>
      </c>
      <c r="N96" s="215" t="s">
        <v>49</v>
      </c>
      <c r="O96" s="85"/>
      <c r="P96" s="216">
        <f>O96*H96</f>
        <v>0</v>
      </c>
      <c r="Q96" s="216">
        <v>0.0010300000000000001</v>
      </c>
      <c r="R96" s="216">
        <f>Q96*H96</f>
        <v>0.0031518000000000002</v>
      </c>
      <c r="S96" s="216">
        <v>0</v>
      </c>
      <c r="T96" s="21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8" t="s">
        <v>134</v>
      </c>
      <c r="AT96" s="218" t="s">
        <v>130</v>
      </c>
      <c r="AU96" s="218" t="s">
        <v>88</v>
      </c>
      <c r="AY96" s="18" t="s">
        <v>128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8" t="s">
        <v>86</v>
      </c>
      <c r="BK96" s="219">
        <f>ROUND(I96*H96,2)</f>
        <v>0</v>
      </c>
      <c r="BL96" s="18" t="s">
        <v>134</v>
      </c>
      <c r="BM96" s="218" t="s">
        <v>146</v>
      </c>
    </row>
    <row r="97" s="13" customFormat="1">
      <c r="A97" s="13"/>
      <c r="B97" s="225"/>
      <c r="C97" s="226"/>
      <c r="D97" s="227" t="s">
        <v>138</v>
      </c>
      <c r="E97" s="228" t="s">
        <v>19</v>
      </c>
      <c r="F97" s="229" t="s">
        <v>147</v>
      </c>
      <c r="G97" s="226"/>
      <c r="H97" s="230">
        <v>2.52</v>
      </c>
      <c r="I97" s="231"/>
      <c r="J97" s="226"/>
      <c r="K97" s="226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138</v>
      </c>
      <c r="AU97" s="236" t="s">
        <v>88</v>
      </c>
      <c r="AV97" s="13" t="s">
        <v>88</v>
      </c>
      <c r="AW97" s="13" t="s">
        <v>37</v>
      </c>
      <c r="AX97" s="13" t="s">
        <v>78</v>
      </c>
      <c r="AY97" s="236" t="s">
        <v>128</v>
      </c>
    </row>
    <row r="98" s="13" customFormat="1">
      <c r="A98" s="13"/>
      <c r="B98" s="225"/>
      <c r="C98" s="226"/>
      <c r="D98" s="227" t="s">
        <v>138</v>
      </c>
      <c r="E98" s="228" t="s">
        <v>19</v>
      </c>
      <c r="F98" s="229" t="s">
        <v>148</v>
      </c>
      <c r="G98" s="226"/>
      <c r="H98" s="230">
        <v>0.54000000000000004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138</v>
      </c>
      <c r="AU98" s="236" t="s">
        <v>88</v>
      </c>
      <c r="AV98" s="13" t="s">
        <v>88</v>
      </c>
      <c r="AW98" s="13" t="s">
        <v>37</v>
      </c>
      <c r="AX98" s="13" t="s">
        <v>78</v>
      </c>
      <c r="AY98" s="236" t="s">
        <v>128</v>
      </c>
    </row>
    <row r="99" s="14" customFormat="1">
      <c r="A99" s="14"/>
      <c r="B99" s="237"/>
      <c r="C99" s="238"/>
      <c r="D99" s="227" t="s">
        <v>138</v>
      </c>
      <c r="E99" s="239" t="s">
        <v>19</v>
      </c>
      <c r="F99" s="240" t="s">
        <v>142</v>
      </c>
      <c r="G99" s="238"/>
      <c r="H99" s="241">
        <v>3.0600000000000001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138</v>
      </c>
      <c r="AU99" s="247" t="s">
        <v>88</v>
      </c>
      <c r="AV99" s="14" t="s">
        <v>134</v>
      </c>
      <c r="AW99" s="14" t="s">
        <v>37</v>
      </c>
      <c r="AX99" s="14" t="s">
        <v>86</v>
      </c>
      <c r="AY99" s="247" t="s">
        <v>128</v>
      </c>
    </row>
    <row r="100" s="2" customFormat="1" ht="16.5" customHeight="1">
      <c r="A100" s="39"/>
      <c r="B100" s="40"/>
      <c r="C100" s="206" t="s">
        <v>149</v>
      </c>
      <c r="D100" s="206" t="s">
        <v>130</v>
      </c>
      <c r="E100" s="207" t="s">
        <v>150</v>
      </c>
      <c r="F100" s="208" t="s">
        <v>151</v>
      </c>
      <c r="G100" s="209" t="s">
        <v>145</v>
      </c>
      <c r="H100" s="210">
        <v>3.0600000000000001</v>
      </c>
      <c r="I100" s="211"/>
      <c r="J100" s="212">
        <f>ROUND(I100*H100,2)</f>
        <v>0</v>
      </c>
      <c r="K100" s="213"/>
      <c r="L100" s="45"/>
      <c r="M100" s="214" t="s">
        <v>19</v>
      </c>
      <c r="N100" s="215" t="s">
        <v>49</v>
      </c>
      <c r="O100" s="85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8" t="s">
        <v>134</v>
      </c>
      <c r="AT100" s="218" t="s">
        <v>130</v>
      </c>
      <c r="AU100" s="218" t="s">
        <v>88</v>
      </c>
      <c r="AY100" s="18" t="s">
        <v>128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8" t="s">
        <v>86</v>
      </c>
      <c r="BK100" s="219">
        <f>ROUND(I100*H100,2)</f>
        <v>0</v>
      </c>
      <c r="BL100" s="18" t="s">
        <v>134</v>
      </c>
      <c r="BM100" s="218" t="s">
        <v>152</v>
      </c>
    </row>
    <row r="101" s="2" customFormat="1" ht="16.5" customHeight="1">
      <c r="A101" s="39"/>
      <c r="B101" s="40"/>
      <c r="C101" s="206" t="s">
        <v>134</v>
      </c>
      <c r="D101" s="206" t="s">
        <v>130</v>
      </c>
      <c r="E101" s="207" t="s">
        <v>153</v>
      </c>
      <c r="F101" s="208" t="s">
        <v>154</v>
      </c>
      <c r="G101" s="209" t="s">
        <v>155</v>
      </c>
      <c r="H101" s="210">
        <v>0.16</v>
      </c>
      <c r="I101" s="211"/>
      <c r="J101" s="212">
        <f>ROUND(I101*H101,2)</f>
        <v>0</v>
      </c>
      <c r="K101" s="213"/>
      <c r="L101" s="45"/>
      <c r="M101" s="214" t="s">
        <v>19</v>
      </c>
      <c r="N101" s="215" t="s">
        <v>49</v>
      </c>
      <c r="O101" s="85"/>
      <c r="P101" s="216">
        <f>O101*H101</f>
        <v>0</v>
      </c>
      <c r="Q101" s="216">
        <v>1.06277</v>
      </c>
      <c r="R101" s="216">
        <f>Q101*H101</f>
        <v>0.17004320000000001</v>
      </c>
      <c r="S101" s="216">
        <v>0</v>
      </c>
      <c r="T101" s="21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8" t="s">
        <v>134</v>
      </c>
      <c r="AT101" s="218" t="s">
        <v>130</v>
      </c>
      <c r="AU101" s="218" t="s">
        <v>88</v>
      </c>
      <c r="AY101" s="18" t="s">
        <v>128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8" t="s">
        <v>86</v>
      </c>
      <c r="BK101" s="219">
        <f>ROUND(I101*H101,2)</f>
        <v>0</v>
      </c>
      <c r="BL101" s="18" t="s">
        <v>134</v>
      </c>
      <c r="BM101" s="218" t="s">
        <v>156</v>
      </c>
    </row>
    <row r="102" s="2" customFormat="1">
      <c r="A102" s="39"/>
      <c r="B102" s="40"/>
      <c r="C102" s="41"/>
      <c r="D102" s="220" t="s">
        <v>136</v>
      </c>
      <c r="E102" s="41"/>
      <c r="F102" s="221" t="s">
        <v>157</v>
      </c>
      <c r="G102" s="41"/>
      <c r="H102" s="41"/>
      <c r="I102" s="222"/>
      <c r="J102" s="41"/>
      <c r="K102" s="41"/>
      <c r="L102" s="45"/>
      <c r="M102" s="223"/>
      <c r="N102" s="22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136</v>
      </c>
      <c r="AU102" s="18" t="s">
        <v>88</v>
      </c>
    </row>
    <row r="103" s="13" customFormat="1">
      <c r="A103" s="13"/>
      <c r="B103" s="225"/>
      <c r="C103" s="226"/>
      <c r="D103" s="227" t="s">
        <v>138</v>
      </c>
      <c r="E103" s="228" t="s">
        <v>19</v>
      </c>
      <c r="F103" s="229" t="s">
        <v>158</v>
      </c>
      <c r="G103" s="226"/>
      <c r="H103" s="230">
        <v>0.14000000000000001</v>
      </c>
      <c r="I103" s="231"/>
      <c r="J103" s="226"/>
      <c r="K103" s="226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138</v>
      </c>
      <c r="AU103" s="236" t="s">
        <v>88</v>
      </c>
      <c r="AV103" s="13" t="s">
        <v>88</v>
      </c>
      <c r="AW103" s="13" t="s">
        <v>37</v>
      </c>
      <c r="AX103" s="13" t="s">
        <v>78</v>
      </c>
      <c r="AY103" s="236" t="s">
        <v>128</v>
      </c>
    </row>
    <row r="104" s="13" customFormat="1">
      <c r="A104" s="13"/>
      <c r="B104" s="225"/>
      <c r="C104" s="226"/>
      <c r="D104" s="227" t="s">
        <v>138</v>
      </c>
      <c r="E104" s="228" t="s">
        <v>19</v>
      </c>
      <c r="F104" s="229" t="s">
        <v>159</v>
      </c>
      <c r="G104" s="226"/>
      <c r="H104" s="230">
        <v>0.02</v>
      </c>
      <c r="I104" s="231"/>
      <c r="J104" s="226"/>
      <c r="K104" s="226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138</v>
      </c>
      <c r="AU104" s="236" t="s">
        <v>88</v>
      </c>
      <c r="AV104" s="13" t="s">
        <v>88</v>
      </c>
      <c r="AW104" s="13" t="s">
        <v>37</v>
      </c>
      <c r="AX104" s="13" t="s">
        <v>78</v>
      </c>
      <c r="AY104" s="236" t="s">
        <v>128</v>
      </c>
    </row>
    <row r="105" s="14" customFormat="1">
      <c r="A105" s="14"/>
      <c r="B105" s="237"/>
      <c r="C105" s="238"/>
      <c r="D105" s="227" t="s">
        <v>138</v>
      </c>
      <c r="E105" s="239" t="s">
        <v>19</v>
      </c>
      <c r="F105" s="240" t="s">
        <v>142</v>
      </c>
      <c r="G105" s="238"/>
      <c r="H105" s="241">
        <v>0.16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138</v>
      </c>
      <c r="AU105" s="247" t="s">
        <v>88</v>
      </c>
      <c r="AV105" s="14" t="s">
        <v>134</v>
      </c>
      <c r="AW105" s="14" t="s">
        <v>37</v>
      </c>
      <c r="AX105" s="14" t="s">
        <v>86</v>
      </c>
      <c r="AY105" s="247" t="s">
        <v>128</v>
      </c>
    </row>
    <row r="106" s="12" customFormat="1" ht="22.8" customHeight="1">
      <c r="A106" s="12"/>
      <c r="B106" s="190"/>
      <c r="C106" s="191"/>
      <c r="D106" s="192" t="s">
        <v>77</v>
      </c>
      <c r="E106" s="204" t="s">
        <v>160</v>
      </c>
      <c r="F106" s="204" t="s">
        <v>161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SUM(P107:P109)</f>
        <v>0</v>
      </c>
      <c r="Q106" s="198"/>
      <c r="R106" s="199">
        <f>SUM(R107:R109)</f>
        <v>0.73990079999999991</v>
      </c>
      <c r="S106" s="198"/>
      <c r="T106" s="200">
        <f>SUM(T107:T109)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86</v>
      </c>
      <c r="AT106" s="202" t="s">
        <v>77</v>
      </c>
      <c r="AU106" s="202" t="s">
        <v>86</v>
      </c>
      <c r="AY106" s="201" t="s">
        <v>128</v>
      </c>
      <c r="BK106" s="203">
        <f>SUM(BK107:BK109)</f>
        <v>0</v>
      </c>
    </row>
    <row r="107" s="2" customFormat="1" ht="21.75" customHeight="1">
      <c r="A107" s="39"/>
      <c r="B107" s="40"/>
      <c r="C107" s="206" t="s">
        <v>162</v>
      </c>
      <c r="D107" s="206" t="s">
        <v>130</v>
      </c>
      <c r="E107" s="207" t="s">
        <v>163</v>
      </c>
      <c r="F107" s="208" t="s">
        <v>164</v>
      </c>
      <c r="G107" s="209" t="s">
        <v>145</v>
      </c>
      <c r="H107" s="210">
        <v>33.119999999999997</v>
      </c>
      <c r="I107" s="211"/>
      <c r="J107" s="212">
        <f>ROUND(I107*H107,2)</f>
        <v>0</v>
      </c>
      <c r="K107" s="213"/>
      <c r="L107" s="45"/>
      <c r="M107" s="214" t="s">
        <v>19</v>
      </c>
      <c r="N107" s="215" t="s">
        <v>49</v>
      </c>
      <c r="O107" s="85"/>
      <c r="P107" s="216">
        <f>O107*H107</f>
        <v>0</v>
      </c>
      <c r="Q107" s="216">
        <v>0.022339999999999999</v>
      </c>
      <c r="R107" s="216">
        <f>Q107*H107</f>
        <v>0.73990079999999991</v>
      </c>
      <c r="S107" s="216">
        <v>0</v>
      </c>
      <c r="T107" s="21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8" t="s">
        <v>134</v>
      </c>
      <c r="AT107" s="218" t="s">
        <v>130</v>
      </c>
      <c r="AU107" s="218" t="s">
        <v>88</v>
      </c>
      <c r="AY107" s="18" t="s">
        <v>128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8" t="s">
        <v>86</v>
      </c>
      <c r="BK107" s="219">
        <f>ROUND(I107*H107,2)</f>
        <v>0</v>
      </c>
      <c r="BL107" s="18" t="s">
        <v>134</v>
      </c>
      <c r="BM107" s="218" t="s">
        <v>165</v>
      </c>
    </row>
    <row r="108" s="2" customFormat="1">
      <c r="A108" s="39"/>
      <c r="B108" s="40"/>
      <c r="C108" s="41"/>
      <c r="D108" s="220" t="s">
        <v>136</v>
      </c>
      <c r="E108" s="41"/>
      <c r="F108" s="221" t="s">
        <v>166</v>
      </c>
      <c r="G108" s="41"/>
      <c r="H108" s="41"/>
      <c r="I108" s="222"/>
      <c r="J108" s="41"/>
      <c r="K108" s="41"/>
      <c r="L108" s="45"/>
      <c r="M108" s="223"/>
      <c r="N108" s="22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136</v>
      </c>
      <c r="AU108" s="18" t="s">
        <v>88</v>
      </c>
    </row>
    <row r="109" s="13" customFormat="1">
      <c r="A109" s="13"/>
      <c r="B109" s="225"/>
      <c r="C109" s="226"/>
      <c r="D109" s="227" t="s">
        <v>138</v>
      </c>
      <c r="E109" s="228" t="s">
        <v>19</v>
      </c>
      <c r="F109" s="229" t="s">
        <v>167</v>
      </c>
      <c r="G109" s="226"/>
      <c r="H109" s="230">
        <v>33.119999999999997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138</v>
      </c>
      <c r="AU109" s="236" t="s">
        <v>88</v>
      </c>
      <c r="AV109" s="13" t="s">
        <v>88</v>
      </c>
      <c r="AW109" s="13" t="s">
        <v>37</v>
      </c>
      <c r="AX109" s="13" t="s">
        <v>86</v>
      </c>
      <c r="AY109" s="236" t="s">
        <v>128</v>
      </c>
    </row>
    <row r="110" s="12" customFormat="1" ht="22.8" customHeight="1">
      <c r="A110" s="12"/>
      <c r="B110" s="190"/>
      <c r="C110" s="191"/>
      <c r="D110" s="192" t="s">
        <v>77</v>
      </c>
      <c r="E110" s="204" t="s">
        <v>168</v>
      </c>
      <c r="F110" s="204" t="s">
        <v>169</v>
      </c>
      <c r="G110" s="191"/>
      <c r="H110" s="191"/>
      <c r="I110" s="194"/>
      <c r="J110" s="205">
        <f>BK110</f>
        <v>0</v>
      </c>
      <c r="K110" s="191"/>
      <c r="L110" s="196"/>
      <c r="M110" s="197"/>
      <c r="N110" s="198"/>
      <c r="O110" s="198"/>
      <c r="P110" s="199">
        <f>SUM(P111:P134)</f>
        <v>0</v>
      </c>
      <c r="Q110" s="198"/>
      <c r="R110" s="199">
        <f>SUM(R111:R134)</f>
        <v>0.013248000000000001</v>
      </c>
      <c r="S110" s="198"/>
      <c r="T110" s="200">
        <f>SUM(T111:T134)</f>
        <v>7.2647999999999993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1" t="s">
        <v>86</v>
      </c>
      <c r="AT110" s="202" t="s">
        <v>77</v>
      </c>
      <c r="AU110" s="202" t="s">
        <v>86</v>
      </c>
      <c r="AY110" s="201" t="s">
        <v>128</v>
      </c>
      <c r="BK110" s="203">
        <f>SUM(BK111:BK134)</f>
        <v>0</v>
      </c>
    </row>
    <row r="111" s="2" customFormat="1" ht="24.15" customHeight="1">
      <c r="A111" s="39"/>
      <c r="B111" s="40"/>
      <c r="C111" s="206" t="s">
        <v>160</v>
      </c>
      <c r="D111" s="206" t="s">
        <v>130</v>
      </c>
      <c r="E111" s="207" t="s">
        <v>170</v>
      </c>
      <c r="F111" s="208" t="s">
        <v>171</v>
      </c>
      <c r="G111" s="209" t="s">
        <v>172</v>
      </c>
      <c r="H111" s="210">
        <v>1</v>
      </c>
      <c r="I111" s="211"/>
      <c r="J111" s="212">
        <f>ROUND(I111*H111,2)</f>
        <v>0</v>
      </c>
      <c r="K111" s="213"/>
      <c r="L111" s="45"/>
      <c r="M111" s="214" t="s">
        <v>19</v>
      </c>
      <c r="N111" s="215" t="s">
        <v>49</v>
      </c>
      <c r="O111" s="85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8" t="s">
        <v>134</v>
      </c>
      <c r="AT111" s="218" t="s">
        <v>130</v>
      </c>
      <c r="AU111" s="218" t="s">
        <v>88</v>
      </c>
      <c r="AY111" s="18" t="s">
        <v>128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8" t="s">
        <v>86</v>
      </c>
      <c r="BK111" s="219">
        <f>ROUND(I111*H111,2)</f>
        <v>0</v>
      </c>
      <c r="BL111" s="18" t="s">
        <v>134</v>
      </c>
      <c r="BM111" s="218" t="s">
        <v>173</v>
      </c>
    </row>
    <row r="112" s="2" customFormat="1" ht="24.15" customHeight="1">
      <c r="A112" s="39"/>
      <c r="B112" s="40"/>
      <c r="C112" s="206" t="s">
        <v>174</v>
      </c>
      <c r="D112" s="206" t="s">
        <v>130</v>
      </c>
      <c r="E112" s="207" t="s">
        <v>175</v>
      </c>
      <c r="F112" s="208" t="s">
        <v>176</v>
      </c>
      <c r="G112" s="209" t="s">
        <v>172</v>
      </c>
      <c r="H112" s="210">
        <v>1</v>
      </c>
      <c r="I112" s="211"/>
      <c r="J112" s="212">
        <f>ROUND(I112*H112,2)</f>
        <v>0</v>
      </c>
      <c r="K112" s="213"/>
      <c r="L112" s="45"/>
      <c r="M112" s="214" t="s">
        <v>19</v>
      </c>
      <c r="N112" s="215" t="s">
        <v>49</v>
      </c>
      <c r="O112" s="85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8" t="s">
        <v>134</v>
      </c>
      <c r="AT112" s="218" t="s">
        <v>130</v>
      </c>
      <c r="AU112" s="218" t="s">
        <v>88</v>
      </c>
      <c r="AY112" s="18" t="s">
        <v>128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8" t="s">
        <v>86</v>
      </c>
      <c r="BK112" s="219">
        <f>ROUND(I112*H112,2)</f>
        <v>0</v>
      </c>
      <c r="BL112" s="18" t="s">
        <v>134</v>
      </c>
      <c r="BM112" s="218" t="s">
        <v>177</v>
      </c>
    </row>
    <row r="113" s="2" customFormat="1" ht="24.15" customHeight="1">
      <c r="A113" s="39"/>
      <c r="B113" s="40"/>
      <c r="C113" s="206" t="s">
        <v>178</v>
      </c>
      <c r="D113" s="206" t="s">
        <v>130</v>
      </c>
      <c r="E113" s="207" t="s">
        <v>179</v>
      </c>
      <c r="F113" s="208" t="s">
        <v>180</v>
      </c>
      <c r="G113" s="209" t="s">
        <v>145</v>
      </c>
      <c r="H113" s="210">
        <v>165.59999999999999</v>
      </c>
      <c r="I113" s="211"/>
      <c r="J113" s="212">
        <f>ROUND(I113*H113,2)</f>
        <v>0</v>
      </c>
      <c r="K113" s="213"/>
      <c r="L113" s="45"/>
      <c r="M113" s="214" t="s">
        <v>19</v>
      </c>
      <c r="N113" s="215" t="s">
        <v>49</v>
      </c>
      <c r="O113" s="85"/>
      <c r="P113" s="216">
        <f>O113*H113</f>
        <v>0</v>
      </c>
      <c r="Q113" s="216">
        <v>4.0000000000000003E-05</v>
      </c>
      <c r="R113" s="216">
        <f>Q113*H113</f>
        <v>0.0066240000000000005</v>
      </c>
      <c r="S113" s="216">
        <v>0</v>
      </c>
      <c r="T113" s="21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8" t="s">
        <v>134</v>
      </c>
      <c r="AT113" s="218" t="s">
        <v>130</v>
      </c>
      <c r="AU113" s="218" t="s">
        <v>88</v>
      </c>
      <c r="AY113" s="18" t="s">
        <v>128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8" t="s">
        <v>86</v>
      </c>
      <c r="BK113" s="219">
        <f>ROUND(I113*H113,2)</f>
        <v>0</v>
      </c>
      <c r="BL113" s="18" t="s">
        <v>134</v>
      </c>
      <c r="BM113" s="218" t="s">
        <v>181</v>
      </c>
    </row>
    <row r="114" s="2" customFormat="1">
      <c r="A114" s="39"/>
      <c r="B114" s="40"/>
      <c r="C114" s="41"/>
      <c r="D114" s="220" t="s">
        <v>136</v>
      </c>
      <c r="E114" s="41"/>
      <c r="F114" s="221" t="s">
        <v>182</v>
      </c>
      <c r="G114" s="41"/>
      <c r="H114" s="41"/>
      <c r="I114" s="222"/>
      <c r="J114" s="41"/>
      <c r="K114" s="41"/>
      <c r="L114" s="45"/>
      <c r="M114" s="223"/>
      <c r="N114" s="22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136</v>
      </c>
      <c r="AU114" s="18" t="s">
        <v>88</v>
      </c>
    </row>
    <row r="115" s="2" customFormat="1" ht="24.15" customHeight="1">
      <c r="A115" s="39"/>
      <c r="B115" s="40"/>
      <c r="C115" s="206" t="s">
        <v>168</v>
      </c>
      <c r="D115" s="206" t="s">
        <v>130</v>
      </c>
      <c r="E115" s="207" t="s">
        <v>183</v>
      </c>
      <c r="F115" s="208" t="s">
        <v>184</v>
      </c>
      <c r="G115" s="209" t="s">
        <v>145</v>
      </c>
      <c r="H115" s="210">
        <v>165.59999999999999</v>
      </c>
      <c r="I115" s="211"/>
      <c r="J115" s="212">
        <f>ROUND(I115*H115,2)</f>
        <v>0</v>
      </c>
      <c r="K115" s="213"/>
      <c r="L115" s="45"/>
      <c r="M115" s="214" t="s">
        <v>19</v>
      </c>
      <c r="N115" s="215" t="s">
        <v>49</v>
      </c>
      <c r="O115" s="85"/>
      <c r="P115" s="216">
        <f>O115*H115</f>
        <v>0</v>
      </c>
      <c r="Q115" s="216">
        <v>4.0000000000000003E-05</v>
      </c>
      <c r="R115" s="216">
        <f>Q115*H115</f>
        <v>0.0066240000000000005</v>
      </c>
      <c r="S115" s="216">
        <v>0</v>
      </c>
      <c r="T115" s="21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8" t="s">
        <v>134</v>
      </c>
      <c r="AT115" s="218" t="s">
        <v>130</v>
      </c>
      <c r="AU115" s="218" t="s">
        <v>88</v>
      </c>
      <c r="AY115" s="18" t="s">
        <v>128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8" t="s">
        <v>86</v>
      </c>
      <c r="BK115" s="219">
        <f>ROUND(I115*H115,2)</f>
        <v>0</v>
      </c>
      <c r="BL115" s="18" t="s">
        <v>134</v>
      </c>
      <c r="BM115" s="218" t="s">
        <v>185</v>
      </c>
    </row>
    <row r="116" s="2" customFormat="1" ht="16.5" customHeight="1">
      <c r="A116" s="39"/>
      <c r="B116" s="40"/>
      <c r="C116" s="206" t="s">
        <v>186</v>
      </c>
      <c r="D116" s="206" t="s">
        <v>130</v>
      </c>
      <c r="E116" s="207" t="s">
        <v>187</v>
      </c>
      <c r="F116" s="208" t="s">
        <v>188</v>
      </c>
      <c r="G116" s="209" t="s">
        <v>133</v>
      </c>
      <c r="H116" s="210">
        <v>2.6859999999999999</v>
      </c>
      <c r="I116" s="211"/>
      <c r="J116" s="212">
        <f>ROUND(I116*H116,2)</f>
        <v>0</v>
      </c>
      <c r="K116" s="213"/>
      <c r="L116" s="45"/>
      <c r="M116" s="214" t="s">
        <v>19</v>
      </c>
      <c r="N116" s="215" t="s">
        <v>49</v>
      </c>
      <c r="O116" s="85"/>
      <c r="P116" s="216">
        <f>O116*H116</f>
        <v>0</v>
      </c>
      <c r="Q116" s="216">
        <v>0</v>
      </c>
      <c r="R116" s="216">
        <f>Q116*H116</f>
        <v>0</v>
      </c>
      <c r="S116" s="216">
        <v>2.3999999999999999</v>
      </c>
      <c r="T116" s="217">
        <f>S116*H116</f>
        <v>6.4463999999999997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8" t="s">
        <v>134</v>
      </c>
      <c r="AT116" s="218" t="s">
        <v>130</v>
      </c>
      <c r="AU116" s="218" t="s">
        <v>88</v>
      </c>
      <c r="AY116" s="18" t="s">
        <v>128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8" t="s">
        <v>86</v>
      </c>
      <c r="BK116" s="219">
        <f>ROUND(I116*H116,2)</f>
        <v>0</v>
      </c>
      <c r="BL116" s="18" t="s">
        <v>134</v>
      </c>
      <c r="BM116" s="218" t="s">
        <v>189</v>
      </c>
    </row>
    <row r="117" s="2" customFormat="1">
      <c r="A117" s="39"/>
      <c r="B117" s="40"/>
      <c r="C117" s="41"/>
      <c r="D117" s="220" t="s">
        <v>136</v>
      </c>
      <c r="E117" s="41"/>
      <c r="F117" s="221" t="s">
        <v>190</v>
      </c>
      <c r="G117" s="41"/>
      <c r="H117" s="41"/>
      <c r="I117" s="222"/>
      <c r="J117" s="41"/>
      <c r="K117" s="41"/>
      <c r="L117" s="45"/>
      <c r="M117" s="223"/>
      <c r="N117" s="224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136</v>
      </c>
      <c r="AU117" s="18" t="s">
        <v>88</v>
      </c>
    </row>
    <row r="118" s="13" customFormat="1">
      <c r="A118" s="13"/>
      <c r="B118" s="225"/>
      <c r="C118" s="226"/>
      <c r="D118" s="227" t="s">
        <v>138</v>
      </c>
      <c r="E118" s="228" t="s">
        <v>19</v>
      </c>
      <c r="F118" s="229" t="s">
        <v>191</v>
      </c>
      <c r="G118" s="226"/>
      <c r="H118" s="230">
        <v>0.017000000000000001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138</v>
      </c>
      <c r="AU118" s="236" t="s">
        <v>88</v>
      </c>
      <c r="AV118" s="13" t="s">
        <v>88</v>
      </c>
      <c r="AW118" s="13" t="s">
        <v>37</v>
      </c>
      <c r="AX118" s="13" t="s">
        <v>78</v>
      </c>
      <c r="AY118" s="236" t="s">
        <v>128</v>
      </c>
    </row>
    <row r="119" s="13" customFormat="1">
      <c r="A119" s="13"/>
      <c r="B119" s="225"/>
      <c r="C119" s="226"/>
      <c r="D119" s="227" t="s">
        <v>138</v>
      </c>
      <c r="E119" s="228" t="s">
        <v>19</v>
      </c>
      <c r="F119" s="229" t="s">
        <v>192</v>
      </c>
      <c r="G119" s="226"/>
      <c r="H119" s="230">
        <v>0.106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138</v>
      </c>
      <c r="AU119" s="236" t="s">
        <v>88</v>
      </c>
      <c r="AV119" s="13" t="s">
        <v>88</v>
      </c>
      <c r="AW119" s="13" t="s">
        <v>37</v>
      </c>
      <c r="AX119" s="13" t="s">
        <v>78</v>
      </c>
      <c r="AY119" s="236" t="s">
        <v>128</v>
      </c>
    </row>
    <row r="120" s="13" customFormat="1">
      <c r="A120" s="13"/>
      <c r="B120" s="225"/>
      <c r="C120" s="226"/>
      <c r="D120" s="227" t="s">
        <v>138</v>
      </c>
      <c r="E120" s="228" t="s">
        <v>19</v>
      </c>
      <c r="F120" s="229" t="s">
        <v>193</v>
      </c>
      <c r="G120" s="226"/>
      <c r="H120" s="230">
        <v>0.34499999999999997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138</v>
      </c>
      <c r="AU120" s="236" t="s">
        <v>88</v>
      </c>
      <c r="AV120" s="13" t="s">
        <v>88</v>
      </c>
      <c r="AW120" s="13" t="s">
        <v>37</v>
      </c>
      <c r="AX120" s="13" t="s">
        <v>78</v>
      </c>
      <c r="AY120" s="236" t="s">
        <v>128</v>
      </c>
    </row>
    <row r="121" s="13" customFormat="1">
      <c r="A121" s="13"/>
      <c r="B121" s="225"/>
      <c r="C121" s="226"/>
      <c r="D121" s="227" t="s">
        <v>138</v>
      </c>
      <c r="E121" s="228" t="s">
        <v>19</v>
      </c>
      <c r="F121" s="229" t="s">
        <v>194</v>
      </c>
      <c r="G121" s="226"/>
      <c r="H121" s="230">
        <v>2.218</v>
      </c>
      <c r="I121" s="231"/>
      <c r="J121" s="226"/>
      <c r="K121" s="226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138</v>
      </c>
      <c r="AU121" s="236" t="s">
        <v>88</v>
      </c>
      <c r="AV121" s="13" t="s">
        <v>88</v>
      </c>
      <c r="AW121" s="13" t="s">
        <v>37</v>
      </c>
      <c r="AX121" s="13" t="s">
        <v>78</v>
      </c>
      <c r="AY121" s="236" t="s">
        <v>128</v>
      </c>
    </row>
    <row r="122" s="14" customFormat="1">
      <c r="A122" s="14"/>
      <c r="B122" s="237"/>
      <c r="C122" s="238"/>
      <c r="D122" s="227" t="s">
        <v>138</v>
      </c>
      <c r="E122" s="239" t="s">
        <v>19</v>
      </c>
      <c r="F122" s="240" t="s">
        <v>142</v>
      </c>
      <c r="G122" s="238"/>
      <c r="H122" s="241">
        <v>2.6859999999999999</v>
      </c>
      <c r="I122" s="242"/>
      <c r="J122" s="238"/>
      <c r="K122" s="238"/>
      <c r="L122" s="243"/>
      <c r="M122" s="244"/>
      <c r="N122" s="245"/>
      <c r="O122" s="245"/>
      <c r="P122" s="245"/>
      <c r="Q122" s="245"/>
      <c r="R122" s="245"/>
      <c r="S122" s="245"/>
      <c r="T122" s="24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7" t="s">
        <v>138</v>
      </c>
      <c r="AU122" s="247" t="s">
        <v>88</v>
      </c>
      <c r="AV122" s="14" t="s">
        <v>134</v>
      </c>
      <c r="AW122" s="14" t="s">
        <v>37</v>
      </c>
      <c r="AX122" s="14" t="s">
        <v>86</v>
      </c>
      <c r="AY122" s="247" t="s">
        <v>128</v>
      </c>
    </row>
    <row r="123" s="2" customFormat="1" ht="33" customHeight="1">
      <c r="A123" s="39"/>
      <c r="B123" s="40"/>
      <c r="C123" s="206" t="s">
        <v>195</v>
      </c>
      <c r="D123" s="206" t="s">
        <v>130</v>
      </c>
      <c r="E123" s="207" t="s">
        <v>196</v>
      </c>
      <c r="F123" s="208" t="s">
        <v>197</v>
      </c>
      <c r="G123" s="209" t="s">
        <v>133</v>
      </c>
      <c r="H123" s="210">
        <v>0.372</v>
      </c>
      <c r="I123" s="211"/>
      <c r="J123" s="212">
        <f>ROUND(I123*H123,2)</f>
        <v>0</v>
      </c>
      <c r="K123" s="213"/>
      <c r="L123" s="45"/>
      <c r="M123" s="214" t="s">
        <v>19</v>
      </c>
      <c r="N123" s="215" t="s">
        <v>49</v>
      </c>
      <c r="O123" s="85"/>
      <c r="P123" s="216">
        <f>O123*H123</f>
        <v>0</v>
      </c>
      <c r="Q123" s="216">
        <v>0</v>
      </c>
      <c r="R123" s="216">
        <f>Q123*H123</f>
        <v>0</v>
      </c>
      <c r="S123" s="216">
        <v>2.2000000000000002</v>
      </c>
      <c r="T123" s="217">
        <f>S123*H123</f>
        <v>0.81840000000000002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8" t="s">
        <v>134</v>
      </c>
      <c r="AT123" s="218" t="s">
        <v>130</v>
      </c>
      <c r="AU123" s="218" t="s">
        <v>88</v>
      </c>
      <c r="AY123" s="18" t="s">
        <v>128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8" t="s">
        <v>86</v>
      </c>
      <c r="BK123" s="219">
        <f>ROUND(I123*H123,2)</f>
        <v>0</v>
      </c>
      <c r="BL123" s="18" t="s">
        <v>134</v>
      </c>
      <c r="BM123" s="218" t="s">
        <v>198</v>
      </c>
    </row>
    <row r="124" s="2" customFormat="1">
      <c r="A124" s="39"/>
      <c r="B124" s="40"/>
      <c r="C124" s="41"/>
      <c r="D124" s="220" t="s">
        <v>136</v>
      </c>
      <c r="E124" s="41"/>
      <c r="F124" s="221" t="s">
        <v>199</v>
      </c>
      <c r="G124" s="41"/>
      <c r="H124" s="41"/>
      <c r="I124" s="222"/>
      <c r="J124" s="41"/>
      <c r="K124" s="41"/>
      <c r="L124" s="45"/>
      <c r="M124" s="223"/>
      <c r="N124" s="224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136</v>
      </c>
      <c r="AU124" s="18" t="s">
        <v>88</v>
      </c>
    </row>
    <row r="125" s="13" customFormat="1">
      <c r="A125" s="13"/>
      <c r="B125" s="225"/>
      <c r="C125" s="226"/>
      <c r="D125" s="227" t="s">
        <v>138</v>
      </c>
      <c r="E125" s="228" t="s">
        <v>19</v>
      </c>
      <c r="F125" s="229" t="s">
        <v>200</v>
      </c>
      <c r="G125" s="226"/>
      <c r="H125" s="230">
        <v>0.29999999999999999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138</v>
      </c>
      <c r="AU125" s="236" t="s">
        <v>88</v>
      </c>
      <c r="AV125" s="13" t="s">
        <v>88</v>
      </c>
      <c r="AW125" s="13" t="s">
        <v>37</v>
      </c>
      <c r="AX125" s="13" t="s">
        <v>78</v>
      </c>
      <c r="AY125" s="236" t="s">
        <v>128</v>
      </c>
    </row>
    <row r="126" s="13" customFormat="1">
      <c r="A126" s="13"/>
      <c r="B126" s="225"/>
      <c r="C126" s="226"/>
      <c r="D126" s="227" t="s">
        <v>138</v>
      </c>
      <c r="E126" s="228" t="s">
        <v>19</v>
      </c>
      <c r="F126" s="229" t="s">
        <v>201</v>
      </c>
      <c r="G126" s="226"/>
      <c r="H126" s="230">
        <v>0.071999999999999995</v>
      </c>
      <c r="I126" s="231"/>
      <c r="J126" s="226"/>
      <c r="K126" s="226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138</v>
      </c>
      <c r="AU126" s="236" t="s">
        <v>88</v>
      </c>
      <c r="AV126" s="13" t="s">
        <v>88</v>
      </c>
      <c r="AW126" s="13" t="s">
        <v>37</v>
      </c>
      <c r="AX126" s="13" t="s">
        <v>78</v>
      </c>
      <c r="AY126" s="236" t="s">
        <v>128</v>
      </c>
    </row>
    <row r="127" s="14" customFormat="1">
      <c r="A127" s="14"/>
      <c r="B127" s="237"/>
      <c r="C127" s="238"/>
      <c r="D127" s="227" t="s">
        <v>138</v>
      </c>
      <c r="E127" s="239" t="s">
        <v>19</v>
      </c>
      <c r="F127" s="240" t="s">
        <v>142</v>
      </c>
      <c r="G127" s="238"/>
      <c r="H127" s="241">
        <v>0.372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138</v>
      </c>
      <c r="AU127" s="247" t="s">
        <v>88</v>
      </c>
      <c r="AV127" s="14" t="s">
        <v>134</v>
      </c>
      <c r="AW127" s="14" t="s">
        <v>37</v>
      </c>
      <c r="AX127" s="14" t="s">
        <v>86</v>
      </c>
      <c r="AY127" s="247" t="s">
        <v>128</v>
      </c>
    </row>
    <row r="128" s="2" customFormat="1" ht="21.75" customHeight="1">
      <c r="A128" s="39"/>
      <c r="B128" s="40"/>
      <c r="C128" s="206" t="s">
        <v>8</v>
      </c>
      <c r="D128" s="206" t="s">
        <v>130</v>
      </c>
      <c r="E128" s="207" t="s">
        <v>202</v>
      </c>
      <c r="F128" s="208" t="s">
        <v>203</v>
      </c>
      <c r="G128" s="209" t="s">
        <v>155</v>
      </c>
      <c r="H128" s="210">
        <v>7.2649999999999997</v>
      </c>
      <c r="I128" s="211"/>
      <c r="J128" s="212">
        <f>ROUND(I128*H128,2)</f>
        <v>0</v>
      </c>
      <c r="K128" s="213"/>
      <c r="L128" s="45"/>
      <c r="M128" s="214" t="s">
        <v>19</v>
      </c>
      <c r="N128" s="215" t="s">
        <v>49</v>
      </c>
      <c r="O128" s="85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8" t="s">
        <v>134</v>
      </c>
      <c r="AT128" s="218" t="s">
        <v>130</v>
      </c>
      <c r="AU128" s="218" t="s">
        <v>88</v>
      </c>
      <c r="AY128" s="18" t="s">
        <v>128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8" t="s">
        <v>86</v>
      </c>
      <c r="BK128" s="219">
        <f>ROUND(I128*H128,2)</f>
        <v>0</v>
      </c>
      <c r="BL128" s="18" t="s">
        <v>134</v>
      </c>
      <c r="BM128" s="218" t="s">
        <v>204</v>
      </c>
    </row>
    <row r="129" s="2" customFormat="1" ht="24.15" customHeight="1">
      <c r="A129" s="39"/>
      <c r="B129" s="40"/>
      <c r="C129" s="206" t="s">
        <v>205</v>
      </c>
      <c r="D129" s="206" t="s">
        <v>130</v>
      </c>
      <c r="E129" s="207" t="s">
        <v>206</v>
      </c>
      <c r="F129" s="208" t="s">
        <v>207</v>
      </c>
      <c r="G129" s="209" t="s">
        <v>155</v>
      </c>
      <c r="H129" s="210">
        <v>72.650000000000006</v>
      </c>
      <c r="I129" s="211"/>
      <c r="J129" s="212">
        <f>ROUND(I129*H129,2)</f>
        <v>0</v>
      </c>
      <c r="K129" s="213"/>
      <c r="L129" s="45"/>
      <c r="M129" s="214" t="s">
        <v>19</v>
      </c>
      <c r="N129" s="215" t="s">
        <v>49</v>
      </c>
      <c r="O129" s="85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8" t="s">
        <v>134</v>
      </c>
      <c r="AT129" s="218" t="s">
        <v>130</v>
      </c>
      <c r="AU129" s="218" t="s">
        <v>88</v>
      </c>
      <c r="AY129" s="18" t="s">
        <v>128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8" t="s">
        <v>86</v>
      </c>
      <c r="BK129" s="219">
        <f>ROUND(I129*H129,2)</f>
        <v>0</v>
      </c>
      <c r="BL129" s="18" t="s">
        <v>134</v>
      </c>
      <c r="BM129" s="218" t="s">
        <v>208</v>
      </c>
    </row>
    <row r="130" s="2" customFormat="1">
      <c r="A130" s="39"/>
      <c r="B130" s="40"/>
      <c r="C130" s="41"/>
      <c r="D130" s="227" t="s">
        <v>209</v>
      </c>
      <c r="E130" s="41"/>
      <c r="F130" s="248" t="s">
        <v>210</v>
      </c>
      <c r="G130" s="41"/>
      <c r="H130" s="41"/>
      <c r="I130" s="222"/>
      <c r="J130" s="41"/>
      <c r="K130" s="41"/>
      <c r="L130" s="45"/>
      <c r="M130" s="223"/>
      <c r="N130" s="224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209</v>
      </c>
      <c r="AU130" s="18" t="s">
        <v>88</v>
      </c>
    </row>
    <row r="131" s="2" customFormat="1" ht="24.15" customHeight="1">
      <c r="A131" s="39"/>
      <c r="B131" s="40"/>
      <c r="C131" s="206" t="s">
        <v>211</v>
      </c>
      <c r="D131" s="206" t="s">
        <v>130</v>
      </c>
      <c r="E131" s="207" t="s">
        <v>212</v>
      </c>
      <c r="F131" s="208" t="s">
        <v>213</v>
      </c>
      <c r="G131" s="209" t="s">
        <v>155</v>
      </c>
      <c r="H131" s="210">
        <v>7.2649999999999997</v>
      </c>
      <c r="I131" s="211"/>
      <c r="J131" s="212">
        <f>ROUND(I131*H131,2)</f>
        <v>0</v>
      </c>
      <c r="K131" s="213"/>
      <c r="L131" s="45"/>
      <c r="M131" s="214" t="s">
        <v>19</v>
      </c>
      <c r="N131" s="215" t="s">
        <v>49</v>
      </c>
      <c r="O131" s="85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8" t="s">
        <v>134</v>
      </c>
      <c r="AT131" s="218" t="s">
        <v>130</v>
      </c>
      <c r="AU131" s="218" t="s">
        <v>88</v>
      </c>
      <c r="AY131" s="18" t="s">
        <v>128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8" t="s">
        <v>86</v>
      </c>
      <c r="BK131" s="219">
        <f>ROUND(I131*H131,2)</f>
        <v>0</v>
      </c>
      <c r="BL131" s="18" t="s">
        <v>134</v>
      </c>
      <c r="BM131" s="218" t="s">
        <v>214</v>
      </c>
    </row>
    <row r="132" s="2" customFormat="1" ht="24.15" customHeight="1">
      <c r="A132" s="39"/>
      <c r="B132" s="40"/>
      <c r="C132" s="206" t="s">
        <v>215</v>
      </c>
      <c r="D132" s="206" t="s">
        <v>130</v>
      </c>
      <c r="E132" s="207" t="s">
        <v>216</v>
      </c>
      <c r="F132" s="208" t="s">
        <v>217</v>
      </c>
      <c r="G132" s="209" t="s">
        <v>155</v>
      </c>
      <c r="H132" s="210">
        <v>138.035</v>
      </c>
      <c r="I132" s="211"/>
      <c r="J132" s="212">
        <f>ROUND(I132*H132,2)</f>
        <v>0</v>
      </c>
      <c r="K132" s="213"/>
      <c r="L132" s="45"/>
      <c r="M132" s="214" t="s">
        <v>19</v>
      </c>
      <c r="N132" s="215" t="s">
        <v>49</v>
      </c>
      <c r="O132" s="85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8" t="s">
        <v>134</v>
      </c>
      <c r="AT132" s="218" t="s">
        <v>130</v>
      </c>
      <c r="AU132" s="218" t="s">
        <v>88</v>
      </c>
      <c r="AY132" s="18" t="s">
        <v>128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8" t="s">
        <v>86</v>
      </c>
      <c r="BK132" s="219">
        <f>ROUND(I132*H132,2)</f>
        <v>0</v>
      </c>
      <c r="BL132" s="18" t="s">
        <v>134</v>
      </c>
      <c r="BM132" s="218" t="s">
        <v>218</v>
      </c>
    </row>
    <row r="133" s="2" customFormat="1">
      <c r="A133" s="39"/>
      <c r="B133" s="40"/>
      <c r="C133" s="41"/>
      <c r="D133" s="227" t="s">
        <v>209</v>
      </c>
      <c r="E133" s="41"/>
      <c r="F133" s="248" t="s">
        <v>219</v>
      </c>
      <c r="G133" s="41"/>
      <c r="H133" s="41"/>
      <c r="I133" s="222"/>
      <c r="J133" s="41"/>
      <c r="K133" s="41"/>
      <c r="L133" s="45"/>
      <c r="M133" s="223"/>
      <c r="N133" s="22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209</v>
      </c>
      <c r="AU133" s="18" t="s">
        <v>88</v>
      </c>
    </row>
    <row r="134" s="2" customFormat="1" ht="16.5" customHeight="1">
      <c r="A134" s="39"/>
      <c r="B134" s="40"/>
      <c r="C134" s="206" t="s">
        <v>220</v>
      </c>
      <c r="D134" s="206" t="s">
        <v>130</v>
      </c>
      <c r="E134" s="207" t="s">
        <v>221</v>
      </c>
      <c r="F134" s="208" t="s">
        <v>222</v>
      </c>
      <c r="G134" s="209" t="s">
        <v>155</v>
      </c>
      <c r="H134" s="210">
        <v>7.2649999999999997</v>
      </c>
      <c r="I134" s="211"/>
      <c r="J134" s="212">
        <f>ROUND(I134*H134,2)</f>
        <v>0</v>
      </c>
      <c r="K134" s="213"/>
      <c r="L134" s="45"/>
      <c r="M134" s="214" t="s">
        <v>19</v>
      </c>
      <c r="N134" s="215" t="s">
        <v>49</v>
      </c>
      <c r="O134" s="85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8" t="s">
        <v>134</v>
      </c>
      <c r="AT134" s="218" t="s">
        <v>130</v>
      </c>
      <c r="AU134" s="218" t="s">
        <v>88</v>
      </c>
      <c r="AY134" s="18" t="s">
        <v>128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8" t="s">
        <v>86</v>
      </c>
      <c r="BK134" s="219">
        <f>ROUND(I134*H134,2)</f>
        <v>0</v>
      </c>
      <c r="BL134" s="18" t="s">
        <v>134</v>
      </c>
      <c r="BM134" s="218" t="s">
        <v>223</v>
      </c>
    </row>
    <row r="135" s="12" customFormat="1" ht="22.8" customHeight="1">
      <c r="A135" s="12"/>
      <c r="B135" s="190"/>
      <c r="C135" s="191"/>
      <c r="D135" s="192" t="s">
        <v>77</v>
      </c>
      <c r="E135" s="204" t="s">
        <v>224</v>
      </c>
      <c r="F135" s="204" t="s">
        <v>225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SUM(P136:P137)</f>
        <v>0</v>
      </c>
      <c r="Q135" s="198"/>
      <c r="R135" s="199">
        <f>SUM(R136:R137)</f>
        <v>0</v>
      </c>
      <c r="S135" s="198"/>
      <c r="T135" s="200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86</v>
      </c>
      <c r="AT135" s="202" t="s">
        <v>77</v>
      </c>
      <c r="AU135" s="202" t="s">
        <v>86</v>
      </c>
      <c r="AY135" s="201" t="s">
        <v>128</v>
      </c>
      <c r="BK135" s="203">
        <f>SUM(BK136:BK137)</f>
        <v>0</v>
      </c>
    </row>
    <row r="136" s="2" customFormat="1" ht="21.75" customHeight="1">
      <c r="A136" s="39"/>
      <c r="B136" s="40"/>
      <c r="C136" s="206" t="s">
        <v>226</v>
      </c>
      <c r="D136" s="206" t="s">
        <v>130</v>
      </c>
      <c r="E136" s="207" t="s">
        <v>227</v>
      </c>
      <c r="F136" s="208" t="s">
        <v>228</v>
      </c>
      <c r="G136" s="209" t="s">
        <v>155</v>
      </c>
      <c r="H136" s="210">
        <v>5.2569999999999997</v>
      </c>
      <c r="I136" s="211"/>
      <c r="J136" s="212">
        <f>ROUND(I136*H136,2)</f>
        <v>0</v>
      </c>
      <c r="K136" s="213"/>
      <c r="L136" s="45"/>
      <c r="M136" s="214" t="s">
        <v>19</v>
      </c>
      <c r="N136" s="215" t="s">
        <v>49</v>
      </c>
      <c r="O136" s="85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8" t="s">
        <v>134</v>
      </c>
      <c r="AT136" s="218" t="s">
        <v>130</v>
      </c>
      <c r="AU136" s="218" t="s">
        <v>88</v>
      </c>
      <c r="AY136" s="18" t="s">
        <v>128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8" t="s">
        <v>86</v>
      </c>
      <c r="BK136" s="219">
        <f>ROUND(I136*H136,2)</f>
        <v>0</v>
      </c>
      <c r="BL136" s="18" t="s">
        <v>134</v>
      </c>
      <c r="BM136" s="218" t="s">
        <v>229</v>
      </c>
    </row>
    <row r="137" s="2" customFormat="1">
      <c r="A137" s="39"/>
      <c r="B137" s="40"/>
      <c r="C137" s="41"/>
      <c r="D137" s="220" t="s">
        <v>136</v>
      </c>
      <c r="E137" s="41"/>
      <c r="F137" s="221" t="s">
        <v>230</v>
      </c>
      <c r="G137" s="41"/>
      <c r="H137" s="41"/>
      <c r="I137" s="222"/>
      <c r="J137" s="41"/>
      <c r="K137" s="41"/>
      <c r="L137" s="45"/>
      <c r="M137" s="223"/>
      <c r="N137" s="22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136</v>
      </c>
      <c r="AU137" s="18" t="s">
        <v>88</v>
      </c>
    </row>
    <row r="138" s="12" customFormat="1" ht="25.92" customHeight="1">
      <c r="A138" s="12"/>
      <c r="B138" s="190"/>
      <c r="C138" s="191"/>
      <c r="D138" s="192" t="s">
        <v>77</v>
      </c>
      <c r="E138" s="193" t="s">
        <v>231</v>
      </c>
      <c r="F138" s="193" t="s">
        <v>232</v>
      </c>
      <c r="G138" s="191"/>
      <c r="H138" s="191"/>
      <c r="I138" s="194"/>
      <c r="J138" s="195">
        <f>BK138</f>
        <v>0</v>
      </c>
      <c r="K138" s="191"/>
      <c r="L138" s="196"/>
      <c r="M138" s="197"/>
      <c r="N138" s="198"/>
      <c r="O138" s="198"/>
      <c r="P138" s="199">
        <f>P139+P145</f>
        <v>0</v>
      </c>
      <c r="Q138" s="198"/>
      <c r="R138" s="199">
        <f>R139+R145</f>
        <v>0.38700000000000001</v>
      </c>
      <c r="S138" s="198"/>
      <c r="T138" s="200">
        <f>T139+T145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1" t="s">
        <v>88</v>
      </c>
      <c r="AT138" s="202" t="s">
        <v>77</v>
      </c>
      <c r="AU138" s="202" t="s">
        <v>78</v>
      </c>
      <c r="AY138" s="201" t="s">
        <v>128</v>
      </c>
      <c r="BK138" s="203">
        <f>BK139+BK145</f>
        <v>0</v>
      </c>
    </row>
    <row r="139" s="12" customFormat="1" ht="22.8" customHeight="1">
      <c r="A139" s="12"/>
      <c r="B139" s="190"/>
      <c r="C139" s="191"/>
      <c r="D139" s="192" t="s">
        <v>77</v>
      </c>
      <c r="E139" s="204" t="s">
        <v>233</v>
      </c>
      <c r="F139" s="204" t="s">
        <v>234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SUM(P140:P144)</f>
        <v>0</v>
      </c>
      <c r="Q139" s="198"/>
      <c r="R139" s="199">
        <f>SUM(R140:R144)</f>
        <v>0.29808000000000001</v>
      </c>
      <c r="S139" s="198"/>
      <c r="T139" s="200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88</v>
      </c>
      <c r="AT139" s="202" t="s">
        <v>77</v>
      </c>
      <c r="AU139" s="202" t="s">
        <v>86</v>
      </c>
      <c r="AY139" s="201" t="s">
        <v>128</v>
      </c>
      <c r="BK139" s="203">
        <f>SUM(BK140:BK144)</f>
        <v>0</v>
      </c>
    </row>
    <row r="140" s="2" customFormat="1" ht="33" customHeight="1">
      <c r="A140" s="39"/>
      <c r="B140" s="40"/>
      <c r="C140" s="206" t="s">
        <v>235</v>
      </c>
      <c r="D140" s="206" t="s">
        <v>130</v>
      </c>
      <c r="E140" s="207" t="s">
        <v>236</v>
      </c>
      <c r="F140" s="208" t="s">
        <v>237</v>
      </c>
      <c r="G140" s="209" t="s">
        <v>145</v>
      </c>
      <c r="H140" s="210">
        <v>165.59999999999999</v>
      </c>
      <c r="I140" s="211"/>
      <c r="J140" s="212">
        <f>ROUND(I140*H140,2)</f>
        <v>0</v>
      </c>
      <c r="K140" s="213"/>
      <c r="L140" s="45"/>
      <c r="M140" s="214" t="s">
        <v>19</v>
      </c>
      <c r="N140" s="215" t="s">
        <v>49</v>
      </c>
      <c r="O140" s="85"/>
      <c r="P140" s="216">
        <f>O140*H140</f>
        <v>0</v>
      </c>
      <c r="Q140" s="216">
        <v>0.0014400000000000001</v>
      </c>
      <c r="R140" s="216">
        <f>Q140*H140</f>
        <v>0.23846400000000001</v>
      </c>
      <c r="S140" s="216">
        <v>0</v>
      </c>
      <c r="T140" s="21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8" t="s">
        <v>220</v>
      </c>
      <c r="AT140" s="218" t="s">
        <v>130</v>
      </c>
      <c r="AU140" s="218" t="s">
        <v>88</v>
      </c>
      <c r="AY140" s="18" t="s">
        <v>128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8" t="s">
        <v>86</v>
      </c>
      <c r="BK140" s="219">
        <f>ROUND(I140*H140,2)</f>
        <v>0</v>
      </c>
      <c r="BL140" s="18" t="s">
        <v>220</v>
      </c>
      <c r="BM140" s="218" t="s">
        <v>238</v>
      </c>
    </row>
    <row r="141" s="2" customFormat="1">
      <c r="A141" s="39"/>
      <c r="B141" s="40"/>
      <c r="C141" s="41"/>
      <c r="D141" s="220" t="s">
        <v>136</v>
      </c>
      <c r="E141" s="41"/>
      <c r="F141" s="221" t="s">
        <v>239</v>
      </c>
      <c r="G141" s="41"/>
      <c r="H141" s="41"/>
      <c r="I141" s="222"/>
      <c r="J141" s="41"/>
      <c r="K141" s="41"/>
      <c r="L141" s="45"/>
      <c r="M141" s="223"/>
      <c r="N141" s="22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136</v>
      </c>
      <c r="AU141" s="18" t="s">
        <v>88</v>
      </c>
    </row>
    <row r="142" s="2" customFormat="1" ht="24.15" customHeight="1">
      <c r="A142" s="39"/>
      <c r="B142" s="40"/>
      <c r="C142" s="206" t="s">
        <v>240</v>
      </c>
      <c r="D142" s="206" t="s">
        <v>130</v>
      </c>
      <c r="E142" s="207" t="s">
        <v>241</v>
      </c>
      <c r="F142" s="208" t="s">
        <v>242</v>
      </c>
      <c r="G142" s="209" t="s">
        <v>145</v>
      </c>
      <c r="H142" s="210">
        <v>165.59999999999999</v>
      </c>
      <c r="I142" s="211"/>
      <c r="J142" s="212">
        <f>ROUND(I142*H142,2)</f>
        <v>0</v>
      </c>
      <c r="K142" s="213"/>
      <c r="L142" s="45"/>
      <c r="M142" s="214" t="s">
        <v>19</v>
      </c>
      <c r="N142" s="215" t="s">
        <v>49</v>
      </c>
      <c r="O142" s="85"/>
      <c r="P142" s="216">
        <f>O142*H142</f>
        <v>0</v>
      </c>
      <c r="Q142" s="216">
        <v>0.00017000000000000001</v>
      </c>
      <c r="R142" s="216">
        <f>Q142*H142</f>
        <v>0.028152</v>
      </c>
      <c r="S142" s="216">
        <v>0</v>
      </c>
      <c r="T142" s="21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8" t="s">
        <v>220</v>
      </c>
      <c r="AT142" s="218" t="s">
        <v>130</v>
      </c>
      <c r="AU142" s="218" t="s">
        <v>88</v>
      </c>
      <c r="AY142" s="18" t="s">
        <v>128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8" t="s">
        <v>86</v>
      </c>
      <c r="BK142" s="219">
        <f>ROUND(I142*H142,2)</f>
        <v>0</v>
      </c>
      <c r="BL142" s="18" t="s">
        <v>220</v>
      </c>
      <c r="BM142" s="218" t="s">
        <v>243</v>
      </c>
    </row>
    <row r="143" s="2" customFormat="1">
      <c r="A143" s="39"/>
      <c r="B143" s="40"/>
      <c r="C143" s="41"/>
      <c r="D143" s="220" t="s">
        <v>136</v>
      </c>
      <c r="E143" s="41"/>
      <c r="F143" s="221" t="s">
        <v>244</v>
      </c>
      <c r="G143" s="41"/>
      <c r="H143" s="41"/>
      <c r="I143" s="222"/>
      <c r="J143" s="41"/>
      <c r="K143" s="41"/>
      <c r="L143" s="45"/>
      <c r="M143" s="223"/>
      <c r="N143" s="22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136</v>
      </c>
      <c r="AU143" s="18" t="s">
        <v>88</v>
      </c>
    </row>
    <row r="144" s="2" customFormat="1" ht="24.15" customHeight="1">
      <c r="A144" s="39"/>
      <c r="B144" s="40"/>
      <c r="C144" s="206" t="s">
        <v>245</v>
      </c>
      <c r="D144" s="206" t="s">
        <v>130</v>
      </c>
      <c r="E144" s="207" t="s">
        <v>246</v>
      </c>
      <c r="F144" s="208" t="s">
        <v>247</v>
      </c>
      <c r="G144" s="209" t="s">
        <v>145</v>
      </c>
      <c r="H144" s="210">
        <v>165.59999999999999</v>
      </c>
      <c r="I144" s="211"/>
      <c r="J144" s="212">
        <f>ROUND(I144*H144,2)</f>
        <v>0</v>
      </c>
      <c r="K144" s="213"/>
      <c r="L144" s="45"/>
      <c r="M144" s="214" t="s">
        <v>19</v>
      </c>
      <c r="N144" s="215" t="s">
        <v>49</v>
      </c>
      <c r="O144" s="85"/>
      <c r="P144" s="216">
        <f>O144*H144</f>
        <v>0</v>
      </c>
      <c r="Q144" s="216">
        <v>0.00019000000000000001</v>
      </c>
      <c r="R144" s="216">
        <f>Q144*H144</f>
        <v>0.031463999999999999</v>
      </c>
      <c r="S144" s="216">
        <v>0</v>
      </c>
      <c r="T144" s="21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8" t="s">
        <v>220</v>
      </c>
      <c r="AT144" s="218" t="s">
        <v>130</v>
      </c>
      <c r="AU144" s="218" t="s">
        <v>88</v>
      </c>
      <c r="AY144" s="18" t="s">
        <v>128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8" t="s">
        <v>86</v>
      </c>
      <c r="BK144" s="219">
        <f>ROUND(I144*H144,2)</f>
        <v>0</v>
      </c>
      <c r="BL144" s="18" t="s">
        <v>220</v>
      </c>
      <c r="BM144" s="218" t="s">
        <v>248</v>
      </c>
    </row>
    <row r="145" s="12" customFormat="1" ht="22.8" customHeight="1">
      <c r="A145" s="12"/>
      <c r="B145" s="190"/>
      <c r="C145" s="191"/>
      <c r="D145" s="192" t="s">
        <v>77</v>
      </c>
      <c r="E145" s="204" t="s">
        <v>249</v>
      </c>
      <c r="F145" s="204" t="s">
        <v>250</v>
      </c>
      <c r="G145" s="191"/>
      <c r="H145" s="191"/>
      <c r="I145" s="194"/>
      <c r="J145" s="205">
        <f>BK145</f>
        <v>0</v>
      </c>
      <c r="K145" s="191"/>
      <c r="L145" s="196"/>
      <c r="M145" s="197"/>
      <c r="N145" s="198"/>
      <c r="O145" s="198"/>
      <c r="P145" s="199">
        <f>SUM(P146:P153)</f>
        <v>0</v>
      </c>
      <c r="Q145" s="198"/>
      <c r="R145" s="199">
        <f>SUM(R146:R153)</f>
        <v>0.088919999999999999</v>
      </c>
      <c r="S145" s="198"/>
      <c r="T145" s="200">
        <f>SUM(T146:T153)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88</v>
      </c>
      <c r="AT145" s="202" t="s">
        <v>77</v>
      </c>
      <c r="AU145" s="202" t="s">
        <v>86</v>
      </c>
      <c r="AY145" s="201" t="s">
        <v>128</v>
      </c>
      <c r="BK145" s="203">
        <f>SUM(BK146:BK153)</f>
        <v>0</v>
      </c>
    </row>
    <row r="146" s="2" customFormat="1" ht="24.15" customHeight="1">
      <c r="A146" s="39"/>
      <c r="B146" s="40"/>
      <c r="C146" s="206" t="s">
        <v>7</v>
      </c>
      <c r="D146" s="206" t="s">
        <v>130</v>
      </c>
      <c r="E146" s="207" t="s">
        <v>251</v>
      </c>
      <c r="F146" s="208" t="s">
        <v>252</v>
      </c>
      <c r="G146" s="209" t="s">
        <v>145</v>
      </c>
      <c r="H146" s="210">
        <v>177.84</v>
      </c>
      <c r="I146" s="211"/>
      <c r="J146" s="212">
        <f>ROUND(I146*H146,2)</f>
        <v>0</v>
      </c>
      <c r="K146" s="213"/>
      <c r="L146" s="45"/>
      <c r="M146" s="214" t="s">
        <v>19</v>
      </c>
      <c r="N146" s="215" t="s">
        <v>49</v>
      </c>
      <c r="O146" s="85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8" t="s">
        <v>220</v>
      </c>
      <c r="AT146" s="218" t="s">
        <v>130</v>
      </c>
      <c r="AU146" s="218" t="s">
        <v>88</v>
      </c>
      <c r="AY146" s="18" t="s">
        <v>128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8" t="s">
        <v>86</v>
      </c>
      <c r="BK146" s="219">
        <f>ROUND(I146*H146,2)</f>
        <v>0</v>
      </c>
      <c r="BL146" s="18" t="s">
        <v>220</v>
      </c>
      <c r="BM146" s="218" t="s">
        <v>253</v>
      </c>
    </row>
    <row r="147" s="2" customFormat="1">
      <c r="A147" s="39"/>
      <c r="B147" s="40"/>
      <c r="C147" s="41"/>
      <c r="D147" s="220" t="s">
        <v>136</v>
      </c>
      <c r="E147" s="41"/>
      <c r="F147" s="221" t="s">
        <v>254</v>
      </c>
      <c r="G147" s="41"/>
      <c r="H147" s="41"/>
      <c r="I147" s="222"/>
      <c r="J147" s="41"/>
      <c r="K147" s="41"/>
      <c r="L147" s="45"/>
      <c r="M147" s="223"/>
      <c r="N147" s="224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136</v>
      </c>
      <c r="AU147" s="18" t="s">
        <v>88</v>
      </c>
    </row>
    <row r="148" s="13" customFormat="1">
      <c r="A148" s="13"/>
      <c r="B148" s="225"/>
      <c r="C148" s="226"/>
      <c r="D148" s="227" t="s">
        <v>138</v>
      </c>
      <c r="E148" s="228" t="s">
        <v>19</v>
      </c>
      <c r="F148" s="229" t="s">
        <v>255</v>
      </c>
      <c r="G148" s="226"/>
      <c r="H148" s="230">
        <v>177.84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138</v>
      </c>
      <c r="AU148" s="236" t="s">
        <v>88</v>
      </c>
      <c r="AV148" s="13" t="s">
        <v>88</v>
      </c>
      <c r="AW148" s="13" t="s">
        <v>37</v>
      </c>
      <c r="AX148" s="13" t="s">
        <v>86</v>
      </c>
      <c r="AY148" s="236" t="s">
        <v>128</v>
      </c>
    </row>
    <row r="149" s="2" customFormat="1" ht="24.15" customHeight="1">
      <c r="A149" s="39"/>
      <c r="B149" s="40"/>
      <c r="C149" s="206" t="s">
        <v>256</v>
      </c>
      <c r="D149" s="206" t="s">
        <v>130</v>
      </c>
      <c r="E149" s="207" t="s">
        <v>257</v>
      </c>
      <c r="F149" s="208" t="s">
        <v>258</v>
      </c>
      <c r="G149" s="209" t="s">
        <v>145</v>
      </c>
      <c r="H149" s="210">
        <v>177.84</v>
      </c>
      <c r="I149" s="211"/>
      <c r="J149" s="212">
        <f>ROUND(I149*H149,2)</f>
        <v>0</v>
      </c>
      <c r="K149" s="213"/>
      <c r="L149" s="45"/>
      <c r="M149" s="214" t="s">
        <v>19</v>
      </c>
      <c r="N149" s="215" t="s">
        <v>49</v>
      </c>
      <c r="O149" s="85"/>
      <c r="P149" s="216">
        <f>O149*H149</f>
        <v>0</v>
      </c>
      <c r="Q149" s="216">
        <v>0.00021000000000000001</v>
      </c>
      <c r="R149" s="216">
        <f>Q149*H149</f>
        <v>0.037346400000000002</v>
      </c>
      <c r="S149" s="216">
        <v>0</v>
      </c>
      <c r="T149" s="21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8" t="s">
        <v>220</v>
      </c>
      <c r="AT149" s="218" t="s">
        <v>130</v>
      </c>
      <c r="AU149" s="218" t="s">
        <v>88</v>
      </c>
      <c r="AY149" s="18" t="s">
        <v>128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8" t="s">
        <v>86</v>
      </c>
      <c r="BK149" s="219">
        <f>ROUND(I149*H149,2)</f>
        <v>0</v>
      </c>
      <c r="BL149" s="18" t="s">
        <v>220</v>
      </c>
      <c r="BM149" s="218" t="s">
        <v>259</v>
      </c>
    </row>
    <row r="150" s="2" customFormat="1">
      <c r="A150" s="39"/>
      <c r="B150" s="40"/>
      <c r="C150" s="41"/>
      <c r="D150" s="220" t="s">
        <v>136</v>
      </c>
      <c r="E150" s="41"/>
      <c r="F150" s="221" t="s">
        <v>260</v>
      </c>
      <c r="G150" s="41"/>
      <c r="H150" s="41"/>
      <c r="I150" s="222"/>
      <c r="J150" s="41"/>
      <c r="K150" s="41"/>
      <c r="L150" s="45"/>
      <c r="M150" s="223"/>
      <c r="N150" s="22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136</v>
      </c>
      <c r="AU150" s="18" t="s">
        <v>88</v>
      </c>
    </row>
    <row r="151" s="13" customFormat="1">
      <c r="A151" s="13"/>
      <c r="B151" s="225"/>
      <c r="C151" s="226"/>
      <c r="D151" s="227" t="s">
        <v>138</v>
      </c>
      <c r="E151" s="228" t="s">
        <v>19</v>
      </c>
      <c r="F151" s="229" t="s">
        <v>255</v>
      </c>
      <c r="G151" s="226"/>
      <c r="H151" s="230">
        <v>177.84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138</v>
      </c>
      <c r="AU151" s="236" t="s">
        <v>88</v>
      </c>
      <c r="AV151" s="13" t="s">
        <v>88</v>
      </c>
      <c r="AW151" s="13" t="s">
        <v>37</v>
      </c>
      <c r="AX151" s="13" t="s">
        <v>86</v>
      </c>
      <c r="AY151" s="236" t="s">
        <v>128</v>
      </c>
    </row>
    <row r="152" s="2" customFormat="1" ht="33" customHeight="1">
      <c r="A152" s="39"/>
      <c r="B152" s="40"/>
      <c r="C152" s="206" t="s">
        <v>261</v>
      </c>
      <c r="D152" s="206" t="s">
        <v>130</v>
      </c>
      <c r="E152" s="207" t="s">
        <v>262</v>
      </c>
      <c r="F152" s="208" t="s">
        <v>263</v>
      </c>
      <c r="G152" s="209" t="s">
        <v>145</v>
      </c>
      <c r="H152" s="210">
        <v>177.84</v>
      </c>
      <c r="I152" s="211"/>
      <c r="J152" s="212">
        <f>ROUND(I152*H152,2)</f>
        <v>0</v>
      </c>
      <c r="K152" s="213"/>
      <c r="L152" s="45"/>
      <c r="M152" s="214" t="s">
        <v>19</v>
      </c>
      <c r="N152" s="215" t="s">
        <v>49</v>
      </c>
      <c r="O152" s="85"/>
      <c r="P152" s="216">
        <f>O152*H152</f>
        <v>0</v>
      </c>
      <c r="Q152" s="216">
        <v>0.00029</v>
      </c>
      <c r="R152" s="216">
        <f>Q152*H152</f>
        <v>0.051573600000000004</v>
      </c>
      <c r="S152" s="216">
        <v>0</v>
      </c>
      <c r="T152" s="21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8" t="s">
        <v>220</v>
      </c>
      <c r="AT152" s="218" t="s">
        <v>130</v>
      </c>
      <c r="AU152" s="218" t="s">
        <v>88</v>
      </c>
      <c r="AY152" s="18" t="s">
        <v>128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8" t="s">
        <v>86</v>
      </c>
      <c r="BK152" s="219">
        <f>ROUND(I152*H152,2)</f>
        <v>0</v>
      </c>
      <c r="BL152" s="18" t="s">
        <v>220</v>
      </c>
      <c r="BM152" s="218" t="s">
        <v>264</v>
      </c>
    </row>
    <row r="153" s="2" customFormat="1">
      <c r="A153" s="39"/>
      <c r="B153" s="40"/>
      <c r="C153" s="41"/>
      <c r="D153" s="220" t="s">
        <v>136</v>
      </c>
      <c r="E153" s="41"/>
      <c r="F153" s="221" t="s">
        <v>265</v>
      </c>
      <c r="G153" s="41"/>
      <c r="H153" s="41"/>
      <c r="I153" s="222"/>
      <c r="J153" s="41"/>
      <c r="K153" s="41"/>
      <c r="L153" s="45"/>
      <c r="M153" s="249"/>
      <c r="N153" s="250"/>
      <c r="O153" s="251"/>
      <c r="P153" s="251"/>
      <c r="Q153" s="251"/>
      <c r="R153" s="251"/>
      <c r="S153" s="251"/>
      <c r="T153" s="252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136</v>
      </c>
      <c r="AU153" s="18" t="s">
        <v>88</v>
      </c>
    </row>
    <row r="154" s="2" customFormat="1" ht="6.96" customHeight="1">
      <c r="A154" s="39"/>
      <c r="B154" s="60"/>
      <c r="C154" s="61"/>
      <c r="D154" s="61"/>
      <c r="E154" s="61"/>
      <c r="F154" s="61"/>
      <c r="G154" s="61"/>
      <c r="H154" s="61"/>
      <c r="I154" s="61"/>
      <c r="J154" s="61"/>
      <c r="K154" s="61"/>
      <c r="L154" s="45"/>
      <c r="M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</sheetData>
  <sheetProtection sheet="1" autoFilter="0" formatColumns="0" formatRows="0" objects="1" scenarios="1" spinCount="100000" saltValue="AjmuMJPBliy7EyWMc+JuuPkq6uabxDD+7V5wcU8JaVPjWPngfnH7SsRto/3TL3JvmTGhNZ4uE+joVz4I3DGutA==" hashValue="dAw9WEv5+nmOTvsS7C7HcjnQ1pRe3xC2kRRLBZd7oKjuuW5gFu5V2klx9CsBtuQQMZWreKx6xUORX56eoYJ90w==" algorithmName="SHA-512" password="CC35"/>
  <autoFilter ref="C86:K15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2/273321311"/>
    <hyperlink ref="F102" r:id="rId2" display="https://podminky.urs.cz/item/CS_URS_2024_02/273362021"/>
    <hyperlink ref="F108" r:id="rId3" display="https://podminky.urs.cz/item/CS_URS_2024_02/632451414R"/>
    <hyperlink ref="F114" r:id="rId4" display="https://podminky.urs.cz/item/CS_URS_2024_02/952901111"/>
    <hyperlink ref="F117" r:id="rId5" display="https://podminky.urs.cz/item/CS_URS_2024_02/961055111"/>
    <hyperlink ref="F124" r:id="rId6" display="https://podminky.urs.cz/item/CS_URS_2024_02/965043431"/>
    <hyperlink ref="F137" r:id="rId7" display="https://podminky.urs.cz/item/CS_URS_2024_02/998012022"/>
    <hyperlink ref="F141" r:id="rId8" display="https://podminky.urs.cz/item/CS_URS_2024_02/783932163"/>
    <hyperlink ref="F143" r:id="rId9" display="https://podminky.urs.cz/item/CS_URS_2024_02/783913151"/>
    <hyperlink ref="F147" r:id="rId10" display="https://podminky.urs.cz/item/CS_URS_2024_02/784111001"/>
    <hyperlink ref="F150" r:id="rId11" display="https://podminky.urs.cz/item/CS_URS_2024_02/784181101"/>
    <hyperlink ref="F153" r:id="rId12" display="https://podminky.urs.cz/item/CS_URS_2024_02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88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6.25" customHeight="1">
      <c r="B7" s="21"/>
      <c r="E7" s="134" t="str">
        <f>'Rekapitulace stavby'!K6</f>
        <v>NEMOCNICE ČESKÁ LÍPA, ÚPRAVY OHŘEVU TEPLÉ VODY (TUV)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266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11. 7. 2024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41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44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46</v>
      </c>
      <c r="G32" s="39"/>
      <c r="H32" s="39"/>
      <c r="I32" s="146" t="s">
        <v>45</v>
      </c>
      <c r="J32" s="146" t="s">
        <v>47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48</v>
      </c>
      <c r="E33" s="133" t="s">
        <v>49</v>
      </c>
      <c r="F33" s="148">
        <f>ROUND((SUM(BE91:BE436)),  2)</f>
        <v>0</v>
      </c>
      <c r="G33" s="39"/>
      <c r="H33" s="39"/>
      <c r="I33" s="149">
        <v>0.20999999999999999</v>
      </c>
      <c r="J33" s="148">
        <f>ROUND(((SUM(BE91:BE436))*I33),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50</v>
      </c>
      <c r="F34" s="148">
        <f>ROUND((SUM(BF91:BF436)),  2)</f>
        <v>0</v>
      </c>
      <c r="G34" s="39"/>
      <c r="H34" s="39"/>
      <c r="I34" s="149">
        <v>0.12</v>
      </c>
      <c r="J34" s="148">
        <f>ROUND(((SUM(BF91:BF436))*I34),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51</v>
      </c>
      <c r="F35" s="148">
        <f>ROUND((SUM(BG91:BG436)),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52</v>
      </c>
      <c r="F36" s="148">
        <f>ROUND((SUM(BH91:BH436)),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53</v>
      </c>
      <c r="F37" s="148">
        <f>ROUND((SUM(BI91:BI436)),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54</v>
      </c>
      <c r="E39" s="152"/>
      <c r="F39" s="152"/>
      <c r="G39" s="153" t="s">
        <v>55</v>
      </c>
      <c r="H39" s="154" t="s">
        <v>56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41"/>
      <c r="D48" s="41"/>
      <c r="E48" s="161" t="str">
        <f>E7</f>
        <v>NEMOCNICE ČESKÁ LÍPA, ÚPRAVY OHŘEVU TEPLÉ VODY (TUV)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D.2.1 - Technologická část, rozvody TV a C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Purkyňova 1849, Česká Lípa </v>
      </c>
      <c r="G52" s="41"/>
      <c r="H52" s="41"/>
      <c r="I52" s="33" t="s">
        <v>23</v>
      </c>
      <c r="J52" s="73" t="str">
        <f>IF(J12="","",J12)</f>
        <v>11. 7. 2024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Nemocnice s poliklinikou Česká Lípa a.s.</v>
      </c>
      <c r="G54" s="41"/>
      <c r="H54" s="41"/>
      <c r="I54" s="33" t="s">
        <v>33</v>
      </c>
      <c r="J54" s="37" t="str">
        <f>E21</f>
        <v>Ing. Václav Remuta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STORING spol. s.r.o.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76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110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267</v>
      </c>
      <c r="E61" s="175"/>
      <c r="F61" s="175"/>
      <c r="G61" s="175"/>
      <c r="H61" s="175"/>
      <c r="I61" s="175"/>
      <c r="J61" s="176">
        <f>J93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268</v>
      </c>
      <c r="E62" s="175"/>
      <c r="F62" s="175"/>
      <c r="G62" s="175"/>
      <c r="H62" s="175"/>
      <c r="I62" s="175"/>
      <c r="J62" s="176">
        <f>J135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269</v>
      </c>
      <c r="E63" s="175"/>
      <c r="F63" s="175"/>
      <c r="G63" s="175"/>
      <c r="H63" s="175"/>
      <c r="I63" s="175"/>
      <c r="J63" s="176">
        <f>J162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270</v>
      </c>
      <c r="E64" s="175"/>
      <c r="F64" s="175"/>
      <c r="G64" s="175"/>
      <c r="H64" s="175"/>
      <c r="I64" s="175"/>
      <c r="J64" s="176">
        <f>J257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271</v>
      </c>
      <c r="E65" s="175"/>
      <c r="F65" s="175"/>
      <c r="G65" s="175"/>
      <c r="H65" s="175"/>
      <c r="I65" s="175"/>
      <c r="J65" s="176">
        <f>J264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272</v>
      </c>
      <c r="E66" s="175"/>
      <c r="F66" s="175"/>
      <c r="G66" s="175"/>
      <c r="H66" s="175"/>
      <c r="I66" s="175"/>
      <c r="J66" s="176">
        <f>J306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273</v>
      </c>
      <c r="E67" s="175"/>
      <c r="F67" s="175"/>
      <c r="G67" s="175"/>
      <c r="H67" s="175"/>
      <c r="I67" s="175"/>
      <c r="J67" s="176">
        <f>J342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111</v>
      </c>
      <c r="E68" s="175"/>
      <c r="F68" s="175"/>
      <c r="G68" s="175"/>
      <c r="H68" s="175"/>
      <c r="I68" s="175"/>
      <c r="J68" s="176">
        <f>J394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6"/>
      <c r="C69" s="167"/>
      <c r="D69" s="168" t="s">
        <v>274</v>
      </c>
      <c r="E69" s="169"/>
      <c r="F69" s="169"/>
      <c r="G69" s="169"/>
      <c r="H69" s="169"/>
      <c r="I69" s="169"/>
      <c r="J69" s="170">
        <f>J413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2"/>
      <c r="C70" s="173"/>
      <c r="D70" s="174" t="s">
        <v>275</v>
      </c>
      <c r="E70" s="175"/>
      <c r="F70" s="175"/>
      <c r="G70" s="175"/>
      <c r="H70" s="175"/>
      <c r="I70" s="175"/>
      <c r="J70" s="176">
        <f>J414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6"/>
      <c r="C71" s="167"/>
      <c r="D71" s="168" t="s">
        <v>276</v>
      </c>
      <c r="E71" s="169"/>
      <c r="F71" s="169"/>
      <c r="G71" s="169"/>
      <c r="H71" s="169"/>
      <c r="I71" s="169"/>
      <c r="J71" s="170">
        <f>J424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113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6.25" customHeight="1">
      <c r="A81" s="39"/>
      <c r="B81" s="40"/>
      <c r="C81" s="41"/>
      <c r="D81" s="41"/>
      <c r="E81" s="161" t="str">
        <f>E7</f>
        <v>NEMOCNICE ČESKÁ LÍPA, ÚPRAVY OHŘEVU TEPLÉ VODY (TUV)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99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D.2.1 - Technologická část, rozvody TV a C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 xml:space="preserve">Purkyňova 1849, Česká Lípa </v>
      </c>
      <c r="G85" s="41"/>
      <c r="H85" s="41"/>
      <c r="I85" s="33" t="s">
        <v>23</v>
      </c>
      <c r="J85" s="73" t="str">
        <f>IF(J12="","",J12)</f>
        <v>11. 7. 2024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E15</f>
        <v>Nemocnice s poliklinikou Česká Lípa a.s.</v>
      </c>
      <c r="G87" s="41"/>
      <c r="H87" s="41"/>
      <c r="I87" s="33" t="s">
        <v>33</v>
      </c>
      <c r="J87" s="37" t="str">
        <f>E21</f>
        <v>Ing. Václav Remuta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31</v>
      </c>
      <c r="D88" s="41"/>
      <c r="E88" s="41"/>
      <c r="F88" s="28" t="str">
        <f>IF(E18="","",E18)</f>
        <v>Vyplň údaj</v>
      </c>
      <c r="G88" s="41"/>
      <c r="H88" s="41"/>
      <c r="I88" s="33" t="s">
        <v>38</v>
      </c>
      <c r="J88" s="37" t="str">
        <f>E24</f>
        <v xml:space="preserve">STORING spol. s.r.o. 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78"/>
      <c r="B90" s="179"/>
      <c r="C90" s="180" t="s">
        <v>114</v>
      </c>
      <c r="D90" s="181" t="s">
        <v>63</v>
      </c>
      <c r="E90" s="181" t="s">
        <v>59</v>
      </c>
      <c r="F90" s="181" t="s">
        <v>60</v>
      </c>
      <c r="G90" s="181" t="s">
        <v>115</v>
      </c>
      <c r="H90" s="181" t="s">
        <v>116</v>
      </c>
      <c r="I90" s="181" t="s">
        <v>117</v>
      </c>
      <c r="J90" s="182" t="s">
        <v>103</v>
      </c>
      <c r="K90" s="183" t="s">
        <v>118</v>
      </c>
      <c r="L90" s="184"/>
      <c r="M90" s="93" t="s">
        <v>19</v>
      </c>
      <c r="N90" s="94" t="s">
        <v>48</v>
      </c>
      <c r="O90" s="94" t="s">
        <v>119</v>
      </c>
      <c r="P90" s="94" t="s">
        <v>120</v>
      </c>
      <c r="Q90" s="94" t="s">
        <v>121</v>
      </c>
      <c r="R90" s="94" t="s">
        <v>122</v>
      </c>
      <c r="S90" s="94" t="s">
        <v>123</v>
      </c>
      <c r="T90" s="95" t="s">
        <v>124</v>
      </c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</row>
    <row r="91" s="2" customFormat="1" ht="22.8" customHeight="1">
      <c r="A91" s="39"/>
      <c r="B91" s="40"/>
      <c r="C91" s="100" t="s">
        <v>125</v>
      </c>
      <c r="D91" s="41"/>
      <c r="E91" s="41"/>
      <c r="F91" s="41"/>
      <c r="G91" s="41"/>
      <c r="H91" s="41"/>
      <c r="I91" s="41"/>
      <c r="J91" s="185">
        <f>BK91</f>
        <v>0</v>
      </c>
      <c r="K91" s="41"/>
      <c r="L91" s="45"/>
      <c r="M91" s="96"/>
      <c r="N91" s="186"/>
      <c r="O91" s="97"/>
      <c r="P91" s="187">
        <f>P92+P413+P424</f>
        <v>0</v>
      </c>
      <c r="Q91" s="97"/>
      <c r="R91" s="187">
        <f>R92+R413+R424</f>
        <v>6.3003309000000005</v>
      </c>
      <c r="S91" s="97"/>
      <c r="T91" s="188">
        <f>T92+T413+T424</f>
        <v>13.290208000000002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77</v>
      </c>
      <c r="AU91" s="18" t="s">
        <v>104</v>
      </c>
      <c r="BK91" s="189">
        <f>BK92+BK413+BK424</f>
        <v>0</v>
      </c>
    </row>
    <row r="92" s="12" customFormat="1" ht="25.92" customHeight="1">
      <c r="A92" s="12"/>
      <c r="B92" s="190"/>
      <c r="C92" s="191"/>
      <c r="D92" s="192" t="s">
        <v>77</v>
      </c>
      <c r="E92" s="193" t="s">
        <v>231</v>
      </c>
      <c r="F92" s="193" t="s">
        <v>232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P93+P135+P162+P257+P264+P306+P342+P394</f>
        <v>0</v>
      </c>
      <c r="Q92" s="198"/>
      <c r="R92" s="199">
        <f>R93+R135+R162+R257+R264+R306+R342+R394</f>
        <v>6.3003309000000005</v>
      </c>
      <c r="S92" s="198"/>
      <c r="T92" s="200">
        <f>T93+T135+T162+T257+T264+T306+T342+T394</f>
        <v>13.290208000000002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88</v>
      </c>
      <c r="AT92" s="202" t="s">
        <v>77</v>
      </c>
      <c r="AU92" s="202" t="s">
        <v>78</v>
      </c>
      <c r="AY92" s="201" t="s">
        <v>128</v>
      </c>
      <c r="BK92" s="203">
        <f>BK93+BK135+BK162+BK257+BK264+BK306+BK342+BK394</f>
        <v>0</v>
      </c>
    </row>
    <row r="93" s="12" customFormat="1" ht="22.8" customHeight="1">
      <c r="A93" s="12"/>
      <c r="B93" s="190"/>
      <c r="C93" s="191"/>
      <c r="D93" s="192" t="s">
        <v>77</v>
      </c>
      <c r="E93" s="204" t="s">
        <v>277</v>
      </c>
      <c r="F93" s="204" t="s">
        <v>278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SUM(P94:P134)</f>
        <v>0</v>
      </c>
      <c r="Q93" s="198"/>
      <c r="R93" s="199">
        <f>SUM(R94:R134)</f>
        <v>0.47807089999999997</v>
      </c>
      <c r="S93" s="198"/>
      <c r="T93" s="200">
        <f>SUM(T94:T134)</f>
        <v>0.47433999999999998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88</v>
      </c>
      <c r="AT93" s="202" t="s">
        <v>77</v>
      </c>
      <c r="AU93" s="202" t="s">
        <v>86</v>
      </c>
      <c r="AY93" s="201" t="s">
        <v>128</v>
      </c>
      <c r="BK93" s="203">
        <f>SUM(BK94:BK134)</f>
        <v>0</v>
      </c>
    </row>
    <row r="94" s="2" customFormat="1" ht="33" customHeight="1">
      <c r="A94" s="39"/>
      <c r="B94" s="40"/>
      <c r="C94" s="206" t="s">
        <v>86</v>
      </c>
      <c r="D94" s="206" t="s">
        <v>130</v>
      </c>
      <c r="E94" s="207" t="s">
        <v>279</v>
      </c>
      <c r="F94" s="208" t="s">
        <v>280</v>
      </c>
      <c r="G94" s="209" t="s">
        <v>281</v>
      </c>
      <c r="H94" s="210">
        <v>65</v>
      </c>
      <c r="I94" s="211"/>
      <c r="J94" s="212">
        <f>ROUND(I94*H94,2)</f>
        <v>0</v>
      </c>
      <c r="K94" s="213"/>
      <c r="L94" s="45"/>
      <c r="M94" s="214" t="s">
        <v>19</v>
      </c>
      <c r="N94" s="215" t="s">
        <v>49</v>
      </c>
      <c r="O94" s="85"/>
      <c r="P94" s="216">
        <f>O94*H94</f>
        <v>0</v>
      </c>
      <c r="Q94" s="216">
        <v>0</v>
      </c>
      <c r="R94" s="216">
        <f>Q94*H94</f>
        <v>0</v>
      </c>
      <c r="S94" s="216">
        <v>0.0054200000000000003</v>
      </c>
      <c r="T94" s="217">
        <f>S94*H94</f>
        <v>0.3523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8" t="s">
        <v>220</v>
      </c>
      <c r="AT94" s="218" t="s">
        <v>130</v>
      </c>
      <c r="AU94" s="218" t="s">
        <v>88</v>
      </c>
      <c r="AY94" s="18" t="s">
        <v>128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8" t="s">
        <v>86</v>
      </c>
      <c r="BK94" s="219">
        <f>ROUND(I94*H94,2)</f>
        <v>0</v>
      </c>
      <c r="BL94" s="18" t="s">
        <v>220</v>
      </c>
      <c r="BM94" s="218" t="s">
        <v>282</v>
      </c>
    </row>
    <row r="95" s="2" customFormat="1">
      <c r="A95" s="39"/>
      <c r="B95" s="40"/>
      <c r="C95" s="41"/>
      <c r="D95" s="220" t="s">
        <v>136</v>
      </c>
      <c r="E95" s="41"/>
      <c r="F95" s="221" t="s">
        <v>283</v>
      </c>
      <c r="G95" s="41"/>
      <c r="H95" s="41"/>
      <c r="I95" s="222"/>
      <c r="J95" s="41"/>
      <c r="K95" s="41"/>
      <c r="L95" s="45"/>
      <c r="M95" s="223"/>
      <c r="N95" s="22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136</v>
      </c>
      <c r="AU95" s="18" t="s">
        <v>88</v>
      </c>
    </row>
    <row r="96" s="2" customFormat="1" ht="33" customHeight="1">
      <c r="A96" s="39"/>
      <c r="B96" s="40"/>
      <c r="C96" s="206" t="s">
        <v>88</v>
      </c>
      <c r="D96" s="206" t="s">
        <v>130</v>
      </c>
      <c r="E96" s="207" t="s">
        <v>284</v>
      </c>
      <c r="F96" s="208" t="s">
        <v>285</v>
      </c>
      <c r="G96" s="209" t="s">
        <v>281</v>
      </c>
      <c r="H96" s="210">
        <v>10</v>
      </c>
      <c r="I96" s="211"/>
      <c r="J96" s="212">
        <f>ROUND(I96*H96,2)</f>
        <v>0</v>
      </c>
      <c r="K96" s="213"/>
      <c r="L96" s="45"/>
      <c r="M96" s="214" t="s">
        <v>19</v>
      </c>
      <c r="N96" s="215" t="s">
        <v>49</v>
      </c>
      <c r="O96" s="85"/>
      <c r="P96" s="216">
        <f>O96*H96</f>
        <v>0</v>
      </c>
      <c r="Q96" s="216">
        <v>0</v>
      </c>
      <c r="R96" s="216">
        <f>Q96*H96</f>
        <v>0</v>
      </c>
      <c r="S96" s="216">
        <v>0.0055399999999999998</v>
      </c>
      <c r="T96" s="217">
        <f>S96*H96</f>
        <v>0.055399999999999998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8" t="s">
        <v>220</v>
      </c>
      <c r="AT96" s="218" t="s">
        <v>130</v>
      </c>
      <c r="AU96" s="218" t="s">
        <v>88</v>
      </c>
      <c r="AY96" s="18" t="s">
        <v>128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8" t="s">
        <v>86</v>
      </c>
      <c r="BK96" s="219">
        <f>ROUND(I96*H96,2)</f>
        <v>0</v>
      </c>
      <c r="BL96" s="18" t="s">
        <v>220</v>
      </c>
      <c r="BM96" s="218" t="s">
        <v>286</v>
      </c>
    </row>
    <row r="97" s="2" customFormat="1">
      <c r="A97" s="39"/>
      <c r="B97" s="40"/>
      <c r="C97" s="41"/>
      <c r="D97" s="220" t="s">
        <v>136</v>
      </c>
      <c r="E97" s="41"/>
      <c r="F97" s="221" t="s">
        <v>287</v>
      </c>
      <c r="G97" s="41"/>
      <c r="H97" s="41"/>
      <c r="I97" s="222"/>
      <c r="J97" s="41"/>
      <c r="K97" s="41"/>
      <c r="L97" s="45"/>
      <c r="M97" s="223"/>
      <c r="N97" s="22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136</v>
      </c>
      <c r="AU97" s="18" t="s">
        <v>88</v>
      </c>
    </row>
    <row r="98" s="2" customFormat="1" ht="24.15" customHeight="1">
      <c r="A98" s="39"/>
      <c r="B98" s="40"/>
      <c r="C98" s="206" t="s">
        <v>149</v>
      </c>
      <c r="D98" s="206" t="s">
        <v>130</v>
      </c>
      <c r="E98" s="207" t="s">
        <v>288</v>
      </c>
      <c r="F98" s="208" t="s">
        <v>289</v>
      </c>
      <c r="G98" s="209" t="s">
        <v>145</v>
      </c>
      <c r="H98" s="210">
        <v>22</v>
      </c>
      <c r="I98" s="211"/>
      <c r="J98" s="212">
        <f>ROUND(I98*H98,2)</f>
        <v>0</v>
      </c>
      <c r="K98" s="213"/>
      <c r="L98" s="45"/>
      <c r="M98" s="214" t="s">
        <v>19</v>
      </c>
      <c r="N98" s="215" t="s">
        <v>49</v>
      </c>
      <c r="O98" s="85"/>
      <c r="P98" s="216">
        <f>O98*H98</f>
        <v>0</v>
      </c>
      <c r="Q98" s="216">
        <v>0.00010000000000000001</v>
      </c>
      <c r="R98" s="216">
        <f>Q98*H98</f>
        <v>0.0022000000000000001</v>
      </c>
      <c r="S98" s="216">
        <v>0</v>
      </c>
      <c r="T98" s="21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8" t="s">
        <v>220</v>
      </c>
      <c r="AT98" s="218" t="s">
        <v>130</v>
      </c>
      <c r="AU98" s="218" t="s">
        <v>88</v>
      </c>
      <c r="AY98" s="18" t="s">
        <v>128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8" t="s">
        <v>86</v>
      </c>
      <c r="BK98" s="219">
        <f>ROUND(I98*H98,2)</f>
        <v>0</v>
      </c>
      <c r="BL98" s="18" t="s">
        <v>220</v>
      </c>
      <c r="BM98" s="218" t="s">
        <v>290</v>
      </c>
    </row>
    <row r="99" s="2" customFormat="1">
      <c r="A99" s="39"/>
      <c r="B99" s="40"/>
      <c r="C99" s="41"/>
      <c r="D99" s="220" t="s">
        <v>136</v>
      </c>
      <c r="E99" s="41"/>
      <c r="F99" s="221" t="s">
        <v>291</v>
      </c>
      <c r="G99" s="41"/>
      <c r="H99" s="41"/>
      <c r="I99" s="222"/>
      <c r="J99" s="41"/>
      <c r="K99" s="41"/>
      <c r="L99" s="45"/>
      <c r="M99" s="223"/>
      <c r="N99" s="22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136</v>
      </c>
      <c r="AU99" s="18" t="s">
        <v>88</v>
      </c>
    </row>
    <row r="100" s="2" customFormat="1" ht="24.15" customHeight="1">
      <c r="A100" s="39"/>
      <c r="B100" s="40"/>
      <c r="C100" s="253" t="s">
        <v>134</v>
      </c>
      <c r="D100" s="253" t="s">
        <v>292</v>
      </c>
      <c r="E100" s="254" t="s">
        <v>293</v>
      </c>
      <c r="F100" s="255" t="s">
        <v>294</v>
      </c>
      <c r="G100" s="256" t="s">
        <v>295</v>
      </c>
      <c r="H100" s="257">
        <v>42.5</v>
      </c>
      <c r="I100" s="258"/>
      <c r="J100" s="259">
        <f>ROUND(I100*H100,2)</f>
        <v>0</v>
      </c>
      <c r="K100" s="260"/>
      <c r="L100" s="261"/>
      <c r="M100" s="262" t="s">
        <v>19</v>
      </c>
      <c r="N100" s="263" t="s">
        <v>49</v>
      </c>
      <c r="O100" s="85"/>
      <c r="P100" s="216">
        <f>O100*H100</f>
        <v>0</v>
      </c>
      <c r="Q100" s="216">
        <v>0.00010000000000000001</v>
      </c>
      <c r="R100" s="216">
        <f>Q100*H100</f>
        <v>0.0042500000000000003</v>
      </c>
      <c r="S100" s="216">
        <v>0</v>
      </c>
      <c r="T100" s="21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8" t="s">
        <v>296</v>
      </c>
      <c r="AT100" s="218" t="s">
        <v>292</v>
      </c>
      <c r="AU100" s="218" t="s">
        <v>88</v>
      </c>
      <c r="AY100" s="18" t="s">
        <v>128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8" t="s">
        <v>86</v>
      </c>
      <c r="BK100" s="219">
        <f>ROUND(I100*H100,2)</f>
        <v>0</v>
      </c>
      <c r="BL100" s="18" t="s">
        <v>220</v>
      </c>
      <c r="BM100" s="218" t="s">
        <v>297</v>
      </c>
    </row>
    <row r="101" s="13" customFormat="1">
      <c r="A101" s="13"/>
      <c r="B101" s="225"/>
      <c r="C101" s="226"/>
      <c r="D101" s="227" t="s">
        <v>138</v>
      </c>
      <c r="E101" s="226"/>
      <c r="F101" s="229" t="s">
        <v>298</v>
      </c>
      <c r="G101" s="226"/>
      <c r="H101" s="230">
        <v>42.5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138</v>
      </c>
      <c r="AU101" s="236" t="s">
        <v>88</v>
      </c>
      <c r="AV101" s="13" t="s">
        <v>88</v>
      </c>
      <c r="AW101" s="13" t="s">
        <v>4</v>
      </c>
      <c r="AX101" s="13" t="s">
        <v>86</v>
      </c>
      <c r="AY101" s="236" t="s">
        <v>128</v>
      </c>
    </row>
    <row r="102" s="2" customFormat="1" ht="24.15" customHeight="1">
      <c r="A102" s="39"/>
      <c r="B102" s="40"/>
      <c r="C102" s="206" t="s">
        <v>162</v>
      </c>
      <c r="D102" s="206" t="s">
        <v>130</v>
      </c>
      <c r="E102" s="207" t="s">
        <v>299</v>
      </c>
      <c r="F102" s="208" t="s">
        <v>300</v>
      </c>
      <c r="G102" s="209" t="s">
        <v>281</v>
      </c>
      <c r="H102" s="210">
        <v>119</v>
      </c>
      <c r="I102" s="211"/>
      <c r="J102" s="212">
        <f>ROUND(I102*H102,2)</f>
        <v>0</v>
      </c>
      <c r="K102" s="213"/>
      <c r="L102" s="45"/>
      <c r="M102" s="214" t="s">
        <v>19</v>
      </c>
      <c r="N102" s="215" t="s">
        <v>49</v>
      </c>
      <c r="O102" s="85"/>
      <c r="P102" s="216">
        <f>O102*H102</f>
        <v>0</v>
      </c>
      <c r="Q102" s="216">
        <v>0</v>
      </c>
      <c r="R102" s="216">
        <f>Q102*H102</f>
        <v>0</v>
      </c>
      <c r="S102" s="216">
        <v>0.00055999999999999995</v>
      </c>
      <c r="T102" s="217">
        <f>S102*H102</f>
        <v>0.066639999999999991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8" t="s">
        <v>220</v>
      </c>
      <c r="AT102" s="218" t="s">
        <v>130</v>
      </c>
      <c r="AU102" s="218" t="s">
        <v>88</v>
      </c>
      <c r="AY102" s="18" t="s">
        <v>128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8" t="s">
        <v>86</v>
      </c>
      <c r="BK102" s="219">
        <f>ROUND(I102*H102,2)</f>
        <v>0</v>
      </c>
      <c r="BL102" s="18" t="s">
        <v>220</v>
      </c>
      <c r="BM102" s="218" t="s">
        <v>301</v>
      </c>
    </row>
    <row r="103" s="2" customFormat="1">
      <c r="A103" s="39"/>
      <c r="B103" s="40"/>
      <c r="C103" s="41"/>
      <c r="D103" s="220" t="s">
        <v>136</v>
      </c>
      <c r="E103" s="41"/>
      <c r="F103" s="221" t="s">
        <v>302</v>
      </c>
      <c r="G103" s="41"/>
      <c r="H103" s="41"/>
      <c r="I103" s="222"/>
      <c r="J103" s="41"/>
      <c r="K103" s="41"/>
      <c r="L103" s="45"/>
      <c r="M103" s="223"/>
      <c r="N103" s="22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136</v>
      </c>
      <c r="AU103" s="18" t="s">
        <v>88</v>
      </c>
    </row>
    <row r="104" s="2" customFormat="1">
      <c r="A104" s="39"/>
      <c r="B104" s="40"/>
      <c r="C104" s="41"/>
      <c r="D104" s="227" t="s">
        <v>209</v>
      </c>
      <c r="E104" s="41"/>
      <c r="F104" s="248" t="s">
        <v>303</v>
      </c>
      <c r="G104" s="41"/>
      <c r="H104" s="41"/>
      <c r="I104" s="222"/>
      <c r="J104" s="41"/>
      <c r="K104" s="41"/>
      <c r="L104" s="45"/>
      <c r="M104" s="223"/>
      <c r="N104" s="22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209</v>
      </c>
      <c r="AU104" s="18" t="s">
        <v>88</v>
      </c>
    </row>
    <row r="105" s="2" customFormat="1" ht="33" customHeight="1">
      <c r="A105" s="39"/>
      <c r="B105" s="40"/>
      <c r="C105" s="206" t="s">
        <v>160</v>
      </c>
      <c r="D105" s="206" t="s">
        <v>130</v>
      </c>
      <c r="E105" s="207" t="s">
        <v>304</v>
      </c>
      <c r="F105" s="208" t="s">
        <v>305</v>
      </c>
      <c r="G105" s="209" t="s">
        <v>281</v>
      </c>
      <c r="H105" s="210">
        <v>28</v>
      </c>
      <c r="I105" s="211"/>
      <c r="J105" s="212">
        <f>ROUND(I105*H105,2)</f>
        <v>0</v>
      </c>
      <c r="K105" s="213"/>
      <c r="L105" s="45"/>
      <c r="M105" s="214" t="s">
        <v>19</v>
      </c>
      <c r="N105" s="215" t="s">
        <v>49</v>
      </c>
      <c r="O105" s="85"/>
      <c r="P105" s="216">
        <f>O105*H105</f>
        <v>0</v>
      </c>
      <c r="Q105" s="216">
        <v>9.0000000000000006E-05</v>
      </c>
      <c r="R105" s="216">
        <f>Q105*H105</f>
        <v>0.0025200000000000001</v>
      </c>
      <c r="S105" s="216">
        <v>0</v>
      </c>
      <c r="T105" s="21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8" t="s">
        <v>134</v>
      </c>
      <c r="AT105" s="218" t="s">
        <v>130</v>
      </c>
      <c r="AU105" s="218" t="s">
        <v>88</v>
      </c>
      <c r="AY105" s="18" t="s">
        <v>128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8" t="s">
        <v>86</v>
      </c>
      <c r="BK105" s="219">
        <f>ROUND(I105*H105,2)</f>
        <v>0</v>
      </c>
      <c r="BL105" s="18" t="s">
        <v>134</v>
      </c>
      <c r="BM105" s="218" t="s">
        <v>306</v>
      </c>
    </row>
    <row r="106" s="2" customFormat="1">
      <c r="A106" s="39"/>
      <c r="B106" s="40"/>
      <c r="C106" s="41"/>
      <c r="D106" s="220" t="s">
        <v>136</v>
      </c>
      <c r="E106" s="41"/>
      <c r="F106" s="221" t="s">
        <v>307</v>
      </c>
      <c r="G106" s="41"/>
      <c r="H106" s="41"/>
      <c r="I106" s="222"/>
      <c r="J106" s="41"/>
      <c r="K106" s="41"/>
      <c r="L106" s="45"/>
      <c r="M106" s="223"/>
      <c r="N106" s="224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136</v>
      </c>
      <c r="AU106" s="18" t="s">
        <v>88</v>
      </c>
    </row>
    <row r="107" s="2" customFormat="1" ht="24.15" customHeight="1">
      <c r="A107" s="39"/>
      <c r="B107" s="40"/>
      <c r="C107" s="253" t="s">
        <v>174</v>
      </c>
      <c r="D107" s="253" t="s">
        <v>292</v>
      </c>
      <c r="E107" s="254" t="s">
        <v>308</v>
      </c>
      <c r="F107" s="255" t="s">
        <v>309</v>
      </c>
      <c r="G107" s="256" t="s">
        <v>281</v>
      </c>
      <c r="H107" s="257">
        <v>22</v>
      </c>
      <c r="I107" s="258"/>
      <c r="J107" s="259">
        <f>ROUND(I107*H107,2)</f>
        <v>0</v>
      </c>
      <c r="K107" s="260"/>
      <c r="L107" s="261"/>
      <c r="M107" s="262" t="s">
        <v>19</v>
      </c>
      <c r="N107" s="263" t="s">
        <v>49</v>
      </c>
      <c r="O107" s="85"/>
      <c r="P107" s="216">
        <f>O107*H107</f>
        <v>0</v>
      </c>
      <c r="Q107" s="216">
        <v>0.00072000000000000005</v>
      </c>
      <c r="R107" s="216">
        <f>Q107*H107</f>
        <v>0.01584</v>
      </c>
      <c r="S107" s="216">
        <v>0</v>
      </c>
      <c r="T107" s="21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8" t="s">
        <v>178</v>
      </c>
      <c r="AT107" s="218" t="s">
        <v>292</v>
      </c>
      <c r="AU107" s="218" t="s">
        <v>88</v>
      </c>
      <c r="AY107" s="18" t="s">
        <v>128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8" t="s">
        <v>86</v>
      </c>
      <c r="BK107" s="219">
        <f>ROUND(I107*H107,2)</f>
        <v>0</v>
      </c>
      <c r="BL107" s="18" t="s">
        <v>134</v>
      </c>
      <c r="BM107" s="218" t="s">
        <v>310</v>
      </c>
    </row>
    <row r="108" s="2" customFormat="1" ht="24.15" customHeight="1">
      <c r="A108" s="39"/>
      <c r="B108" s="40"/>
      <c r="C108" s="253" t="s">
        <v>178</v>
      </c>
      <c r="D108" s="253" t="s">
        <v>292</v>
      </c>
      <c r="E108" s="254" t="s">
        <v>311</v>
      </c>
      <c r="F108" s="255" t="s">
        <v>312</v>
      </c>
      <c r="G108" s="256" t="s">
        <v>281</v>
      </c>
      <c r="H108" s="257">
        <v>6</v>
      </c>
      <c r="I108" s="258"/>
      <c r="J108" s="259">
        <f>ROUND(I108*H108,2)</f>
        <v>0</v>
      </c>
      <c r="K108" s="260"/>
      <c r="L108" s="261"/>
      <c r="M108" s="262" t="s">
        <v>19</v>
      </c>
      <c r="N108" s="263" t="s">
        <v>49</v>
      </c>
      <c r="O108" s="85"/>
      <c r="P108" s="216">
        <f>O108*H108</f>
        <v>0</v>
      </c>
      <c r="Q108" s="216">
        <v>0.00077999999999999999</v>
      </c>
      <c r="R108" s="216">
        <f>Q108*H108</f>
        <v>0.0046800000000000001</v>
      </c>
      <c r="S108" s="216">
        <v>0</v>
      </c>
      <c r="T108" s="21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8" t="s">
        <v>178</v>
      </c>
      <c r="AT108" s="218" t="s">
        <v>292</v>
      </c>
      <c r="AU108" s="218" t="s">
        <v>88</v>
      </c>
      <c r="AY108" s="18" t="s">
        <v>128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8" t="s">
        <v>86</v>
      </c>
      <c r="BK108" s="219">
        <f>ROUND(I108*H108,2)</f>
        <v>0</v>
      </c>
      <c r="BL108" s="18" t="s">
        <v>134</v>
      </c>
      <c r="BM108" s="218" t="s">
        <v>313</v>
      </c>
    </row>
    <row r="109" s="2" customFormat="1" ht="33" customHeight="1">
      <c r="A109" s="39"/>
      <c r="B109" s="40"/>
      <c r="C109" s="206" t="s">
        <v>168</v>
      </c>
      <c r="D109" s="206" t="s">
        <v>130</v>
      </c>
      <c r="E109" s="207" t="s">
        <v>314</v>
      </c>
      <c r="F109" s="208" t="s">
        <v>315</v>
      </c>
      <c r="G109" s="209" t="s">
        <v>281</v>
      </c>
      <c r="H109" s="210">
        <v>141</v>
      </c>
      <c r="I109" s="211"/>
      <c r="J109" s="212">
        <f>ROUND(I109*H109,2)</f>
        <v>0</v>
      </c>
      <c r="K109" s="213"/>
      <c r="L109" s="45"/>
      <c r="M109" s="214" t="s">
        <v>19</v>
      </c>
      <c r="N109" s="215" t="s">
        <v>49</v>
      </c>
      <c r="O109" s="85"/>
      <c r="P109" s="216">
        <f>O109*H109</f>
        <v>0</v>
      </c>
      <c r="Q109" s="216">
        <v>0.00017000000000000001</v>
      </c>
      <c r="R109" s="216">
        <f>Q109*H109</f>
        <v>0.023970000000000002</v>
      </c>
      <c r="S109" s="216">
        <v>0</v>
      </c>
      <c r="T109" s="21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8" t="s">
        <v>220</v>
      </c>
      <c r="AT109" s="218" t="s">
        <v>130</v>
      </c>
      <c r="AU109" s="218" t="s">
        <v>88</v>
      </c>
      <c r="AY109" s="18" t="s">
        <v>128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8" t="s">
        <v>86</v>
      </c>
      <c r="BK109" s="219">
        <f>ROUND(I109*H109,2)</f>
        <v>0</v>
      </c>
      <c r="BL109" s="18" t="s">
        <v>220</v>
      </c>
      <c r="BM109" s="218" t="s">
        <v>316</v>
      </c>
    </row>
    <row r="110" s="2" customFormat="1">
      <c r="A110" s="39"/>
      <c r="B110" s="40"/>
      <c r="C110" s="41"/>
      <c r="D110" s="220" t="s">
        <v>136</v>
      </c>
      <c r="E110" s="41"/>
      <c r="F110" s="221" t="s">
        <v>317</v>
      </c>
      <c r="G110" s="41"/>
      <c r="H110" s="41"/>
      <c r="I110" s="222"/>
      <c r="J110" s="41"/>
      <c r="K110" s="41"/>
      <c r="L110" s="45"/>
      <c r="M110" s="223"/>
      <c r="N110" s="22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136</v>
      </c>
      <c r="AU110" s="18" t="s">
        <v>88</v>
      </c>
    </row>
    <row r="111" s="2" customFormat="1" ht="24.15" customHeight="1">
      <c r="A111" s="39"/>
      <c r="B111" s="40"/>
      <c r="C111" s="253" t="s">
        <v>186</v>
      </c>
      <c r="D111" s="253" t="s">
        <v>292</v>
      </c>
      <c r="E111" s="254" t="s">
        <v>318</v>
      </c>
      <c r="F111" s="255" t="s">
        <v>319</v>
      </c>
      <c r="G111" s="256" t="s">
        <v>281</v>
      </c>
      <c r="H111" s="257">
        <v>53</v>
      </c>
      <c r="I111" s="258"/>
      <c r="J111" s="259">
        <f>ROUND(I111*H111,2)</f>
        <v>0</v>
      </c>
      <c r="K111" s="260"/>
      <c r="L111" s="261"/>
      <c r="M111" s="262" t="s">
        <v>19</v>
      </c>
      <c r="N111" s="263" t="s">
        <v>49</v>
      </c>
      <c r="O111" s="85"/>
      <c r="P111" s="216">
        <f>O111*H111</f>
        <v>0</v>
      </c>
      <c r="Q111" s="216">
        <v>0.0012099999999999999</v>
      </c>
      <c r="R111" s="216">
        <f>Q111*H111</f>
        <v>0.064129999999999993</v>
      </c>
      <c r="S111" s="216">
        <v>0</v>
      </c>
      <c r="T111" s="21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8" t="s">
        <v>178</v>
      </c>
      <c r="AT111" s="218" t="s">
        <v>292</v>
      </c>
      <c r="AU111" s="218" t="s">
        <v>88</v>
      </c>
      <c r="AY111" s="18" t="s">
        <v>128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8" t="s">
        <v>86</v>
      </c>
      <c r="BK111" s="219">
        <f>ROUND(I111*H111,2)</f>
        <v>0</v>
      </c>
      <c r="BL111" s="18" t="s">
        <v>134</v>
      </c>
      <c r="BM111" s="218" t="s">
        <v>320</v>
      </c>
    </row>
    <row r="112" s="2" customFormat="1" ht="24.15" customHeight="1">
      <c r="A112" s="39"/>
      <c r="B112" s="40"/>
      <c r="C112" s="253" t="s">
        <v>195</v>
      </c>
      <c r="D112" s="253" t="s">
        <v>292</v>
      </c>
      <c r="E112" s="254" t="s">
        <v>321</v>
      </c>
      <c r="F112" s="255" t="s">
        <v>322</v>
      </c>
      <c r="G112" s="256" t="s">
        <v>281</v>
      </c>
      <c r="H112" s="257">
        <v>48</v>
      </c>
      <c r="I112" s="258"/>
      <c r="J112" s="259">
        <f>ROUND(I112*H112,2)</f>
        <v>0</v>
      </c>
      <c r="K112" s="260"/>
      <c r="L112" s="261"/>
      <c r="M112" s="262" t="s">
        <v>19</v>
      </c>
      <c r="N112" s="263" t="s">
        <v>49</v>
      </c>
      <c r="O112" s="85"/>
      <c r="P112" s="216">
        <f>O112*H112</f>
        <v>0</v>
      </c>
      <c r="Q112" s="216">
        <v>0.0012099999999999999</v>
      </c>
      <c r="R112" s="216">
        <f>Q112*H112</f>
        <v>0.058079999999999993</v>
      </c>
      <c r="S112" s="216">
        <v>0</v>
      </c>
      <c r="T112" s="217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8" t="s">
        <v>178</v>
      </c>
      <c r="AT112" s="218" t="s">
        <v>292</v>
      </c>
      <c r="AU112" s="218" t="s">
        <v>88</v>
      </c>
      <c r="AY112" s="18" t="s">
        <v>128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8" t="s">
        <v>86</v>
      </c>
      <c r="BK112" s="219">
        <f>ROUND(I112*H112,2)</f>
        <v>0</v>
      </c>
      <c r="BL112" s="18" t="s">
        <v>134</v>
      </c>
      <c r="BM112" s="218" t="s">
        <v>323</v>
      </c>
    </row>
    <row r="113" s="2" customFormat="1" ht="24.15" customHeight="1">
      <c r="A113" s="39"/>
      <c r="B113" s="40"/>
      <c r="C113" s="253" t="s">
        <v>8</v>
      </c>
      <c r="D113" s="253" t="s">
        <v>292</v>
      </c>
      <c r="E113" s="254" t="s">
        <v>324</v>
      </c>
      <c r="F113" s="255" t="s">
        <v>325</v>
      </c>
      <c r="G113" s="256" t="s">
        <v>281</v>
      </c>
      <c r="H113" s="257">
        <v>1</v>
      </c>
      <c r="I113" s="258"/>
      <c r="J113" s="259">
        <f>ROUND(I113*H113,2)</f>
        <v>0</v>
      </c>
      <c r="K113" s="260"/>
      <c r="L113" s="261"/>
      <c r="M113" s="262" t="s">
        <v>19</v>
      </c>
      <c r="N113" s="263" t="s">
        <v>49</v>
      </c>
      <c r="O113" s="85"/>
      <c r="P113" s="216">
        <f>O113*H113</f>
        <v>0</v>
      </c>
      <c r="Q113" s="216">
        <v>0.00139</v>
      </c>
      <c r="R113" s="216">
        <f>Q113*H113</f>
        <v>0.00139</v>
      </c>
      <c r="S113" s="216">
        <v>0</v>
      </c>
      <c r="T113" s="21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8" t="s">
        <v>178</v>
      </c>
      <c r="AT113" s="218" t="s">
        <v>292</v>
      </c>
      <c r="AU113" s="218" t="s">
        <v>88</v>
      </c>
      <c r="AY113" s="18" t="s">
        <v>128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8" t="s">
        <v>86</v>
      </c>
      <c r="BK113" s="219">
        <f>ROUND(I113*H113,2)</f>
        <v>0</v>
      </c>
      <c r="BL113" s="18" t="s">
        <v>134</v>
      </c>
      <c r="BM113" s="218" t="s">
        <v>326</v>
      </c>
    </row>
    <row r="114" s="2" customFormat="1" ht="24.15" customHeight="1">
      <c r="A114" s="39"/>
      <c r="B114" s="40"/>
      <c r="C114" s="253" t="s">
        <v>205</v>
      </c>
      <c r="D114" s="253" t="s">
        <v>292</v>
      </c>
      <c r="E114" s="254" t="s">
        <v>327</v>
      </c>
      <c r="F114" s="255" t="s">
        <v>328</v>
      </c>
      <c r="G114" s="256" t="s">
        <v>281</v>
      </c>
      <c r="H114" s="257">
        <v>39</v>
      </c>
      <c r="I114" s="258"/>
      <c r="J114" s="259">
        <f>ROUND(I114*H114,2)</f>
        <v>0</v>
      </c>
      <c r="K114" s="260"/>
      <c r="L114" s="261"/>
      <c r="M114" s="262" t="s">
        <v>19</v>
      </c>
      <c r="N114" s="263" t="s">
        <v>49</v>
      </c>
      <c r="O114" s="85"/>
      <c r="P114" s="216">
        <f>O114*H114</f>
        <v>0</v>
      </c>
      <c r="Q114" s="216">
        <v>0.0015100000000000001</v>
      </c>
      <c r="R114" s="216">
        <f>Q114*H114</f>
        <v>0.058890000000000005</v>
      </c>
      <c r="S114" s="216">
        <v>0</v>
      </c>
      <c r="T114" s="217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8" t="s">
        <v>178</v>
      </c>
      <c r="AT114" s="218" t="s">
        <v>292</v>
      </c>
      <c r="AU114" s="218" t="s">
        <v>88</v>
      </c>
      <c r="AY114" s="18" t="s">
        <v>128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8" t="s">
        <v>86</v>
      </c>
      <c r="BK114" s="219">
        <f>ROUND(I114*H114,2)</f>
        <v>0</v>
      </c>
      <c r="BL114" s="18" t="s">
        <v>134</v>
      </c>
      <c r="BM114" s="218" t="s">
        <v>329</v>
      </c>
    </row>
    <row r="115" s="2" customFormat="1" ht="33" customHeight="1">
      <c r="A115" s="39"/>
      <c r="B115" s="40"/>
      <c r="C115" s="206" t="s">
        <v>211</v>
      </c>
      <c r="D115" s="206" t="s">
        <v>130</v>
      </c>
      <c r="E115" s="207" t="s">
        <v>330</v>
      </c>
      <c r="F115" s="208" t="s">
        <v>331</v>
      </c>
      <c r="G115" s="209" t="s">
        <v>281</v>
      </c>
      <c r="H115" s="210">
        <v>10</v>
      </c>
      <c r="I115" s="211"/>
      <c r="J115" s="212">
        <f>ROUND(I115*H115,2)</f>
        <v>0</v>
      </c>
      <c r="K115" s="213"/>
      <c r="L115" s="45"/>
      <c r="M115" s="214" t="s">
        <v>19</v>
      </c>
      <c r="N115" s="215" t="s">
        <v>49</v>
      </c>
      <c r="O115" s="85"/>
      <c r="P115" s="216">
        <f>O115*H115</f>
        <v>0</v>
      </c>
      <c r="Q115" s="216">
        <v>0.00031</v>
      </c>
      <c r="R115" s="216">
        <f>Q115*H115</f>
        <v>0.0030999999999999999</v>
      </c>
      <c r="S115" s="216">
        <v>0</v>
      </c>
      <c r="T115" s="21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8" t="s">
        <v>220</v>
      </c>
      <c r="AT115" s="218" t="s">
        <v>130</v>
      </c>
      <c r="AU115" s="218" t="s">
        <v>88</v>
      </c>
      <c r="AY115" s="18" t="s">
        <v>128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8" t="s">
        <v>86</v>
      </c>
      <c r="BK115" s="219">
        <f>ROUND(I115*H115,2)</f>
        <v>0</v>
      </c>
      <c r="BL115" s="18" t="s">
        <v>220</v>
      </c>
      <c r="BM115" s="218" t="s">
        <v>332</v>
      </c>
    </row>
    <row r="116" s="2" customFormat="1">
      <c r="A116" s="39"/>
      <c r="B116" s="40"/>
      <c r="C116" s="41"/>
      <c r="D116" s="220" t="s">
        <v>136</v>
      </c>
      <c r="E116" s="41"/>
      <c r="F116" s="221" t="s">
        <v>333</v>
      </c>
      <c r="G116" s="41"/>
      <c r="H116" s="41"/>
      <c r="I116" s="222"/>
      <c r="J116" s="41"/>
      <c r="K116" s="41"/>
      <c r="L116" s="45"/>
      <c r="M116" s="223"/>
      <c r="N116" s="22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136</v>
      </c>
      <c r="AU116" s="18" t="s">
        <v>88</v>
      </c>
    </row>
    <row r="117" s="2" customFormat="1" ht="24.15" customHeight="1">
      <c r="A117" s="39"/>
      <c r="B117" s="40"/>
      <c r="C117" s="253" t="s">
        <v>215</v>
      </c>
      <c r="D117" s="253" t="s">
        <v>292</v>
      </c>
      <c r="E117" s="254" t="s">
        <v>334</v>
      </c>
      <c r="F117" s="255" t="s">
        <v>335</v>
      </c>
      <c r="G117" s="256" t="s">
        <v>281</v>
      </c>
      <c r="H117" s="257">
        <v>10</v>
      </c>
      <c r="I117" s="258"/>
      <c r="J117" s="259">
        <f>ROUND(I117*H117,2)</f>
        <v>0</v>
      </c>
      <c r="K117" s="260"/>
      <c r="L117" s="261"/>
      <c r="M117" s="262" t="s">
        <v>19</v>
      </c>
      <c r="N117" s="263" t="s">
        <v>49</v>
      </c>
      <c r="O117" s="85"/>
      <c r="P117" s="216">
        <f>O117*H117</f>
        <v>0</v>
      </c>
      <c r="Q117" s="216">
        <v>0.00181</v>
      </c>
      <c r="R117" s="216">
        <f>Q117*H117</f>
        <v>0.018099999999999998</v>
      </c>
      <c r="S117" s="216">
        <v>0</v>
      </c>
      <c r="T117" s="217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8" t="s">
        <v>178</v>
      </c>
      <c r="AT117" s="218" t="s">
        <v>292</v>
      </c>
      <c r="AU117" s="218" t="s">
        <v>88</v>
      </c>
      <c r="AY117" s="18" t="s">
        <v>128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8" t="s">
        <v>86</v>
      </c>
      <c r="BK117" s="219">
        <f>ROUND(I117*H117,2)</f>
        <v>0</v>
      </c>
      <c r="BL117" s="18" t="s">
        <v>134</v>
      </c>
      <c r="BM117" s="218" t="s">
        <v>336</v>
      </c>
    </row>
    <row r="118" s="2" customFormat="1" ht="24.15" customHeight="1">
      <c r="A118" s="39"/>
      <c r="B118" s="40"/>
      <c r="C118" s="206" t="s">
        <v>220</v>
      </c>
      <c r="D118" s="206" t="s">
        <v>130</v>
      </c>
      <c r="E118" s="207" t="s">
        <v>337</v>
      </c>
      <c r="F118" s="208" t="s">
        <v>338</v>
      </c>
      <c r="G118" s="209" t="s">
        <v>145</v>
      </c>
      <c r="H118" s="210">
        <v>114.97</v>
      </c>
      <c r="I118" s="211"/>
      <c r="J118" s="212">
        <f>ROUND(I118*H118,2)</f>
        <v>0</v>
      </c>
      <c r="K118" s="213"/>
      <c r="L118" s="45"/>
      <c r="M118" s="214" t="s">
        <v>19</v>
      </c>
      <c r="N118" s="215" t="s">
        <v>49</v>
      </c>
      <c r="O118" s="85"/>
      <c r="P118" s="216">
        <f>O118*H118</f>
        <v>0</v>
      </c>
      <c r="Q118" s="216">
        <v>0.00097000000000000005</v>
      </c>
      <c r="R118" s="216">
        <f>Q118*H118</f>
        <v>0.11152090000000001</v>
      </c>
      <c r="S118" s="216">
        <v>0</v>
      </c>
      <c r="T118" s="21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8" t="s">
        <v>220</v>
      </c>
      <c r="AT118" s="218" t="s">
        <v>130</v>
      </c>
      <c r="AU118" s="218" t="s">
        <v>88</v>
      </c>
      <c r="AY118" s="18" t="s">
        <v>128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8" t="s">
        <v>86</v>
      </c>
      <c r="BK118" s="219">
        <f>ROUND(I118*H118,2)</f>
        <v>0</v>
      </c>
      <c r="BL118" s="18" t="s">
        <v>220</v>
      </c>
      <c r="BM118" s="218" t="s">
        <v>339</v>
      </c>
    </row>
    <row r="119" s="2" customFormat="1">
      <c r="A119" s="39"/>
      <c r="B119" s="40"/>
      <c r="C119" s="41"/>
      <c r="D119" s="220" t="s">
        <v>136</v>
      </c>
      <c r="E119" s="41"/>
      <c r="F119" s="221" t="s">
        <v>340</v>
      </c>
      <c r="G119" s="41"/>
      <c r="H119" s="41"/>
      <c r="I119" s="222"/>
      <c r="J119" s="41"/>
      <c r="K119" s="41"/>
      <c r="L119" s="45"/>
      <c r="M119" s="223"/>
      <c r="N119" s="22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136</v>
      </c>
      <c r="AU119" s="18" t="s">
        <v>88</v>
      </c>
    </row>
    <row r="120" s="13" customFormat="1">
      <c r="A120" s="13"/>
      <c r="B120" s="225"/>
      <c r="C120" s="226"/>
      <c r="D120" s="227" t="s">
        <v>138</v>
      </c>
      <c r="E120" s="228" t="s">
        <v>19</v>
      </c>
      <c r="F120" s="229" t="s">
        <v>341</v>
      </c>
      <c r="G120" s="226"/>
      <c r="H120" s="230">
        <v>9.9480000000000004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138</v>
      </c>
      <c r="AU120" s="236" t="s">
        <v>88</v>
      </c>
      <c r="AV120" s="13" t="s">
        <v>88</v>
      </c>
      <c r="AW120" s="13" t="s">
        <v>37</v>
      </c>
      <c r="AX120" s="13" t="s">
        <v>78</v>
      </c>
      <c r="AY120" s="236" t="s">
        <v>128</v>
      </c>
    </row>
    <row r="121" s="13" customFormat="1">
      <c r="A121" s="13"/>
      <c r="B121" s="225"/>
      <c r="C121" s="226"/>
      <c r="D121" s="227" t="s">
        <v>138</v>
      </c>
      <c r="E121" s="228" t="s">
        <v>19</v>
      </c>
      <c r="F121" s="229" t="s">
        <v>342</v>
      </c>
      <c r="G121" s="226"/>
      <c r="H121" s="230">
        <v>2.9390000000000001</v>
      </c>
      <c r="I121" s="231"/>
      <c r="J121" s="226"/>
      <c r="K121" s="226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138</v>
      </c>
      <c r="AU121" s="236" t="s">
        <v>88</v>
      </c>
      <c r="AV121" s="13" t="s">
        <v>88</v>
      </c>
      <c r="AW121" s="13" t="s">
        <v>37</v>
      </c>
      <c r="AX121" s="13" t="s">
        <v>78</v>
      </c>
      <c r="AY121" s="236" t="s">
        <v>128</v>
      </c>
    </row>
    <row r="122" s="13" customFormat="1">
      <c r="A122" s="13"/>
      <c r="B122" s="225"/>
      <c r="C122" s="226"/>
      <c r="D122" s="227" t="s">
        <v>138</v>
      </c>
      <c r="E122" s="228" t="s">
        <v>19</v>
      </c>
      <c r="F122" s="229" t="s">
        <v>343</v>
      </c>
      <c r="G122" s="226"/>
      <c r="H122" s="230">
        <v>31.952999999999999</v>
      </c>
      <c r="I122" s="231"/>
      <c r="J122" s="226"/>
      <c r="K122" s="226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138</v>
      </c>
      <c r="AU122" s="236" t="s">
        <v>88</v>
      </c>
      <c r="AV122" s="13" t="s">
        <v>88</v>
      </c>
      <c r="AW122" s="13" t="s">
        <v>37</v>
      </c>
      <c r="AX122" s="13" t="s">
        <v>78</v>
      </c>
      <c r="AY122" s="236" t="s">
        <v>128</v>
      </c>
    </row>
    <row r="123" s="13" customFormat="1">
      <c r="A123" s="13"/>
      <c r="B123" s="225"/>
      <c r="C123" s="226"/>
      <c r="D123" s="227" t="s">
        <v>138</v>
      </c>
      <c r="E123" s="228" t="s">
        <v>19</v>
      </c>
      <c r="F123" s="229" t="s">
        <v>344</v>
      </c>
      <c r="G123" s="226"/>
      <c r="H123" s="230">
        <v>29.661999999999999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138</v>
      </c>
      <c r="AU123" s="236" t="s">
        <v>88</v>
      </c>
      <c r="AV123" s="13" t="s">
        <v>88</v>
      </c>
      <c r="AW123" s="13" t="s">
        <v>37</v>
      </c>
      <c r="AX123" s="13" t="s">
        <v>78</v>
      </c>
      <c r="AY123" s="236" t="s">
        <v>128</v>
      </c>
    </row>
    <row r="124" s="13" customFormat="1">
      <c r="A124" s="13"/>
      <c r="B124" s="225"/>
      <c r="C124" s="226"/>
      <c r="D124" s="227" t="s">
        <v>138</v>
      </c>
      <c r="E124" s="228" t="s">
        <v>19</v>
      </c>
      <c r="F124" s="229" t="s">
        <v>345</v>
      </c>
      <c r="G124" s="226"/>
      <c r="H124" s="230">
        <v>31.651</v>
      </c>
      <c r="I124" s="231"/>
      <c r="J124" s="226"/>
      <c r="K124" s="226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138</v>
      </c>
      <c r="AU124" s="236" t="s">
        <v>88</v>
      </c>
      <c r="AV124" s="13" t="s">
        <v>88</v>
      </c>
      <c r="AW124" s="13" t="s">
        <v>37</v>
      </c>
      <c r="AX124" s="13" t="s">
        <v>78</v>
      </c>
      <c r="AY124" s="236" t="s">
        <v>128</v>
      </c>
    </row>
    <row r="125" s="13" customFormat="1">
      <c r="A125" s="13"/>
      <c r="B125" s="225"/>
      <c r="C125" s="226"/>
      <c r="D125" s="227" t="s">
        <v>138</v>
      </c>
      <c r="E125" s="228" t="s">
        <v>19</v>
      </c>
      <c r="F125" s="229" t="s">
        <v>346</v>
      </c>
      <c r="G125" s="226"/>
      <c r="H125" s="230">
        <v>8.8170000000000002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138</v>
      </c>
      <c r="AU125" s="236" t="s">
        <v>88</v>
      </c>
      <c r="AV125" s="13" t="s">
        <v>88</v>
      </c>
      <c r="AW125" s="13" t="s">
        <v>37</v>
      </c>
      <c r="AX125" s="13" t="s">
        <v>78</v>
      </c>
      <c r="AY125" s="236" t="s">
        <v>128</v>
      </c>
    </row>
    <row r="126" s="14" customFormat="1">
      <c r="A126" s="14"/>
      <c r="B126" s="237"/>
      <c r="C126" s="238"/>
      <c r="D126" s="227" t="s">
        <v>138</v>
      </c>
      <c r="E126" s="239" t="s">
        <v>19</v>
      </c>
      <c r="F126" s="240" t="s">
        <v>142</v>
      </c>
      <c r="G126" s="238"/>
      <c r="H126" s="241">
        <v>114.97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138</v>
      </c>
      <c r="AU126" s="247" t="s">
        <v>88</v>
      </c>
      <c r="AV126" s="14" t="s">
        <v>134</v>
      </c>
      <c r="AW126" s="14" t="s">
        <v>37</v>
      </c>
      <c r="AX126" s="14" t="s">
        <v>86</v>
      </c>
      <c r="AY126" s="247" t="s">
        <v>128</v>
      </c>
    </row>
    <row r="127" s="2" customFormat="1" ht="24.15" customHeight="1">
      <c r="A127" s="39"/>
      <c r="B127" s="40"/>
      <c r="C127" s="206" t="s">
        <v>226</v>
      </c>
      <c r="D127" s="206" t="s">
        <v>130</v>
      </c>
      <c r="E127" s="207" t="s">
        <v>347</v>
      </c>
      <c r="F127" s="208" t="s">
        <v>348</v>
      </c>
      <c r="G127" s="209" t="s">
        <v>145</v>
      </c>
      <c r="H127" s="210">
        <v>25</v>
      </c>
      <c r="I127" s="211"/>
      <c r="J127" s="212">
        <f>ROUND(I127*H127,2)</f>
        <v>0</v>
      </c>
      <c r="K127" s="213"/>
      <c r="L127" s="45"/>
      <c r="M127" s="214" t="s">
        <v>19</v>
      </c>
      <c r="N127" s="215" t="s">
        <v>49</v>
      </c>
      <c r="O127" s="85"/>
      <c r="P127" s="216">
        <f>O127*H127</f>
        <v>0</v>
      </c>
      <c r="Q127" s="216">
        <v>0.0014599999999999999</v>
      </c>
      <c r="R127" s="216">
        <f>Q127*H127</f>
        <v>0.036499999999999998</v>
      </c>
      <c r="S127" s="216">
        <v>0</v>
      </c>
      <c r="T127" s="21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8" t="s">
        <v>220</v>
      </c>
      <c r="AT127" s="218" t="s">
        <v>130</v>
      </c>
      <c r="AU127" s="218" t="s">
        <v>88</v>
      </c>
      <c r="AY127" s="18" t="s">
        <v>128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8" t="s">
        <v>86</v>
      </c>
      <c r="BK127" s="219">
        <f>ROUND(I127*H127,2)</f>
        <v>0</v>
      </c>
      <c r="BL127" s="18" t="s">
        <v>220</v>
      </c>
      <c r="BM127" s="218" t="s">
        <v>349</v>
      </c>
    </row>
    <row r="128" s="2" customFormat="1">
      <c r="A128" s="39"/>
      <c r="B128" s="40"/>
      <c r="C128" s="41"/>
      <c r="D128" s="220" t="s">
        <v>136</v>
      </c>
      <c r="E128" s="41"/>
      <c r="F128" s="221" t="s">
        <v>350</v>
      </c>
      <c r="G128" s="41"/>
      <c r="H128" s="41"/>
      <c r="I128" s="222"/>
      <c r="J128" s="41"/>
      <c r="K128" s="41"/>
      <c r="L128" s="45"/>
      <c r="M128" s="223"/>
      <c r="N128" s="224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136</v>
      </c>
      <c r="AU128" s="18" t="s">
        <v>88</v>
      </c>
    </row>
    <row r="129" s="2" customFormat="1" ht="37.8" customHeight="1">
      <c r="A129" s="39"/>
      <c r="B129" s="40"/>
      <c r="C129" s="253" t="s">
        <v>235</v>
      </c>
      <c r="D129" s="253" t="s">
        <v>292</v>
      </c>
      <c r="E129" s="254" t="s">
        <v>351</v>
      </c>
      <c r="F129" s="255" t="s">
        <v>352</v>
      </c>
      <c r="G129" s="256" t="s">
        <v>145</v>
      </c>
      <c r="H129" s="257">
        <v>90</v>
      </c>
      <c r="I129" s="258"/>
      <c r="J129" s="259">
        <f>ROUND(I129*H129,2)</f>
        <v>0</v>
      </c>
      <c r="K129" s="260"/>
      <c r="L129" s="261"/>
      <c r="M129" s="262" t="s">
        <v>19</v>
      </c>
      <c r="N129" s="263" t="s">
        <v>49</v>
      </c>
      <c r="O129" s="85"/>
      <c r="P129" s="216">
        <f>O129*H129</f>
        <v>0</v>
      </c>
      <c r="Q129" s="216">
        <v>0.00080999999999999996</v>
      </c>
      <c r="R129" s="216">
        <f>Q129*H129</f>
        <v>0.072899999999999993</v>
      </c>
      <c r="S129" s="216">
        <v>0</v>
      </c>
      <c r="T129" s="21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8" t="s">
        <v>296</v>
      </c>
      <c r="AT129" s="218" t="s">
        <v>292</v>
      </c>
      <c r="AU129" s="218" t="s">
        <v>88</v>
      </c>
      <c r="AY129" s="18" t="s">
        <v>128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8" t="s">
        <v>86</v>
      </c>
      <c r="BK129" s="219">
        <f>ROUND(I129*H129,2)</f>
        <v>0</v>
      </c>
      <c r="BL129" s="18" t="s">
        <v>220</v>
      </c>
      <c r="BM129" s="218" t="s">
        <v>353</v>
      </c>
    </row>
    <row r="130" s="2" customFormat="1" ht="24.15" customHeight="1">
      <c r="A130" s="39"/>
      <c r="B130" s="40"/>
      <c r="C130" s="206" t="s">
        <v>240</v>
      </c>
      <c r="D130" s="206" t="s">
        <v>130</v>
      </c>
      <c r="E130" s="207" t="s">
        <v>354</v>
      </c>
      <c r="F130" s="208" t="s">
        <v>355</v>
      </c>
      <c r="G130" s="209" t="s">
        <v>155</v>
      </c>
      <c r="H130" s="210">
        <v>0.55700000000000005</v>
      </c>
      <c r="I130" s="211"/>
      <c r="J130" s="212">
        <f>ROUND(I130*H130,2)</f>
        <v>0</v>
      </c>
      <c r="K130" s="213"/>
      <c r="L130" s="45"/>
      <c r="M130" s="214" t="s">
        <v>19</v>
      </c>
      <c r="N130" s="215" t="s">
        <v>49</v>
      </c>
      <c r="O130" s="85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8" t="s">
        <v>134</v>
      </c>
      <c r="AT130" s="218" t="s">
        <v>130</v>
      </c>
      <c r="AU130" s="218" t="s">
        <v>88</v>
      </c>
      <c r="AY130" s="18" t="s">
        <v>128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8" t="s">
        <v>86</v>
      </c>
      <c r="BK130" s="219">
        <f>ROUND(I130*H130,2)</f>
        <v>0</v>
      </c>
      <c r="BL130" s="18" t="s">
        <v>134</v>
      </c>
      <c r="BM130" s="218" t="s">
        <v>356</v>
      </c>
    </row>
    <row r="131" s="2" customFormat="1">
      <c r="A131" s="39"/>
      <c r="B131" s="40"/>
      <c r="C131" s="41"/>
      <c r="D131" s="220" t="s">
        <v>136</v>
      </c>
      <c r="E131" s="41"/>
      <c r="F131" s="221" t="s">
        <v>357</v>
      </c>
      <c r="G131" s="41"/>
      <c r="H131" s="41"/>
      <c r="I131" s="222"/>
      <c r="J131" s="41"/>
      <c r="K131" s="41"/>
      <c r="L131" s="45"/>
      <c r="M131" s="223"/>
      <c r="N131" s="22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136</v>
      </c>
      <c r="AU131" s="18" t="s">
        <v>88</v>
      </c>
    </row>
    <row r="132" s="2" customFormat="1" ht="37.8" customHeight="1">
      <c r="A132" s="39"/>
      <c r="B132" s="40"/>
      <c r="C132" s="206" t="s">
        <v>245</v>
      </c>
      <c r="D132" s="206" t="s">
        <v>130</v>
      </c>
      <c r="E132" s="207" t="s">
        <v>358</v>
      </c>
      <c r="F132" s="208" t="s">
        <v>359</v>
      </c>
      <c r="G132" s="209" t="s">
        <v>155</v>
      </c>
      <c r="H132" s="210">
        <v>0.55700000000000005</v>
      </c>
      <c r="I132" s="211"/>
      <c r="J132" s="212">
        <f>ROUND(I132*H132,2)</f>
        <v>0</v>
      </c>
      <c r="K132" s="213"/>
      <c r="L132" s="45"/>
      <c r="M132" s="214" t="s">
        <v>19</v>
      </c>
      <c r="N132" s="215" t="s">
        <v>49</v>
      </c>
      <c r="O132" s="85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8" t="s">
        <v>134</v>
      </c>
      <c r="AT132" s="218" t="s">
        <v>130</v>
      </c>
      <c r="AU132" s="218" t="s">
        <v>88</v>
      </c>
      <c r="AY132" s="18" t="s">
        <v>128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8" t="s">
        <v>86</v>
      </c>
      <c r="BK132" s="219">
        <f>ROUND(I132*H132,2)</f>
        <v>0</v>
      </c>
      <c r="BL132" s="18" t="s">
        <v>134</v>
      </c>
      <c r="BM132" s="218" t="s">
        <v>360</v>
      </c>
    </row>
    <row r="133" s="2" customFormat="1" ht="24.15" customHeight="1">
      <c r="A133" s="39"/>
      <c r="B133" s="40"/>
      <c r="C133" s="206" t="s">
        <v>7</v>
      </c>
      <c r="D133" s="206" t="s">
        <v>130</v>
      </c>
      <c r="E133" s="207" t="s">
        <v>361</v>
      </c>
      <c r="F133" s="208" t="s">
        <v>362</v>
      </c>
      <c r="G133" s="209" t="s">
        <v>155</v>
      </c>
      <c r="H133" s="210">
        <v>0.55700000000000005</v>
      </c>
      <c r="I133" s="211"/>
      <c r="J133" s="212">
        <f>ROUND(I133*H133,2)</f>
        <v>0</v>
      </c>
      <c r="K133" s="213"/>
      <c r="L133" s="45"/>
      <c r="M133" s="214" t="s">
        <v>19</v>
      </c>
      <c r="N133" s="215" t="s">
        <v>49</v>
      </c>
      <c r="O133" s="85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8" t="s">
        <v>134</v>
      </c>
      <c r="AT133" s="218" t="s">
        <v>130</v>
      </c>
      <c r="AU133" s="218" t="s">
        <v>88</v>
      </c>
      <c r="AY133" s="18" t="s">
        <v>128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8" t="s">
        <v>86</v>
      </c>
      <c r="BK133" s="219">
        <f>ROUND(I133*H133,2)</f>
        <v>0</v>
      </c>
      <c r="BL133" s="18" t="s">
        <v>134</v>
      </c>
      <c r="BM133" s="218" t="s">
        <v>363</v>
      </c>
    </row>
    <row r="134" s="2" customFormat="1">
      <c r="A134" s="39"/>
      <c r="B134" s="40"/>
      <c r="C134" s="41"/>
      <c r="D134" s="220" t="s">
        <v>136</v>
      </c>
      <c r="E134" s="41"/>
      <c r="F134" s="221" t="s">
        <v>364</v>
      </c>
      <c r="G134" s="41"/>
      <c r="H134" s="41"/>
      <c r="I134" s="222"/>
      <c r="J134" s="41"/>
      <c r="K134" s="41"/>
      <c r="L134" s="45"/>
      <c r="M134" s="223"/>
      <c r="N134" s="224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136</v>
      </c>
      <c r="AU134" s="18" t="s">
        <v>88</v>
      </c>
    </row>
    <row r="135" s="12" customFormat="1" ht="22.8" customHeight="1">
      <c r="A135" s="12"/>
      <c r="B135" s="190"/>
      <c r="C135" s="191"/>
      <c r="D135" s="192" t="s">
        <v>77</v>
      </c>
      <c r="E135" s="204" t="s">
        <v>365</v>
      </c>
      <c r="F135" s="204" t="s">
        <v>366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SUM(P136:P161)</f>
        <v>0</v>
      </c>
      <c r="Q135" s="198"/>
      <c r="R135" s="199">
        <f>SUM(R136:R161)</f>
        <v>0.056500000000000002</v>
      </c>
      <c r="S135" s="198"/>
      <c r="T135" s="200">
        <f>SUM(T136:T161)</f>
        <v>0.11867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88</v>
      </c>
      <c r="AT135" s="202" t="s">
        <v>77</v>
      </c>
      <c r="AU135" s="202" t="s">
        <v>86</v>
      </c>
      <c r="AY135" s="201" t="s">
        <v>128</v>
      </c>
      <c r="BK135" s="203">
        <f>SUM(BK136:BK161)</f>
        <v>0</v>
      </c>
    </row>
    <row r="136" s="2" customFormat="1" ht="16.5" customHeight="1">
      <c r="A136" s="39"/>
      <c r="B136" s="40"/>
      <c r="C136" s="206" t="s">
        <v>256</v>
      </c>
      <c r="D136" s="206" t="s">
        <v>130</v>
      </c>
      <c r="E136" s="207" t="s">
        <v>367</v>
      </c>
      <c r="F136" s="208" t="s">
        <v>368</v>
      </c>
      <c r="G136" s="209" t="s">
        <v>281</v>
      </c>
      <c r="H136" s="210">
        <v>2</v>
      </c>
      <c r="I136" s="211"/>
      <c r="J136" s="212">
        <f>ROUND(I136*H136,2)</f>
        <v>0</v>
      </c>
      <c r="K136" s="213"/>
      <c r="L136" s="45"/>
      <c r="M136" s="214" t="s">
        <v>19</v>
      </c>
      <c r="N136" s="215" t="s">
        <v>49</v>
      </c>
      <c r="O136" s="85"/>
      <c r="P136" s="216">
        <f>O136*H136</f>
        <v>0</v>
      </c>
      <c r="Q136" s="216">
        <v>0</v>
      </c>
      <c r="R136" s="216">
        <f>Q136*H136</f>
        <v>0</v>
      </c>
      <c r="S136" s="216">
        <v>0.014919999999999999</v>
      </c>
      <c r="T136" s="217">
        <f>S136*H136</f>
        <v>0.029839999999999998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8" t="s">
        <v>220</v>
      </c>
      <c r="AT136" s="218" t="s">
        <v>130</v>
      </c>
      <c r="AU136" s="218" t="s">
        <v>88</v>
      </c>
      <c r="AY136" s="18" t="s">
        <v>128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8" t="s">
        <v>86</v>
      </c>
      <c r="BK136" s="219">
        <f>ROUND(I136*H136,2)</f>
        <v>0</v>
      </c>
      <c r="BL136" s="18" t="s">
        <v>220</v>
      </c>
      <c r="BM136" s="218" t="s">
        <v>369</v>
      </c>
    </row>
    <row r="137" s="2" customFormat="1">
      <c r="A137" s="39"/>
      <c r="B137" s="40"/>
      <c r="C137" s="41"/>
      <c r="D137" s="220" t="s">
        <v>136</v>
      </c>
      <c r="E137" s="41"/>
      <c r="F137" s="221" t="s">
        <v>370</v>
      </c>
      <c r="G137" s="41"/>
      <c r="H137" s="41"/>
      <c r="I137" s="222"/>
      <c r="J137" s="41"/>
      <c r="K137" s="41"/>
      <c r="L137" s="45"/>
      <c r="M137" s="223"/>
      <c r="N137" s="22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136</v>
      </c>
      <c r="AU137" s="18" t="s">
        <v>88</v>
      </c>
    </row>
    <row r="138" s="2" customFormat="1" ht="21.75" customHeight="1">
      <c r="A138" s="39"/>
      <c r="B138" s="40"/>
      <c r="C138" s="206" t="s">
        <v>261</v>
      </c>
      <c r="D138" s="206" t="s">
        <v>130</v>
      </c>
      <c r="E138" s="207" t="s">
        <v>371</v>
      </c>
      <c r="F138" s="208" t="s">
        <v>372</v>
      </c>
      <c r="G138" s="209" t="s">
        <v>281</v>
      </c>
      <c r="H138" s="210">
        <v>5</v>
      </c>
      <c r="I138" s="211"/>
      <c r="J138" s="212">
        <f>ROUND(I138*H138,2)</f>
        <v>0</v>
      </c>
      <c r="K138" s="213"/>
      <c r="L138" s="45"/>
      <c r="M138" s="214" t="s">
        <v>19</v>
      </c>
      <c r="N138" s="215" t="s">
        <v>49</v>
      </c>
      <c r="O138" s="85"/>
      <c r="P138" s="216">
        <f>O138*H138</f>
        <v>0</v>
      </c>
      <c r="Q138" s="216">
        <v>0.00142</v>
      </c>
      <c r="R138" s="216">
        <f>Q138*H138</f>
        <v>0.0071000000000000004</v>
      </c>
      <c r="S138" s="216">
        <v>0</v>
      </c>
      <c r="T138" s="21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8" t="s">
        <v>220</v>
      </c>
      <c r="AT138" s="218" t="s">
        <v>130</v>
      </c>
      <c r="AU138" s="218" t="s">
        <v>88</v>
      </c>
      <c r="AY138" s="18" t="s">
        <v>128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8" t="s">
        <v>86</v>
      </c>
      <c r="BK138" s="219">
        <f>ROUND(I138*H138,2)</f>
        <v>0</v>
      </c>
      <c r="BL138" s="18" t="s">
        <v>220</v>
      </c>
      <c r="BM138" s="218" t="s">
        <v>373</v>
      </c>
    </row>
    <row r="139" s="2" customFormat="1">
      <c r="A139" s="39"/>
      <c r="B139" s="40"/>
      <c r="C139" s="41"/>
      <c r="D139" s="220" t="s">
        <v>136</v>
      </c>
      <c r="E139" s="41"/>
      <c r="F139" s="221" t="s">
        <v>374</v>
      </c>
      <c r="G139" s="41"/>
      <c r="H139" s="41"/>
      <c r="I139" s="222"/>
      <c r="J139" s="41"/>
      <c r="K139" s="41"/>
      <c r="L139" s="45"/>
      <c r="M139" s="223"/>
      <c r="N139" s="224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136</v>
      </c>
      <c r="AU139" s="18" t="s">
        <v>88</v>
      </c>
    </row>
    <row r="140" s="2" customFormat="1" ht="24.15" customHeight="1">
      <c r="A140" s="39"/>
      <c r="B140" s="40"/>
      <c r="C140" s="206" t="s">
        <v>375</v>
      </c>
      <c r="D140" s="206" t="s">
        <v>130</v>
      </c>
      <c r="E140" s="207" t="s">
        <v>376</v>
      </c>
      <c r="F140" s="208" t="s">
        <v>377</v>
      </c>
      <c r="G140" s="209" t="s">
        <v>281</v>
      </c>
      <c r="H140" s="210">
        <v>16</v>
      </c>
      <c r="I140" s="211"/>
      <c r="J140" s="212">
        <f>ROUND(I140*H140,2)</f>
        <v>0</v>
      </c>
      <c r="K140" s="213"/>
      <c r="L140" s="45"/>
      <c r="M140" s="214" t="s">
        <v>19</v>
      </c>
      <c r="N140" s="215" t="s">
        <v>49</v>
      </c>
      <c r="O140" s="85"/>
      <c r="P140" s="216">
        <f>O140*H140</f>
        <v>0</v>
      </c>
      <c r="Q140" s="216">
        <v>0.00046000000000000001</v>
      </c>
      <c r="R140" s="216">
        <f>Q140*H140</f>
        <v>0.0073600000000000002</v>
      </c>
      <c r="S140" s="216">
        <v>0</v>
      </c>
      <c r="T140" s="21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8" t="s">
        <v>220</v>
      </c>
      <c r="AT140" s="218" t="s">
        <v>130</v>
      </c>
      <c r="AU140" s="218" t="s">
        <v>88</v>
      </c>
      <c r="AY140" s="18" t="s">
        <v>128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8" t="s">
        <v>86</v>
      </c>
      <c r="BK140" s="219">
        <f>ROUND(I140*H140,2)</f>
        <v>0</v>
      </c>
      <c r="BL140" s="18" t="s">
        <v>220</v>
      </c>
      <c r="BM140" s="218" t="s">
        <v>378</v>
      </c>
    </row>
    <row r="141" s="2" customFormat="1" ht="16.5" customHeight="1">
      <c r="A141" s="39"/>
      <c r="B141" s="40"/>
      <c r="C141" s="206" t="s">
        <v>379</v>
      </c>
      <c r="D141" s="206" t="s">
        <v>130</v>
      </c>
      <c r="E141" s="207" t="s">
        <v>380</v>
      </c>
      <c r="F141" s="208" t="s">
        <v>381</v>
      </c>
      <c r="G141" s="209" t="s">
        <v>281</v>
      </c>
      <c r="H141" s="210">
        <v>16</v>
      </c>
      <c r="I141" s="211"/>
      <c r="J141" s="212">
        <f>ROUND(I141*H141,2)</f>
        <v>0</v>
      </c>
      <c r="K141" s="213"/>
      <c r="L141" s="45"/>
      <c r="M141" s="214" t="s">
        <v>19</v>
      </c>
      <c r="N141" s="215" t="s">
        <v>49</v>
      </c>
      <c r="O141" s="85"/>
      <c r="P141" s="216">
        <f>O141*H141</f>
        <v>0</v>
      </c>
      <c r="Q141" s="216">
        <v>0.00076000000000000004</v>
      </c>
      <c r="R141" s="216">
        <f>Q141*H141</f>
        <v>0.012160000000000001</v>
      </c>
      <c r="S141" s="216">
        <v>0</v>
      </c>
      <c r="T141" s="21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8" t="s">
        <v>220</v>
      </c>
      <c r="AT141" s="218" t="s">
        <v>130</v>
      </c>
      <c r="AU141" s="218" t="s">
        <v>88</v>
      </c>
      <c r="AY141" s="18" t="s">
        <v>128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8" t="s">
        <v>86</v>
      </c>
      <c r="BK141" s="219">
        <f>ROUND(I141*H141,2)</f>
        <v>0</v>
      </c>
      <c r="BL141" s="18" t="s">
        <v>220</v>
      </c>
      <c r="BM141" s="218" t="s">
        <v>382</v>
      </c>
    </row>
    <row r="142" s="2" customFormat="1">
      <c r="A142" s="39"/>
      <c r="B142" s="40"/>
      <c r="C142" s="41"/>
      <c r="D142" s="220" t="s">
        <v>136</v>
      </c>
      <c r="E142" s="41"/>
      <c r="F142" s="221" t="s">
        <v>383</v>
      </c>
      <c r="G142" s="41"/>
      <c r="H142" s="41"/>
      <c r="I142" s="222"/>
      <c r="J142" s="41"/>
      <c r="K142" s="41"/>
      <c r="L142" s="45"/>
      <c r="M142" s="223"/>
      <c r="N142" s="22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136</v>
      </c>
      <c r="AU142" s="18" t="s">
        <v>88</v>
      </c>
    </row>
    <row r="143" s="2" customFormat="1" ht="16.5" customHeight="1">
      <c r="A143" s="39"/>
      <c r="B143" s="40"/>
      <c r="C143" s="206" t="s">
        <v>384</v>
      </c>
      <c r="D143" s="206" t="s">
        <v>130</v>
      </c>
      <c r="E143" s="207" t="s">
        <v>385</v>
      </c>
      <c r="F143" s="208" t="s">
        <v>386</v>
      </c>
      <c r="G143" s="209" t="s">
        <v>387</v>
      </c>
      <c r="H143" s="210">
        <v>9</v>
      </c>
      <c r="I143" s="211"/>
      <c r="J143" s="212">
        <f>ROUND(I143*H143,2)</f>
        <v>0</v>
      </c>
      <c r="K143" s="213"/>
      <c r="L143" s="45"/>
      <c r="M143" s="214" t="s">
        <v>19</v>
      </c>
      <c r="N143" s="215" t="s">
        <v>49</v>
      </c>
      <c r="O143" s="85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8" t="s">
        <v>220</v>
      </c>
      <c r="AT143" s="218" t="s">
        <v>130</v>
      </c>
      <c r="AU143" s="218" t="s">
        <v>88</v>
      </c>
      <c r="AY143" s="18" t="s">
        <v>128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8" t="s">
        <v>86</v>
      </c>
      <c r="BK143" s="219">
        <f>ROUND(I143*H143,2)</f>
        <v>0</v>
      </c>
      <c r="BL143" s="18" t="s">
        <v>220</v>
      </c>
      <c r="BM143" s="218" t="s">
        <v>388</v>
      </c>
    </row>
    <row r="144" s="2" customFormat="1">
      <c r="A144" s="39"/>
      <c r="B144" s="40"/>
      <c r="C144" s="41"/>
      <c r="D144" s="220" t="s">
        <v>136</v>
      </c>
      <c r="E144" s="41"/>
      <c r="F144" s="221" t="s">
        <v>389</v>
      </c>
      <c r="G144" s="41"/>
      <c r="H144" s="41"/>
      <c r="I144" s="222"/>
      <c r="J144" s="41"/>
      <c r="K144" s="41"/>
      <c r="L144" s="45"/>
      <c r="M144" s="223"/>
      <c r="N144" s="224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136</v>
      </c>
      <c r="AU144" s="18" t="s">
        <v>88</v>
      </c>
    </row>
    <row r="145" s="2" customFormat="1" ht="24.15" customHeight="1">
      <c r="A145" s="39"/>
      <c r="B145" s="40"/>
      <c r="C145" s="206" t="s">
        <v>390</v>
      </c>
      <c r="D145" s="206" t="s">
        <v>130</v>
      </c>
      <c r="E145" s="207" t="s">
        <v>391</v>
      </c>
      <c r="F145" s="208" t="s">
        <v>392</v>
      </c>
      <c r="G145" s="209" t="s">
        <v>387</v>
      </c>
      <c r="H145" s="210">
        <v>3</v>
      </c>
      <c r="I145" s="211"/>
      <c r="J145" s="212">
        <f>ROUND(I145*H145,2)</f>
        <v>0</v>
      </c>
      <c r="K145" s="213"/>
      <c r="L145" s="45"/>
      <c r="M145" s="214" t="s">
        <v>19</v>
      </c>
      <c r="N145" s="215" t="s">
        <v>49</v>
      </c>
      <c r="O145" s="85"/>
      <c r="P145" s="216">
        <f>O145*H145</f>
        <v>0</v>
      </c>
      <c r="Q145" s="216">
        <v>0</v>
      </c>
      <c r="R145" s="216">
        <f>Q145*H145</f>
        <v>0</v>
      </c>
      <c r="S145" s="216">
        <v>0.029610000000000001</v>
      </c>
      <c r="T145" s="217">
        <f>S145*H145</f>
        <v>0.088830000000000006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8" t="s">
        <v>220</v>
      </c>
      <c r="AT145" s="218" t="s">
        <v>130</v>
      </c>
      <c r="AU145" s="218" t="s">
        <v>88</v>
      </c>
      <c r="AY145" s="18" t="s">
        <v>128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8" t="s">
        <v>86</v>
      </c>
      <c r="BK145" s="219">
        <f>ROUND(I145*H145,2)</f>
        <v>0</v>
      </c>
      <c r="BL145" s="18" t="s">
        <v>220</v>
      </c>
      <c r="BM145" s="218" t="s">
        <v>393</v>
      </c>
    </row>
    <row r="146" s="2" customFormat="1">
      <c r="A146" s="39"/>
      <c r="B146" s="40"/>
      <c r="C146" s="41"/>
      <c r="D146" s="220" t="s">
        <v>136</v>
      </c>
      <c r="E146" s="41"/>
      <c r="F146" s="221" t="s">
        <v>394</v>
      </c>
      <c r="G146" s="41"/>
      <c r="H146" s="41"/>
      <c r="I146" s="222"/>
      <c r="J146" s="41"/>
      <c r="K146" s="41"/>
      <c r="L146" s="45"/>
      <c r="M146" s="223"/>
      <c r="N146" s="224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136</v>
      </c>
      <c r="AU146" s="18" t="s">
        <v>88</v>
      </c>
    </row>
    <row r="147" s="2" customFormat="1" ht="37.8" customHeight="1">
      <c r="A147" s="39"/>
      <c r="B147" s="40"/>
      <c r="C147" s="206" t="s">
        <v>395</v>
      </c>
      <c r="D147" s="206" t="s">
        <v>130</v>
      </c>
      <c r="E147" s="207" t="s">
        <v>396</v>
      </c>
      <c r="F147" s="208" t="s">
        <v>397</v>
      </c>
      <c r="G147" s="209" t="s">
        <v>387</v>
      </c>
      <c r="H147" s="210">
        <v>3</v>
      </c>
      <c r="I147" s="211"/>
      <c r="J147" s="212">
        <f>ROUND(I147*H147,2)</f>
        <v>0</v>
      </c>
      <c r="K147" s="213"/>
      <c r="L147" s="45"/>
      <c r="M147" s="214" t="s">
        <v>19</v>
      </c>
      <c r="N147" s="215" t="s">
        <v>49</v>
      </c>
      <c r="O147" s="85"/>
      <c r="P147" s="216">
        <f>O147*H147</f>
        <v>0</v>
      </c>
      <c r="Q147" s="216">
        <v>0.0015200000000000001</v>
      </c>
      <c r="R147" s="216">
        <f>Q147*H147</f>
        <v>0.0045599999999999998</v>
      </c>
      <c r="S147" s="216">
        <v>0</v>
      </c>
      <c r="T147" s="21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8" t="s">
        <v>220</v>
      </c>
      <c r="AT147" s="218" t="s">
        <v>130</v>
      </c>
      <c r="AU147" s="218" t="s">
        <v>88</v>
      </c>
      <c r="AY147" s="18" t="s">
        <v>128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8" t="s">
        <v>86</v>
      </c>
      <c r="BK147" s="219">
        <f>ROUND(I147*H147,2)</f>
        <v>0</v>
      </c>
      <c r="BL147" s="18" t="s">
        <v>220</v>
      </c>
      <c r="BM147" s="218" t="s">
        <v>398</v>
      </c>
    </row>
    <row r="148" s="2" customFormat="1">
      <c r="A148" s="39"/>
      <c r="B148" s="40"/>
      <c r="C148" s="41"/>
      <c r="D148" s="220" t="s">
        <v>136</v>
      </c>
      <c r="E148" s="41"/>
      <c r="F148" s="221" t="s">
        <v>399</v>
      </c>
      <c r="G148" s="41"/>
      <c r="H148" s="41"/>
      <c r="I148" s="222"/>
      <c r="J148" s="41"/>
      <c r="K148" s="41"/>
      <c r="L148" s="45"/>
      <c r="M148" s="223"/>
      <c r="N148" s="22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136</v>
      </c>
      <c r="AU148" s="18" t="s">
        <v>88</v>
      </c>
    </row>
    <row r="149" s="2" customFormat="1" ht="24.15" customHeight="1">
      <c r="A149" s="39"/>
      <c r="B149" s="40"/>
      <c r="C149" s="206" t="s">
        <v>400</v>
      </c>
      <c r="D149" s="206" t="s">
        <v>130</v>
      </c>
      <c r="E149" s="207" t="s">
        <v>401</v>
      </c>
      <c r="F149" s="208" t="s">
        <v>402</v>
      </c>
      <c r="G149" s="209" t="s">
        <v>172</v>
      </c>
      <c r="H149" s="210">
        <v>1</v>
      </c>
      <c r="I149" s="211"/>
      <c r="J149" s="212">
        <f>ROUND(I149*H149,2)</f>
        <v>0</v>
      </c>
      <c r="K149" s="213"/>
      <c r="L149" s="45"/>
      <c r="M149" s="214" t="s">
        <v>19</v>
      </c>
      <c r="N149" s="215" t="s">
        <v>49</v>
      </c>
      <c r="O149" s="85"/>
      <c r="P149" s="216">
        <f>O149*H149</f>
        <v>0</v>
      </c>
      <c r="Q149" s="216">
        <v>0.00062</v>
      </c>
      <c r="R149" s="216">
        <f>Q149*H149</f>
        <v>0.00062</v>
      </c>
      <c r="S149" s="216">
        <v>0</v>
      </c>
      <c r="T149" s="21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8" t="s">
        <v>220</v>
      </c>
      <c r="AT149" s="218" t="s">
        <v>130</v>
      </c>
      <c r="AU149" s="218" t="s">
        <v>88</v>
      </c>
      <c r="AY149" s="18" t="s">
        <v>128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8" t="s">
        <v>86</v>
      </c>
      <c r="BK149" s="219">
        <f>ROUND(I149*H149,2)</f>
        <v>0</v>
      </c>
      <c r="BL149" s="18" t="s">
        <v>220</v>
      </c>
      <c r="BM149" s="218" t="s">
        <v>403</v>
      </c>
    </row>
    <row r="150" s="2" customFormat="1" ht="37.8" customHeight="1">
      <c r="A150" s="39"/>
      <c r="B150" s="40"/>
      <c r="C150" s="253" t="s">
        <v>404</v>
      </c>
      <c r="D150" s="253" t="s">
        <v>292</v>
      </c>
      <c r="E150" s="254" t="s">
        <v>405</v>
      </c>
      <c r="F150" s="255" t="s">
        <v>406</v>
      </c>
      <c r="G150" s="256" t="s">
        <v>387</v>
      </c>
      <c r="H150" s="257">
        <v>3</v>
      </c>
      <c r="I150" s="258"/>
      <c r="J150" s="259">
        <f>ROUND(I150*H150,2)</f>
        <v>0</v>
      </c>
      <c r="K150" s="260"/>
      <c r="L150" s="261"/>
      <c r="M150" s="262" t="s">
        <v>19</v>
      </c>
      <c r="N150" s="263" t="s">
        <v>49</v>
      </c>
      <c r="O150" s="85"/>
      <c r="P150" s="216">
        <f>O150*H150</f>
        <v>0</v>
      </c>
      <c r="Q150" s="216">
        <v>0.0035000000000000001</v>
      </c>
      <c r="R150" s="216">
        <f>Q150*H150</f>
        <v>0.010500000000000001</v>
      </c>
      <c r="S150" s="216">
        <v>0</v>
      </c>
      <c r="T150" s="21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8" t="s">
        <v>296</v>
      </c>
      <c r="AT150" s="218" t="s">
        <v>292</v>
      </c>
      <c r="AU150" s="218" t="s">
        <v>88</v>
      </c>
      <c r="AY150" s="18" t="s">
        <v>128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8" t="s">
        <v>86</v>
      </c>
      <c r="BK150" s="219">
        <f>ROUND(I150*H150,2)</f>
        <v>0</v>
      </c>
      <c r="BL150" s="18" t="s">
        <v>220</v>
      </c>
      <c r="BM150" s="218" t="s">
        <v>407</v>
      </c>
    </row>
    <row r="151" s="2" customFormat="1" ht="37.8" customHeight="1">
      <c r="A151" s="39"/>
      <c r="B151" s="40"/>
      <c r="C151" s="253" t="s">
        <v>408</v>
      </c>
      <c r="D151" s="253" t="s">
        <v>292</v>
      </c>
      <c r="E151" s="254" t="s">
        <v>409</v>
      </c>
      <c r="F151" s="255" t="s">
        <v>410</v>
      </c>
      <c r="G151" s="256" t="s">
        <v>387</v>
      </c>
      <c r="H151" s="257">
        <v>2</v>
      </c>
      <c r="I151" s="258"/>
      <c r="J151" s="259">
        <f>ROUND(I151*H151,2)</f>
        <v>0</v>
      </c>
      <c r="K151" s="260"/>
      <c r="L151" s="261"/>
      <c r="M151" s="262" t="s">
        <v>19</v>
      </c>
      <c r="N151" s="263" t="s">
        <v>49</v>
      </c>
      <c r="O151" s="85"/>
      <c r="P151" s="216">
        <f>O151*H151</f>
        <v>0</v>
      </c>
      <c r="Q151" s="216">
        <v>0.0037000000000000002</v>
      </c>
      <c r="R151" s="216">
        <f>Q151*H151</f>
        <v>0.0074000000000000003</v>
      </c>
      <c r="S151" s="216">
        <v>0</v>
      </c>
      <c r="T151" s="21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8" t="s">
        <v>296</v>
      </c>
      <c r="AT151" s="218" t="s">
        <v>292</v>
      </c>
      <c r="AU151" s="218" t="s">
        <v>88</v>
      </c>
      <c r="AY151" s="18" t="s">
        <v>128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8" t="s">
        <v>86</v>
      </c>
      <c r="BK151" s="219">
        <f>ROUND(I151*H151,2)</f>
        <v>0</v>
      </c>
      <c r="BL151" s="18" t="s">
        <v>220</v>
      </c>
      <c r="BM151" s="218" t="s">
        <v>411</v>
      </c>
    </row>
    <row r="152" s="2" customFormat="1" ht="37.8" customHeight="1">
      <c r="A152" s="39"/>
      <c r="B152" s="40"/>
      <c r="C152" s="253" t="s">
        <v>296</v>
      </c>
      <c r="D152" s="253" t="s">
        <v>292</v>
      </c>
      <c r="E152" s="254" t="s">
        <v>412</v>
      </c>
      <c r="F152" s="255" t="s">
        <v>413</v>
      </c>
      <c r="G152" s="256" t="s">
        <v>414</v>
      </c>
      <c r="H152" s="257">
        <v>1</v>
      </c>
      <c r="I152" s="258"/>
      <c r="J152" s="259">
        <f>ROUND(I152*H152,2)</f>
        <v>0</v>
      </c>
      <c r="K152" s="260"/>
      <c r="L152" s="261"/>
      <c r="M152" s="262" t="s">
        <v>19</v>
      </c>
      <c r="N152" s="263" t="s">
        <v>49</v>
      </c>
      <c r="O152" s="85"/>
      <c r="P152" s="216">
        <f>O152*H152</f>
        <v>0</v>
      </c>
      <c r="Q152" s="216">
        <v>0.0044000000000000003</v>
      </c>
      <c r="R152" s="216">
        <f>Q152*H152</f>
        <v>0.0044000000000000003</v>
      </c>
      <c r="S152" s="216">
        <v>0</v>
      </c>
      <c r="T152" s="21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8" t="s">
        <v>296</v>
      </c>
      <c r="AT152" s="218" t="s">
        <v>292</v>
      </c>
      <c r="AU152" s="218" t="s">
        <v>88</v>
      </c>
      <c r="AY152" s="18" t="s">
        <v>128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8" t="s">
        <v>86</v>
      </c>
      <c r="BK152" s="219">
        <f>ROUND(I152*H152,2)</f>
        <v>0</v>
      </c>
      <c r="BL152" s="18" t="s">
        <v>220</v>
      </c>
      <c r="BM152" s="218" t="s">
        <v>415</v>
      </c>
    </row>
    <row r="153" s="2" customFormat="1" ht="21.75" customHeight="1">
      <c r="A153" s="39"/>
      <c r="B153" s="40"/>
      <c r="C153" s="253" t="s">
        <v>416</v>
      </c>
      <c r="D153" s="253" t="s">
        <v>292</v>
      </c>
      <c r="E153" s="254" t="s">
        <v>417</v>
      </c>
      <c r="F153" s="255" t="s">
        <v>418</v>
      </c>
      <c r="G153" s="256" t="s">
        <v>281</v>
      </c>
      <c r="H153" s="257">
        <v>4</v>
      </c>
      <c r="I153" s="258"/>
      <c r="J153" s="259">
        <f>ROUND(I153*H153,2)</f>
        <v>0</v>
      </c>
      <c r="K153" s="260"/>
      <c r="L153" s="261"/>
      <c r="M153" s="262" t="s">
        <v>19</v>
      </c>
      <c r="N153" s="263" t="s">
        <v>49</v>
      </c>
      <c r="O153" s="85"/>
      <c r="P153" s="216">
        <f>O153*H153</f>
        <v>0</v>
      </c>
      <c r="Q153" s="216">
        <v>0.00059999999999999995</v>
      </c>
      <c r="R153" s="216">
        <f>Q153*H153</f>
        <v>0.0023999999999999998</v>
      </c>
      <c r="S153" s="216">
        <v>0</v>
      </c>
      <c r="T153" s="21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8" t="s">
        <v>296</v>
      </c>
      <c r="AT153" s="218" t="s">
        <v>292</v>
      </c>
      <c r="AU153" s="218" t="s">
        <v>88</v>
      </c>
      <c r="AY153" s="18" t="s">
        <v>128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8" t="s">
        <v>86</v>
      </c>
      <c r="BK153" s="219">
        <f>ROUND(I153*H153,2)</f>
        <v>0</v>
      </c>
      <c r="BL153" s="18" t="s">
        <v>220</v>
      </c>
      <c r="BM153" s="218" t="s">
        <v>419</v>
      </c>
    </row>
    <row r="154" s="2" customFormat="1" ht="21.75" customHeight="1">
      <c r="A154" s="39"/>
      <c r="B154" s="40"/>
      <c r="C154" s="206" t="s">
        <v>420</v>
      </c>
      <c r="D154" s="206" t="s">
        <v>130</v>
      </c>
      <c r="E154" s="207" t="s">
        <v>421</v>
      </c>
      <c r="F154" s="208" t="s">
        <v>422</v>
      </c>
      <c r="G154" s="209" t="s">
        <v>281</v>
      </c>
      <c r="H154" s="210">
        <v>5</v>
      </c>
      <c r="I154" s="211"/>
      <c r="J154" s="212">
        <f>ROUND(I154*H154,2)</f>
        <v>0</v>
      </c>
      <c r="K154" s="213"/>
      <c r="L154" s="45"/>
      <c r="M154" s="214" t="s">
        <v>19</v>
      </c>
      <c r="N154" s="215" t="s">
        <v>49</v>
      </c>
      <c r="O154" s="85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8" t="s">
        <v>220</v>
      </c>
      <c r="AT154" s="218" t="s">
        <v>130</v>
      </c>
      <c r="AU154" s="218" t="s">
        <v>88</v>
      </c>
      <c r="AY154" s="18" t="s">
        <v>128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8" t="s">
        <v>86</v>
      </c>
      <c r="BK154" s="219">
        <f>ROUND(I154*H154,2)</f>
        <v>0</v>
      </c>
      <c r="BL154" s="18" t="s">
        <v>220</v>
      </c>
      <c r="BM154" s="218" t="s">
        <v>423</v>
      </c>
    </row>
    <row r="155" s="2" customFormat="1">
      <c r="A155" s="39"/>
      <c r="B155" s="40"/>
      <c r="C155" s="41"/>
      <c r="D155" s="220" t="s">
        <v>136</v>
      </c>
      <c r="E155" s="41"/>
      <c r="F155" s="221" t="s">
        <v>424</v>
      </c>
      <c r="G155" s="41"/>
      <c r="H155" s="41"/>
      <c r="I155" s="222"/>
      <c r="J155" s="41"/>
      <c r="K155" s="41"/>
      <c r="L155" s="45"/>
      <c r="M155" s="223"/>
      <c r="N155" s="224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136</v>
      </c>
      <c r="AU155" s="18" t="s">
        <v>88</v>
      </c>
    </row>
    <row r="156" s="2" customFormat="1" ht="24.15" customHeight="1">
      <c r="A156" s="39"/>
      <c r="B156" s="40"/>
      <c r="C156" s="206" t="s">
        <v>425</v>
      </c>
      <c r="D156" s="206" t="s">
        <v>130</v>
      </c>
      <c r="E156" s="207" t="s">
        <v>426</v>
      </c>
      <c r="F156" s="208" t="s">
        <v>427</v>
      </c>
      <c r="G156" s="209" t="s">
        <v>155</v>
      </c>
      <c r="H156" s="210">
        <v>0.119</v>
      </c>
      <c r="I156" s="211"/>
      <c r="J156" s="212">
        <f>ROUND(I156*H156,2)</f>
        <v>0</v>
      </c>
      <c r="K156" s="213"/>
      <c r="L156" s="45"/>
      <c r="M156" s="214" t="s">
        <v>19</v>
      </c>
      <c r="N156" s="215" t="s">
        <v>49</v>
      </c>
      <c r="O156" s="85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8" t="s">
        <v>220</v>
      </c>
      <c r="AT156" s="218" t="s">
        <v>130</v>
      </c>
      <c r="AU156" s="218" t="s">
        <v>88</v>
      </c>
      <c r="AY156" s="18" t="s">
        <v>128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8" t="s">
        <v>86</v>
      </c>
      <c r="BK156" s="219">
        <f>ROUND(I156*H156,2)</f>
        <v>0</v>
      </c>
      <c r="BL156" s="18" t="s">
        <v>220</v>
      </c>
      <c r="BM156" s="218" t="s">
        <v>428</v>
      </c>
    </row>
    <row r="157" s="2" customFormat="1" ht="24.15" customHeight="1">
      <c r="A157" s="39"/>
      <c r="B157" s="40"/>
      <c r="C157" s="206" t="s">
        <v>429</v>
      </c>
      <c r="D157" s="206" t="s">
        <v>130</v>
      </c>
      <c r="E157" s="207" t="s">
        <v>430</v>
      </c>
      <c r="F157" s="208" t="s">
        <v>431</v>
      </c>
      <c r="G157" s="209" t="s">
        <v>155</v>
      </c>
      <c r="H157" s="210">
        <v>0.057000000000000002</v>
      </c>
      <c r="I157" s="211"/>
      <c r="J157" s="212">
        <f>ROUND(I157*H157,2)</f>
        <v>0</v>
      </c>
      <c r="K157" s="213"/>
      <c r="L157" s="45"/>
      <c r="M157" s="214" t="s">
        <v>19</v>
      </c>
      <c r="N157" s="215" t="s">
        <v>49</v>
      </c>
      <c r="O157" s="85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8" t="s">
        <v>220</v>
      </c>
      <c r="AT157" s="218" t="s">
        <v>130</v>
      </c>
      <c r="AU157" s="218" t="s">
        <v>88</v>
      </c>
      <c r="AY157" s="18" t="s">
        <v>128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8" t="s">
        <v>86</v>
      </c>
      <c r="BK157" s="219">
        <f>ROUND(I157*H157,2)</f>
        <v>0</v>
      </c>
      <c r="BL157" s="18" t="s">
        <v>220</v>
      </c>
      <c r="BM157" s="218" t="s">
        <v>432</v>
      </c>
    </row>
    <row r="158" s="2" customFormat="1">
      <c r="A158" s="39"/>
      <c r="B158" s="40"/>
      <c r="C158" s="41"/>
      <c r="D158" s="220" t="s">
        <v>136</v>
      </c>
      <c r="E158" s="41"/>
      <c r="F158" s="221" t="s">
        <v>433</v>
      </c>
      <c r="G158" s="41"/>
      <c r="H158" s="41"/>
      <c r="I158" s="222"/>
      <c r="J158" s="41"/>
      <c r="K158" s="41"/>
      <c r="L158" s="45"/>
      <c r="M158" s="223"/>
      <c r="N158" s="224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136</v>
      </c>
      <c r="AU158" s="18" t="s">
        <v>88</v>
      </c>
    </row>
    <row r="159" s="2" customFormat="1" ht="24.15" customHeight="1">
      <c r="A159" s="39"/>
      <c r="B159" s="40"/>
      <c r="C159" s="206" t="s">
        <v>434</v>
      </c>
      <c r="D159" s="206" t="s">
        <v>130</v>
      </c>
      <c r="E159" s="207" t="s">
        <v>435</v>
      </c>
      <c r="F159" s="208" t="s">
        <v>436</v>
      </c>
      <c r="G159" s="209" t="s">
        <v>155</v>
      </c>
      <c r="H159" s="210">
        <v>0.057000000000000002</v>
      </c>
      <c r="I159" s="211"/>
      <c r="J159" s="212">
        <f>ROUND(I159*H159,2)</f>
        <v>0</v>
      </c>
      <c r="K159" s="213"/>
      <c r="L159" s="45"/>
      <c r="M159" s="214" t="s">
        <v>19</v>
      </c>
      <c r="N159" s="215" t="s">
        <v>49</v>
      </c>
      <c r="O159" s="85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8" t="s">
        <v>220</v>
      </c>
      <c r="AT159" s="218" t="s">
        <v>130</v>
      </c>
      <c r="AU159" s="218" t="s">
        <v>88</v>
      </c>
      <c r="AY159" s="18" t="s">
        <v>128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8" t="s">
        <v>86</v>
      </c>
      <c r="BK159" s="219">
        <f>ROUND(I159*H159,2)</f>
        <v>0</v>
      </c>
      <c r="BL159" s="18" t="s">
        <v>220</v>
      </c>
      <c r="BM159" s="218" t="s">
        <v>437</v>
      </c>
    </row>
    <row r="160" s="2" customFormat="1" ht="24.15" customHeight="1">
      <c r="A160" s="39"/>
      <c r="B160" s="40"/>
      <c r="C160" s="206" t="s">
        <v>438</v>
      </c>
      <c r="D160" s="206" t="s">
        <v>130</v>
      </c>
      <c r="E160" s="207" t="s">
        <v>439</v>
      </c>
      <c r="F160" s="208" t="s">
        <v>440</v>
      </c>
      <c r="G160" s="209" t="s">
        <v>155</v>
      </c>
      <c r="H160" s="210">
        <v>0.057000000000000002</v>
      </c>
      <c r="I160" s="211"/>
      <c r="J160" s="212">
        <f>ROUND(I160*H160,2)</f>
        <v>0</v>
      </c>
      <c r="K160" s="213"/>
      <c r="L160" s="45"/>
      <c r="M160" s="214" t="s">
        <v>19</v>
      </c>
      <c r="N160" s="215" t="s">
        <v>49</v>
      </c>
      <c r="O160" s="85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8" t="s">
        <v>220</v>
      </c>
      <c r="AT160" s="218" t="s">
        <v>130</v>
      </c>
      <c r="AU160" s="218" t="s">
        <v>88</v>
      </c>
      <c r="AY160" s="18" t="s">
        <v>128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8" t="s">
        <v>86</v>
      </c>
      <c r="BK160" s="219">
        <f>ROUND(I160*H160,2)</f>
        <v>0</v>
      </c>
      <c r="BL160" s="18" t="s">
        <v>220</v>
      </c>
      <c r="BM160" s="218" t="s">
        <v>441</v>
      </c>
    </row>
    <row r="161" s="2" customFormat="1">
      <c r="A161" s="39"/>
      <c r="B161" s="40"/>
      <c r="C161" s="41"/>
      <c r="D161" s="220" t="s">
        <v>136</v>
      </c>
      <c r="E161" s="41"/>
      <c r="F161" s="221" t="s">
        <v>442</v>
      </c>
      <c r="G161" s="41"/>
      <c r="H161" s="41"/>
      <c r="I161" s="222"/>
      <c r="J161" s="41"/>
      <c r="K161" s="41"/>
      <c r="L161" s="45"/>
      <c r="M161" s="223"/>
      <c r="N161" s="224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136</v>
      </c>
      <c r="AU161" s="18" t="s">
        <v>88</v>
      </c>
    </row>
    <row r="162" s="12" customFormat="1" ht="22.8" customHeight="1">
      <c r="A162" s="12"/>
      <c r="B162" s="190"/>
      <c r="C162" s="191"/>
      <c r="D162" s="192" t="s">
        <v>77</v>
      </c>
      <c r="E162" s="204" t="s">
        <v>443</v>
      </c>
      <c r="F162" s="204" t="s">
        <v>444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SUM(P163:P256)</f>
        <v>0</v>
      </c>
      <c r="Q162" s="198"/>
      <c r="R162" s="199">
        <f>SUM(R163:R256)</f>
        <v>2.36565</v>
      </c>
      <c r="S162" s="198"/>
      <c r="T162" s="200">
        <f>SUM(T163:T256)</f>
        <v>2.0741100000000006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88</v>
      </c>
      <c r="AT162" s="202" t="s">
        <v>77</v>
      </c>
      <c r="AU162" s="202" t="s">
        <v>86</v>
      </c>
      <c r="AY162" s="201" t="s">
        <v>128</v>
      </c>
      <c r="BK162" s="203">
        <f>SUM(BK163:BK256)</f>
        <v>0</v>
      </c>
    </row>
    <row r="163" s="2" customFormat="1" ht="24.15" customHeight="1">
      <c r="A163" s="39"/>
      <c r="B163" s="40"/>
      <c r="C163" s="206" t="s">
        <v>445</v>
      </c>
      <c r="D163" s="206" t="s">
        <v>130</v>
      </c>
      <c r="E163" s="207" t="s">
        <v>446</v>
      </c>
      <c r="F163" s="208" t="s">
        <v>447</v>
      </c>
      <c r="G163" s="209" t="s">
        <v>281</v>
      </c>
      <c r="H163" s="210">
        <v>3</v>
      </c>
      <c r="I163" s="211"/>
      <c r="J163" s="212">
        <f>ROUND(I163*H163,2)</f>
        <v>0</v>
      </c>
      <c r="K163" s="213"/>
      <c r="L163" s="45"/>
      <c r="M163" s="214" t="s">
        <v>19</v>
      </c>
      <c r="N163" s="215" t="s">
        <v>49</v>
      </c>
      <c r="O163" s="85"/>
      <c r="P163" s="216">
        <f>O163*H163</f>
        <v>0</v>
      </c>
      <c r="Q163" s="216">
        <v>0</v>
      </c>
      <c r="R163" s="216">
        <f>Q163*H163</f>
        <v>0</v>
      </c>
      <c r="S163" s="216">
        <v>0.01102</v>
      </c>
      <c r="T163" s="217">
        <f>S163*H163</f>
        <v>0.033059999999999999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8" t="s">
        <v>220</v>
      </c>
      <c r="AT163" s="218" t="s">
        <v>130</v>
      </c>
      <c r="AU163" s="218" t="s">
        <v>88</v>
      </c>
      <c r="AY163" s="18" t="s">
        <v>128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8" t="s">
        <v>86</v>
      </c>
      <c r="BK163" s="219">
        <f>ROUND(I163*H163,2)</f>
        <v>0</v>
      </c>
      <c r="BL163" s="18" t="s">
        <v>220</v>
      </c>
      <c r="BM163" s="218" t="s">
        <v>448</v>
      </c>
    </row>
    <row r="164" s="2" customFormat="1">
      <c r="A164" s="39"/>
      <c r="B164" s="40"/>
      <c r="C164" s="41"/>
      <c r="D164" s="220" t="s">
        <v>136</v>
      </c>
      <c r="E164" s="41"/>
      <c r="F164" s="221" t="s">
        <v>449</v>
      </c>
      <c r="G164" s="41"/>
      <c r="H164" s="41"/>
      <c r="I164" s="222"/>
      <c r="J164" s="41"/>
      <c r="K164" s="41"/>
      <c r="L164" s="45"/>
      <c r="M164" s="223"/>
      <c r="N164" s="22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136</v>
      </c>
      <c r="AU164" s="18" t="s">
        <v>88</v>
      </c>
    </row>
    <row r="165" s="2" customFormat="1" ht="24.15" customHeight="1">
      <c r="A165" s="39"/>
      <c r="B165" s="40"/>
      <c r="C165" s="206" t="s">
        <v>450</v>
      </c>
      <c r="D165" s="206" t="s">
        <v>130</v>
      </c>
      <c r="E165" s="207" t="s">
        <v>451</v>
      </c>
      <c r="F165" s="208" t="s">
        <v>452</v>
      </c>
      <c r="G165" s="209" t="s">
        <v>281</v>
      </c>
      <c r="H165" s="210">
        <v>18</v>
      </c>
      <c r="I165" s="211"/>
      <c r="J165" s="212">
        <f>ROUND(I165*H165,2)</f>
        <v>0</v>
      </c>
      <c r="K165" s="213"/>
      <c r="L165" s="45"/>
      <c r="M165" s="214" t="s">
        <v>19</v>
      </c>
      <c r="N165" s="215" t="s">
        <v>49</v>
      </c>
      <c r="O165" s="85"/>
      <c r="P165" s="216">
        <f>O165*H165</f>
        <v>0</v>
      </c>
      <c r="Q165" s="216">
        <v>0</v>
      </c>
      <c r="R165" s="216">
        <f>Q165*H165</f>
        <v>0</v>
      </c>
      <c r="S165" s="216">
        <v>0.014420000000000001</v>
      </c>
      <c r="T165" s="217">
        <f>S165*H165</f>
        <v>0.25956000000000001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8" t="s">
        <v>220</v>
      </c>
      <c r="AT165" s="218" t="s">
        <v>130</v>
      </c>
      <c r="AU165" s="218" t="s">
        <v>88</v>
      </c>
      <c r="AY165" s="18" t="s">
        <v>128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8" t="s">
        <v>86</v>
      </c>
      <c r="BK165" s="219">
        <f>ROUND(I165*H165,2)</f>
        <v>0</v>
      </c>
      <c r="BL165" s="18" t="s">
        <v>220</v>
      </c>
      <c r="BM165" s="218" t="s">
        <v>453</v>
      </c>
    </row>
    <row r="166" s="2" customFormat="1">
      <c r="A166" s="39"/>
      <c r="B166" s="40"/>
      <c r="C166" s="41"/>
      <c r="D166" s="220" t="s">
        <v>136</v>
      </c>
      <c r="E166" s="41"/>
      <c r="F166" s="221" t="s">
        <v>454</v>
      </c>
      <c r="G166" s="41"/>
      <c r="H166" s="41"/>
      <c r="I166" s="222"/>
      <c r="J166" s="41"/>
      <c r="K166" s="41"/>
      <c r="L166" s="45"/>
      <c r="M166" s="223"/>
      <c r="N166" s="224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136</v>
      </c>
      <c r="AU166" s="18" t="s">
        <v>88</v>
      </c>
    </row>
    <row r="167" s="2" customFormat="1" ht="21.75" customHeight="1">
      <c r="A167" s="39"/>
      <c r="B167" s="40"/>
      <c r="C167" s="206" t="s">
        <v>455</v>
      </c>
      <c r="D167" s="206" t="s">
        <v>130</v>
      </c>
      <c r="E167" s="207" t="s">
        <v>456</v>
      </c>
      <c r="F167" s="208" t="s">
        <v>457</v>
      </c>
      <c r="G167" s="209" t="s">
        <v>281</v>
      </c>
      <c r="H167" s="210">
        <v>26</v>
      </c>
      <c r="I167" s="211"/>
      <c r="J167" s="212">
        <f>ROUND(I167*H167,2)</f>
        <v>0</v>
      </c>
      <c r="K167" s="213"/>
      <c r="L167" s="45"/>
      <c r="M167" s="214" t="s">
        <v>19</v>
      </c>
      <c r="N167" s="215" t="s">
        <v>49</v>
      </c>
      <c r="O167" s="85"/>
      <c r="P167" s="216">
        <f>O167*H167</f>
        <v>0</v>
      </c>
      <c r="Q167" s="216">
        <v>0</v>
      </c>
      <c r="R167" s="216">
        <f>Q167*H167</f>
        <v>0</v>
      </c>
      <c r="S167" s="216">
        <v>0.00029</v>
      </c>
      <c r="T167" s="217">
        <f>S167*H167</f>
        <v>0.0075399999999999998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8" t="s">
        <v>220</v>
      </c>
      <c r="AT167" s="218" t="s">
        <v>130</v>
      </c>
      <c r="AU167" s="218" t="s">
        <v>88</v>
      </c>
      <c r="AY167" s="18" t="s">
        <v>128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8" t="s">
        <v>86</v>
      </c>
      <c r="BK167" s="219">
        <f>ROUND(I167*H167,2)</f>
        <v>0</v>
      </c>
      <c r="BL167" s="18" t="s">
        <v>220</v>
      </c>
      <c r="BM167" s="218" t="s">
        <v>458</v>
      </c>
    </row>
    <row r="168" s="2" customFormat="1">
      <c r="A168" s="39"/>
      <c r="B168" s="40"/>
      <c r="C168" s="41"/>
      <c r="D168" s="220" t="s">
        <v>136</v>
      </c>
      <c r="E168" s="41"/>
      <c r="F168" s="221" t="s">
        <v>459</v>
      </c>
      <c r="G168" s="41"/>
      <c r="H168" s="41"/>
      <c r="I168" s="222"/>
      <c r="J168" s="41"/>
      <c r="K168" s="41"/>
      <c r="L168" s="45"/>
      <c r="M168" s="223"/>
      <c r="N168" s="224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136</v>
      </c>
      <c r="AU168" s="18" t="s">
        <v>88</v>
      </c>
    </row>
    <row r="169" s="2" customFormat="1" ht="21.75" customHeight="1">
      <c r="A169" s="39"/>
      <c r="B169" s="40"/>
      <c r="C169" s="206" t="s">
        <v>460</v>
      </c>
      <c r="D169" s="206" t="s">
        <v>130</v>
      </c>
      <c r="E169" s="207" t="s">
        <v>461</v>
      </c>
      <c r="F169" s="208" t="s">
        <v>462</v>
      </c>
      <c r="G169" s="209" t="s">
        <v>281</v>
      </c>
      <c r="H169" s="210">
        <v>118</v>
      </c>
      <c r="I169" s="211"/>
      <c r="J169" s="212">
        <f>ROUND(I169*H169,2)</f>
        <v>0</v>
      </c>
      <c r="K169" s="213"/>
      <c r="L169" s="45"/>
      <c r="M169" s="214" t="s">
        <v>19</v>
      </c>
      <c r="N169" s="215" t="s">
        <v>49</v>
      </c>
      <c r="O169" s="85"/>
      <c r="P169" s="216">
        <f>O169*H169</f>
        <v>0</v>
      </c>
      <c r="Q169" s="216">
        <v>0</v>
      </c>
      <c r="R169" s="216">
        <f>Q169*H169</f>
        <v>0</v>
      </c>
      <c r="S169" s="216">
        <v>0.00032000000000000003</v>
      </c>
      <c r="T169" s="217">
        <f>S169*H169</f>
        <v>0.037760000000000002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8" t="s">
        <v>220</v>
      </c>
      <c r="AT169" s="218" t="s">
        <v>130</v>
      </c>
      <c r="AU169" s="218" t="s">
        <v>88</v>
      </c>
      <c r="AY169" s="18" t="s">
        <v>128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8" t="s">
        <v>86</v>
      </c>
      <c r="BK169" s="219">
        <f>ROUND(I169*H169,2)</f>
        <v>0</v>
      </c>
      <c r="BL169" s="18" t="s">
        <v>220</v>
      </c>
      <c r="BM169" s="218" t="s">
        <v>463</v>
      </c>
    </row>
    <row r="170" s="2" customFormat="1">
      <c r="A170" s="39"/>
      <c r="B170" s="40"/>
      <c r="C170" s="41"/>
      <c r="D170" s="220" t="s">
        <v>136</v>
      </c>
      <c r="E170" s="41"/>
      <c r="F170" s="221" t="s">
        <v>464</v>
      </c>
      <c r="G170" s="41"/>
      <c r="H170" s="41"/>
      <c r="I170" s="222"/>
      <c r="J170" s="41"/>
      <c r="K170" s="41"/>
      <c r="L170" s="45"/>
      <c r="M170" s="223"/>
      <c r="N170" s="22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136</v>
      </c>
      <c r="AU170" s="18" t="s">
        <v>88</v>
      </c>
    </row>
    <row r="171" s="2" customFormat="1" ht="24.15" customHeight="1">
      <c r="A171" s="39"/>
      <c r="B171" s="40"/>
      <c r="C171" s="206" t="s">
        <v>465</v>
      </c>
      <c r="D171" s="206" t="s">
        <v>130</v>
      </c>
      <c r="E171" s="207" t="s">
        <v>466</v>
      </c>
      <c r="F171" s="208" t="s">
        <v>467</v>
      </c>
      <c r="G171" s="209" t="s">
        <v>281</v>
      </c>
      <c r="H171" s="210">
        <v>23</v>
      </c>
      <c r="I171" s="211"/>
      <c r="J171" s="212">
        <f>ROUND(I171*H171,2)</f>
        <v>0</v>
      </c>
      <c r="K171" s="213"/>
      <c r="L171" s="45"/>
      <c r="M171" s="214" t="s">
        <v>19</v>
      </c>
      <c r="N171" s="215" t="s">
        <v>49</v>
      </c>
      <c r="O171" s="85"/>
      <c r="P171" s="216">
        <f>O171*H171</f>
        <v>0</v>
      </c>
      <c r="Q171" s="216">
        <v>0.0025200000000000001</v>
      </c>
      <c r="R171" s="216">
        <f>Q171*H171</f>
        <v>0.057960000000000005</v>
      </c>
      <c r="S171" s="216">
        <v>0</v>
      </c>
      <c r="T171" s="21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8" t="s">
        <v>220</v>
      </c>
      <c r="AT171" s="218" t="s">
        <v>130</v>
      </c>
      <c r="AU171" s="218" t="s">
        <v>88</v>
      </c>
      <c r="AY171" s="18" t="s">
        <v>128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8" t="s">
        <v>86</v>
      </c>
      <c r="BK171" s="219">
        <f>ROUND(I171*H171,2)</f>
        <v>0</v>
      </c>
      <c r="BL171" s="18" t="s">
        <v>220</v>
      </c>
      <c r="BM171" s="218" t="s">
        <v>468</v>
      </c>
    </row>
    <row r="172" s="2" customFormat="1" ht="24.15" customHeight="1">
      <c r="A172" s="39"/>
      <c r="B172" s="40"/>
      <c r="C172" s="206" t="s">
        <v>469</v>
      </c>
      <c r="D172" s="206" t="s">
        <v>130</v>
      </c>
      <c r="E172" s="207" t="s">
        <v>470</v>
      </c>
      <c r="F172" s="208" t="s">
        <v>471</v>
      </c>
      <c r="G172" s="209" t="s">
        <v>281</v>
      </c>
      <c r="H172" s="210">
        <v>30</v>
      </c>
      <c r="I172" s="211"/>
      <c r="J172" s="212">
        <f>ROUND(I172*H172,2)</f>
        <v>0</v>
      </c>
      <c r="K172" s="213"/>
      <c r="L172" s="45"/>
      <c r="M172" s="214" t="s">
        <v>19</v>
      </c>
      <c r="N172" s="215" t="s">
        <v>49</v>
      </c>
      <c r="O172" s="85"/>
      <c r="P172" s="216">
        <f>O172*H172</f>
        <v>0</v>
      </c>
      <c r="Q172" s="216">
        <v>0.0035000000000000001</v>
      </c>
      <c r="R172" s="216">
        <f>Q172*H172</f>
        <v>0.105</v>
      </c>
      <c r="S172" s="216">
        <v>0</v>
      </c>
      <c r="T172" s="21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8" t="s">
        <v>220</v>
      </c>
      <c r="AT172" s="218" t="s">
        <v>130</v>
      </c>
      <c r="AU172" s="218" t="s">
        <v>88</v>
      </c>
      <c r="AY172" s="18" t="s">
        <v>128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8" t="s">
        <v>86</v>
      </c>
      <c r="BK172" s="219">
        <f>ROUND(I172*H172,2)</f>
        <v>0</v>
      </c>
      <c r="BL172" s="18" t="s">
        <v>220</v>
      </c>
      <c r="BM172" s="218" t="s">
        <v>472</v>
      </c>
    </row>
    <row r="173" s="2" customFormat="1" ht="24.15" customHeight="1">
      <c r="A173" s="39"/>
      <c r="B173" s="40"/>
      <c r="C173" s="206" t="s">
        <v>473</v>
      </c>
      <c r="D173" s="206" t="s">
        <v>130</v>
      </c>
      <c r="E173" s="207" t="s">
        <v>474</v>
      </c>
      <c r="F173" s="208" t="s">
        <v>475</v>
      </c>
      <c r="G173" s="209" t="s">
        <v>281</v>
      </c>
      <c r="H173" s="210">
        <v>63</v>
      </c>
      <c r="I173" s="211"/>
      <c r="J173" s="212">
        <f>ROUND(I173*H173,2)</f>
        <v>0</v>
      </c>
      <c r="K173" s="213"/>
      <c r="L173" s="45"/>
      <c r="M173" s="214" t="s">
        <v>19</v>
      </c>
      <c r="N173" s="215" t="s">
        <v>49</v>
      </c>
      <c r="O173" s="85"/>
      <c r="P173" s="216">
        <f>O173*H173</f>
        <v>0</v>
      </c>
      <c r="Q173" s="216">
        <v>0.0058599999999999998</v>
      </c>
      <c r="R173" s="216">
        <f>Q173*H173</f>
        <v>0.36918000000000001</v>
      </c>
      <c r="S173" s="216">
        <v>0</v>
      </c>
      <c r="T173" s="21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8" t="s">
        <v>220</v>
      </c>
      <c r="AT173" s="218" t="s">
        <v>130</v>
      </c>
      <c r="AU173" s="218" t="s">
        <v>88</v>
      </c>
      <c r="AY173" s="18" t="s">
        <v>128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8" t="s">
        <v>86</v>
      </c>
      <c r="BK173" s="219">
        <f>ROUND(I173*H173,2)</f>
        <v>0</v>
      </c>
      <c r="BL173" s="18" t="s">
        <v>220</v>
      </c>
      <c r="BM173" s="218" t="s">
        <v>476</v>
      </c>
    </row>
    <row r="174" s="2" customFormat="1" ht="24.15" customHeight="1">
      <c r="A174" s="39"/>
      <c r="B174" s="40"/>
      <c r="C174" s="206" t="s">
        <v>477</v>
      </c>
      <c r="D174" s="206" t="s">
        <v>130</v>
      </c>
      <c r="E174" s="207" t="s">
        <v>478</v>
      </c>
      <c r="F174" s="208" t="s">
        <v>479</v>
      </c>
      <c r="G174" s="209" t="s">
        <v>281</v>
      </c>
      <c r="H174" s="210">
        <v>8</v>
      </c>
      <c r="I174" s="211"/>
      <c r="J174" s="212">
        <f>ROUND(I174*H174,2)</f>
        <v>0</v>
      </c>
      <c r="K174" s="213"/>
      <c r="L174" s="45"/>
      <c r="M174" s="214" t="s">
        <v>19</v>
      </c>
      <c r="N174" s="215" t="s">
        <v>49</v>
      </c>
      <c r="O174" s="85"/>
      <c r="P174" s="216">
        <f>O174*H174</f>
        <v>0</v>
      </c>
      <c r="Q174" s="216">
        <v>0.014840000000000001</v>
      </c>
      <c r="R174" s="216">
        <f>Q174*H174</f>
        <v>0.11872000000000001</v>
      </c>
      <c r="S174" s="216">
        <v>0</v>
      </c>
      <c r="T174" s="21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8" t="s">
        <v>220</v>
      </c>
      <c r="AT174" s="218" t="s">
        <v>130</v>
      </c>
      <c r="AU174" s="218" t="s">
        <v>88</v>
      </c>
      <c r="AY174" s="18" t="s">
        <v>128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8" t="s">
        <v>86</v>
      </c>
      <c r="BK174" s="219">
        <f>ROUND(I174*H174,2)</f>
        <v>0</v>
      </c>
      <c r="BL174" s="18" t="s">
        <v>220</v>
      </c>
      <c r="BM174" s="218" t="s">
        <v>480</v>
      </c>
    </row>
    <row r="175" s="2" customFormat="1" ht="24.15" customHeight="1">
      <c r="A175" s="39"/>
      <c r="B175" s="40"/>
      <c r="C175" s="206" t="s">
        <v>481</v>
      </c>
      <c r="D175" s="206" t="s">
        <v>130</v>
      </c>
      <c r="E175" s="207" t="s">
        <v>482</v>
      </c>
      <c r="F175" s="208" t="s">
        <v>483</v>
      </c>
      <c r="G175" s="209" t="s">
        <v>281</v>
      </c>
      <c r="H175" s="210">
        <v>28</v>
      </c>
      <c r="I175" s="211"/>
      <c r="J175" s="212">
        <f>ROUND(I175*H175,2)</f>
        <v>0</v>
      </c>
      <c r="K175" s="213"/>
      <c r="L175" s="45"/>
      <c r="M175" s="214" t="s">
        <v>19</v>
      </c>
      <c r="N175" s="215" t="s">
        <v>49</v>
      </c>
      <c r="O175" s="85"/>
      <c r="P175" s="216">
        <f>O175*H175</f>
        <v>0</v>
      </c>
      <c r="Q175" s="216">
        <v>0.0229</v>
      </c>
      <c r="R175" s="216">
        <f>Q175*H175</f>
        <v>0.64119999999999999</v>
      </c>
      <c r="S175" s="216">
        <v>0</v>
      </c>
      <c r="T175" s="21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8" t="s">
        <v>220</v>
      </c>
      <c r="AT175" s="218" t="s">
        <v>130</v>
      </c>
      <c r="AU175" s="218" t="s">
        <v>88</v>
      </c>
      <c r="AY175" s="18" t="s">
        <v>128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8" t="s">
        <v>86</v>
      </c>
      <c r="BK175" s="219">
        <f>ROUND(I175*H175,2)</f>
        <v>0</v>
      </c>
      <c r="BL175" s="18" t="s">
        <v>220</v>
      </c>
      <c r="BM175" s="218" t="s">
        <v>484</v>
      </c>
    </row>
    <row r="176" s="2" customFormat="1" ht="24.15" customHeight="1">
      <c r="A176" s="39"/>
      <c r="B176" s="40"/>
      <c r="C176" s="206" t="s">
        <v>485</v>
      </c>
      <c r="D176" s="206" t="s">
        <v>130</v>
      </c>
      <c r="E176" s="207" t="s">
        <v>486</v>
      </c>
      <c r="F176" s="208" t="s">
        <v>487</v>
      </c>
      <c r="G176" s="209" t="s">
        <v>281</v>
      </c>
      <c r="H176" s="210">
        <v>14</v>
      </c>
      <c r="I176" s="211"/>
      <c r="J176" s="212">
        <f>ROUND(I176*H176,2)</f>
        <v>0</v>
      </c>
      <c r="K176" s="213"/>
      <c r="L176" s="45"/>
      <c r="M176" s="214" t="s">
        <v>19</v>
      </c>
      <c r="N176" s="215" t="s">
        <v>49</v>
      </c>
      <c r="O176" s="85"/>
      <c r="P176" s="216">
        <f>O176*H176</f>
        <v>0</v>
      </c>
      <c r="Q176" s="216">
        <v>0.025340000000000001</v>
      </c>
      <c r="R176" s="216">
        <f>Q176*H176</f>
        <v>0.35476000000000002</v>
      </c>
      <c r="S176" s="216">
        <v>0</v>
      </c>
      <c r="T176" s="21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8" t="s">
        <v>220</v>
      </c>
      <c r="AT176" s="218" t="s">
        <v>130</v>
      </c>
      <c r="AU176" s="218" t="s">
        <v>88</v>
      </c>
      <c r="AY176" s="18" t="s">
        <v>128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8" t="s">
        <v>86</v>
      </c>
      <c r="BK176" s="219">
        <f>ROUND(I176*H176,2)</f>
        <v>0</v>
      </c>
      <c r="BL176" s="18" t="s">
        <v>220</v>
      </c>
      <c r="BM176" s="218" t="s">
        <v>488</v>
      </c>
    </row>
    <row r="177" s="2" customFormat="1" ht="16.5" customHeight="1">
      <c r="A177" s="39"/>
      <c r="B177" s="40"/>
      <c r="C177" s="206" t="s">
        <v>489</v>
      </c>
      <c r="D177" s="206" t="s">
        <v>130</v>
      </c>
      <c r="E177" s="207" t="s">
        <v>490</v>
      </c>
      <c r="F177" s="208" t="s">
        <v>491</v>
      </c>
      <c r="G177" s="209" t="s">
        <v>492</v>
      </c>
      <c r="H177" s="210">
        <v>1</v>
      </c>
      <c r="I177" s="211"/>
      <c r="J177" s="212">
        <f>ROUND(I177*H177,2)</f>
        <v>0</v>
      </c>
      <c r="K177" s="213"/>
      <c r="L177" s="45"/>
      <c r="M177" s="214" t="s">
        <v>19</v>
      </c>
      <c r="N177" s="215" t="s">
        <v>49</v>
      </c>
      <c r="O177" s="85"/>
      <c r="P177" s="216">
        <f>O177*H177</f>
        <v>0</v>
      </c>
      <c r="Q177" s="216">
        <v>0.0042700000000000004</v>
      </c>
      <c r="R177" s="216">
        <f>Q177*H177</f>
        <v>0.0042700000000000004</v>
      </c>
      <c r="S177" s="216">
        <v>0</v>
      </c>
      <c r="T177" s="21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8" t="s">
        <v>220</v>
      </c>
      <c r="AT177" s="218" t="s">
        <v>130</v>
      </c>
      <c r="AU177" s="218" t="s">
        <v>88</v>
      </c>
      <c r="AY177" s="18" t="s">
        <v>128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8" t="s">
        <v>86</v>
      </c>
      <c r="BK177" s="219">
        <f>ROUND(I177*H177,2)</f>
        <v>0</v>
      </c>
      <c r="BL177" s="18" t="s">
        <v>220</v>
      </c>
      <c r="BM177" s="218" t="s">
        <v>493</v>
      </c>
    </row>
    <row r="178" s="2" customFormat="1" ht="16.5" customHeight="1">
      <c r="A178" s="39"/>
      <c r="B178" s="40"/>
      <c r="C178" s="206" t="s">
        <v>494</v>
      </c>
      <c r="D178" s="206" t="s">
        <v>130</v>
      </c>
      <c r="E178" s="207" t="s">
        <v>495</v>
      </c>
      <c r="F178" s="208" t="s">
        <v>496</v>
      </c>
      <c r="G178" s="209" t="s">
        <v>492</v>
      </c>
      <c r="H178" s="210">
        <v>2</v>
      </c>
      <c r="I178" s="211"/>
      <c r="J178" s="212">
        <f>ROUND(I178*H178,2)</f>
        <v>0</v>
      </c>
      <c r="K178" s="213"/>
      <c r="L178" s="45"/>
      <c r="M178" s="214" t="s">
        <v>19</v>
      </c>
      <c r="N178" s="215" t="s">
        <v>49</v>
      </c>
      <c r="O178" s="85"/>
      <c r="P178" s="216">
        <f>O178*H178</f>
        <v>0</v>
      </c>
      <c r="Q178" s="216">
        <v>0.0068999999999999999</v>
      </c>
      <c r="R178" s="216">
        <f>Q178*H178</f>
        <v>0.0138</v>
      </c>
      <c r="S178" s="216">
        <v>0</v>
      </c>
      <c r="T178" s="21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8" t="s">
        <v>220</v>
      </c>
      <c r="AT178" s="218" t="s">
        <v>130</v>
      </c>
      <c r="AU178" s="218" t="s">
        <v>88</v>
      </c>
      <c r="AY178" s="18" t="s">
        <v>128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8" t="s">
        <v>86</v>
      </c>
      <c r="BK178" s="219">
        <f>ROUND(I178*H178,2)</f>
        <v>0</v>
      </c>
      <c r="BL178" s="18" t="s">
        <v>220</v>
      </c>
      <c r="BM178" s="218" t="s">
        <v>497</v>
      </c>
    </row>
    <row r="179" s="2" customFormat="1" ht="24.15" customHeight="1">
      <c r="A179" s="39"/>
      <c r="B179" s="40"/>
      <c r="C179" s="206" t="s">
        <v>498</v>
      </c>
      <c r="D179" s="206" t="s">
        <v>130</v>
      </c>
      <c r="E179" s="207" t="s">
        <v>499</v>
      </c>
      <c r="F179" s="208" t="s">
        <v>500</v>
      </c>
      <c r="G179" s="209" t="s">
        <v>492</v>
      </c>
      <c r="H179" s="210">
        <v>1</v>
      </c>
      <c r="I179" s="211"/>
      <c r="J179" s="212">
        <f>ROUND(I179*H179,2)</f>
        <v>0</v>
      </c>
      <c r="K179" s="213"/>
      <c r="L179" s="45"/>
      <c r="M179" s="214" t="s">
        <v>19</v>
      </c>
      <c r="N179" s="215" t="s">
        <v>49</v>
      </c>
      <c r="O179" s="85"/>
      <c r="P179" s="216">
        <f>O179*H179</f>
        <v>0</v>
      </c>
      <c r="Q179" s="216">
        <v>0.023720000000000002</v>
      </c>
      <c r="R179" s="216">
        <f>Q179*H179</f>
        <v>0.023720000000000002</v>
      </c>
      <c r="S179" s="216">
        <v>0</v>
      </c>
      <c r="T179" s="21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8" t="s">
        <v>220</v>
      </c>
      <c r="AT179" s="218" t="s">
        <v>130</v>
      </c>
      <c r="AU179" s="218" t="s">
        <v>88</v>
      </c>
      <c r="AY179" s="18" t="s">
        <v>128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8" t="s">
        <v>86</v>
      </c>
      <c r="BK179" s="219">
        <f>ROUND(I179*H179,2)</f>
        <v>0</v>
      </c>
      <c r="BL179" s="18" t="s">
        <v>220</v>
      </c>
      <c r="BM179" s="218" t="s">
        <v>501</v>
      </c>
    </row>
    <row r="180" s="2" customFormat="1" ht="24.15" customHeight="1">
      <c r="A180" s="39"/>
      <c r="B180" s="40"/>
      <c r="C180" s="206" t="s">
        <v>502</v>
      </c>
      <c r="D180" s="206" t="s">
        <v>130</v>
      </c>
      <c r="E180" s="207" t="s">
        <v>503</v>
      </c>
      <c r="F180" s="208" t="s">
        <v>504</v>
      </c>
      <c r="G180" s="209" t="s">
        <v>492</v>
      </c>
      <c r="H180" s="210">
        <v>1</v>
      </c>
      <c r="I180" s="211"/>
      <c r="J180" s="212">
        <f>ROUND(I180*H180,2)</f>
        <v>0</v>
      </c>
      <c r="K180" s="213"/>
      <c r="L180" s="45"/>
      <c r="M180" s="214" t="s">
        <v>19</v>
      </c>
      <c r="N180" s="215" t="s">
        <v>49</v>
      </c>
      <c r="O180" s="85"/>
      <c r="P180" s="216">
        <f>O180*H180</f>
        <v>0</v>
      </c>
      <c r="Q180" s="216">
        <v>0.02819</v>
      </c>
      <c r="R180" s="216">
        <f>Q180*H180</f>
        <v>0.02819</v>
      </c>
      <c r="S180" s="216">
        <v>0</v>
      </c>
      <c r="T180" s="21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8" t="s">
        <v>220</v>
      </c>
      <c r="AT180" s="218" t="s">
        <v>130</v>
      </c>
      <c r="AU180" s="218" t="s">
        <v>88</v>
      </c>
      <c r="AY180" s="18" t="s">
        <v>128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8" t="s">
        <v>86</v>
      </c>
      <c r="BK180" s="219">
        <f>ROUND(I180*H180,2)</f>
        <v>0</v>
      </c>
      <c r="BL180" s="18" t="s">
        <v>220</v>
      </c>
      <c r="BM180" s="218" t="s">
        <v>505</v>
      </c>
    </row>
    <row r="181" s="2" customFormat="1" ht="33" customHeight="1">
      <c r="A181" s="39"/>
      <c r="B181" s="40"/>
      <c r="C181" s="206" t="s">
        <v>506</v>
      </c>
      <c r="D181" s="206" t="s">
        <v>130</v>
      </c>
      <c r="E181" s="207" t="s">
        <v>507</v>
      </c>
      <c r="F181" s="208" t="s">
        <v>508</v>
      </c>
      <c r="G181" s="209" t="s">
        <v>492</v>
      </c>
      <c r="H181" s="210">
        <v>4</v>
      </c>
      <c r="I181" s="211"/>
      <c r="J181" s="212">
        <f>ROUND(I181*H181,2)</f>
        <v>0</v>
      </c>
      <c r="K181" s="213"/>
      <c r="L181" s="45"/>
      <c r="M181" s="214" t="s">
        <v>19</v>
      </c>
      <c r="N181" s="215" t="s">
        <v>49</v>
      </c>
      <c r="O181" s="85"/>
      <c r="P181" s="216">
        <f>O181*H181</f>
        <v>0</v>
      </c>
      <c r="Q181" s="216">
        <v>0.0275</v>
      </c>
      <c r="R181" s="216">
        <f>Q181*H181</f>
        <v>0.11</v>
      </c>
      <c r="S181" s="216">
        <v>0</v>
      </c>
      <c r="T181" s="21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8" t="s">
        <v>220</v>
      </c>
      <c r="AT181" s="218" t="s">
        <v>130</v>
      </c>
      <c r="AU181" s="218" t="s">
        <v>88</v>
      </c>
      <c r="AY181" s="18" t="s">
        <v>128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18" t="s">
        <v>86</v>
      </c>
      <c r="BK181" s="219">
        <f>ROUND(I181*H181,2)</f>
        <v>0</v>
      </c>
      <c r="BL181" s="18" t="s">
        <v>220</v>
      </c>
      <c r="BM181" s="218" t="s">
        <v>509</v>
      </c>
    </row>
    <row r="182" s="2" customFormat="1" ht="24.15" customHeight="1">
      <c r="A182" s="39"/>
      <c r="B182" s="40"/>
      <c r="C182" s="206" t="s">
        <v>510</v>
      </c>
      <c r="D182" s="206" t="s">
        <v>130</v>
      </c>
      <c r="E182" s="207" t="s">
        <v>511</v>
      </c>
      <c r="F182" s="208" t="s">
        <v>512</v>
      </c>
      <c r="G182" s="209" t="s">
        <v>387</v>
      </c>
      <c r="H182" s="210">
        <v>40</v>
      </c>
      <c r="I182" s="211"/>
      <c r="J182" s="212">
        <f>ROUND(I182*H182,2)</f>
        <v>0</v>
      </c>
      <c r="K182" s="213"/>
      <c r="L182" s="45"/>
      <c r="M182" s="214" t="s">
        <v>19</v>
      </c>
      <c r="N182" s="215" t="s">
        <v>49</v>
      </c>
      <c r="O182" s="85"/>
      <c r="P182" s="216">
        <f>O182*H182</f>
        <v>0</v>
      </c>
      <c r="Q182" s="216">
        <v>0</v>
      </c>
      <c r="R182" s="216">
        <f>Q182*H182</f>
        <v>0</v>
      </c>
      <c r="S182" s="216">
        <v>0.02826</v>
      </c>
      <c r="T182" s="217">
        <f>S182*H182</f>
        <v>1.1304000000000001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8" t="s">
        <v>220</v>
      </c>
      <c r="AT182" s="218" t="s">
        <v>130</v>
      </c>
      <c r="AU182" s="218" t="s">
        <v>88</v>
      </c>
      <c r="AY182" s="18" t="s">
        <v>128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8" t="s">
        <v>86</v>
      </c>
      <c r="BK182" s="219">
        <f>ROUND(I182*H182,2)</f>
        <v>0</v>
      </c>
      <c r="BL182" s="18" t="s">
        <v>220</v>
      </c>
      <c r="BM182" s="218" t="s">
        <v>513</v>
      </c>
    </row>
    <row r="183" s="2" customFormat="1">
      <c r="A183" s="39"/>
      <c r="B183" s="40"/>
      <c r="C183" s="41"/>
      <c r="D183" s="220" t="s">
        <v>136</v>
      </c>
      <c r="E183" s="41"/>
      <c r="F183" s="221" t="s">
        <v>514</v>
      </c>
      <c r="G183" s="41"/>
      <c r="H183" s="41"/>
      <c r="I183" s="222"/>
      <c r="J183" s="41"/>
      <c r="K183" s="41"/>
      <c r="L183" s="45"/>
      <c r="M183" s="223"/>
      <c r="N183" s="22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136</v>
      </c>
      <c r="AU183" s="18" t="s">
        <v>88</v>
      </c>
    </row>
    <row r="184" s="2" customFormat="1" ht="24.15" customHeight="1">
      <c r="A184" s="39"/>
      <c r="B184" s="40"/>
      <c r="C184" s="206" t="s">
        <v>515</v>
      </c>
      <c r="D184" s="206" t="s">
        <v>130</v>
      </c>
      <c r="E184" s="207" t="s">
        <v>516</v>
      </c>
      <c r="F184" s="208" t="s">
        <v>517</v>
      </c>
      <c r="G184" s="209" t="s">
        <v>387</v>
      </c>
      <c r="H184" s="210">
        <v>12</v>
      </c>
      <c r="I184" s="211"/>
      <c r="J184" s="212">
        <f>ROUND(I184*H184,2)</f>
        <v>0</v>
      </c>
      <c r="K184" s="213"/>
      <c r="L184" s="45"/>
      <c r="M184" s="214" t="s">
        <v>19</v>
      </c>
      <c r="N184" s="215" t="s">
        <v>49</v>
      </c>
      <c r="O184" s="85"/>
      <c r="P184" s="216">
        <f>O184*H184</f>
        <v>0</v>
      </c>
      <c r="Q184" s="216">
        <v>0</v>
      </c>
      <c r="R184" s="216">
        <f>Q184*H184</f>
        <v>0</v>
      </c>
      <c r="S184" s="216">
        <v>0.033079999999999998</v>
      </c>
      <c r="T184" s="217">
        <f>S184*H184</f>
        <v>0.39695999999999998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8" t="s">
        <v>220</v>
      </c>
      <c r="AT184" s="218" t="s">
        <v>130</v>
      </c>
      <c r="AU184" s="218" t="s">
        <v>88</v>
      </c>
      <c r="AY184" s="18" t="s">
        <v>128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8" t="s">
        <v>86</v>
      </c>
      <c r="BK184" s="219">
        <f>ROUND(I184*H184,2)</f>
        <v>0</v>
      </c>
      <c r="BL184" s="18" t="s">
        <v>220</v>
      </c>
      <c r="BM184" s="218" t="s">
        <v>518</v>
      </c>
    </row>
    <row r="185" s="2" customFormat="1">
      <c r="A185" s="39"/>
      <c r="B185" s="40"/>
      <c r="C185" s="41"/>
      <c r="D185" s="220" t="s">
        <v>136</v>
      </c>
      <c r="E185" s="41"/>
      <c r="F185" s="221" t="s">
        <v>519</v>
      </c>
      <c r="G185" s="41"/>
      <c r="H185" s="41"/>
      <c r="I185" s="222"/>
      <c r="J185" s="41"/>
      <c r="K185" s="41"/>
      <c r="L185" s="45"/>
      <c r="M185" s="223"/>
      <c r="N185" s="22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136</v>
      </c>
      <c r="AU185" s="18" t="s">
        <v>88</v>
      </c>
    </row>
    <row r="186" s="2" customFormat="1" ht="24.15" customHeight="1">
      <c r="A186" s="39"/>
      <c r="B186" s="40"/>
      <c r="C186" s="206" t="s">
        <v>520</v>
      </c>
      <c r="D186" s="206" t="s">
        <v>130</v>
      </c>
      <c r="E186" s="207" t="s">
        <v>521</v>
      </c>
      <c r="F186" s="208" t="s">
        <v>522</v>
      </c>
      <c r="G186" s="209" t="s">
        <v>492</v>
      </c>
      <c r="H186" s="210">
        <v>2</v>
      </c>
      <c r="I186" s="211"/>
      <c r="J186" s="212">
        <f>ROUND(I186*H186,2)</f>
        <v>0</v>
      </c>
      <c r="K186" s="213"/>
      <c r="L186" s="45"/>
      <c r="M186" s="214" t="s">
        <v>19</v>
      </c>
      <c r="N186" s="215" t="s">
        <v>49</v>
      </c>
      <c r="O186" s="85"/>
      <c r="P186" s="216">
        <f>O186*H186</f>
        <v>0</v>
      </c>
      <c r="Q186" s="216">
        <v>0.040930000000000001</v>
      </c>
      <c r="R186" s="216">
        <f>Q186*H186</f>
        <v>0.081860000000000002</v>
      </c>
      <c r="S186" s="216">
        <v>0</v>
      </c>
      <c r="T186" s="21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8" t="s">
        <v>220</v>
      </c>
      <c r="AT186" s="218" t="s">
        <v>130</v>
      </c>
      <c r="AU186" s="218" t="s">
        <v>88</v>
      </c>
      <c r="AY186" s="18" t="s">
        <v>128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8" t="s">
        <v>86</v>
      </c>
      <c r="BK186" s="219">
        <f>ROUND(I186*H186,2)</f>
        <v>0</v>
      </c>
      <c r="BL186" s="18" t="s">
        <v>220</v>
      </c>
      <c r="BM186" s="218" t="s">
        <v>523</v>
      </c>
    </row>
    <row r="187" s="2" customFormat="1" ht="24.15" customHeight="1">
      <c r="A187" s="39"/>
      <c r="B187" s="40"/>
      <c r="C187" s="206" t="s">
        <v>524</v>
      </c>
      <c r="D187" s="206" t="s">
        <v>130</v>
      </c>
      <c r="E187" s="207" t="s">
        <v>525</v>
      </c>
      <c r="F187" s="208" t="s">
        <v>526</v>
      </c>
      <c r="G187" s="209" t="s">
        <v>387</v>
      </c>
      <c r="H187" s="210">
        <v>3</v>
      </c>
      <c r="I187" s="211"/>
      <c r="J187" s="212">
        <f>ROUND(I187*H187,2)</f>
        <v>0</v>
      </c>
      <c r="K187" s="213"/>
      <c r="L187" s="45"/>
      <c r="M187" s="214" t="s">
        <v>19</v>
      </c>
      <c r="N187" s="215" t="s">
        <v>49</v>
      </c>
      <c r="O187" s="85"/>
      <c r="P187" s="216">
        <f>O187*H187</f>
        <v>0</v>
      </c>
      <c r="Q187" s="216">
        <v>0.0097300000000000008</v>
      </c>
      <c r="R187" s="216">
        <f>Q187*H187</f>
        <v>0.029190000000000001</v>
      </c>
      <c r="S187" s="216">
        <v>0</v>
      </c>
      <c r="T187" s="21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8" t="s">
        <v>220</v>
      </c>
      <c r="AT187" s="218" t="s">
        <v>130</v>
      </c>
      <c r="AU187" s="218" t="s">
        <v>88</v>
      </c>
      <c r="AY187" s="18" t="s">
        <v>128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8" t="s">
        <v>86</v>
      </c>
      <c r="BK187" s="219">
        <f>ROUND(I187*H187,2)</f>
        <v>0</v>
      </c>
      <c r="BL187" s="18" t="s">
        <v>220</v>
      </c>
      <c r="BM187" s="218" t="s">
        <v>527</v>
      </c>
    </row>
    <row r="188" s="2" customFormat="1">
      <c r="A188" s="39"/>
      <c r="B188" s="40"/>
      <c r="C188" s="41"/>
      <c r="D188" s="220" t="s">
        <v>136</v>
      </c>
      <c r="E188" s="41"/>
      <c r="F188" s="221" t="s">
        <v>528</v>
      </c>
      <c r="G188" s="41"/>
      <c r="H188" s="41"/>
      <c r="I188" s="222"/>
      <c r="J188" s="41"/>
      <c r="K188" s="41"/>
      <c r="L188" s="45"/>
      <c r="M188" s="223"/>
      <c r="N188" s="224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136</v>
      </c>
      <c r="AU188" s="18" t="s">
        <v>88</v>
      </c>
    </row>
    <row r="189" s="2" customFormat="1" ht="16.5" customHeight="1">
      <c r="A189" s="39"/>
      <c r="B189" s="40"/>
      <c r="C189" s="253" t="s">
        <v>529</v>
      </c>
      <c r="D189" s="253" t="s">
        <v>292</v>
      </c>
      <c r="E189" s="254" t="s">
        <v>530</v>
      </c>
      <c r="F189" s="255" t="s">
        <v>531</v>
      </c>
      <c r="G189" s="256" t="s">
        <v>387</v>
      </c>
      <c r="H189" s="257">
        <v>1</v>
      </c>
      <c r="I189" s="258"/>
      <c r="J189" s="259">
        <f>ROUND(I189*H189,2)</f>
        <v>0</v>
      </c>
      <c r="K189" s="260"/>
      <c r="L189" s="261"/>
      <c r="M189" s="262" t="s">
        <v>19</v>
      </c>
      <c r="N189" s="263" t="s">
        <v>49</v>
      </c>
      <c r="O189" s="85"/>
      <c r="P189" s="216">
        <f>O189*H189</f>
        <v>0</v>
      </c>
      <c r="Q189" s="216">
        <v>0.0076</v>
      </c>
      <c r="R189" s="216">
        <f>Q189*H189</f>
        <v>0.0076</v>
      </c>
      <c r="S189" s="216">
        <v>0</v>
      </c>
      <c r="T189" s="21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8" t="s">
        <v>296</v>
      </c>
      <c r="AT189" s="218" t="s">
        <v>292</v>
      </c>
      <c r="AU189" s="218" t="s">
        <v>88</v>
      </c>
      <c r="AY189" s="18" t="s">
        <v>128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8" t="s">
        <v>86</v>
      </c>
      <c r="BK189" s="219">
        <f>ROUND(I189*H189,2)</f>
        <v>0</v>
      </c>
      <c r="BL189" s="18" t="s">
        <v>220</v>
      </c>
      <c r="BM189" s="218" t="s">
        <v>532</v>
      </c>
    </row>
    <row r="190" s="2" customFormat="1" ht="24.15" customHeight="1">
      <c r="A190" s="39"/>
      <c r="B190" s="40"/>
      <c r="C190" s="253" t="s">
        <v>533</v>
      </c>
      <c r="D190" s="253" t="s">
        <v>292</v>
      </c>
      <c r="E190" s="254" t="s">
        <v>534</v>
      </c>
      <c r="F190" s="255" t="s">
        <v>535</v>
      </c>
      <c r="G190" s="256" t="s">
        <v>387</v>
      </c>
      <c r="H190" s="257">
        <v>1</v>
      </c>
      <c r="I190" s="258"/>
      <c r="J190" s="259">
        <f>ROUND(I190*H190,2)</f>
        <v>0</v>
      </c>
      <c r="K190" s="260"/>
      <c r="L190" s="261"/>
      <c r="M190" s="262" t="s">
        <v>19</v>
      </c>
      <c r="N190" s="263" t="s">
        <v>49</v>
      </c>
      <c r="O190" s="85"/>
      <c r="P190" s="216">
        <f>O190*H190</f>
        <v>0</v>
      </c>
      <c r="Q190" s="216">
        <v>0.015900000000000001</v>
      </c>
      <c r="R190" s="216">
        <f>Q190*H190</f>
        <v>0.015900000000000001</v>
      </c>
      <c r="S190" s="216">
        <v>0</v>
      </c>
      <c r="T190" s="21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8" t="s">
        <v>296</v>
      </c>
      <c r="AT190" s="218" t="s">
        <v>292</v>
      </c>
      <c r="AU190" s="218" t="s">
        <v>88</v>
      </c>
      <c r="AY190" s="18" t="s">
        <v>128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8" t="s">
        <v>86</v>
      </c>
      <c r="BK190" s="219">
        <f>ROUND(I190*H190,2)</f>
        <v>0</v>
      </c>
      <c r="BL190" s="18" t="s">
        <v>220</v>
      </c>
      <c r="BM190" s="218" t="s">
        <v>536</v>
      </c>
    </row>
    <row r="191" s="2" customFormat="1" ht="21.75" customHeight="1">
      <c r="A191" s="39"/>
      <c r="B191" s="40"/>
      <c r="C191" s="253" t="s">
        <v>537</v>
      </c>
      <c r="D191" s="253" t="s">
        <v>292</v>
      </c>
      <c r="E191" s="254" t="s">
        <v>538</v>
      </c>
      <c r="F191" s="255" t="s">
        <v>539</v>
      </c>
      <c r="G191" s="256" t="s">
        <v>387</v>
      </c>
      <c r="H191" s="257">
        <v>1</v>
      </c>
      <c r="I191" s="258"/>
      <c r="J191" s="259">
        <f>ROUND(I191*H191,2)</f>
        <v>0</v>
      </c>
      <c r="K191" s="260"/>
      <c r="L191" s="261"/>
      <c r="M191" s="262" t="s">
        <v>19</v>
      </c>
      <c r="N191" s="263" t="s">
        <v>49</v>
      </c>
      <c r="O191" s="85"/>
      <c r="P191" s="216">
        <f>O191*H191</f>
        <v>0</v>
      </c>
      <c r="Q191" s="216">
        <v>0.0030999999999999999</v>
      </c>
      <c r="R191" s="216">
        <f>Q191*H191</f>
        <v>0.0030999999999999999</v>
      </c>
      <c r="S191" s="216">
        <v>0</v>
      </c>
      <c r="T191" s="21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8" t="s">
        <v>296</v>
      </c>
      <c r="AT191" s="218" t="s">
        <v>292</v>
      </c>
      <c r="AU191" s="218" t="s">
        <v>88</v>
      </c>
      <c r="AY191" s="18" t="s">
        <v>128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8" t="s">
        <v>86</v>
      </c>
      <c r="BK191" s="219">
        <f>ROUND(I191*H191,2)</f>
        <v>0</v>
      </c>
      <c r="BL191" s="18" t="s">
        <v>220</v>
      </c>
      <c r="BM191" s="218" t="s">
        <v>540</v>
      </c>
    </row>
    <row r="192" s="2" customFormat="1" ht="24.15" customHeight="1">
      <c r="A192" s="39"/>
      <c r="B192" s="40"/>
      <c r="C192" s="206" t="s">
        <v>541</v>
      </c>
      <c r="D192" s="206" t="s">
        <v>130</v>
      </c>
      <c r="E192" s="207" t="s">
        <v>542</v>
      </c>
      <c r="F192" s="208" t="s">
        <v>543</v>
      </c>
      <c r="G192" s="209" t="s">
        <v>387</v>
      </c>
      <c r="H192" s="210">
        <v>6</v>
      </c>
      <c r="I192" s="211"/>
      <c r="J192" s="212">
        <f>ROUND(I192*H192,2)</f>
        <v>0</v>
      </c>
      <c r="K192" s="213"/>
      <c r="L192" s="45"/>
      <c r="M192" s="214" t="s">
        <v>19</v>
      </c>
      <c r="N192" s="215" t="s">
        <v>49</v>
      </c>
      <c r="O192" s="85"/>
      <c r="P192" s="216">
        <f>O192*H192</f>
        <v>0</v>
      </c>
      <c r="Q192" s="216">
        <v>0.0104</v>
      </c>
      <c r="R192" s="216">
        <f>Q192*H192</f>
        <v>0.062399999999999997</v>
      </c>
      <c r="S192" s="216">
        <v>0</v>
      </c>
      <c r="T192" s="21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8" t="s">
        <v>220</v>
      </c>
      <c r="AT192" s="218" t="s">
        <v>130</v>
      </c>
      <c r="AU192" s="218" t="s">
        <v>88</v>
      </c>
      <c r="AY192" s="18" t="s">
        <v>128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8" t="s">
        <v>86</v>
      </c>
      <c r="BK192" s="219">
        <f>ROUND(I192*H192,2)</f>
        <v>0</v>
      </c>
      <c r="BL192" s="18" t="s">
        <v>220</v>
      </c>
      <c r="BM192" s="218" t="s">
        <v>544</v>
      </c>
    </row>
    <row r="193" s="2" customFormat="1">
      <c r="A193" s="39"/>
      <c r="B193" s="40"/>
      <c r="C193" s="41"/>
      <c r="D193" s="220" t="s">
        <v>136</v>
      </c>
      <c r="E193" s="41"/>
      <c r="F193" s="221" t="s">
        <v>545</v>
      </c>
      <c r="G193" s="41"/>
      <c r="H193" s="41"/>
      <c r="I193" s="222"/>
      <c r="J193" s="41"/>
      <c r="K193" s="41"/>
      <c r="L193" s="45"/>
      <c r="M193" s="223"/>
      <c r="N193" s="22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136</v>
      </c>
      <c r="AU193" s="18" t="s">
        <v>88</v>
      </c>
    </row>
    <row r="194" s="2" customFormat="1" ht="16.5" customHeight="1">
      <c r="A194" s="39"/>
      <c r="B194" s="40"/>
      <c r="C194" s="253" t="s">
        <v>546</v>
      </c>
      <c r="D194" s="253" t="s">
        <v>292</v>
      </c>
      <c r="E194" s="254" t="s">
        <v>547</v>
      </c>
      <c r="F194" s="255" t="s">
        <v>548</v>
      </c>
      <c r="G194" s="256" t="s">
        <v>387</v>
      </c>
      <c r="H194" s="257">
        <v>2</v>
      </c>
      <c r="I194" s="258"/>
      <c r="J194" s="259">
        <f>ROUND(I194*H194,2)</f>
        <v>0</v>
      </c>
      <c r="K194" s="260"/>
      <c r="L194" s="261"/>
      <c r="M194" s="262" t="s">
        <v>19</v>
      </c>
      <c r="N194" s="263" t="s">
        <v>49</v>
      </c>
      <c r="O194" s="85"/>
      <c r="P194" s="216">
        <f>O194*H194</f>
        <v>0</v>
      </c>
      <c r="Q194" s="216">
        <v>0.0097999999999999997</v>
      </c>
      <c r="R194" s="216">
        <f>Q194*H194</f>
        <v>0.019599999999999999</v>
      </c>
      <c r="S194" s="216">
        <v>0</v>
      </c>
      <c r="T194" s="21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8" t="s">
        <v>296</v>
      </c>
      <c r="AT194" s="218" t="s">
        <v>292</v>
      </c>
      <c r="AU194" s="218" t="s">
        <v>88</v>
      </c>
      <c r="AY194" s="18" t="s">
        <v>128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8" t="s">
        <v>86</v>
      </c>
      <c r="BK194" s="219">
        <f>ROUND(I194*H194,2)</f>
        <v>0</v>
      </c>
      <c r="BL194" s="18" t="s">
        <v>220</v>
      </c>
      <c r="BM194" s="218" t="s">
        <v>549</v>
      </c>
    </row>
    <row r="195" s="2" customFormat="1" ht="21.75" customHeight="1">
      <c r="A195" s="39"/>
      <c r="B195" s="40"/>
      <c r="C195" s="253" t="s">
        <v>550</v>
      </c>
      <c r="D195" s="253" t="s">
        <v>292</v>
      </c>
      <c r="E195" s="254" t="s">
        <v>551</v>
      </c>
      <c r="F195" s="255" t="s">
        <v>552</v>
      </c>
      <c r="G195" s="256" t="s">
        <v>387</v>
      </c>
      <c r="H195" s="257">
        <v>5</v>
      </c>
      <c r="I195" s="258"/>
      <c r="J195" s="259">
        <f>ROUND(I195*H195,2)</f>
        <v>0</v>
      </c>
      <c r="K195" s="260"/>
      <c r="L195" s="261"/>
      <c r="M195" s="262" t="s">
        <v>19</v>
      </c>
      <c r="N195" s="263" t="s">
        <v>49</v>
      </c>
      <c r="O195" s="85"/>
      <c r="P195" s="216">
        <f>O195*H195</f>
        <v>0</v>
      </c>
      <c r="Q195" s="216">
        <v>0.0038500000000000001</v>
      </c>
      <c r="R195" s="216">
        <f>Q195*H195</f>
        <v>0.01925</v>
      </c>
      <c r="S195" s="216">
        <v>0</v>
      </c>
      <c r="T195" s="21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8" t="s">
        <v>296</v>
      </c>
      <c r="AT195" s="218" t="s">
        <v>292</v>
      </c>
      <c r="AU195" s="218" t="s">
        <v>88</v>
      </c>
      <c r="AY195" s="18" t="s">
        <v>128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8" t="s">
        <v>86</v>
      </c>
      <c r="BK195" s="219">
        <f>ROUND(I195*H195,2)</f>
        <v>0</v>
      </c>
      <c r="BL195" s="18" t="s">
        <v>220</v>
      </c>
      <c r="BM195" s="218" t="s">
        <v>553</v>
      </c>
    </row>
    <row r="196" s="2" customFormat="1" ht="24.15" customHeight="1">
      <c r="A196" s="39"/>
      <c r="B196" s="40"/>
      <c r="C196" s="206" t="s">
        <v>554</v>
      </c>
      <c r="D196" s="206" t="s">
        <v>130</v>
      </c>
      <c r="E196" s="207" t="s">
        <v>555</v>
      </c>
      <c r="F196" s="208" t="s">
        <v>556</v>
      </c>
      <c r="G196" s="209" t="s">
        <v>387</v>
      </c>
      <c r="H196" s="210">
        <v>1</v>
      </c>
      <c r="I196" s="211"/>
      <c r="J196" s="212">
        <f>ROUND(I196*H196,2)</f>
        <v>0</v>
      </c>
      <c r="K196" s="213"/>
      <c r="L196" s="45"/>
      <c r="M196" s="214" t="s">
        <v>19</v>
      </c>
      <c r="N196" s="215" t="s">
        <v>49</v>
      </c>
      <c r="O196" s="85"/>
      <c r="P196" s="216">
        <f>O196*H196</f>
        <v>0</v>
      </c>
      <c r="Q196" s="216">
        <v>0.01393</v>
      </c>
      <c r="R196" s="216">
        <f>Q196*H196</f>
        <v>0.01393</v>
      </c>
      <c r="S196" s="216">
        <v>0</v>
      </c>
      <c r="T196" s="21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8" t="s">
        <v>220</v>
      </c>
      <c r="AT196" s="218" t="s">
        <v>130</v>
      </c>
      <c r="AU196" s="218" t="s">
        <v>88</v>
      </c>
      <c r="AY196" s="18" t="s">
        <v>128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8" t="s">
        <v>86</v>
      </c>
      <c r="BK196" s="219">
        <f>ROUND(I196*H196,2)</f>
        <v>0</v>
      </c>
      <c r="BL196" s="18" t="s">
        <v>220</v>
      </c>
      <c r="BM196" s="218" t="s">
        <v>557</v>
      </c>
    </row>
    <row r="197" s="2" customFormat="1">
      <c r="A197" s="39"/>
      <c r="B197" s="40"/>
      <c r="C197" s="41"/>
      <c r="D197" s="220" t="s">
        <v>136</v>
      </c>
      <c r="E197" s="41"/>
      <c r="F197" s="221" t="s">
        <v>558</v>
      </c>
      <c r="G197" s="41"/>
      <c r="H197" s="41"/>
      <c r="I197" s="222"/>
      <c r="J197" s="41"/>
      <c r="K197" s="41"/>
      <c r="L197" s="45"/>
      <c r="M197" s="223"/>
      <c r="N197" s="22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136</v>
      </c>
      <c r="AU197" s="18" t="s">
        <v>88</v>
      </c>
    </row>
    <row r="198" s="2" customFormat="1" ht="33" customHeight="1">
      <c r="A198" s="39"/>
      <c r="B198" s="40"/>
      <c r="C198" s="253" t="s">
        <v>559</v>
      </c>
      <c r="D198" s="253" t="s">
        <v>292</v>
      </c>
      <c r="E198" s="254" t="s">
        <v>560</v>
      </c>
      <c r="F198" s="255" t="s">
        <v>561</v>
      </c>
      <c r="G198" s="256" t="s">
        <v>387</v>
      </c>
      <c r="H198" s="257">
        <v>1</v>
      </c>
      <c r="I198" s="258"/>
      <c r="J198" s="259">
        <f>ROUND(I198*H198,2)</f>
        <v>0</v>
      </c>
      <c r="K198" s="260"/>
      <c r="L198" s="261"/>
      <c r="M198" s="262" t="s">
        <v>19</v>
      </c>
      <c r="N198" s="263" t="s">
        <v>49</v>
      </c>
      <c r="O198" s="85"/>
      <c r="P198" s="216">
        <f>O198*H198</f>
        <v>0</v>
      </c>
      <c r="Q198" s="216">
        <v>0.041000000000000002</v>
      </c>
      <c r="R198" s="216">
        <f>Q198*H198</f>
        <v>0.041000000000000002</v>
      </c>
      <c r="S198" s="216">
        <v>0</v>
      </c>
      <c r="T198" s="21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8" t="s">
        <v>296</v>
      </c>
      <c r="AT198" s="218" t="s">
        <v>292</v>
      </c>
      <c r="AU198" s="218" t="s">
        <v>88</v>
      </c>
      <c r="AY198" s="18" t="s">
        <v>128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8" t="s">
        <v>86</v>
      </c>
      <c r="BK198" s="219">
        <f>ROUND(I198*H198,2)</f>
        <v>0</v>
      </c>
      <c r="BL198" s="18" t="s">
        <v>220</v>
      </c>
      <c r="BM198" s="218" t="s">
        <v>562</v>
      </c>
    </row>
    <row r="199" s="2" customFormat="1" ht="24.15" customHeight="1">
      <c r="A199" s="39"/>
      <c r="B199" s="40"/>
      <c r="C199" s="206" t="s">
        <v>563</v>
      </c>
      <c r="D199" s="206" t="s">
        <v>130</v>
      </c>
      <c r="E199" s="207" t="s">
        <v>564</v>
      </c>
      <c r="F199" s="208" t="s">
        <v>565</v>
      </c>
      <c r="G199" s="209" t="s">
        <v>387</v>
      </c>
      <c r="H199" s="210">
        <v>4</v>
      </c>
      <c r="I199" s="211"/>
      <c r="J199" s="212">
        <f>ROUND(I199*H199,2)</f>
        <v>0</v>
      </c>
      <c r="K199" s="213"/>
      <c r="L199" s="45"/>
      <c r="M199" s="214" t="s">
        <v>19</v>
      </c>
      <c r="N199" s="215" t="s">
        <v>49</v>
      </c>
      <c r="O199" s="85"/>
      <c r="P199" s="216">
        <f>O199*H199</f>
        <v>0</v>
      </c>
      <c r="Q199" s="216">
        <v>0</v>
      </c>
      <c r="R199" s="216">
        <f>Q199*H199</f>
        <v>0</v>
      </c>
      <c r="S199" s="216">
        <v>0.00068999999999999997</v>
      </c>
      <c r="T199" s="217">
        <f>S199*H199</f>
        <v>0.0027599999999999999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8" t="s">
        <v>220</v>
      </c>
      <c r="AT199" s="218" t="s">
        <v>130</v>
      </c>
      <c r="AU199" s="218" t="s">
        <v>88</v>
      </c>
      <c r="AY199" s="18" t="s">
        <v>128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8" t="s">
        <v>86</v>
      </c>
      <c r="BK199" s="219">
        <f>ROUND(I199*H199,2)</f>
        <v>0</v>
      </c>
      <c r="BL199" s="18" t="s">
        <v>220</v>
      </c>
      <c r="BM199" s="218" t="s">
        <v>566</v>
      </c>
    </row>
    <row r="200" s="2" customFormat="1">
      <c r="A200" s="39"/>
      <c r="B200" s="40"/>
      <c r="C200" s="41"/>
      <c r="D200" s="220" t="s">
        <v>136</v>
      </c>
      <c r="E200" s="41"/>
      <c r="F200" s="221" t="s">
        <v>567</v>
      </c>
      <c r="G200" s="41"/>
      <c r="H200" s="41"/>
      <c r="I200" s="222"/>
      <c r="J200" s="41"/>
      <c r="K200" s="41"/>
      <c r="L200" s="45"/>
      <c r="M200" s="223"/>
      <c r="N200" s="224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136</v>
      </c>
      <c r="AU200" s="18" t="s">
        <v>88</v>
      </c>
    </row>
    <row r="201" s="2" customFormat="1" ht="24.15" customHeight="1">
      <c r="A201" s="39"/>
      <c r="B201" s="40"/>
      <c r="C201" s="206" t="s">
        <v>568</v>
      </c>
      <c r="D201" s="206" t="s">
        <v>130</v>
      </c>
      <c r="E201" s="207" t="s">
        <v>569</v>
      </c>
      <c r="F201" s="208" t="s">
        <v>570</v>
      </c>
      <c r="G201" s="209" t="s">
        <v>387</v>
      </c>
      <c r="H201" s="210">
        <v>5</v>
      </c>
      <c r="I201" s="211"/>
      <c r="J201" s="212">
        <f>ROUND(I201*H201,2)</f>
        <v>0</v>
      </c>
      <c r="K201" s="213"/>
      <c r="L201" s="45"/>
      <c r="M201" s="214" t="s">
        <v>19</v>
      </c>
      <c r="N201" s="215" t="s">
        <v>49</v>
      </c>
      <c r="O201" s="85"/>
      <c r="P201" s="216">
        <f>O201*H201</f>
        <v>0</v>
      </c>
      <c r="Q201" s="216">
        <v>0</v>
      </c>
      <c r="R201" s="216">
        <f>Q201*H201</f>
        <v>0</v>
      </c>
      <c r="S201" s="216">
        <v>0.00123</v>
      </c>
      <c r="T201" s="217">
        <f>S201*H201</f>
        <v>0.0061500000000000001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8" t="s">
        <v>220</v>
      </c>
      <c r="AT201" s="218" t="s">
        <v>130</v>
      </c>
      <c r="AU201" s="218" t="s">
        <v>88</v>
      </c>
      <c r="AY201" s="18" t="s">
        <v>128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8" t="s">
        <v>86</v>
      </c>
      <c r="BK201" s="219">
        <f>ROUND(I201*H201,2)</f>
        <v>0</v>
      </c>
      <c r="BL201" s="18" t="s">
        <v>220</v>
      </c>
      <c r="BM201" s="218" t="s">
        <v>571</v>
      </c>
    </row>
    <row r="202" s="2" customFormat="1">
      <c r="A202" s="39"/>
      <c r="B202" s="40"/>
      <c r="C202" s="41"/>
      <c r="D202" s="220" t="s">
        <v>136</v>
      </c>
      <c r="E202" s="41"/>
      <c r="F202" s="221" t="s">
        <v>572</v>
      </c>
      <c r="G202" s="41"/>
      <c r="H202" s="41"/>
      <c r="I202" s="222"/>
      <c r="J202" s="41"/>
      <c r="K202" s="41"/>
      <c r="L202" s="45"/>
      <c r="M202" s="223"/>
      <c r="N202" s="224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136</v>
      </c>
      <c r="AU202" s="18" t="s">
        <v>88</v>
      </c>
    </row>
    <row r="203" s="2" customFormat="1" ht="21.75" customHeight="1">
      <c r="A203" s="39"/>
      <c r="B203" s="40"/>
      <c r="C203" s="206" t="s">
        <v>573</v>
      </c>
      <c r="D203" s="206" t="s">
        <v>130</v>
      </c>
      <c r="E203" s="207" t="s">
        <v>574</v>
      </c>
      <c r="F203" s="208" t="s">
        <v>575</v>
      </c>
      <c r="G203" s="209" t="s">
        <v>387</v>
      </c>
      <c r="H203" s="210">
        <v>4</v>
      </c>
      <c r="I203" s="211"/>
      <c r="J203" s="212">
        <f>ROUND(I203*H203,2)</f>
        <v>0</v>
      </c>
      <c r="K203" s="213"/>
      <c r="L203" s="45"/>
      <c r="M203" s="214" t="s">
        <v>19</v>
      </c>
      <c r="N203" s="215" t="s">
        <v>49</v>
      </c>
      <c r="O203" s="85"/>
      <c r="P203" s="216">
        <f>O203*H203</f>
        <v>0</v>
      </c>
      <c r="Q203" s="216">
        <v>0</v>
      </c>
      <c r="R203" s="216">
        <f>Q203*H203</f>
        <v>0</v>
      </c>
      <c r="S203" s="216">
        <v>0.0014599999999999999</v>
      </c>
      <c r="T203" s="217">
        <f>S203*H203</f>
        <v>0.0058399999999999997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8" t="s">
        <v>220</v>
      </c>
      <c r="AT203" s="218" t="s">
        <v>130</v>
      </c>
      <c r="AU203" s="218" t="s">
        <v>88</v>
      </c>
      <c r="AY203" s="18" t="s">
        <v>128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8" t="s">
        <v>86</v>
      </c>
      <c r="BK203" s="219">
        <f>ROUND(I203*H203,2)</f>
        <v>0</v>
      </c>
      <c r="BL203" s="18" t="s">
        <v>220</v>
      </c>
      <c r="BM203" s="218" t="s">
        <v>576</v>
      </c>
    </row>
    <row r="204" s="2" customFormat="1">
      <c r="A204" s="39"/>
      <c r="B204" s="40"/>
      <c r="C204" s="41"/>
      <c r="D204" s="220" t="s">
        <v>136</v>
      </c>
      <c r="E204" s="41"/>
      <c r="F204" s="221" t="s">
        <v>577</v>
      </c>
      <c r="G204" s="41"/>
      <c r="H204" s="41"/>
      <c r="I204" s="222"/>
      <c r="J204" s="41"/>
      <c r="K204" s="41"/>
      <c r="L204" s="45"/>
      <c r="M204" s="223"/>
      <c r="N204" s="224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136</v>
      </c>
      <c r="AU204" s="18" t="s">
        <v>88</v>
      </c>
    </row>
    <row r="205" s="2" customFormat="1" ht="21.75" customHeight="1">
      <c r="A205" s="39"/>
      <c r="B205" s="40"/>
      <c r="C205" s="206" t="s">
        <v>578</v>
      </c>
      <c r="D205" s="206" t="s">
        <v>130</v>
      </c>
      <c r="E205" s="207" t="s">
        <v>579</v>
      </c>
      <c r="F205" s="208" t="s">
        <v>580</v>
      </c>
      <c r="G205" s="209" t="s">
        <v>387</v>
      </c>
      <c r="H205" s="210">
        <v>23</v>
      </c>
      <c r="I205" s="211"/>
      <c r="J205" s="212">
        <f>ROUND(I205*H205,2)</f>
        <v>0</v>
      </c>
      <c r="K205" s="213"/>
      <c r="L205" s="45"/>
      <c r="M205" s="214" t="s">
        <v>19</v>
      </c>
      <c r="N205" s="215" t="s">
        <v>49</v>
      </c>
      <c r="O205" s="85"/>
      <c r="P205" s="216">
        <f>O205*H205</f>
        <v>0</v>
      </c>
      <c r="Q205" s="216">
        <v>0</v>
      </c>
      <c r="R205" s="216">
        <f>Q205*H205</f>
        <v>0</v>
      </c>
      <c r="S205" s="216">
        <v>0.0024399999999999999</v>
      </c>
      <c r="T205" s="217">
        <f>S205*H205</f>
        <v>0.056119999999999996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8" t="s">
        <v>220</v>
      </c>
      <c r="AT205" s="218" t="s">
        <v>130</v>
      </c>
      <c r="AU205" s="218" t="s">
        <v>88</v>
      </c>
      <c r="AY205" s="18" t="s">
        <v>128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8" t="s">
        <v>86</v>
      </c>
      <c r="BK205" s="219">
        <f>ROUND(I205*H205,2)</f>
        <v>0</v>
      </c>
      <c r="BL205" s="18" t="s">
        <v>220</v>
      </c>
      <c r="BM205" s="218" t="s">
        <v>581</v>
      </c>
    </row>
    <row r="206" s="2" customFormat="1">
      <c r="A206" s="39"/>
      <c r="B206" s="40"/>
      <c r="C206" s="41"/>
      <c r="D206" s="220" t="s">
        <v>136</v>
      </c>
      <c r="E206" s="41"/>
      <c r="F206" s="221" t="s">
        <v>582</v>
      </c>
      <c r="G206" s="41"/>
      <c r="H206" s="41"/>
      <c r="I206" s="222"/>
      <c r="J206" s="41"/>
      <c r="K206" s="41"/>
      <c r="L206" s="45"/>
      <c r="M206" s="223"/>
      <c r="N206" s="224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136</v>
      </c>
      <c r="AU206" s="18" t="s">
        <v>88</v>
      </c>
    </row>
    <row r="207" s="2" customFormat="1" ht="16.5" customHeight="1">
      <c r="A207" s="39"/>
      <c r="B207" s="40"/>
      <c r="C207" s="206" t="s">
        <v>583</v>
      </c>
      <c r="D207" s="206" t="s">
        <v>130</v>
      </c>
      <c r="E207" s="207" t="s">
        <v>584</v>
      </c>
      <c r="F207" s="208" t="s">
        <v>585</v>
      </c>
      <c r="G207" s="209" t="s">
        <v>387</v>
      </c>
      <c r="H207" s="210">
        <v>4</v>
      </c>
      <c r="I207" s="211"/>
      <c r="J207" s="212">
        <f>ROUND(I207*H207,2)</f>
        <v>0</v>
      </c>
      <c r="K207" s="213"/>
      <c r="L207" s="45"/>
      <c r="M207" s="214" t="s">
        <v>19</v>
      </c>
      <c r="N207" s="215" t="s">
        <v>49</v>
      </c>
      <c r="O207" s="85"/>
      <c r="P207" s="216">
        <f>O207*H207</f>
        <v>0</v>
      </c>
      <c r="Q207" s="216">
        <v>0</v>
      </c>
      <c r="R207" s="216">
        <f>Q207*H207</f>
        <v>0</v>
      </c>
      <c r="S207" s="216">
        <v>0.011650000000000001</v>
      </c>
      <c r="T207" s="217">
        <f>S207*H207</f>
        <v>0.046600000000000003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8" t="s">
        <v>220</v>
      </c>
      <c r="AT207" s="218" t="s">
        <v>130</v>
      </c>
      <c r="AU207" s="218" t="s">
        <v>88</v>
      </c>
      <c r="AY207" s="18" t="s">
        <v>128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8" t="s">
        <v>86</v>
      </c>
      <c r="BK207" s="219">
        <f>ROUND(I207*H207,2)</f>
        <v>0</v>
      </c>
      <c r="BL207" s="18" t="s">
        <v>220</v>
      </c>
      <c r="BM207" s="218" t="s">
        <v>586</v>
      </c>
    </row>
    <row r="208" s="2" customFormat="1">
      <c r="A208" s="39"/>
      <c r="B208" s="40"/>
      <c r="C208" s="41"/>
      <c r="D208" s="220" t="s">
        <v>136</v>
      </c>
      <c r="E208" s="41"/>
      <c r="F208" s="221" t="s">
        <v>587</v>
      </c>
      <c r="G208" s="41"/>
      <c r="H208" s="41"/>
      <c r="I208" s="222"/>
      <c r="J208" s="41"/>
      <c r="K208" s="41"/>
      <c r="L208" s="45"/>
      <c r="M208" s="223"/>
      <c r="N208" s="224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136</v>
      </c>
      <c r="AU208" s="18" t="s">
        <v>88</v>
      </c>
    </row>
    <row r="209" s="2" customFormat="1" ht="16.5" customHeight="1">
      <c r="A209" s="39"/>
      <c r="B209" s="40"/>
      <c r="C209" s="206" t="s">
        <v>588</v>
      </c>
      <c r="D209" s="206" t="s">
        <v>130</v>
      </c>
      <c r="E209" s="207" t="s">
        <v>589</v>
      </c>
      <c r="F209" s="208" t="s">
        <v>590</v>
      </c>
      <c r="G209" s="209" t="s">
        <v>387</v>
      </c>
      <c r="H209" s="210">
        <v>4</v>
      </c>
      <c r="I209" s="211"/>
      <c r="J209" s="212">
        <f>ROUND(I209*H209,2)</f>
        <v>0</v>
      </c>
      <c r="K209" s="213"/>
      <c r="L209" s="45"/>
      <c r="M209" s="214" t="s">
        <v>19</v>
      </c>
      <c r="N209" s="215" t="s">
        <v>49</v>
      </c>
      <c r="O209" s="85"/>
      <c r="P209" s="216">
        <f>O209*H209</f>
        <v>0</v>
      </c>
      <c r="Q209" s="216">
        <v>0</v>
      </c>
      <c r="R209" s="216">
        <f>Q209*H209</f>
        <v>0</v>
      </c>
      <c r="S209" s="216">
        <v>0.022839999999999999</v>
      </c>
      <c r="T209" s="217">
        <f>S209*H209</f>
        <v>0.091359999999999997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8" t="s">
        <v>220</v>
      </c>
      <c r="AT209" s="218" t="s">
        <v>130</v>
      </c>
      <c r="AU209" s="218" t="s">
        <v>88</v>
      </c>
      <c r="AY209" s="18" t="s">
        <v>128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8" t="s">
        <v>86</v>
      </c>
      <c r="BK209" s="219">
        <f>ROUND(I209*H209,2)</f>
        <v>0</v>
      </c>
      <c r="BL209" s="18" t="s">
        <v>220</v>
      </c>
      <c r="BM209" s="218" t="s">
        <v>591</v>
      </c>
    </row>
    <row r="210" s="2" customFormat="1">
      <c r="A210" s="39"/>
      <c r="B210" s="40"/>
      <c r="C210" s="41"/>
      <c r="D210" s="220" t="s">
        <v>136</v>
      </c>
      <c r="E210" s="41"/>
      <c r="F210" s="221" t="s">
        <v>592</v>
      </c>
      <c r="G210" s="41"/>
      <c r="H210" s="41"/>
      <c r="I210" s="222"/>
      <c r="J210" s="41"/>
      <c r="K210" s="41"/>
      <c r="L210" s="45"/>
      <c r="M210" s="223"/>
      <c r="N210" s="224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136</v>
      </c>
      <c r="AU210" s="18" t="s">
        <v>88</v>
      </c>
    </row>
    <row r="211" s="2" customFormat="1" ht="21.75" customHeight="1">
      <c r="A211" s="39"/>
      <c r="B211" s="40"/>
      <c r="C211" s="206" t="s">
        <v>593</v>
      </c>
      <c r="D211" s="206" t="s">
        <v>130</v>
      </c>
      <c r="E211" s="207" t="s">
        <v>594</v>
      </c>
      <c r="F211" s="208" t="s">
        <v>595</v>
      </c>
      <c r="G211" s="209" t="s">
        <v>387</v>
      </c>
      <c r="H211" s="210">
        <v>2</v>
      </c>
      <c r="I211" s="211"/>
      <c r="J211" s="212">
        <f>ROUND(I211*H211,2)</f>
        <v>0</v>
      </c>
      <c r="K211" s="213"/>
      <c r="L211" s="45"/>
      <c r="M211" s="214" t="s">
        <v>19</v>
      </c>
      <c r="N211" s="215" t="s">
        <v>49</v>
      </c>
      <c r="O211" s="85"/>
      <c r="P211" s="216">
        <f>O211*H211</f>
        <v>0</v>
      </c>
      <c r="Q211" s="216">
        <v>0.00036000000000000002</v>
      </c>
      <c r="R211" s="216">
        <f>Q211*H211</f>
        <v>0.00072000000000000005</v>
      </c>
      <c r="S211" s="216">
        <v>0</v>
      </c>
      <c r="T211" s="21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8" t="s">
        <v>220</v>
      </c>
      <c r="AT211" s="218" t="s">
        <v>130</v>
      </c>
      <c r="AU211" s="218" t="s">
        <v>88</v>
      </c>
      <c r="AY211" s="18" t="s">
        <v>128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8" t="s">
        <v>86</v>
      </c>
      <c r="BK211" s="219">
        <f>ROUND(I211*H211,2)</f>
        <v>0</v>
      </c>
      <c r="BL211" s="18" t="s">
        <v>220</v>
      </c>
      <c r="BM211" s="218" t="s">
        <v>596</v>
      </c>
    </row>
    <row r="212" s="2" customFormat="1" ht="21.75" customHeight="1">
      <c r="A212" s="39"/>
      <c r="B212" s="40"/>
      <c r="C212" s="206" t="s">
        <v>597</v>
      </c>
      <c r="D212" s="206" t="s">
        <v>130</v>
      </c>
      <c r="E212" s="207" t="s">
        <v>598</v>
      </c>
      <c r="F212" s="208" t="s">
        <v>599</v>
      </c>
      <c r="G212" s="209" t="s">
        <v>387</v>
      </c>
      <c r="H212" s="210">
        <v>2</v>
      </c>
      <c r="I212" s="211"/>
      <c r="J212" s="212">
        <f>ROUND(I212*H212,2)</f>
        <v>0</v>
      </c>
      <c r="K212" s="213"/>
      <c r="L212" s="45"/>
      <c r="M212" s="214" t="s">
        <v>19</v>
      </c>
      <c r="N212" s="215" t="s">
        <v>49</v>
      </c>
      <c r="O212" s="85"/>
      <c r="P212" s="216">
        <f>O212*H212</f>
        <v>0</v>
      </c>
      <c r="Q212" s="216">
        <v>0.00050000000000000001</v>
      </c>
      <c r="R212" s="216">
        <f>Q212*H212</f>
        <v>0.001</v>
      </c>
      <c r="S212" s="216">
        <v>0</v>
      </c>
      <c r="T212" s="217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8" t="s">
        <v>220</v>
      </c>
      <c r="AT212" s="218" t="s">
        <v>130</v>
      </c>
      <c r="AU212" s="218" t="s">
        <v>88</v>
      </c>
      <c r="AY212" s="18" t="s">
        <v>128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8" t="s">
        <v>86</v>
      </c>
      <c r="BK212" s="219">
        <f>ROUND(I212*H212,2)</f>
        <v>0</v>
      </c>
      <c r="BL212" s="18" t="s">
        <v>220</v>
      </c>
      <c r="BM212" s="218" t="s">
        <v>600</v>
      </c>
    </row>
    <row r="213" s="2" customFormat="1" ht="21.75" customHeight="1">
      <c r="A213" s="39"/>
      <c r="B213" s="40"/>
      <c r="C213" s="206" t="s">
        <v>601</v>
      </c>
      <c r="D213" s="206" t="s">
        <v>130</v>
      </c>
      <c r="E213" s="207" t="s">
        <v>602</v>
      </c>
      <c r="F213" s="208" t="s">
        <v>603</v>
      </c>
      <c r="G213" s="209" t="s">
        <v>387</v>
      </c>
      <c r="H213" s="210">
        <v>6</v>
      </c>
      <c r="I213" s="211"/>
      <c r="J213" s="212">
        <f>ROUND(I213*H213,2)</f>
        <v>0</v>
      </c>
      <c r="K213" s="213"/>
      <c r="L213" s="45"/>
      <c r="M213" s="214" t="s">
        <v>19</v>
      </c>
      <c r="N213" s="215" t="s">
        <v>49</v>
      </c>
      <c r="O213" s="85"/>
      <c r="P213" s="216">
        <f>O213*H213</f>
        <v>0</v>
      </c>
      <c r="Q213" s="216">
        <v>0.00076000000000000004</v>
      </c>
      <c r="R213" s="216">
        <f>Q213*H213</f>
        <v>0.0045599999999999998</v>
      </c>
      <c r="S213" s="216">
        <v>0</v>
      </c>
      <c r="T213" s="21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8" t="s">
        <v>220</v>
      </c>
      <c r="AT213" s="218" t="s">
        <v>130</v>
      </c>
      <c r="AU213" s="218" t="s">
        <v>88</v>
      </c>
      <c r="AY213" s="18" t="s">
        <v>128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8" t="s">
        <v>86</v>
      </c>
      <c r="BK213" s="219">
        <f>ROUND(I213*H213,2)</f>
        <v>0</v>
      </c>
      <c r="BL213" s="18" t="s">
        <v>220</v>
      </c>
      <c r="BM213" s="218" t="s">
        <v>604</v>
      </c>
    </row>
    <row r="214" s="2" customFormat="1" ht="24.15" customHeight="1">
      <c r="A214" s="39"/>
      <c r="B214" s="40"/>
      <c r="C214" s="206" t="s">
        <v>605</v>
      </c>
      <c r="D214" s="206" t="s">
        <v>130</v>
      </c>
      <c r="E214" s="207" t="s">
        <v>606</v>
      </c>
      <c r="F214" s="208" t="s">
        <v>607</v>
      </c>
      <c r="G214" s="209" t="s">
        <v>387</v>
      </c>
      <c r="H214" s="210">
        <v>7</v>
      </c>
      <c r="I214" s="211"/>
      <c r="J214" s="212">
        <f>ROUND(I214*H214,2)</f>
        <v>0</v>
      </c>
      <c r="K214" s="213"/>
      <c r="L214" s="45"/>
      <c r="M214" s="214" t="s">
        <v>19</v>
      </c>
      <c r="N214" s="215" t="s">
        <v>49</v>
      </c>
      <c r="O214" s="85"/>
      <c r="P214" s="216">
        <f>O214*H214</f>
        <v>0</v>
      </c>
      <c r="Q214" s="216">
        <v>0.00076999999999999996</v>
      </c>
      <c r="R214" s="216">
        <f>Q214*H214</f>
        <v>0.0053899999999999998</v>
      </c>
      <c r="S214" s="216">
        <v>0</v>
      </c>
      <c r="T214" s="21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8" t="s">
        <v>220</v>
      </c>
      <c r="AT214" s="218" t="s">
        <v>130</v>
      </c>
      <c r="AU214" s="218" t="s">
        <v>88</v>
      </c>
      <c r="AY214" s="18" t="s">
        <v>128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8" t="s">
        <v>86</v>
      </c>
      <c r="BK214" s="219">
        <f>ROUND(I214*H214,2)</f>
        <v>0</v>
      </c>
      <c r="BL214" s="18" t="s">
        <v>220</v>
      </c>
      <c r="BM214" s="218" t="s">
        <v>608</v>
      </c>
    </row>
    <row r="215" s="2" customFormat="1" ht="21.75" customHeight="1">
      <c r="A215" s="39"/>
      <c r="B215" s="40"/>
      <c r="C215" s="206" t="s">
        <v>609</v>
      </c>
      <c r="D215" s="206" t="s">
        <v>130</v>
      </c>
      <c r="E215" s="207" t="s">
        <v>610</v>
      </c>
      <c r="F215" s="208" t="s">
        <v>611</v>
      </c>
      <c r="G215" s="209" t="s">
        <v>387</v>
      </c>
      <c r="H215" s="210">
        <v>6</v>
      </c>
      <c r="I215" s="211"/>
      <c r="J215" s="212">
        <f>ROUND(I215*H215,2)</f>
        <v>0</v>
      </c>
      <c r="K215" s="213"/>
      <c r="L215" s="45"/>
      <c r="M215" s="214" t="s">
        <v>19</v>
      </c>
      <c r="N215" s="215" t="s">
        <v>49</v>
      </c>
      <c r="O215" s="85"/>
      <c r="P215" s="216">
        <f>O215*H215</f>
        <v>0</v>
      </c>
      <c r="Q215" s="216">
        <v>0.00069999999999999999</v>
      </c>
      <c r="R215" s="216">
        <f>Q215*H215</f>
        <v>0.0041999999999999997</v>
      </c>
      <c r="S215" s="216">
        <v>0</v>
      </c>
      <c r="T215" s="21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8" t="s">
        <v>220</v>
      </c>
      <c r="AT215" s="218" t="s">
        <v>130</v>
      </c>
      <c r="AU215" s="218" t="s">
        <v>88</v>
      </c>
      <c r="AY215" s="18" t="s">
        <v>128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8" t="s">
        <v>86</v>
      </c>
      <c r="BK215" s="219">
        <f>ROUND(I215*H215,2)</f>
        <v>0</v>
      </c>
      <c r="BL215" s="18" t="s">
        <v>220</v>
      </c>
      <c r="BM215" s="218" t="s">
        <v>612</v>
      </c>
    </row>
    <row r="216" s="2" customFormat="1">
      <c r="A216" s="39"/>
      <c r="B216" s="40"/>
      <c r="C216" s="41"/>
      <c r="D216" s="220" t="s">
        <v>136</v>
      </c>
      <c r="E216" s="41"/>
      <c r="F216" s="221" t="s">
        <v>613</v>
      </c>
      <c r="G216" s="41"/>
      <c r="H216" s="41"/>
      <c r="I216" s="222"/>
      <c r="J216" s="41"/>
      <c r="K216" s="41"/>
      <c r="L216" s="45"/>
      <c r="M216" s="223"/>
      <c r="N216" s="224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136</v>
      </c>
      <c r="AU216" s="18" t="s">
        <v>88</v>
      </c>
    </row>
    <row r="217" s="2" customFormat="1" ht="21.75" customHeight="1">
      <c r="A217" s="39"/>
      <c r="B217" s="40"/>
      <c r="C217" s="206" t="s">
        <v>614</v>
      </c>
      <c r="D217" s="206" t="s">
        <v>130</v>
      </c>
      <c r="E217" s="207" t="s">
        <v>615</v>
      </c>
      <c r="F217" s="208" t="s">
        <v>616</v>
      </c>
      <c r="G217" s="209" t="s">
        <v>387</v>
      </c>
      <c r="H217" s="210">
        <v>14</v>
      </c>
      <c r="I217" s="211"/>
      <c r="J217" s="212">
        <f>ROUND(I217*H217,2)</f>
        <v>0</v>
      </c>
      <c r="K217" s="213"/>
      <c r="L217" s="45"/>
      <c r="M217" s="214" t="s">
        <v>19</v>
      </c>
      <c r="N217" s="215" t="s">
        <v>49</v>
      </c>
      <c r="O217" s="85"/>
      <c r="P217" s="216">
        <f>O217*H217</f>
        <v>0</v>
      </c>
      <c r="Q217" s="216">
        <v>0.00107</v>
      </c>
      <c r="R217" s="216">
        <f>Q217*H217</f>
        <v>0.01498</v>
      </c>
      <c r="S217" s="216">
        <v>0</v>
      </c>
      <c r="T217" s="21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8" t="s">
        <v>220</v>
      </c>
      <c r="AT217" s="218" t="s">
        <v>130</v>
      </c>
      <c r="AU217" s="218" t="s">
        <v>88</v>
      </c>
      <c r="AY217" s="18" t="s">
        <v>128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18" t="s">
        <v>86</v>
      </c>
      <c r="BK217" s="219">
        <f>ROUND(I217*H217,2)</f>
        <v>0</v>
      </c>
      <c r="BL217" s="18" t="s">
        <v>220</v>
      </c>
      <c r="BM217" s="218" t="s">
        <v>617</v>
      </c>
    </row>
    <row r="218" s="2" customFormat="1">
      <c r="A218" s="39"/>
      <c r="B218" s="40"/>
      <c r="C218" s="41"/>
      <c r="D218" s="220" t="s">
        <v>136</v>
      </c>
      <c r="E218" s="41"/>
      <c r="F218" s="221" t="s">
        <v>618</v>
      </c>
      <c r="G218" s="41"/>
      <c r="H218" s="41"/>
      <c r="I218" s="222"/>
      <c r="J218" s="41"/>
      <c r="K218" s="41"/>
      <c r="L218" s="45"/>
      <c r="M218" s="223"/>
      <c r="N218" s="224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136</v>
      </c>
      <c r="AU218" s="18" t="s">
        <v>88</v>
      </c>
    </row>
    <row r="219" s="2" customFormat="1" ht="21.75" customHeight="1">
      <c r="A219" s="39"/>
      <c r="B219" s="40"/>
      <c r="C219" s="206" t="s">
        <v>619</v>
      </c>
      <c r="D219" s="206" t="s">
        <v>130</v>
      </c>
      <c r="E219" s="207" t="s">
        <v>620</v>
      </c>
      <c r="F219" s="208" t="s">
        <v>621</v>
      </c>
      <c r="G219" s="209" t="s">
        <v>387</v>
      </c>
      <c r="H219" s="210">
        <v>18</v>
      </c>
      <c r="I219" s="211"/>
      <c r="J219" s="212">
        <f>ROUND(I219*H219,2)</f>
        <v>0</v>
      </c>
      <c r="K219" s="213"/>
      <c r="L219" s="45"/>
      <c r="M219" s="214" t="s">
        <v>19</v>
      </c>
      <c r="N219" s="215" t="s">
        <v>49</v>
      </c>
      <c r="O219" s="85"/>
      <c r="P219" s="216">
        <f>O219*H219</f>
        <v>0</v>
      </c>
      <c r="Q219" s="216">
        <v>0.0016800000000000001</v>
      </c>
      <c r="R219" s="216">
        <f>Q219*H219</f>
        <v>0.030240000000000003</v>
      </c>
      <c r="S219" s="216">
        <v>0</v>
      </c>
      <c r="T219" s="21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8" t="s">
        <v>220</v>
      </c>
      <c r="AT219" s="218" t="s">
        <v>130</v>
      </c>
      <c r="AU219" s="218" t="s">
        <v>88</v>
      </c>
      <c r="AY219" s="18" t="s">
        <v>128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8" t="s">
        <v>86</v>
      </c>
      <c r="BK219" s="219">
        <f>ROUND(I219*H219,2)</f>
        <v>0</v>
      </c>
      <c r="BL219" s="18" t="s">
        <v>220</v>
      </c>
      <c r="BM219" s="218" t="s">
        <v>622</v>
      </c>
    </row>
    <row r="220" s="2" customFormat="1">
      <c r="A220" s="39"/>
      <c r="B220" s="40"/>
      <c r="C220" s="41"/>
      <c r="D220" s="220" t="s">
        <v>136</v>
      </c>
      <c r="E220" s="41"/>
      <c r="F220" s="221" t="s">
        <v>623</v>
      </c>
      <c r="G220" s="41"/>
      <c r="H220" s="41"/>
      <c r="I220" s="222"/>
      <c r="J220" s="41"/>
      <c r="K220" s="41"/>
      <c r="L220" s="45"/>
      <c r="M220" s="223"/>
      <c r="N220" s="224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136</v>
      </c>
      <c r="AU220" s="18" t="s">
        <v>88</v>
      </c>
    </row>
    <row r="221" s="2" customFormat="1" ht="24.15" customHeight="1">
      <c r="A221" s="39"/>
      <c r="B221" s="40"/>
      <c r="C221" s="206" t="s">
        <v>624</v>
      </c>
      <c r="D221" s="206" t="s">
        <v>130</v>
      </c>
      <c r="E221" s="207" t="s">
        <v>625</v>
      </c>
      <c r="F221" s="208" t="s">
        <v>626</v>
      </c>
      <c r="G221" s="209" t="s">
        <v>387</v>
      </c>
      <c r="H221" s="210">
        <v>3</v>
      </c>
      <c r="I221" s="211"/>
      <c r="J221" s="212">
        <f>ROUND(I221*H221,2)</f>
        <v>0</v>
      </c>
      <c r="K221" s="213"/>
      <c r="L221" s="45"/>
      <c r="M221" s="214" t="s">
        <v>19</v>
      </c>
      <c r="N221" s="215" t="s">
        <v>49</v>
      </c>
      <c r="O221" s="85"/>
      <c r="P221" s="216">
        <f>O221*H221</f>
        <v>0</v>
      </c>
      <c r="Q221" s="216">
        <v>0.00315</v>
      </c>
      <c r="R221" s="216">
        <f>Q221*H221</f>
        <v>0.0094500000000000001</v>
      </c>
      <c r="S221" s="216">
        <v>0</v>
      </c>
      <c r="T221" s="21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8" t="s">
        <v>220</v>
      </c>
      <c r="AT221" s="218" t="s">
        <v>130</v>
      </c>
      <c r="AU221" s="218" t="s">
        <v>88</v>
      </c>
      <c r="AY221" s="18" t="s">
        <v>128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18" t="s">
        <v>86</v>
      </c>
      <c r="BK221" s="219">
        <f>ROUND(I221*H221,2)</f>
        <v>0</v>
      </c>
      <c r="BL221" s="18" t="s">
        <v>220</v>
      </c>
      <c r="BM221" s="218" t="s">
        <v>627</v>
      </c>
    </row>
    <row r="222" s="2" customFormat="1">
      <c r="A222" s="39"/>
      <c r="B222" s="40"/>
      <c r="C222" s="41"/>
      <c r="D222" s="220" t="s">
        <v>136</v>
      </c>
      <c r="E222" s="41"/>
      <c r="F222" s="221" t="s">
        <v>628</v>
      </c>
      <c r="G222" s="41"/>
      <c r="H222" s="41"/>
      <c r="I222" s="222"/>
      <c r="J222" s="41"/>
      <c r="K222" s="41"/>
      <c r="L222" s="45"/>
      <c r="M222" s="223"/>
      <c r="N222" s="224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136</v>
      </c>
      <c r="AU222" s="18" t="s">
        <v>88</v>
      </c>
    </row>
    <row r="223" s="2" customFormat="1" ht="24.15" customHeight="1">
      <c r="A223" s="39"/>
      <c r="B223" s="40"/>
      <c r="C223" s="206" t="s">
        <v>629</v>
      </c>
      <c r="D223" s="206" t="s">
        <v>130</v>
      </c>
      <c r="E223" s="207" t="s">
        <v>630</v>
      </c>
      <c r="F223" s="208" t="s">
        <v>631</v>
      </c>
      <c r="G223" s="209" t="s">
        <v>387</v>
      </c>
      <c r="H223" s="210">
        <v>1</v>
      </c>
      <c r="I223" s="211"/>
      <c r="J223" s="212">
        <f>ROUND(I223*H223,2)</f>
        <v>0</v>
      </c>
      <c r="K223" s="213"/>
      <c r="L223" s="45"/>
      <c r="M223" s="214" t="s">
        <v>19</v>
      </c>
      <c r="N223" s="215" t="s">
        <v>49</v>
      </c>
      <c r="O223" s="85"/>
      <c r="P223" s="216">
        <f>O223*H223</f>
        <v>0</v>
      </c>
      <c r="Q223" s="216">
        <v>0.00071000000000000002</v>
      </c>
      <c r="R223" s="216">
        <f>Q223*H223</f>
        <v>0.00071000000000000002</v>
      </c>
      <c r="S223" s="216">
        <v>0</v>
      </c>
      <c r="T223" s="21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8" t="s">
        <v>220</v>
      </c>
      <c r="AT223" s="218" t="s">
        <v>130</v>
      </c>
      <c r="AU223" s="218" t="s">
        <v>88</v>
      </c>
      <c r="AY223" s="18" t="s">
        <v>128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8" t="s">
        <v>86</v>
      </c>
      <c r="BK223" s="219">
        <f>ROUND(I223*H223,2)</f>
        <v>0</v>
      </c>
      <c r="BL223" s="18" t="s">
        <v>220</v>
      </c>
      <c r="BM223" s="218" t="s">
        <v>632</v>
      </c>
    </row>
    <row r="224" s="2" customFormat="1">
      <c r="A224" s="39"/>
      <c r="B224" s="40"/>
      <c r="C224" s="41"/>
      <c r="D224" s="220" t="s">
        <v>136</v>
      </c>
      <c r="E224" s="41"/>
      <c r="F224" s="221" t="s">
        <v>633</v>
      </c>
      <c r="G224" s="41"/>
      <c r="H224" s="41"/>
      <c r="I224" s="222"/>
      <c r="J224" s="41"/>
      <c r="K224" s="41"/>
      <c r="L224" s="45"/>
      <c r="M224" s="223"/>
      <c r="N224" s="224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136</v>
      </c>
      <c r="AU224" s="18" t="s">
        <v>88</v>
      </c>
    </row>
    <row r="225" s="2" customFormat="1" ht="24.15" customHeight="1">
      <c r="A225" s="39"/>
      <c r="B225" s="40"/>
      <c r="C225" s="206" t="s">
        <v>634</v>
      </c>
      <c r="D225" s="206" t="s">
        <v>130</v>
      </c>
      <c r="E225" s="207" t="s">
        <v>635</v>
      </c>
      <c r="F225" s="208" t="s">
        <v>636</v>
      </c>
      <c r="G225" s="209" t="s">
        <v>387</v>
      </c>
      <c r="H225" s="210">
        <v>2</v>
      </c>
      <c r="I225" s="211"/>
      <c r="J225" s="212">
        <f>ROUND(I225*H225,2)</f>
        <v>0</v>
      </c>
      <c r="K225" s="213"/>
      <c r="L225" s="45"/>
      <c r="M225" s="214" t="s">
        <v>19</v>
      </c>
      <c r="N225" s="215" t="s">
        <v>49</v>
      </c>
      <c r="O225" s="85"/>
      <c r="P225" s="216">
        <f>O225*H225</f>
        <v>0</v>
      </c>
      <c r="Q225" s="216">
        <v>0.00042999999999999999</v>
      </c>
      <c r="R225" s="216">
        <f>Q225*H225</f>
        <v>0.00085999999999999998</v>
      </c>
      <c r="S225" s="216">
        <v>0</v>
      </c>
      <c r="T225" s="21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8" t="s">
        <v>220</v>
      </c>
      <c r="AT225" s="218" t="s">
        <v>130</v>
      </c>
      <c r="AU225" s="218" t="s">
        <v>88</v>
      </c>
      <c r="AY225" s="18" t="s">
        <v>128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18" t="s">
        <v>86</v>
      </c>
      <c r="BK225" s="219">
        <f>ROUND(I225*H225,2)</f>
        <v>0</v>
      </c>
      <c r="BL225" s="18" t="s">
        <v>220</v>
      </c>
      <c r="BM225" s="218" t="s">
        <v>637</v>
      </c>
    </row>
    <row r="226" s="2" customFormat="1">
      <c r="A226" s="39"/>
      <c r="B226" s="40"/>
      <c r="C226" s="41"/>
      <c r="D226" s="220" t="s">
        <v>136</v>
      </c>
      <c r="E226" s="41"/>
      <c r="F226" s="221" t="s">
        <v>638</v>
      </c>
      <c r="G226" s="41"/>
      <c r="H226" s="41"/>
      <c r="I226" s="222"/>
      <c r="J226" s="41"/>
      <c r="K226" s="41"/>
      <c r="L226" s="45"/>
      <c r="M226" s="223"/>
      <c r="N226" s="224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136</v>
      </c>
      <c r="AU226" s="18" t="s">
        <v>88</v>
      </c>
    </row>
    <row r="227" s="2" customFormat="1" ht="21.75" customHeight="1">
      <c r="A227" s="39"/>
      <c r="B227" s="40"/>
      <c r="C227" s="206" t="s">
        <v>639</v>
      </c>
      <c r="D227" s="206" t="s">
        <v>130</v>
      </c>
      <c r="E227" s="207" t="s">
        <v>640</v>
      </c>
      <c r="F227" s="208" t="s">
        <v>641</v>
      </c>
      <c r="G227" s="209" t="s">
        <v>387</v>
      </c>
      <c r="H227" s="210">
        <v>2</v>
      </c>
      <c r="I227" s="211"/>
      <c r="J227" s="212">
        <f>ROUND(I227*H227,2)</f>
        <v>0</v>
      </c>
      <c r="K227" s="213"/>
      <c r="L227" s="45"/>
      <c r="M227" s="214" t="s">
        <v>19</v>
      </c>
      <c r="N227" s="215" t="s">
        <v>49</v>
      </c>
      <c r="O227" s="85"/>
      <c r="P227" s="216">
        <f>O227*H227</f>
        <v>0</v>
      </c>
      <c r="Q227" s="216">
        <v>2.0000000000000002E-05</v>
      </c>
      <c r="R227" s="216">
        <f>Q227*H227</f>
        <v>4.0000000000000003E-05</v>
      </c>
      <c r="S227" s="216">
        <v>0</v>
      </c>
      <c r="T227" s="217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8" t="s">
        <v>220</v>
      </c>
      <c r="AT227" s="218" t="s">
        <v>130</v>
      </c>
      <c r="AU227" s="218" t="s">
        <v>88</v>
      </c>
      <c r="AY227" s="18" t="s">
        <v>128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8" t="s">
        <v>86</v>
      </c>
      <c r="BK227" s="219">
        <f>ROUND(I227*H227,2)</f>
        <v>0</v>
      </c>
      <c r="BL227" s="18" t="s">
        <v>220</v>
      </c>
      <c r="BM227" s="218" t="s">
        <v>642</v>
      </c>
    </row>
    <row r="228" s="2" customFormat="1">
      <c r="A228" s="39"/>
      <c r="B228" s="40"/>
      <c r="C228" s="41"/>
      <c r="D228" s="220" t="s">
        <v>136</v>
      </c>
      <c r="E228" s="41"/>
      <c r="F228" s="221" t="s">
        <v>643</v>
      </c>
      <c r="G228" s="41"/>
      <c r="H228" s="41"/>
      <c r="I228" s="222"/>
      <c r="J228" s="41"/>
      <c r="K228" s="41"/>
      <c r="L228" s="45"/>
      <c r="M228" s="223"/>
      <c r="N228" s="224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136</v>
      </c>
      <c r="AU228" s="18" t="s">
        <v>88</v>
      </c>
    </row>
    <row r="229" s="2" customFormat="1" ht="24.15" customHeight="1">
      <c r="A229" s="39"/>
      <c r="B229" s="40"/>
      <c r="C229" s="253" t="s">
        <v>644</v>
      </c>
      <c r="D229" s="253" t="s">
        <v>292</v>
      </c>
      <c r="E229" s="254" t="s">
        <v>645</v>
      </c>
      <c r="F229" s="255" t="s">
        <v>646</v>
      </c>
      <c r="G229" s="256" t="s">
        <v>387</v>
      </c>
      <c r="H229" s="257">
        <v>1</v>
      </c>
      <c r="I229" s="258"/>
      <c r="J229" s="259">
        <f>ROUND(I229*H229,2)</f>
        <v>0</v>
      </c>
      <c r="K229" s="260"/>
      <c r="L229" s="261"/>
      <c r="M229" s="262" t="s">
        <v>19</v>
      </c>
      <c r="N229" s="263" t="s">
        <v>49</v>
      </c>
      <c r="O229" s="85"/>
      <c r="P229" s="216">
        <f>O229*H229</f>
        <v>0</v>
      </c>
      <c r="Q229" s="216">
        <v>0.0030000000000000001</v>
      </c>
      <c r="R229" s="216">
        <f>Q229*H229</f>
        <v>0.0030000000000000001</v>
      </c>
      <c r="S229" s="216">
        <v>0</v>
      </c>
      <c r="T229" s="217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8" t="s">
        <v>296</v>
      </c>
      <c r="AT229" s="218" t="s">
        <v>292</v>
      </c>
      <c r="AU229" s="218" t="s">
        <v>88</v>
      </c>
      <c r="AY229" s="18" t="s">
        <v>128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8" t="s">
        <v>86</v>
      </c>
      <c r="BK229" s="219">
        <f>ROUND(I229*H229,2)</f>
        <v>0</v>
      </c>
      <c r="BL229" s="18" t="s">
        <v>220</v>
      </c>
      <c r="BM229" s="218" t="s">
        <v>647</v>
      </c>
    </row>
    <row r="230" s="2" customFormat="1" ht="24.15" customHeight="1">
      <c r="A230" s="39"/>
      <c r="B230" s="40"/>
      <c r="C230" s="253" t="s">
        <v>648</v>
      </c>
      <c r="D230" s="253" t="s">
        <v>292</v>
      </c>
      <c r="E230" s="254" t="s">
        <v>649</v>
      </c>
      <c r="F230" s="255" t="s">
        <v>650</v>
      </c>
      <c r="G230" s="256" t="s">
        <v>387</v>
      </c>
      <c r="H230" s="257">
        <v>1</v>
      </c>
      <c r="I230" s="258"/>
      <c r="J230" s="259">
        <f>ROUND(I230*H230,2)</f>
        <v>0</v>
      </c>
      <c r="K230" s="260"/>
      <c r="L230" s="261"/>
      <c r="M230" s="262" t="s">
        <v>19</v>
      </c>
      <c r="N230" s="263" t="s">
        <v>49</v>
      </c>
      <c r="O230" s="85"/>
      <c r="P230" s="216">
        <f>O230*H230</f>
        <v>0</v>
      </c>
      <c r="Q230" s="216">
        <v>0.00069999999999999999</v>
      </c>
      <c r="R230" s="216">
        <f>Q230*H230</f>
        <v>0.00069999999999999999</v>
      </c>
      <c r="S230" s="216">
        <v>0</v>
      </c>
      <c r="T230" s="21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8" t="s">
        <v>296</v>
      </c>
      <c r="AT230" s="218" t="s">
        <v>292</v>
      </c>
      <c r="AU230" s="218" t="s">
        <v>88</v>
      </c>
      <c r="AY230" s="18" t="s">
        <v>128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18" t="s">
        <v>86</v>
      </c>
      <c r="BK230" s="219">
        <f>ROUND(I230*H230,2)</f>
        <v>0</v>
      </c>
      <c r="BL230" s="18" t="s">
        <v>220</v>
      </c>
      <c r="BM230" s="218" t="s">
        <v>651</v>
      </c>
    </row>
    <row r="231" s="2" customFormat="1" ht="21.75" customHeight="1">
      <c r="A231" s="39"/>
      <c r="B231" s="40"/>
      <c r="C231" s="206" t="s">
        <v>652</v>
      </c>
      <c r="D231" s="206" t="s">
        <v>130</v>
      </c>
      <c r="E231" s="207" t="s">
        <v>653</v>
      </c>
      <c r="F231" s="208" t="s">
        <v>654</v>
      </c>
      <c r="G231" s="209" t="s">
        <v>387</v>
      </c>
      <c r="H231" s="210">
        <v>1</v>
      </c>
      <c r="I231" s="211"/>
      <c r="J231" s="212">
        <f>ROUND(I231*H231,2)</f>
        <v>0</v>
      </c>
      <c r="K231" s="213"/>
      <c r="L231" s="45"/>
      <c r="M231" s="214" t="s">
        <v>19</v>
      </c>
      <c r="N231" s="215" t="s">
        <v>49</v>
      </c>
      <c r="O231" s="85"/>
      <c r="P231" s="216">
        <f>O231*H231</f>
        <v>0</v>
      </c>
      <c r="Q231" s="216">
        <v>2.0000000000000002E-05</v>
      </c>
      <c r="R231" s="216">
        <f>Q231*H231</f>
        <v>2.0000000000000002E-05</v>
      </c>
      <c r="S231" s="216">
        <v>0</v>
      </c>
      <c r="T231" s="21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8" t="s">
        <v>220</v>
      </c>
      <c r="AT231" s="218" t="s">
        <v>130</v>
      </c>
      <c r="AU231" s="218" t="s">
        <v>88</v>
      </c>
      <c r="AY231" s="18" t="s">
        <v>128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18" t="s">
        <v>86</v>
      </c>
      <c r="BK231" s="219">
        <f>ROUND(I231*H231,2)</f>
        <v>0</v>
      </c>
      <c r="BL231" s="18" t="s">
        <v>220</v>
      </c>
      <c r="BM231" s="218" t="s">
        <v>655</v>
      </c>
    </row>
    <row r="232" s="2" customFormat="1">
      <c r="A232" s="39"/>
      <c r="B232" s="40"/>
      <c r="C232" s="41"/>
      <c r="D232" s="220" t="s">
        <v>136</v>
      </c>
      <c r="E232" s="41"/>
      <c r="F232" s="221" t="s">
        <v>656</v>
      </c>
      <c r="G232" s="41"/>
      <c r="H232" s="41"/>
      <c r="I232" s="222"/>
      <c r="J232" s="41"/>
      <c r="K232" s="41"/>
      <c r="L232" s="45"/>
      <c r="M232" s="223"/>
      <c r="N232" s="224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136</v>
      </c>
      <c r="AU232" s="18" t="s">
        <v>88</v>
      </c>
    </row>
    <row r="233" s="2" customFormat="1" ht="24.15" customHeight="1">
      <c r="A233" s="39"/>
      <c r="B233" s="40"/>
      <c r="C233" s="253" t="s">
        <v>657</v>
      </c>
      <c r="D233" s="253" t="s">
        <v>292</v>
      </c>
      <c r="E233" s="254" t="s">
        <v>658</v>
      </c>
      <c r="F233" s="255" t="s">
        <v>659</v>
      </c>
      <c r="G233" s="256" t="s">
        <v>387</v>
      </c>
      <c r="H233" s="257">
        <v>1</v>
      </c>
      <c r="I233" s="258"/>
      <c r="J233" s="259">
        <f>ROUND(I233*H233,2)</f>
        <v>0</v>
      </c>
      <c r="K233" s="260"/>
      <c r="L233" s="261"/>
      <c r="M233" s="262" t="s">
        <v>19</v>
      </c>
      <c r="N233" s="263" t="s">
        <v>49</v>
      </c>
      <c r="O233" s="85"/>
      <c r="P233" s="216">
        <f>O233*H233</f>
        <v>0</v>
      </c>
      <c r="Q233" s="216">
        <v>0.0025999999999999999</v>
      </c>
      <c r="R233" s="216">
        <f>Q233*H233</f>
        <v>0.0025999999999999999</v>
      </c>
      <c r="S233" s="216">
        <v>0</v>
      </c>
      <c r="T233" s="21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8" t="s">
        <v>296</v>
      </c>
      <c r="AT233" s="218" t="s">
        <v>292</v>
      </c>
      <c r="AU233" s="218" t="s">
        <v>88</v>
      </c>
      <c r="AY233" s="18" t="s">
        <v>128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18" t="s">
        <v>86</v>
      </c>
      <c r="BK233" s="219">
        <f>ROUND(I233*H233,2)</f>
        <v>0</v>
      </c>
      <c r="BL233" s="18" t="s">
        <v>220</v>
      </c>
      <c r="BM233" s="218" t="s">
        <v>660</v>
      </c>
    </row>
    <row r="234" s="2" customFormat="1" ht="24.15" customHeight="1">
      <c r="A234" s="39"/>
      <c r="B234" s="40"/>
      <c r="C234" s="206" t="s">
        <v>661</v>
      </c>
      <c r="D234" s="206" t="s">
        <v>130</v>
      </c>
      <c r="E234" s="207" t="s">
        <v>662</v>
      </c>
      <c r="F234" s="208" t="s">
        <v>663</v>
      </c>
      <c r="G234" s="209" t="s">
        <v>492</v>
      </c>
      <c r="H234" s="210">
        <v>2</v>
      </c>
      <c r="I234" s="211"/>
      <c r="J234" s="212">
        <f>ROUND(I234*H234,2)</f>
        <v>0</v>
      </c>
      <c r="K234" s="213"/>
      <c r="L234" s="45"/>
      <c r="M234" s="214" t="s">
        <v>19</v>
      </c>
      <c r="N234" s="215" t="s">
        <v>49</v>
      </c>
      <c r="O234" s="85"/>
      <c r="P234" s="216">
        <f>O234*H234</f>
        <v>0</v>
      </c>
      <c r="Q234" s="216">
        <v>0.029739999999999999</v>
      </c>
      <c r="R234" s="216">
        <f>Q234*H234</f>
        <v>0.059479999999999998</v>
      </c>
      <c r="S234" s="216">
        <v>0</v>
      </c>
      <c r="T234" s="21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8" t="s">
        <v>220</v>
      </c>
      <c r="AT234" s="218" t="s">
        <v>130</v>
      </c>
      <c r="AU234" s="218" t="s">
        <v>88</v>
      </c>
      <c r="AY234" s="18" t="s">
        <v>128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8" t="s">
        <v>86</v>
      </c>
      <c r="BK234" s="219">
        <f>ROUND(I234*H234,2)</f>
        <v>0</v>
      </c>
      <c r="BL234" s="18" t="s">
        <v>220</v>
      </c>
      <c r="BM234" s="218" t="s">
        <v>664</v>
      </c>
    </row>
    <row r="235" s="2" customFormat="1" ht="24.15" customHeight="1">
      <c r="A235" s="39"/>
      <c r="B235" s="40"/>
      <c r="C235" s="206" t="s">
        <v>665</v>
      </c>
      <c r="D235" s="206" t="s">
        <v>130</v>
      </c>
      <c r="E235" s="207" t="s">
        <v>666</v>
      </c>
      <c r="F235" s="208" t="s">
        <v>667</v>
      </c>
      <c r="G235" s="209" t="s">
        <v>387</v>
      </c>
      <c r="H235" s="210">
        <v>1</v>
      </c>
      <c r="I235" s="211"/>
      <c r="J235" s="212">
        <f>ROUND(I235*H235,2)</f>
        <v>0</v>
      </c>
      <c r="K235" s="213"/>
      <c r="L235" s="45"/>
      <c r="M235" s="214" t="s">
        <v>19</v>
      </c>
      <c r="N235" s="215" t="s">
        <v>49</v>
      </c>
      <c r="O235" s="85"/>
      <c r="P235" s="216">
        <f>O235*H235</f>
        <v>0</v>
      </c>
      <c r="Q235" s="216">
        <v>0.027689999999999999</v>
      </c>
      <c r="R235" s="216">
        <f>Q235*H235</f>
        <v>0.027689999999999999</v>
      </c>
      <c r="S235" s="216">
        <v>0</v>
      </c>
      <c r="T235" s="21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8" t="s">
        <v>220</v>
      </c>
      <c r="AT235" s="218" t="s">
        <v>130</v>
      </c>
      <c r="AU235" s="218" t="s">
        <v>88</v>
      </c>
      <c r="AY235" s="18" t="s">
        <v>128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18" t="s">
        <v>86</v>
      </c>
      <c r="BK235" s="219">
        <f>ROUND(I235*H235,2)</f>
        <v>0</v>
      </c>
      <c r="BL235" s="18" t="s">
        <v>220</v>
      </c>
      <c r="BM235" s="218" t="s">
        <v>668</v>
      </c>
    </row>
    <row r="236" s="2" customFormat="1" ht="24.15" customHeight="1">
      <c r="A236" s="39"/>
      <c r="B236" s="40"/>
      <c r="C236" s="206" t="s">
        <v>669</v>
      </c>
      <c r="D236" s="206" t="s">
        <v>130</v>
      </c>
      <c r="E236" s="207" t="s">
        <v>670</v>
      </c>
      <c r="F236" s="208" t="s">
        <v>671</v>
      </c>
      <c r="G236" s="209" t="s">
        <v>387</v>
      </c>
      <c r="H236" s="210">
        <v>1</v>
      </c>
      <c r="I236" s="211"/>
      <c r="J236" s="212">
        <f>ROUND(I236*H236,2)</f>
        <v>0</v>
      </c>
      <c r="K236" s="213"/>
      <c r="L236" s="45"/>
      <c r="M236" s="214" t="s">
        <v>19</v>
      </c>
      <c r="N236" s="215" t="s">
        <v>49</v>
      </c>
      <c r="O236" s="85"/>
      <c r="P236" s="216">
        <f>O236*H236</f>
        <v>0</v>
      </c>
      <c r="Q236" s="216">
        <v>0.01158</v>
      </c>
      <c r="R236" s="216">
        <f>Q236*H236</f>
        <v>0.01158</v>
      </c>
      <c r="S236" s="216">
        <v>0</v>
      </c>
      <c r="T236" s="21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8" t="s">
        <v>220</v>
      </c>
      <c r="AT236" s="218" t="s">
        <v>130</v>
      </c>
      <c r="AU236" s="218" t="s">
        <v>88</v>
      </c>
      <c r="AY236" s="18" t="s">
        <v>128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18" t="s">
        <v>86</v>
      </c>
      <c r="BK236" s="219">
        <f>ROUND(I236*H236,2)</f>
        <v>0</v>
      </c>
      <c r="BL236" s="18" t="s">
        <v>220</v>
      </c>
      <c r="BM236" s="218" t="s">
        <v>672</v>
      </c>
    </row>
    <row r="237" s="2" customFormat="1" ht="16.5" customHeight="1">
      <c r="A237" s="39"/>
      <c r="B237" s="40"/>
      <c r="C237" s="206" t="s">
        <v>673</v>
      </c>
      <c r="D237" s="206" t="s">
        <v>130</v>
      </c>
      <c r="E237" s="207" t="s">
        <v>674</v>
      </c>
      <c r="F237" s="208" t="s">
        <v>675</v>
      </c>
      <c r="G237" s="209" t="s">
        <v>387</v>
      </c>
      <c r="H237" s="210">
        <v>14</v>
      </c>
      <c r="I237" s="211"/>
      <c r="J237" s="212">
        <f>ROUND(I237*H237,2)</f>
        <v>0</v>
      </c>
      <c r="K237" s="213"/>
      <c r="L237" s="45"/>
      <c r="M237" s="214" t="s">
        <v>19</v>
      </c>
      <c r="N237" s="215" t="s">
        <v>49</v>
      </c>
      <c r="O237" s="85"/>
      <c r="P237" s="216">
        <f>O237*H237</f>
        <v>0</v>
      </c>
      <c r="Q237" s="216">
        <v>2.0000000000000002E-05</v>
      </c>
      <c r="R237" s="216">
        <f>Q237*H237</f>
        <v>0.00028000000000000003</v>
      </c>
      <c r="S237" s="216">
        <v>0</v>
      </c>
      <c r="T237" s="21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8" t="s">
        <v>220</v>
      </c>
      <c r="AT237" s="218" t="s">
        <v>130</v>
      </c>
      <c r="AU237" s="218" t="s">
        <v>88</v>
      </c>
      <c r="AY237" s="18" t="s">
        <v>128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8" t="s">
        <v>86</v>
      </c>
      <c r="BK237" s="219">
        <f>ROUND(I237*H237,2)</f>
        <v>0</v>
      </c>
      <c r="BL237" s="18" t="s">
        <v>220</v>
      </c>
      <c r="BM237" s="218" t="s">
        <v>676</v>
      </c>
    </row>
    <row r="238" s="2" customFormat="1" ht="24.15" customHeight="1">
      <c r="A238" s="39"/>
      <c r="B238" s="40"/>
      <c r="C238" s="253" t="s">
        <v>677</v>
      </c>
      <c r="D238" s="253" t="s">
        <v>292</v>
      </c>
      <c r="E238" s="254" t="s">
        <v>678</v>
      </c>
      <c r="F238" s="255" t="s">
        <v>679</v>
      </c>
      <c r="G238" s="256" t="s">
        <v>387</v>
      </c>
      <c r="H238" s="257">
        <v>14</v>
      </c>
      <c r="I238" s="258"/>
      <c r="J238" s="259">
        <f>ROUND(I238*H238,2)</f>
        <v>0</v>
      </c>
      <c r="K238" s="260"/>
      <c r="L238" s="261"/>
      <c r="M238" s="262" t="s">
        <v>19</v>
      </c>
      <c r="N238" s="263" t="s">
        <v>49</v>
      </c>
      <c r="O238" s="85"/>
      <c r="P238" s="216">
        <f>O238*H238</f>
        <v>0</v>
      </c>
      <c r="Q238" s="216">
        <v>0.00040000000000000002</v>
      </c>
      <c r="R238" s="216">
        <f>Q238*H238</f>
        <v>0.0055999999999999999</v>
      </c>
      <c r="S238" s="216">
        <v>0</v>
      </c>
      <c r="T238" s="21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8" t="s">
        <v>296</v>
      </c>
      <c r="AT238" s="218" t="s">
        <v>292</v>
      </c>
      <c r="AU238" s="218" t="s">
        <v>88</v>
      </c>
      <c r="AY238" s="18" t="s">
        <v>128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18" t="s">
        <v>86</v>
      </c>
      <c r="BK238" s="219">
        <f>ROUND(I238*H238,2)</f>
        <v>0</v>
      </c>
      <c r="BL238" s="18" t="s">
        <v>220</v>
      </c>
      <c r="BM238" s="218" t="s">
        <v>680</v>
      </c>
    </row>
    <row r="239" s="2" customFormat="1" ht="24.15" customHeight="1">
      <c r="A239" s="39"/>
      <c r="B239" s="40"/>
      <c r="C239" s="253" t="s">
        <v>681</v>
      </c>
      <c r="D239" s="253" t="s">
        <v>292</v>
      </c>
      <c r="E239" s="254" t="s">
        <v>682</v>
      </c>
      <c r="F239" s="255" t="s">
        <v>683</v>
      </c>
      <c r="G239" s="256" t="s">
        <v>387</v>
      </c>
      <c r="H239" s="257">
        <v>14</v>
      </c>
      <c r="I239" s="258"/>
      <c r="J239" s="259">
        <f>ROUND(I239*H239,2)</f>
        <v>0</v>
      </c>
      <c r="K239" s="260"/>
      <c r="L239" s="261"/>
      <c r="M239" s="262" t="s">
        <v>19</v>
      </c>
      <c r="N239" s="263" t="s">
        <v>49</v>
      </c>
      <c r="O239" s="85"/>
      <c r="P239" s="216">
        <f>O239*H239</f>
        <v>0</v>
      </c>
      <c r="Q239" s="216">
        <v>0.00010000000000000001</v>
      </c>
      <c r="R239" s="216">
        <f>Q239*H239</f>
        <v>0.0014</v>
      </c>
      <c r="S239" s="216">
        <v>0</v>
      </c>
      <c r="T239" s="21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8" t="s">
        <v>296</v>
      </c>
      <c r="AT239" s="218" t="s">
        <v>292</v>
      </c>
      <c r="AU239" s="218" t="s">
        <v>88</v>
      </c>
      <c r="AY239" s="18" t="s">
        <v>128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8" t="s">
        <v>86</v>
      </c>
      <c r="BK239" s="219">
        <f>ROUND(I239*H239,2)</f>
        <v>0</v>
      </c>
      <c r="BL239" s="18" t="s">
        <v>220</v>
      </c>
      <c r="BM239" s="218" t="s">
        <v>684</v>
      </c>
    </row>
    <row r="240" s="2" customFormat="1" ht="24.15" customHeight="1">
      <c r="A240" s="39"/>
      <c r="B240" s="40"/>
      <c r="C240" s="253" t="s">
        <v>685</v>
      </c>
      <c r="D240" s="253" t="s">
        <v>292</v>
      </c>
      <c r="E240" s="254" t="s">
        <v>686</v>
      </c>
      <c r="F240" s="255" t="s">
        <v>687</v>
      </c>
      <c r="G240" s="256" t="s">
        <v>387</v>
      </c>
      <c r="H240" s="257">
        <v>14</v>
      </c>
      <c r="I240" s="258"/>
      <c r="J240" s="259">
        <f>ROUND(I240*H240,2)</f>
        <v>0</v>
      </c>
      <c r="K240" s="260"/>
      <c r="L240" s="261"/>
      <c r="M240" s="262" t="s">
        <v>19</v>
      </c>
      <c r="N240" s="263" t="s">
        <v>49</v>
      </c>
      <c r="O240" s="85"/>
      <c r="P240" s="216">
        <f>O240*H240</f>
        <v>0</v>
      </c>
      <c r="Q240" s="216">
        <v>1.0000000000000001E-05</v>
      </c>
      <c r="R240" s="216">
        <f>Q240*H240</f>
        <v>0.00014000000000000002</v>
      </c>
      <c r="S240" s="216">
        <v>0</v>
      </c>
      <c r="T240" s="21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8" t="s">
        <v>296</v>
      </c>
      <c r="AT240" s="218" t="s">
        <v>292</v>
      </c>
      <c r="AU240" s="218" t="s">
        <v>88</v>
      </c>
      <c r="AY240" s="18" t="s">
        <v>128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18" t="s">
        <v>86</v>
      </c>
      <c r="BK240" s="219">
        <f>ROUND(I240*H240,2)</f>
        <v>0</v>
      </c>
      <c r="BL240" s="18" t="s">
        <v>220</v>
      </c>
      <c r="BM240" s="218" t="s">
        <v>688</v>
      </c>
    </row>
    <row r="241" s="2" customFormat="1" ht="24.15" customHeight="1">
      <c r="A241" s="39"/>
      <c r="B241" s="40"/>
      <c r="C241" s="253" t="s">
        <v>689</v>
      </c>
      <c r="D241" s="253" t="s">
        <v>292</v>
      </c>
      <c r="E241" s="254" t="s">
        <v>690</v>
      </c>
      <c r="F241" s="255" t="s">
        <v>691</v>
      </c>
      <c r="G241" s="256" t="s">
        <v>387</v>
      </c>
      <c r="H241" s="257">
        <v>13</v>
      </c>
      <c r="I241" s="258"/>
      <c r="J241" s="259">
        <f>ROUND(I241*H241,2)</f>
        <v>0</v>
      </c>
      <c r="K241" s="260"/>
      <c r="L241" s="261"/>
      <c r="M241" s="262" t="s">
        <v>19</v>
      </c>
      <c r="N241" s="263" t="s">
        <v>49</v>
      </c>
      <c r="O241" s="85"/>
      <c r="P241" s="216">
        <f>O241*H241</f>
        <v>0</v>
      </c>
      <c r="Q241" s="216">
        <v>0.00064999999999999997</v>
      </c>
      <c r="R241" s="216">
        <f>Q241*H241</f>
        <v>0.0084499999999999992</v>
      </c>
      <c r="S241" s="216">
        <v>0</v>
      </c>
      <c r="T241" s="21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8" t="s">
        <v>296</v>
      </c>
      <c r="AT241" s="218" t="s">
        <v>292</v>
      </c>
      <c r="AU241" s="218" t="s">
        <v>88</v>
      </c>
      <c r="AY241" s="18" t="s">
        <v>128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18" t="s">
        <v>86</v>
      </c>
      <c r="BK241" s="219">
        <f>ROUND(I241*H241,2)</f>
        <v>0</v>
      </c>
      <c r="BL241" s="18" t="s">
        <v>220</v>
      </c>
      <c r="BM241" s="218" t="s">
        <v>692</v>
      </c>
    </row>
    <row r="242" s="2" customFormat="1" ht="24.15" customHeight="1">
      <c r="A242" s="39"/>
      <c r="B242" s="40"/>
      <c r="C242" s="253" t="s">
        <v>693</v>
      </c>
      <c r="D242" s="253" t="s">
        <v>292</v>
      </c>
      <c r="E242" s="254" t="s">
        <v>694</v>
      </c>
      <c r="F242" s="255" t="s">
        <v>695</v>
      </c>
      <c r="G242" s="256" t="s">
        <v>387</v>
      </c>
      <c r="H242" s="257">
        <v>1</v>
      </c>
      <c r="I242" s="258"/>
      <c r="J242" s="259">
        <f>ROUND(I242*H242,2)</f>
        <v>0</v>
      </c>
      <c r="K242" s="260"/>
      <c r="L242" s="261"/>
      <c r="M242" s="262" t="s">
        <v>19</v>
      </c>
      <c r="N242" s="263" t="s">
        <v>49</v>
      </c>
      <c r="O242" s="85"/>
      <c r="P242" s="216">
        <f>O242*H242</f>
        <v>0</v>
      </c>
      <c r="Q242" s="216">
        <v>0.00064999999999999997</v>
      </c>
      <c r="R242" s="216">
        <f>Q242*H242</f>
        <v>0.00064999999999999997</v>
      </c>
      <c r="S242" s="216">
        <v>0</v>
      </c>
      <c r="T242" s="21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8" t="s">
        <v>296</v>
      </c>
      <c r="AT242" s="218" t="s">
        <v>292</v>
      </c>
      <c r="AU242" s="218" t="s">
        <v>88</v>
      </c>
      <c r="AY242" s="18" t="s">
        <v>128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8" t="s">
        <v>86</v>
      </c>
      <c r="BK242" s="219">
        <f>ROUND(I242*H242,2)</f>
        <v>0</v>
      </c>
      <c r="BL242" s="18" t="s">
        <v>220</v>
      </c>
      <c r="BM242" s="218" t="s">
        <v>696</v>
      </c>
    </row>
    <row r="243" s="2" customFormat="1" ht="24.15" customHeight="1">
      <c r="A243" s="39"/>
      <c r="B243" s="40"/>
      <c r="C243" s="206" t="s">
        <v>697</v>
      </c>
      <c r="D243" s="206" t="s">
        <v>130</v>
      </c>
      <c r="E243" s="207" t="s">
        <v>698</v>
      </c>
      <c r="F243" s="208" t="s">
        <v>699</v>
      </c>
      <c r="G243" s="209" t="s">
        <v>281</v>
      </c>
      <c r="H243" s="210">
        <v>53</v>
      </c>
      <c r="I243" s="211"/>
      <c r="J243" s="212">
        <f>ROUND(I243*H243,2)</f>
        <v>0</v>
      </c>
      <c r="K243" s="213"/>
      <c r="L243" s="45"/>
      <c r="M243" s="214" t="s">
        <v>19</v>
      </c>
      <c r="N243" s="215" t="s">
        <v>49</v>
      </c>
      <c r="O243" s="85"/>
      <c r="P243" s="216">
        <f>O243*H243</f>
        <v>0</v>
      </c>
      <c r="Q243" s="216">
        <v>0.00019000000000000001</v>
      </c>
      <c r="R243" s="216">
        <f>Q243*H243</f>
        <v>0.010070000000000001</v>
      </c>
      <c r="S243" s="216">
        <v>0</v>
      </c>
      <c r="T243" s="21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8" t="s">
        <v>220</v>
      </c>
      <c r="AT243" s="218" t="s">
        <v>130</v>
      </c>
      <c r="AU243" s="218" t="s">
        <v>88</v>
      </c>
      <c r="AY243" s="18" t="s">
        <v>128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18" t="s">
        <v>86</v>
      </c>
      <c r="BK243" s="219">
        <f>ROUND(I243*H243,2)</f>
        <v>0</v>
      </c>
      <c r="BL243" s="18" t="s">
        <v>220</v>
      </c>
      <c r="BM243" s="218" t="s">
        <v>700</v>
      </c>
    </row>
    <row r="244" s="2" customFormat="1">
      <c r="A244" s="39"/>
      <c r="B244" s="40"/>
      <c r="C244" s="41"/>
      <c r="D244" s="220" t="s">
        <v>136</v>
      </c>
      <c r="E244" s="41"/>
      <c r="F244" s="221" t="s">
        <v>701</v>
      </c>
      <c r="G244" s="41"/>
      <c r="H244" s="41"/>
      <c r="I244" s="222"/>
      <c r="J244" s="41"/>
      <c r="K244" s="41"/>
      <c r="L244" s="45"/>
      <c r="M244" s="223"/>
      <c r="N244" s="224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136</v>
      </c>
      <c r="AU244" s="18" t="s">
        <v>88</v>
      </c>
    </row>
    <row r="245" s="2" customFormat="1" ht="24.15" customHeight="1">
      <c r="A245" s="39"/>
      <c r="B245" s="40"/>
      <c r="C245" s="206" t="s">
        <v>702</v>
      </c>
      <c r="D245" s="206" t="s">
        <v>130</v>
      </c>
      <c r="E245" s="207" t="s">
        <v>703</v>
      </c>
      <c r="F245" s="208" t="s">
        <v>704</v>
      </c>
      <c r="G245" s="209" t="s">
        <v>281</v>
      </c>
      <c r="H245" s="210">
        <v>113</v>
      </c>
      <c r="I245" s="211"/>
      <c r="J245" s="212">
        <f>ROUND(I245*H245,2)</f>
        <v>0</v>
      </c>
      <c r="K245" s="213"/>
      <c r="L245" s="45"/>
      <c r="M245" s="214" t="s">
        <v>19</v>
      </c>
      <c r="N245" s="215" t="s">
        <v>49</v>
      </c>
      <c r="O245" s="85"/>
      <c r="P245" s="216">
        <f>O245*H245</f>
        <v>0</v>
      </c>
      <c r="Q245" s="216">
        <v>0.00035</v>
      </c>
      <c r="R245" s="216">
        <f>Q245*H245</f>
        <v>0.039550000000000002</v>
      </c>
      <c r="S245" s="216">
        <v>0</v>
      </c>
      <c r="T245" s="21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8" t="s">
        <v>220</v>
      </c>
      <c r="AT245" s="218" t="s">
        <v>130</v>
      </c>
      <c r="AU245" s="218" t="s">
        <v>88</v>
      </c>
      <c r="AY245" s="18" t="s">
        <v>128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18" t="s">
        <v>86</v>
      </c>
      <c r="BK245" s="219">
        <f>ROUND(I245*H245,2)</f>
        <v>0</v>
      </c>
      <c r="BL245" s="18" t="s">
        <v>220</v>
      </c>
      <c r="BM245" s="218" t="s">
        <v>705</v>
      </c>
    </row>
    <row r="246" s="2" customFormat="1">
      <c r="A246" s="39"/>
      <c r="B246" s="40"/>
      <c r="C246" s="41"/>
      <c r="D246" s="220" t="s">
        <v>136</v>
      </c>
      <c r="E246" s="41"/>
      <c r="F246" s="221" t="s">
        <v>706</v>
      </c>
      <c r="G246" s="41"/>
      <c r="H246" s="41"/>
      <c r="I246" s="222"/>
      <c r="J246" s="41"/>
      <c r="K246" s="41"/>
      <c r="L246" s="45"/>
      <c r="M246" s="223"/>
      <c r="N246" s="224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136</v>
      </c>
      <c r="AU246" s="18" t="s">
        <v>88</v>
      </c>
    </row>
    <row r="247" s="2" customFormat="1" ht="21.75" customHeight="1">
      <c r="A247" s="39"/>
      <c r="B247" s="40"/>
      <c r="C247" s="206" t="s">
        <v>707</v>
      </c>
      <c r="D247" s="206" t="s">
        <v>130</v>
      </c>
      <c r="E247" s="207" t="s">
        <v>708</v>
      </c>
      <c r="F247" s="208" t="s">
        <v>709</v>
      </c>
      <c r="G247" s="209" t="s">
        <v>281</v>
      </c>
      <c r="H247" s="210">
        <v>152</v>
      </c>
      <c r="I247" s="211"/>
      <c r="J247" s="212">
        <f>ROUND(I247*H247,2)</f>
        <v>0</v>
      </c>
      <c r="K247" s="213"/>
      <c r="L247" s="45"/>
      <c r="M247" s="214" t="s">
        <v>19</v>
      </c>
      <c r="N247" s="215" t="s">
        <v>49</v>
      </c>
      <c r="O247" s="85"/>
      <c r="P247" s="216">
        <f>O247*H247</f>
        <v>0</v>
      </c>
      <c r="Q247" s="216">
        <v>1.0000000000000001E-05</v>
      </c>
      <c r="R247" s="216">
        <f>Q247*H247</f>
        <v>0.0015200000000000001</v>
      </c>
      <c r="S247" s="216">
        <v>0</v>
      </c>
      <c r="T247" s="21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8" t="s">
        <v>220</v>
      </c>
      <c r="AT247" s="218" t="s">
        <v>130</v>
      </c>
      <c r="AU247" s="218" t="s">
        <v>88</v>
      </c>
      <c r="AY247" s="18" t="s">
        <v>128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18" t="s">
        <v>86</v>
      </c>
      <c r="BK247" s="219">
        <f>ROUND(I247*H247,2)</f>
        <v>0</v>
      </c>
      <c r="BL247" s="18" t="s">
        <v>220</v>
      </c>
      <c r="BM247" s="218" t="s">
        <v>710</v>
      </c>
    </row>
    <row r="248" s="2" customFormat="1">
      <c r="A248" s="39"/>
      <c r="B248" s="40"/>
      <c r="C248" s="41"/>
      <c r="D248" s="220" t="s">
        <v>136</v>
      </c>
      <c r="E248" s="41"/>
      <c r="F248" s="221" t="s">
        <v>711</v>
      </c>
      <c r="G248" s="41"/>
      <c r="H248" s="41"/>
      <c r="I248" s="222"/>
      <c r="J248" s="41"/>
      <c r="K248" s="41"/>
      <c r="L248" s="45"/>
      <c r="M248" s="223"/>
      <c r="N248" s="224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136</v>
      </c>
      <c r="AU248" s="18" t="s">
        <v>88</v>
      </c>
    </row>
    <row r="249" s="2" customFormat="1" ht="24.15" customHeight="1">
      <c r="A249" s="39"/>
      <c r="B249" s="40"/>
      <c r="C249" s="206" t="s">
        <v>712</v>
      </c>
      <c r="D249" s="206" t="s">
        <v>130</v>
      </c>
      <c r="E249" s="207" t="s">
        <v>713</v>
      </c>
      <c r="F249" s="208" t="s">
        <v>714</v>
      </c>
      <c r="G249" s="209" t="s">
        <v>281</v>
      </c>
      <c r="H249" s="210">
        <v>14</v>
      </c>
      <c r="I249" s="211"/>
      <c r="J249" s="212">
        <f>ROUND(I249*H249,2)</f>
        <v>0</v>
      </c>
      <c r="K249" s="213"/>
      <c r="L249" s="45"/>
      <c r="M249" s="214" t="s">
        <v>19</v>
      </c>
      <c r="N249" s="215" t="s">
        <v>49</v>
      </c>
      <c r="O249" s="85"/>
      <c r="P249" s="216">
        <f>O249*H249</f>
        <v>0</v>
      </c>
      <c r="Q249" s="216">
        <v>1.0000000000000001E-05</v>
      </c>
      <c r="R249" s="216">
        <f>Q249*H249</f>
        <v>0.00014000000000000002</v>
      </c>
      <c r="S249" s="216">
        <v>0</v>
      </c>
      <c r="T249" s="21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8" t="s">
        <v>220</v>
      </c>
      <c r="AT249" s="218" t="s">
        <v>130</v>
      </c>
      <c r="AU249" s="218" t="s">
        <v>88</v>
      </c>
      <c r="AY249" s="18" t="s">
        <v>128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8" t="s">
        <v>86</v>
      </c>
      <c r="BK249" s="219">
        <f>ROUND(I249*H249,2)</f>
        <v>0</v>
      </c>
      <c r="BL249" s="18" t="s">
        <v>220</v>
      </c>
      <c r="BM249" s="218" t="s">
        <v>715</v>
      </c>
    </row>
    <row r="250" s="2" customFormat="1">
      <c r="A250" s="39"/>
      <c r="B250" s="40"/>
      <c r="C250" s="41"/>
      <c r="D250" s="220" t="s">
        <v>136</v>
      </c>
      <c r="E250" s="41"/>
      <c r="F250" s="221" t="s">
        <v>716</v>
      </c>
      <c r="G250" s="41"/>
      <c r="H250" s="41"/>
      <c r="I250" s="222"/>
      <c r="J250" s="41"/>
      <c r="K250" s="41"/>
      <c r="L250" s="45"/>
      <c r="M250" s="223"/>
      <c r="N250" s="224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136</v>
      </c>
      <c r="AU250" s="18" t="s">
        <v>88</v>
      </c>
    </row>
    <row r="251" s="2" customFormat="1" ht="24.15" customHeight="1">
      <c r="A251" s="39"/>
      <c r="B251" s="40"/>
      <c r="C251" s="206" t="s">
        <v>717</v>
      </c>
      <c r="D251" s="206" t="s">
        <v>130</v>
      </c>
      <c r="E251" s="207" t="s">
        <v>718</v>
      </c>
      <c r="F251" s="208" t="s">
        <v>719</v>
      </c>
      <c r="G251" s="209" t="s">
        <v>155</v>
      </c>
      <c r="H251" s="210">
        <v>2.0739999999999998</v>
      </c>
      <c r="I251" s="211"/>
      <c r="J251" s="212">
        <f>ROUND(I251*H251,2)</f>
        <v>0</v>
      </c>
      <c r="K251" s="213"/>
      <c r="L251" s="45"/>
      <c r="M251" s="214" t="s">
        <v>19</v>
      </c>
      <c r="N251" s="215" t="s">
        <v>49</v>
      </c>
      <c r="O251" s="85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8" t="s">
        <v>220</v>
      </c>
      <c r="AT251" s="218" t="s">
        <v>130</v>
      </c>
      <c r="AU251" s="218" t="s">
        <v>88</v>
      </c>
      <c r="AY251" s="18" t="s">
        <v>128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18" t="s">
        <v>86</v>
      </c>
      <c r="BK251" s="219">
        <f>ROUND(I251*H251,2)</f>
        <v>0</v>
      </c>
      <c r="BL251" s="18" t="s">
        <v>220</v>
      </c>
      <c r="BM251" s="218" t="s">
        <v>720</v>
      </c>
    </row>
    <row r="252" s="2" customFormat="1" ht="24.15" customHeight="1">
      <c r="A252" s="39"/>
      <c r="B252" s="40"/>
      <c r="C252" s="206" t="s">
        <v>721</v>
      </c>
      <c r="D252" s="206" t="s">
        <v>130</v>
      </c>
      <c r="E252" s="207" t="s">
        <v>722</v>
      </c>
      <c r="F252" s="208" t="s">
        <v>723</v>
      </c>
      <c r="G252" s="209" t="s">
        <v>155</v>
      </c>
      <c r="H252" s="210">
        <v>2.3660000000000001</v>
      </c>
      <c r="I252" s="211"/>
      <c r="J252" s="212">
        <f>ROUND(I252*H252,2)</f>
        <v>0</v>
      </c>
      <c r="K252" s="213"/>
      <c r="L252" s="45"/>
      <c r="M252" s="214" t="s">
        <v>19</v>
      </c>
      <c r="N252" s="215" t="s">
        <v>49</v>
      </c>
      <c r="O252" s="85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8" t="s">
        <v>220</v>
      </c>
      <c r="AT252" s="218" t="s">
        <v>130</v>
      </c>
      <c r="AU252" s="218" t="s">
        <v>88</v>
      </c>
      <c r="AY252" s="18" t="s">
        <v>128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18" t="s">
        <v>86</v>
      </c>
      <c r="BK252" s="219">
        <f>ROUND(I252*H252,2)</f>
        <v>0</v>
      </c>
      <c r="BL252" s="18" t="s">
        <v>220</v>
      </c>
      <c r="BM252" s="218" t="s">
        <v>724</v>
      </c>
    </row>
    <row r="253" s="2" customFormat="1">
      <c r="A253" s="39"/>
      <c r="B253" s="40"/>
      <c r="C253" s="41"/>
      <c r="D253" s="220" t="s">
        <v>136</v>
      </c>
      <c r="E253" s="41"/>
      <c r="F253" s="221" t="s">
        <v>725</v>
      </c>
      <c r="G253" s="41"/>
      <c r="H253" s="41"/>
      <c r="I253" s="222"/>
      <c r="J253" s="41"/>
      <c r="K253" s="41"/>
      <c r="L253" s="45"/>
      <c r="M253" s="223"/>
      <c r="N253" s="224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136</v>
      </c>
      <c r="AU253" s="18" t="s">
        <v>88</v>
      </c>
    </row>
    <row r="254" s="2" customFormat="1" ht="24.15" customHeight="1">
      <c r="A254" s="39"/>
      <c r="B254" s="40"/>
      <c r="C254" s="206" t="s">
        <v>726</v>
      </c>
      <c r="D254" s="206" t="s">
        <v>130</v>
      </c>
      <c r="E254" s="207" t="s">
        <v>727</v>
      </c>
      <c r="F254" s="208" t="s">
        <v>728</v>
      </c>
      <c r="G254" s="209" t="s">
        <v>155</v>
      </c>
      <c r="H254" s="210">
        <v>2.3660000000000001</v>
      </c>
      <c r="I254" s="211"/>
      <c r="J254" s="212">
        <f>ROUND(I254*H254,2)</f>
        <v>0</v>
      </c>
      <c r="K254" s="213"/>
      <c r="L254" s="45"/>
      <c r="M254" s="214" t="s">
        <v>19</v>
      </c>
      <c r="N254" s="215" t="s">
        <v>49</v>
      </c>
      <c r="O254" s="85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8" t="s">
        <v>220</v>
      </c>
      <c r="AT254" s="218" t="s">
        <v>130</v>
      </c>
      <c r="AU254" s="218" t="s">
        <v>88</v>
      </c>
      <c r="AY254" s="18" t="s">
        <v>128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18" t="s">
        <v>86</v>
      </c>
      <c r="BK254" s="219">
        <f>ROUND(I254*H254,2)</f>
        <v>0</v>
      </c>
      <c r="BL254" s="18" t="s">
        <v>220</v>
      </c>
      <c r="BM254" s="218" t="s">
        <v>729</v>
      </c>
    </row>
    <row r="255" s="2" customFormat="1" ht="24.15" customHeight="1">
      <c r="A255" s="39"/>
      <c r="B255" s="40"/>
      <c r="C255" s="206" t="s">
        <v>730</v>
      </c>
      <c r="D255" s="206" t="s">
        <v>130</v>
      </c>
      <c r="E255" s="207" t="s">
        <v>731</v>
      </c>
      <c r="F255" s="208" t="s">
        <v>732</v>
      </c>
      <c r="G255" s="209" t="s">
        <v>155</v>
      </c>
      <c r="H255" s="210">
        <v>2.3660000000000001</v>
      </c>
      <c r="I255" s="211"/>
      <c r="J255" s="212">
        <f>ROUND(I255*H255,2)</f>
        <v>0</v>
      </c>
      <c r="K255" s="213"/>
      <c r="L255" s="45"/>
      <c r="M255" s="214" t="s">
        <v>19</v>
      </c>
      <c r="N255" s="215" t="s">
        <v>49</v>
      </c>
      <c r="O255" s="85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8" t="s">
        <v>220</v>
      </c>
      <c r="AT255" s="218" t="s">
        <v>130</v>
      </c>
      <c r="AU255" s="218" t="s">
        <v>88</v>
      </c>
      <c r="AY255" s="18" t="s">
        <v>128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18" t="s">
        <v>86</v>
      </c>
      <c r="BK255" s="219">
        <f>ROUND(I255*H255,2)</f>
        <v>0</v>
      </c>
      <c r="BL255" s="18" t="s">
        <v>220</v>
      </c>
      <c r="BM255" s="218" t="s">
        <v>733</v>
      </c>
    </row>
    <row r="256" s="2" customFormat="1">
      <c r="A256" s="39"/>
      <c r="B256" s="40"/>
      <c r="C256" s="41"/>
      <c r="D256" s="220" t="s">
        <v>136</v>
      </c>
      <c r="E256" s="41"/>
      <c r="F256" s="221" t="s">
        <v>734</v>
      </c>
      <c r="G256" s="41"/>
      <c r="H256" s="41"/>
      <c r="I256" s="222"/>
      <c r="J256" s="41"/>
      <c r="K256" s="41"/>
      <c r="L256" s="45"/>
      <c r="M256" s="223"/>
      <c r="N256" s="224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136</v>
      </c>
      <c r="AU256" s="18" t="s">
        <v>88</v>
      </c>
    </row>
    <row r="257" s="12" customFormat="1" ht="22.8" customHeight="1">
      <c r="A257" s="12"/>
      <c r="B257" s="190"/>
      <c r="C257" s="191"/>
      <c r="D257" s="192" t="s">
        <v>77</v>
      </c>
      <c r="E257" s="204" t="s">
        <v>735</v>
      </c>
      <c r="F257" s="204" t="s">
        <v>736</v>
      </c>
      <c r="G257" s="191"/>
      <c r="H257" s="191"/>
      <c r="I257" s="194"/>
      <c r="J257" s="205">
        <f>BK257</f>
        <v>0</v>
      </c>
      <c r="K257" s="191"/>
      <c r="L257" s="196"/>
      <c r="M257" s="197"/>
      <c r="N257" s="198"/>
      <c r="O257" s="198"/>
      <c r="P257" s="199">
        <f>SUM(P258:P263)</f>
        <v>0</v>
      </c>
      <c r="Q257" s="198"/>
      <c r="R257" s="199">
        <f>SUM(R258:R263)</f>
        <v>0.02903</v>
      </c>
      <c r="S257" s="198"/>
      <c r="T257" s="200">
        <f>SUM(T258:T263)</f>
        <v>0.074999999999999997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1" t="s">
        <v>88</v>
      </c>
      <c r="AT257" s="202" t="s">
        <v>77</v>
      </c>
      <c r="AU257" s="202" t="s">
        <v>86</v>
      </c>
      <c r="AY257" s="201" t="s">
        <v>128</v>
      </c>
      <c r="BK257" s="203">
        <f>SUM(BK258:BK263)</f>
        <v>0</v>
      </c>
    </row>
    <row r="258" s="2" customFormat="1" ht="16.5" customHeight="1">
      <c r="A258" s="39"/>
      <c r="B258" s="40"/>
      <c r="C258" s="206" t="s">
        <v>737</v>
      </c>
      <c r="D258" s="206" t="s">
        <v>130</v>
      </c>
      <c r="E258" s="207" t="s">
        <v>738</v>
      </c>
      <c r="F258" s="208" t="s">
        <v>739</v>
      </c>
      <c r="G258" s="209" t="s">
        <v>492</v>
      </c>
      <c r="H258" s="210">
        <v>1</v>
      </c>
      <c r="I258" s="211"/>
      <c r="J258" s="212">
        <f>ROUND(I258*H258,2)</f>
        <v>0</v>
      </c>
      <c r="K258" s="213"/>
      <c r="L258" s="45"/>
      <c r="M258" s="214" t="s">
        <v>19</v>
      </c>
      <c r="N258" s="215" t="s">
        <v>49</v>
      </c>
      <c r="O258" s="85"/>
      <c r="P258" s="216">
        <f>O258*H258</f>
        <v>0</v>
      </c>
      <c r="Q258" s="216">
        <v>0</v>
      </c>
      <c r="R258" s="216">
        <f>Q258*H258</f>
        <v>0</v>
      </c>
      <c r="S258" s="216">
        <v>0.074999999999999997</v>
      </c>
      <c r="T258" s="217">
        <f>S258*H258</f>
        <v>0.074999999999999997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8" t="s">
        <v>220</v>
      </c>
      <c r="AT258" s="218" t="s">
        <v>130</v>
      </c>
      <c r="AU258" s="218" t="s">
        <v>88</v>
      </c>
      <c r="AY258" s="18" t="s">
        <v>128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18" t="s">
        <v>86</v>
      </c>
      <c r="BK258" s="219">
        <f>ROUND(I258*H258,2)</f>
        <v>0</v>
      </c>
      <c r="BL258" s="18" t="s">
        <v>220</v>
      </c>
      <c r="BM258" s="218" t="s">
        <v>740</v>
      </c>
    </row>
    <row r="259" s="2" customFormat="1">
      <c r="A259" s="39"/>
      <c r="B259" s="40"/>
      <c r="C259" s="41"/>
      <c r="D259" s="220" t="s">
        <v>136</v>
      </c>
      <c r="E259" s="41"/>
      <c r="F259" s="221" t="s">
        <v>741</v>
      </c>
      <c r="G259" s="41"/>
      <c r="H259" s="41"/>
      <c r="I259" s="222"/>
      <c r="J259" s="41"/>
      <c r="K259" s="41"/>
      <c r="L259" s="45"/>
      <c r="M259" s="223"/>
      <c r="N259" s="224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136</v>
      </c>
      <c r="AU259" s="18" t="s">
        <v>88</v>
      </c>
    </row>
    <row r="260" s="2" customFormat="1" ht="33" customHeight="1">
      <c r="A260" s="39"/>
      <c r="B260" s="40"/>
      <c r="C260" s="206" t="s">
        <v>742</v>
      </c>
      <c r="D260" s="206" t="s">
        <v>130</v>
      </c>
      <c r="E260" s="207" t="s">
        <v>743</v>
      </c>
      <c r="F260" s="208" t="s">
        <v>744</v>
      </c>
      <c r="G260" s="209" t="s">
        <v>387</v>
      </c>
      <c r="H260" s="210">
        <v>1</v>
      </c>
      <c r="I260" s="211"/>
      <c r="J260" s="212">
        <f>ROUND(I260*H260,2)</f>
        <v>0</v>
      </c>
      <c r="K260" s="213"/>
      <c r="L260" s="45"/>
      <c r="M260" s="214" t="s">
        <v>19</v>
      </c>
      <c r="N260" s="215" t="s">
        <v>49</v>
      </c>
      <c r="O260" s="85"/>
      <c r="P260" s="216">
        <f>O260*H260</f>
        <v>0</v>
      </c>
      <c r="Q260" s="216">
        <v>3.0000000000000001E-05</v>
      </c>
      <c r="R260" s="216">
        <f>Q260*H260</f>
        <v>3.0000000000000001E-05</v>
      </c>
      <c r="S260" s="216">
        <v>0</v>
      </c>
      <c r="T260" s="21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8" t="s">
        <v>220</v>
      </c>
      <c r="AT260" s="218" t="s">
        <v>130</v>
      </c>
      <c r="AU260" s="218" t="s">
        <v>88</v>
      </c>
      <c r="AY260" s="18" t="s">
        <v>128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18" t="s">
        <v>86</v>
      </c>
      <c r="BK260" s="219">
        <f>ROUND(I260*H260,2)</f>
        <v>0</v>
      </c>
      <c r="BL260" s="18" t="s">
        <v>220</v>
      </c>
      <c r="BM260" s="218" t="s">
        <v>745</v>
      </c>
    </row>
    <row r="261" s="2" customFormat="1">
      <c r="A261" s="39"/>
      <c r="B261" s="40"/>
      <c r="C261" s="41"/>
      <c r="D261" s="220" t="s">
        <v>136</v>
      </c>
      <c r="E261" s="41"/>
      <c r="F261" s="221" t="s">
        <v>746</v>
      </c>
      <c r="G261" s="41"/>
      <c r="H261" s="41"/>
      <c r="I261" s="222"/>
      <c r="J261" s="41"/>
      <c r="K261" s="41"/>
      <c r="L261" s="45"/>
      <c r="M261" s="223"/>
      <c r="N261" s="224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136</v>
      </c>
      <c r="AU261" s="18" t="s">
        <v>88</v>
      </c>
    </row>
    <row r="262" s="2" customFormat="1" ht="24.15" customHeight="1">
      <c r="A262" s="39"/>
      <c r="B262" s="40"/>
      <c r="C262" s="253" t="s">
        <v>747</v>
      </c>
      <c r="D262" s="253" t="s">
        <v>292</v>
      </c>
      <c r="E262" s="254" t="s">
        <v>748</v>
      </c>
      <c r="F262" s="255" t="s">
        <v>749</v>
      </c>
      <c r="G262" s="256" t="s">
        <v>387</v>
      </c>
      <c r="H262" s="257">
        <v>1</v>
      </c>
      <c r="I262" s="258"/>
      <c r="J262" s="259">
        <f>ROUND(I262*H262,2)</f>
        <v>0</v>
      </c>
      <c r="K262" s="260"/>
      <c r="L262" s="261"/>
      <c r="M262" s="262" t="s">
        <v>19</v>
      </c>
      <c r="N262" s="263" t="s">
        <v>49</v>
      </c>
      <c r="O262" s="85"/>
      <c r="P262" s="216">
        <f>O262*H262</f>
        <v>0</v>
      </c>
      <c r="Q262" s="216">
        <v>0.029000000000000001</v>
      </c>
      <c r="R262" s="216">
        <f>Q262*H262</f>
        <v>0.029000000000000001</v>
      </c>
      <c r="S262" s="216">
        <v>0</v>
      </c>
      <c r="T262" s="21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8" t="s">
        <v>296</v>
      </c>
      <c r="AT262" s="218" t="s">
        <v>292</v>
      </c>
      <c r="AU262" s="218" t="s">
        <v>88</v>
      </c>
      <c r="AY262" s="18" t="s">
        <v>128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18" t="s">
        <v>86</v>
      </c>
      <c r="BK262" s="219">
        <f>ROUND(I262*H262,2)</f>
        <v>0</v>
      </c>
      <c r="BL262" s="18" t="s">
        <v>220</v>
      </c>
      <c r="BM262" s="218" t="s">
        <v>750</v>
      </c>
    </row>
    <row r="263" s="2" customFormat="1" ht="24.15" customHeight="1">
      <c r="A263" s="39"/>
      <c r="B263" s="40"/>
      <c r="C263" s="206" t="s">
        <v>751</v>
      </c>
      <c r="D263" s="206" t="s">
        <v>130</v>
      </c>
      <c r="E263" s="207" t="s">
        <v>752</v>
      </c>
      <c r="F263" s="208" t="s">
        <v>753</v>
      </c>
      <c r="G263" s="209" t="s">
        <v>155</v>
      </c>
      <c r="H263" s="210">
        <v>0.029000000000000001</v>
      </c>
      <c r="I263" s="211"/>
      <c r="J263" s="212">
        <f>ROUND(I263*H263,2)</f>
        <v>0</v>
      </c>
      <c r="K263" s="213"/>
      <c r="L263" s="45"/>
      <c r="M263" s="214" t="s">
        <v>19</v>
      </c>
      <c r="N263" s="215" t="s">
        <v>49</v>
      </c>
      <c r="O263" s="85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8" t="s">
        <v>220</v>
      </c>
      <c r="AT263" s="218" t="s">
        <v>130</v>
      </c>
      <c r="AU263" s="218" t="s">
        <v>88</v>
      </c>
      <c r="AY263" s="18" t="s">
        <v>128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18" t="s">
        <v>86</v>
      </c>
      <c r="BK263" s="219">
        <f>ROUND(I263*H263,2)</f>
        <v>0</v>
      </c>
      <c r="BL263" s="18" t="s">
        <v>220</v>
      </c>
      <c r="BM263" s="218" t="s">
        <v>754</v>
      </c>
    </row>
    <row r="264" s="12" customFormat="1" ht="22.8" customHeight="1">
      <c r="A264" s="12"/>
      <c r="B264" s="190"/>
      <c r="C264" s="191"/>
      <c r="D264" s="192" t="s">
        <v>77</v>
      </c>
      <c r="E264" s="204" t="s">
        <v>755</v>
      </c>
      <c r="F264" s="204" t="s">
        <v>756</v>
      </c>
      <c r="G264" s="191"/>
      <c r="H264" s="191"/>
      <c r="I264" s="194"/>
      <c r="J264" s="205">
        <f>BK264</f>
        <v>0</v>
      </c>
      <c r="K264" s="191"/>
      <c r="L264" s="196"/>
      <c r="M264" s="197"/>
      <c r="N264" s="198"/>
      <c r="O264" s="198"/>
      <c r="P264" s="199">
        <f>SUM(P265:P305)</f>
        <v>0</v>
      </c>
      <c r="Q264" s="198"/>
      <c r="R264" s="199">
        <f>SUM(R265:R305)</f>
        <v>2.55783</v>
      </c>
      <c r="S264" s="198"/>
      <c r="T264" s="200">
        <f>SUM(T265:T305)</f>
        <v>9.5236479999999997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1" t="s">
        <v>88</v>
      </c>
      <c r="AT264" s="202" t="s">
        <v>77</v>
      </c>
      <c r="AU264" s="202" t="s">
        <v>86</v>
      </c>
      <c r="AY264" s="201" t="s">
        <v>128</v>
      </c>
      <c r="BK264" s="203">
        <f>SUM(BK265:BK305)</f>
        <v>0</v>
      </c>
    </row>
    <row r="265" s="2" customFormat="1" ht="24.15" customHeight="1">
      <c r="A265" s="39"/>
      <c r="B265" s="40"/>
      <c r="C265" s="206" t="s">
        <v>757</v>
      </c>
      <c r="D265" s="206" t="s">
        <v>130</v>
      </c>
      <c r="E265" s="207" t="s">
        <v>758</v>
      </c>
      <c r="F265" s="208" t="s">
        <v>759</v>
      </c>
      <c r="G265" s="209" t="s">
        <v>281</v>
      </c>
      <c r="H265" s="210">
        <v>1.6000000000000001</v>
      </c>
      <c r="I265" s="211"/>
      <c r="J265" s="212">
        <f>ROUND(I265*H265,2)</f>
        <v>0</v>
      </c>
      <c r="K265" s="213"/>
      <c r="L265" s="45"/>
      <c r="M265" s="214" t="s">
        <v>19</v>
      </c>
      <c r="N265" s="215" t="s">
        <v>49</v>
      </c>
      <c r="O265" s="85"/>
      <c r="P265" s="216">
        <f>O265*H265</f>
        <v>0</v>
      </c>
      <c r="Q265" s="216">
        <v>0</v>
      </c>
      <c r="R265" s="216">
        <f>Q265*H265</f>
        <v>0</v>
      </c>
      <c r="S265" s="216">
        <v>0.20748</v>
      </c>
      <c r="T265" s="217">
        <f>S265*H265</f>
        <v>0.33196800000000004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8" t="s">
        <v>220</v>
      </c>
      <c r="AT265" s="218" t="s">
        <v>130</v>
      </c>
      <c r="AU265" s="218" t="s">
        <v>88</v>
      </c>
      <c r="AY265" s="18" t="s">
        <v>128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18" t="s">
        <v>86</v>
      </c>
      <c r="BK265" s="219">
        <f>ROUND(I265*H265,2)</f>
        <v>0</v>
      </c>
      <c r="BL265" s="18" t="s">
        <v>220</v>
      </c>
      <c r="BM265" s="218" t="s">
        <v>760</v>
      </c>
    </row>
    <row r="266" s="2" customFormat="1">
      <c r="A266" s="39"/>
      <c r="B266" s="40"/>
      <c r="C266" s="41"/>
      <c r="D266" s="220" t="s">
        <v>136</v>
      </c>
      <c r="E266" s="41"/>
      <c r="F266" s="221" t="s">
        <v>761</v>
      </c>
      <c r="G266" s="41"/>
      <c r="H266" s="41"/>
      <c r="I266" s="222"/>
      <c r="J266" s="41"/>
      <c r="K266" s="41"/>
      <c r="L266" s="45"/>
      <c r="M266" s="223"/>
      <c r="N266" s="224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136</v>
      </c>
      <c r="AU266" s="18" t="s">
        <v>88</v>
      </c>
    </row>
    <row r="267" s="2" customFormat="1">
      <c r="A267" s="39"/>
      <c r="B267" s="40"/>
      <c r="C267" s="41"/>
      <c r="D267" s="227" t="s">
        <v>209</v>
      </c>
      <c r="E267" s="41"/>
      <c r="F267" s="248" t="s">
        <v>762</v>
      </c>
      <c r="G267" s="41"/>
      <c r="H267" s="41"/>
      <c r="I267" s="222"/>
      <c r="J267" s="41"/>
      <c r="K267" s="41"/>
      <c r="L267" s="45"/>
      <c r="M267" s="223"/>
      <c r="N267" s="224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209</v>
      </c>
      <c r="AU267" s="18" t="s">
        <v>88</v>
      </c>
    </row>
    <row r="268" s="2" customFormat="1" ht="16.5" customHeight="1">
      <c r="A268" s="39"/>
      <c r="B268" s="40"/>
      <c r="C268" s="206" t="s">
        <v>763</v>
      </c>
      <c r="D268" s="206" t="s">
        <v>130</v>
      </c>
      <c r="E268" s="207" t="s">
        <v>764</v>
      </c>
      <c r="F268" s="208" t="s">
        <v>765</v>
      </c>
      <c r="G268" s="209" t="s">
        <v>492</v>
      </c>
      <c r="H268" s="210">
        <v>35</v>
      </c>
      <c r="I268" s="211"/>
      <c r="J268" s="212">
        <f>ROUND(I268*H268,2)</f>
        <v>0</v>
      </c>
      <c r="K268" s="213"/>
      <c r="L268" s="45"/>
      <c r="M268" s="214" t="s">
        <v>19</v>
      </c>
      <c r="N268" s="215" t="s">
        <v>49</v>
      </c>
      <c r="O268" s="85"/>
      <c r="P268" s="216">
        <f>O268*H268</f>
        <v>0</v>
      </c>
      <c r="Q268" s="216">
        <v>0.00114</v>
      </c>
      <c r="R268" s="216">
        <f>Q268*H268</f>
        <v>0.039899999999999998</v>
      </c>
      <c r="S268" s="216">
        <v>0</v>
      </c>
      <c r="T268" s="21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8" t="s">
        <v>220</v>
      </c>
      <c r="AT268" s="218" t="s">
        <v>130</v>
      </c>
      <c r="AU268" s="218" t="s">
        <v>88</v>
      </c>
      <c r="AY268" s="18" t="s">
        <v>128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18" t="s">
        <v>86</v>
      </c>
      <c r="BK268" s="219">
        <f>ROUND(I268*H268,2)</f>
        <v>0</v>
      </c>
      <c r="BL268" s="18" t="s">
        <v>220</v>
      </c>
      <c r="BM268" s="218" t="s">
        <v>766</v>
      </c>
    </row>
    <row r="269" s="2" customFormat="1">
      <c r="A269" s="39"/>
      <c r="B269" s="40"/>
      <c r="C269" s="41"/>
      <c r="D269" s="220" t="s">
        <v>136</v>
      </c>
      <c r="E269" s="41"/>
      <c r="F269" s="221" t="s">
        <v>767</v>
      </c>
      <c r="G269" s="41"/>
      <c r="H269" s="41"/>
      <c r="I269" s="222"/>
      <c r="J269" s="41"/>
      <c r="K269" s="41"/>
      <c r="L269" s="45"/>
      <c r="M269" s="223"/>
      <c r="N269" s="224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136</v>
      </c>
      <c r="AU269" s="18" t="s">
        <v>88</v>
      </c>
    </row>
    <row r="270" s="2" customFormat="1" ht="24.15" customHeight="1">
      <c r="A270" s="39"/>
      <c r="B270" s="40"/>
      <c r="C270" s="206" t="s">
        <v>768</v>
      </c>
      <c r="D270" s="206" t="s">
        <v>130</v>
      </c>
      <c r="E270" s="207" t="s">
        <v>769</v>
      </c>
      <c r="F270" s="208" t="s">
        <v>770</v>
      </c>
      <c r="G270" s="209" t="s">
        <v>387</v>
      </c>
      <c r="H270" s="210">
        <v>3</v>
      </c>
      <c r="I270" s="211"/>
      <c r="J270" s="212">
        <f>ROUND(I270*H270,2)</f>
        <v>0</v>
      </c>
      <c r="K270" s="213"/>
      <c r="L270" s="45"/>
      <c r="M270" s="214" t="s">
        <v>19</v>
      </c>
      <c r="N270" s="215" t="s">
        <v>49</v>
      </c>
      <c r="O270" s="85"/>
      <c r="P270" s="216">
        <f>O270*H270</f>
        <v>0</v>
      </c>
      <c r="Q270" s="216">
        <v>0</v>
      </c>
      <c r="R270" s="216">
        <f>Q270*H270</f>
        <v>0</v>
      </c>
      <c r="S270" s="216">
        <v>1.6238999999999999</v>
      </c>
      <c r="T270" s="217">
        <f>S270*H270</f>
        <v>4.8716999999999997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8" t="s">
        <v>220</v>
      </c>
      <c r="AT270" s="218" t="s">
        <v>130</v>
      </c>
      <c r="AU270" s="218" t="s">
        <v>88</v>
      </c>
      <c r="AY270" s="18" t="s">
        <v>128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8" t="s">
        <v>86</v>
      </c>
      <c r="BK270" s="219">
        <f>ROUND(I270*H270,2)</f>
        <v>0</v>
      </c>
      <c r="BL270" s="18" t="s">
        <v>220</v>
      </c>
      <c r="BM270" s="218" t="s">
        <v>771</v>
      </c>
    </row>
    <row r="271" s="2" customFormat="1">
      <c r="A271" s="39"/>
      <c r="B271" s="40"/>
      <c r="C271" s="41"/>
      <c r="D271" s="220" t="s">
        <v>136</v>
      </c>
      <c r="E271" s="41"/>
      <c r="F271" s="221" t="s">
        <v>772</v>
      </c>
      <c r="G271" s="41"/>
      <c r="H271" s="41"/>
      <c r="I271" s="222"/>
      <c r="J271" s="41"/>
      <c r="K271" s="41"/>
      <c r="L271" s="45"/>
      <c r="M271" s="223"/>
      <c r="N271" s="224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136</v>
      </c>
      <c r="AU271" s="18" t="s">
        <v>88</v>
      </c>
    </row>
    <row r="272" s="2" customFormat="1" ht="24.15" customHeight="1">
      <c r="A272" s="39"/>
      <c r="B272" s="40"/>
      <c r="C272" s="206" t="s">
        <v>773</v>
      </c>
      <c r="D272" s="206" t="s">
        <v>130</v>
      </c>
      <c r="E272" s="207" t="s">
        <v>774</v>
      </c>
      <c r="F272" s="208" t="s">
        <v>775</v>
      </c>
      <c r="G272" s="209" t="s">
        <v>387</v>
      </c>
      <c r="H272" s="210">
        <v>1</v>
      </c>
      <c r="I272" s="211"/>
      <c r="J272" s="212">
        <f>ROUND(I272*H272,2)</f>
        <v>0</v>
      </c>
      <c r="K272" s="213"/>
      <c r="L272" s="45"/>
      <c r="M272" s="214" t="s">
        <v>19</v>
      </c>
      <c r="N272" s="215" t="s">
        <v>49</v>
      </c>
      <c r="O272" s="85"/>
      <c r="P272" s="216">
        <f>O272*H272</f>
        <v>0</v>
      </c>
      <c r="Q272" s="216">
        <v>0</v>
      </c>
      <c r="R272" s="216">
        <f>Q272*H272</f>
        <v>0</v>
      </c>
      <c r="S272" s="216">
        <v>2.8540999999999999</v>
      </c>
      <c r="T272" s="217">
        <f>S272*H272</f>
        <v>2.8540999999999999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8" t="s">
        <v>220</v>
      </c>
      <c r="AT272" s="218" t="s">
        <v>130</v>
      </c>
      <c r="AU272" s="218" t="s">
        <v>88</v>
      </c>
      <c r="AY272" s="18" t="s">
        <v>128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18" t="s">
        <v>86</v>
      </c>
      <c r="BK272" s="219">
        <f>ROUND(I272*H272,2)</f>
        <v>0</v>
      </c>
      <c r="BL272" s="18" t="s">
        <v>220</v>
      </c>
      <c r="BM272" s="218" t="s">
        <v>776</v>
      </c>
    </row>
    <row r="273" s="2" customFormat="1">
      <c r="A273" s="39"/>
      <c r="B273" s="40"/>
      <c r="C273" s="41"/>
      <c r="D273" s="220" t="s">
        <v>136</v>
      </c>
      <c r="E273" s="41"/>
      <c r="F273" s="221" t="s">
        <v>777</v>
      </c>
      <c r="G273" s="41"/>
      <c r="H273" s="41"/>
      <c r="I273" s="222"/>
      <c r="J273" s="41"/>
      <c r="K273" s="41"/>
      <c r="L273" s="45"/>
      <c r="M273" s="223"/>
      <c r="N273" s="224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136</v>
      </c>
      <c r="AU273" s="18" t="s">
        <v>88</v>
      </c>
    </row>
    <row r="274" s="2" customFormat="1" ht="24.15" customHeight="1">
      <c r="A274" s="39"/>
      <c r="B274" s="40"/>
      <c r="C274" s="206" t="s">
        <v>778</v>
      </c>
      <c r="D274" s="206" t="s">
        <v>130</v>
      </c>
      <c r="E274" s="207" t="s">
        <v>779</v>
      </c>
      <c r="F274" s="208" t="s">
        <v>780</v>
      </c>
      <c r="G274" s="209" t="s">
        <v>387</v>
      </c>
      <c r="H274" s="210">
        <v>3</v>
      </c>
      <c r="I274" s="211"/>
      <c r="J274" s="212">
        <f>ROUND(I274*H274,2)</f>
        <v>0</v>
      </c>
      <c r="K274" s="213"/>
      <c r="L274" s="45"/>
      <c r="M274" s="214" t="s">
        <v>19</v>
      </c>
      <c r="N274" s="215" t="s">
        <v>49</v>
      </c>
      <c r="O274" s="85"/>
      <c r="P274" s="216">
        <f>O274*H274</f>
        <v>0</v>
      </c>
      <c r="Q274" s="216">
        <v>0.0152</v>
      </c>
      <c r="R274" s="216">
        <f>Q274*H274</f>
        <v>0.045600000000000002</v>
      </c>
      <c r="S274" s="216">
        <v>0</v>
      </c>
      <c r="T274" s="21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8" t="s">
        <v>220</v>
      </c>
      <c r="AT274" s="218" t="s">
        <v>130</v>
      </c>
      <c r="AU274" s="218" t="s">
        <v>88</v>
      </c>
      <c r="AY274" s="18" t="s">
        <v>128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18" t="s">
        <v>86</v>
      </c>
      <c r="BK274" s="219">
        <f>ROUND(I274*H274,2)</f>
        <v>0</v>
      </c>
      <c r="BL274" s="18" t="s">
        <v>220</v>
      </c>
      <c r="BM274" s="218" t="s">
        <v>781</v>
      </c>
    </row>
    <row r="275" s="2" customFormat="1">
      <c r="A275" s="39"/>
      <c r="B275" s="40"/>
      <c r="C275" s="41"/>
      <c r="D275" s="220" t="s">
        <v>136</v>
      </c>
      <c r="E275" s="41"/>
      <c r="F275" s="221" t="s">
        <v>782</v>
      </c>
      <c r="G275" s="41"/>
      <c r="H275" s="41"/>
      <c r="I275" s="222"/>
      <c r="J275" s="41"/>
      <c r="K275" s="41"/>
      <c r="L275" s="45"/>
      <c r="M275" s="223"/>
      <c r="N275" s="224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136</v>
      </c>
      <c r="AU275" s="18" t="s">
        <v>88</v>
      </c>
    </row>
    <row r="276" s="2" customFormat="1" ht="24.15" customHeight="1">
      <c r="A276" s="39"/>
      <c r="B276" s="40"/>
      <c r="C276" s="206" t="s">
        <v>783</v>
      </c>
      <c r="D276" s="206" t="s">
        <v>130</v>
      </c>
      <c r="E276" s="207" t="s">
        <v>784</v>
      </c>
      <c r="F276" s="208" t="s">
        <v>785</v>
      </c>
      <c r="G276" s="209" t="s">
        <v>387</v>
      </c>
      <c r="H276" s="210">
        <v>1</v>
      </c>
      <c r="I276" s="211"/>
      <c r="J276" s="212">
        <f>ROUND(I276*H276,2)</f>
        <v>0</v>
      </c>
      <c r="K276" s="213"/>
      <c r="L276" s="45"/>
      <c r="M276" s="214" t="s">
        <v>19</v>
      </c>
      <c r="N276" s="215" t="s">
        <v>49</v>
      </c>
      <c r="O276" s="85"/>
      <c r="P276" s="216">
        <f>O276*H276</f>
        <v>0</v>
      </c>
      <c r="Q276" s="216">
        <v>0.01976</v>
      </c>
      <c r="R276" s="216">
        <f>Q276*H276</f>
        <v>0.01976</v>
      </c>
      <c r="S276" s="216">
        <v>0</v>
      </c>
      <c r="T276" s="21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8" t="s">
        <v>220</v>
      </c>
      <c r="AT276" s="218" t="s">
        <v>130</v>
      </c>
      <c r="AU276" s="218" t="s">
        <v>88</v>
      </c>
      <c r="AY276" s="18" t="s">
        <v>128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8" t="s">
        <v>86</v>
      </c>
      <c r="BK276" s="219">
        <f>ROUND(I276*H276,2)</f>
        <v>0</v>
      </c>
      <c r="BL276" s="18" t="s">
        <v>220</v>
      </c>
      <c r="BM276" s="218" t="s">
        <v>786</v>
      </c>
    </row>
    <row r="277" s="2" customFormat="1">
      <c r="A277" s="39"/>
      <c r="B277" s="40"/>
      <c r="C277" s="41"/>
      <c r="D277" s="220" t="s">
        <v>136</v>
      </c>
      <c r="E277" s="41"/>
      <c r="F277" s="221" t="s">
        <v>787</v>
      </c>
      <c r="G277" s="41"/>
      <c r="H277" s="41"/>
      <c r="I277" s="222"/>
      <c r="J277" s="41"/>
      <c r="K277" s="41"/>
      <c r="L277" s="45"/>
      <c r="M277" s="223"/>
      <c r="N277" s="224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136</v>
      </c>
      <c r="AU277" s="18" t="s">
        <v>88</v>
      </c>
    </row>
    <row r="278" s="2" customFormat="1" ht="21.75" customHeight="1">
      <c r="A278" s="39"/>
      <c r="B278" s="40"/>
      <c r="C278" s="206" t="s">
        <v>788</v>
      </c>
      <c r="D278" s="206" t="s">
        <v>130</v>
      </c>
      <c r="E278" s="207" t="s">
        <v>789</v>
      </c>
      <c r="F278" s="208" t="s">
        <v>790</v>
      </c>
      <c r="G278" s="209" t="s">
        <v>387</v>
      </c>
      <c r="H278" s="210">
        <v>3</v>
      </c>
      <c r="I278" s="211"/>
      <c r="J278" s="212">
        <f>ROUND(I278*H278,2)</f>
        <v>0</v>
      </c>
      <c r="K278" s="213"/>
      <c r="L278" s="45"/>
      <c r="M278" s="214" t="s">
        <v>19</v>
      </c>
      <c r="N278" s="215" t="s">
        <v>49</v>
      </c>
      <c r="O278" s="85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8" t="s">
        <v>220</v>
      </c>
      <c r="AT278" s="218" t="s">
        <v>130</v>
      </c>
      <c r="AU278" s="218" t="s">
        <v>88</v>
      </c>
      <c r="AY278" s="18" t="s">
        <v>128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18" t="s">
        <v>86</v>
      </c>
      <c r="BK278" s="219">
        <f>ROUND(I278*H278,2)</f>
        <v>0</v>
      </c>
      <c r="BL278" s="18" t="s">
        <v>220</v>
      </c>
      <c r="BM278" s="218" t="s">
        <v>791</v>
      </c>
    </row>
    <row r="279" s="2" customFormat="1">
      <c r="A279" s="39"/>
      <c r="B279" s="40"/>
      <c r="C279" s="41"/>
      <c r="D279" s="220" t="s">
        <v>136</v>
      </c>
      <c r="E279" s="41"/>
      <c r="F279" s="221" t="s">
        <v>792</v>
      </c>
      <c r="G279" s="41"/>
      <c r="H279" s="41"/>
      <c r="I279" s="222"/>
      <c r="J279" s="41"/>
      <c r="K279" s="41"/>
      <c r="L279" s="45"/>
      <c r="M279" s="223"/>
      <c r="N279" s="224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136</v>
      </c>
      <c r="AU279" s="18" t="s">
        <v>88</v>
      </c>
    </row>
    <row r="280" s="2" customFormat="1" ht="21.75" customHeight="1">
      <c r="A280" s="39"/>
      <c r="B280" s="40"/>
      <c r="C280" s="206" t="s">
        <v>793</v>
      </c>
      <c r="D280" s="206" t="s">
        <v>130</v>
      </c>
      <c r="E280" s="207" t="s">
        <v>794</v>
      </c>
      <c r="F280" s="208" t="s">
        <v>795</v>
      </c>
      <c r="G280" s="209" t="s">
        <v>387</v>
      </c>
      <c r="H280" s="210">
        <v>1</v>
      </c>
      <c r="I280" s="211"/>
      <c r="J280" s="212">
        <f>ROUND(I280*H280,2)</f>
        <v>0</v>
      </c>
      <c r="K280" s="213"/>
      <c r="L280" s="45"/>
      <c r="M280" s="214" t="s">
        <v>19</v>
      </c>
      <c r="N280" s="215" t="s">
        <v>49</v>
      </c>
      <c r="O280" s="85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8" t="s">
        <v>220</v>
      </c>
      <c r="AT280" s="218" t="s">
        <v>130</v>
      </c>
      <c r="AU280" s="218" t="s">
        <v>88</v>
      </c>
      <c r="AY280" s="18" t="s">
        <v>128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8" t="s">
        <v>86</v>
      </c>
      <c r="BK280" s="219">
        <f>ROUND(I280*H280,2)</f>
        <v>0</v>
      </c>
      <c r="BL280" s="18" t="s">
        <v>220</v>
      </c>
      <c r="BM280" s="218" t="s">
        <v>796</v>
      </c>
    </row>
    <row r="281" s="2" customFormat="1">
      <c r="A281" s="39"/>
      <c r="B281" s="40"/>
      <c r="C281" s="41"/>
      <c r="D281" s="220" t="s">
        <v>136</v>
      </c>
      <c r="E281" s="41"/>
      <c r="F281" s="221" t="s">
        <v>797</v>
      </c>
      <c r="G281" s="41"/>
      <c r="H281" s="41"/>
      <c r="I281" s="222"/>
      <c r="J281" s="41"/>
      <c r="K281" s="41"/>
      <c r="L281" s="45"/>
      <c r="M281" s="223"/>
      <c r="N281" s="224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136</v>
      </c>
      <c r="AU281" s="18" t="s">
        <v>88</v>
      </c>
    </row>
    <row r="282" s="2" customFormat="1" ht="24.15" customHeight="1">
      <c r="A282" s="39"/>
      <c r="B282" s="40"/>
      <c r="C282" s="206" t="s">
        <v>798</v>
      </c>
      <c r="D282" s="206" t="s">
        <v>130</v>
      </c>
      <c r="E282" s="207" t="s">
        <v>799</v>
      </c>
      <c r="F282" s="208" t="s">
        <v>800</v>
      </c>
      <c r="G282" s="209" t="s">
        <v>492</v>
      </c>
      <c r="H282" s="210">
        <v>7</v>
      </c>
      <c r="I282" s="211"/>
      <c r="J282" s="212">
        <f>ROUND(I282*H282,2)</f>
        <v>0</v>
      </c>
      <c r="K282" s="213"/>
      <c r="L282" s="45"/>
      <c r="M282" s="214" t="s">
        <v>19</v>
      </c>
      <c r="N282" s="215" t="s">
        <v>49</v>
      </c>
      <c r="O282" s="85"/>
      <c r="P282" s="216">
        <f>O282*H282</f>
        <v>0</v>
      </c>
      <c r="Q282" s="216">
        <v>0.01023</v>
      </c>
      <c r="R282" s="216">
        <f>Q282*H282</f>
        <v>0.071609999999999993</v>
      </c>
      <c r="S282" s="216">
        <v>0</v>
      </c>
      <c r="T282" s="21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8" t="s">
        <v>220</v>
      </c>
      <c r="AT282" s="218" t="s">
        <v>130</v>
      </c>
      <c r="AU282" s="218" t="s">
        <v>88</v>
      </c>
      <c r="AY282" s="18" t="s">
        <v>128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18" t="s">
        <v>86</v>
      </c>
      <c r="BK282" s="219">
        <f>ROUND(I282*H282,2)</f>
        <v>0</v>
      </c>
      <c r="BL282" s="18" t="s">
        <v>220</v>
      </c>
      <c r="BM282" s="218" t="s">
        <v>801</v>
      </c>
    </row>
    <row r="283" s="2" customFormat="1" ht="37.8" customHeight="1">
      <c r="A283" s="39"/>
      <c r="B283" s="40"/>
      <c r="C283" s="253" t="s">
        <v>802</v>
      </c>
      <c r="D283" s="253" t="s">
        <v>292</v>
      </c>
      <c r="E283" s="254" t="s">
        <v>803</v>
      </c>
      <c r="F283" s="255" t="s">
        <v>804</v>
      </c>
      <c r="G283" s="256" t="s">
        <v>387</v>
      </c>
      <c r="H283" s="257">
        <v>7</v>
      </c>
      <c r="I283" s="258"/>
      <c r="J283" s="259">
        <f>ROUND(I283*H283,2)</f>
        <v>0</v>
      </c>
      <c r="K283" s="260"/>
      <c r="L283" s="261"/>
      <c r="M283" s="262" t="s">
        <v>19</v>
      </c>
      <c r="N283" s="263" t="s">
        <v>49</v>
      </c>
      <c r="O283" s="85"/>
      <c r="P283" s="216">
        <f>O283*H283</f>
        <v>0</v>
      </c>
      <c r="Q283" s="216">
        <v>0.308</v>
      </c>
      <c r="R283" s="216">
        <f>Q283*H283</f>
        <v>2.1560000000000001</v>
      </c>
      <c r="S283" s="216">
        <v>0</v>
      </c>
      <c r="T283" s="21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8" t="s">
        <v>296</v>
      </c>
      <c r="AT283" s="218" t="s">
        <v>292</v>
      </c>
      <c r="AU283" s="218" t="s">
        <v>88</v>
      </c>
      <c r="AY283" s="18" t="s">
        <v>128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18" t="s">
        <v>86</v>
      </c>
      <c r="BK283" s="219">
        <f>ROUND(I283*H283,2)</f>
        <v>0</v>
      </c>
      <c r="BL283" s="18" t="s">
        <v>220</v>
      </c>
      <c r="BM283" s="218" t="s">
        <v>805</v>
      </c>
    </row>
    <row r="284" s="2" customFormat="1" ht="24.15" customHeight="1">
      <c r="A284" s="39"/>
      <c r="B284" s="40"/>
      <c r="C284" s="206" t="s">
        <v>806</v>
      </c>
      <c r="D284" s="206" t="s">
        <v>130</v>
      </c>
      <c r="E284" s="207" t="s">
        <v>807</v>
      </c>
      <c r="F284" s="208" t="s">
        <v>808</v>
      </c>
      <c r="G284" s="209" t="s">
        <v>387</v>
      </c>
      <c r="H284" s="210">
        <v>4</v>
      </c>
      <c r="I284" s="211"/>
      <c r="J284" s="212">
        <f>ROUND(I284*H284,2)</f>
        <v>0</v>
      </c>
      <c r="K284" s="213"/>
      <c r="L284" s="45"/>
      <c r="M284" s="214" t="s">
        <v>19</v>
      </c>
      <c r="N284" s="215" t="s">
        <v>49</v>
      </c>
      <c r="O284" s="85"/>
      <c r="P284" s="216">
        <f>O284*H284</f>
        <v>0</v>
      </c>
      <c r="Q284" s="216">
        <v>0</v>
      </c>
      <c r="R284" s="216">
        <f>Q284*H284</f>
        <v>0</v>
      </c>
      <c r="S284" s="216">
        <v>0.30099999999999999</v>
      </c>
      <c r="T284" s="217">
        <f>S284*H284</f>
        <v>1.204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8" t="s">
        <v>220</v>
      </c>
      <c r="AT284" s="218" t="s">
        <v>130</v>
      </c>
      <c r="AU284" s="218" t="s">
        <v>88</v>
      </c>
      <c r="AY284" s="18" t="s">
        <v>128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18" t="s">
        <v>86</v>
      </c>
      <c r="BK284" s="219">
        <f>ROUND(I284*H284,2)</f>
        <v>0</v>
      </c>
      <c r="BL284" s="18" t="s">
        <v>220</v>
      </c>
      <c r="BM284" s="218" t="s">
        <v>809</v>
      </c>
    </row>
    <row r="285" s="2" customFormat="1">
      <c r="A285" s="39"/>
      <c r="B285" s="40"/>
      <c r="C285" s="41"/>
      <c r="D285" s="220" t="s">
        <v>136</v>
      </c>
      <c r="E285" s="41"/>
      <c r="F285" s="221" t="s">
        <v>810</v>
      </c>
      <c r="G285" s="41"/>
      <c r="H285" s="41"/>
      <c r="I285" s="222"/>
      <c r="J285" s="41"/>
      <c r="K285" s="41"/>
      <c r="L285" s="45"/>
      <c r="M285" s="223"/>
      <c r="N285" s="224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136</v>
      </c>
      <c r="AU285" s="18" t="s">
        <v>88</v>
      </c>
    </row>
    <row r="286" s="2" customFormat="1" ht="24.15" customHeight="1">
      <c r="A286" s="39"/>
      <c r="B286" s="40"/>
      <c r="C286" s="206" t="s">
        <v>811</v>
      </c>
      <c r="D286" s="206" t="s">
        <v>130</v>
      </c>
      <c r="E286" s="207" t="s">
        <v>812</v>
      </c>
      <c r="F286" s="208" t="s">
        <v>813</v>
      </c>
      <c r="G286" s="209" t="s">
        <v>387</v>
      </c>
      <c r="H286" s="210">
        <v>1</v>
      </c>
      <c r="I286" s="211"/>
      <c r="J286" s="212">
        <f>ROUND(I286*H286,2)</f>
        <v>0</v>
      </c>
      <c r="K286" s="213"/>
      <c r="L286" s="45"/>
      <c r="M286" s="214" t="s">
        <v>19</v>
      </c>
      <c r="N286" s="215" t="s">
        <v>49</v>
      </c>
      <c r="O286" s="85"/>
      <c r="P286" s="216">
        <f>O286*H286</f>
        <v>0</v>
      </c>
      <c r="Q286" s="216">
        <v>0</v>
      </c>
      <c r="R286" s="216">
        <f>Q286*H286</f>
        <v>0</v>
      </c>
      <c r="S286" s="216">
        <v>0.0117</v>
      </c>
      <c r="T286" s="217">
        <f>S286*H286</f>
        <v>0.0117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8" t="s">
        <v>220</v>
      </c>
      <c r="AT286" s="218" t="s">
        <v>130</v>
      </c>
      <c r="AU286" s="218" t="s">
        <v>88</v>
      </c>
      <c r="AY286" s="18" t="s">
        <v>128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18" t="s">
        <v>86</v>
      </c>
      <c r="BK286" s="219">
        <f>ROUND(I286*H286,2)</f>
        <v>0</v>
      </c>
      <c r="BL286" s="18" t="s">
        <v>220</v>
      </c>
      <c r="BM286" s="218" t="s">
        <v>814</v>
      </c>
    </row>
    <row r="287" s="2" customFormat="1">
      <c r="A287" s="39"/>
      <c r="B287" s="40"/>
      <c r="C287" s="41"/>
      <c r="D287" s="220" t="s">
        <v>136</v>
      </c>
      <c r="E287" s="41"/>
      <c r="F287" s="221" t="s">
        <v>815</v>
      </c>
      <c r="G287" s="41"/>
      <c r="H287" s="41"/>
      <c r="I287" s="222"/>
      <c r="J287" s="41"/>
      <c r="K287" s="41"/>
      <c r="L287" s="45"/>
      <c r="M287" s="223"/>
      <c r="N287" s="224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136</v>
      </c>
      <c r="AU287" s="18" t="s">
        <v>88</v>
      </c>
    </row>
    <row r="288" s="2" customFormat="1" ht="24.15" customHeight="1">
      <c r="A288" s="39"/>
      <c r="B288" s="40"/>
      <c r="C288" s="206" t="s">
        <v>816</v>
      </c>
      <c r="D288" s="206" t="s">
        <v>130</v>
      </c>
      <c r="E288" s="207" t="s">
        <v>817</v>
      </c>
      <c r="F288" s="208" t="s">
        <v>818</v>
      </c>
      <c r="G288" s="209" t="s">
        <v>387</v>
      </c>
      <c r="H288" s="210">
        <v>1</v>
      </c>
      <c r="I288" s="211"/>
      <c r="J288" s="212">
        <f>ROUND(I288*H288,2)</f>
        <v>0</v>
      </c>
      <c r="K288" s="213"/>
      <c r="L288" s="45"/>
      <c r="M288" s="214" t="s">
        <v>19</v>
      </c>
      <c r="N288" s="215" t="s">
        <v>49</v>
      </c>
      <c r="O288" s="85"/>
      <c r="P288" s="216">
        <f>O288*H288</f>
        <v>0</v>
      </c>
      <c r="Q288" s="216">
        <v>0</v>
      </c>
      <c r="R288" s="216">
        <f>Q288*H288</f>
        <v>0</v>
      </c>
      <c r="S288" s="216">
        <v>0.022200000000000001</v>
      </c>
      <c r="T288" s="217">
        <f>S288*H288</f>
        <v>0.022200000000000001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8" t="s">
        <v>220</v>
      </c>
      <c r="AT288" s="218" t="s">
        <v>130</v>
      </c>
      <c r="AU288" s="218" t="s">
        <v>88</v>
      </c>
      <c r="AY288" s="18" t="s">
        <v>128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18" t="s">
        <v>86</v>
      </c>
      <c r="BK288" s="219">
        <f>ROUND(I288*H288,2)</f>
        <v>0</v>
      </c>
      <c r="BL288" s="18" t="s">
        <v>220</v>
      </c>
      <c r="BM288" s="218" t="s">
        <v>819</v>
      </c>
    </row>
    <row r="289" s="2" customFormat="1">
      <c r="A289" s="39"/>
      <c r="B289" s="40"/>
      <c r="C289" s="41"/>
      <c r="D289" s="220" t="s">
        <v>136</v>
      </c>
      <c r="E289" s="41"/>
      <c r="F289" s="221" t="s">
        <v>820</v>
      </c>
      <c r="G289" s="41"/>
      <c r="H289" s="41"/>
      <c r="I289" s="222"/>
      <c r="J289" s="41"/>
      <c r="K289" s="41"/>
      <c r="L289" s="45"/>
      <c r="M289" s="223"/>
      <c r="N289" s="224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136</v>
      </c>
      <c r="AU289" s="18" t="s">
        <v>88</v>
      </c>
    </row>
    <row r="290" s="2" customFormat="1" ht="49.05" customHeight="1">
      <c r="A290" s="39"/>
      <c r="B290" s="40"/>
      <c r="C290" s="206" t="s">
        <v>821</v>
      </c>
      <c r="D290" s="206" t="s">
        <v>130</v>
      </c>
      <c r="E290" s="207" t="s">
        <v>822</v>
      </c>
      <c r="F290" s="208" t="s">
        <v>823</v>
      </c>
      <c r="G290" s="209" t="s">
        <v>492</v>
      </c>
      <c r="H290" s="210">
        <v>7</v>
      </c>
      <c r="I290" s="211"/>
      <c r="J290" s="212">
        <f>ROUND(I290*H290,2)</f>
        <v>0</v>
      </c>
      <c r="K290" s="213"/>
      <c r="L290" s="45"/>
      <c r="M290" s="214" t="s">
        <v>19</v>
      </c>
      <c r="N290" s="215" t="s">
        <v>49</v>
      </c>
      <c r="O290" s="85"/>
      <c r="P290" s="216">
        <f>O290*H290</f>
        <v>0</v>
      </c>
      <c r="Q290" s="216">
        <v>0.0060800000000000003</v>
      </c>
      <c r="R290" s="216">
        <f>Q290*H290</f>
        <v>0.042560000000000001</v>
      </c>
      <c r="S290" s="216">
        <v>0</v>
      </c>
      <c r="T290" s="21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8" t="s">
        <v>220</v>
      </c>
      <c r="AT290" s="218" t="s">
        <v>130</v>
      </c>
      <c r="AU290" s="218" t="s">
        <v>88</v>
      </c>
      <c r="AY290" s="18" t="s">
        <v>128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18" t="s">
        <v>86</v>
      </c>
      <c r="BK290" s="219">
        <f>ROUND(I290*H290,2)</f>
        <v>0</v>
      </c>
      <c r="BL290" s="18" t="s">
        <v>220</v>
      </c>
      <c r="BM290" s="218" t="s">
        <v>824</v>
      </c>
    </row>
    <row r="291" s="2" customFormat="1" ht="16.5" customHeight="1">
      <c r="A291" s="39"/>
      <c r="B291" s="40"/>
      <c r="C291" s="206" t="s">
        <v>825</v>
      </c>
      <c r="D291" s="206" t="s">
        <v>130</v>
      </c>
      <c r="E291" s="207" t="s">
        <v>826</v>
      </c>
      <c r="F291" s="208" t="s">
        <v>827</v>
      </c>
      <c r="G291" s="209" t="s">
        <v>387</v>
      </c>
      <c r="H291" s="210">
        <v>3</v>
      </c>
      <c r="I291" s="211"/>
      <c r="J291" s="212">
        <f>ROUND(I291*H291,2)</f>
        <v>0</v>
      </c>
      <c r="K291" s="213"/>
      <c r="L291" s="45"/>
      <c r="M291" s="214" t="s">
        <v>19</v>
      </c>
      <c r="N291" s="215" t="s">
        <v>49</v>
      </c>
      <c r="O291" s="85"/>
      <c r="P291" s="216">
        <f>O291*H291</f>
        <v>0</v>
      </c>
      <c r="Q291" s="216">
        <v>6.9999999999999994E-05</v>
      </c>
      <c r="R291" s="216">
        <f>Q291*H291</f>
        <v>0.00020999999999999998</v>
      </c>
      <c r="S291" s="216">
        <v>0.021000000000000001</v>
      </c>
      <c r="T291" s="217">
        <f>S291*H291</f>
        <v>0.063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18" t="s">
        <v>220</v>
      </c>
      <c r="AT291" s="218" t="s">
        <v>130</v>
      </c>
      <c r="AU291" s="218" t="s">
        <v>88</v>
      </c>
      <c r="AY291" s="18" t="s">
        <v>128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18" t="s">
        <v>86</v>
      </c>
      <c r="BK291" s="219">
        <f>ROUND(I291*H291,2)</f>
        <v>0</v>
      </c>
      <c r="BL291" s="18" t="s">
        <v>220</v>
      </c>
      <c r="BM291" s="218" t="s">
        <v>828</v>
      </c>
    </row>
    <row r="292" s="2" customFormat="1">
      <c r="A292" s="39"/>
      <c r="B292" s="40"/>
      <c r="C292" s="41"/>
      <c r="D292" s="220" t="s">
        <v>136</v>
      </c>
      <c r="E292" s="41"/>
      <c r="F292" s="221" t="s">
        <v>829</v>
      </c>
      <c r="G292" s="41"/>
      <c r="H292" s="41"/>
      <c r="I292" s="222"/>
      <c r="J292" s="41"/>
      <c r="K292" s="41"/>
      <c r="L292" s="45"/>
      <c r="M292" s="223"/>
      <c r="N292" s="224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136</v>
      </c>
      <c r="AU292" s="18" t="s">
        <v>88</v>
      </c>
    </row>
    <row r="293" s="2" customFormat="1" ht="16.5" customHeight="1">
      <c r="A293" s="39"/>
      <c r="B293" s="40"/>
      <c r="C293" s="206" t="s">
        <v>830</v>
      </c>
      <c r="D293" s="206" t="s">
        <v>130</v>
      </c>
      <c r="E293" s="207" t="s">
        <v>831</v>
      </c>
      <c r="F293" s="208" t="s">
        <v>832</v>
      </c>
      <c r="G293" s="209" t="s">
        <v>387</v>
      </c>
      <c r="H293" s="210">
        <v>1</v>
      </c>
      <c r="I293" s="211"/>
      <c r="J293" s="212">
        <f>ROUND(I293*H293,2)</f>
        <v>0</v>
      </c>
      <c r="K293" s="213"/>
      <c r="L293" s="45"/>
      <c r="M293" s="214" t="s">
        <v>19</v>
      </c>
      <c r="N293" s="215" t="s">
        <v>49</v>
      </c>
      <c r="O293" s="85"/>
      <c r="P293" s="216">
        <f>O293*H293</f>
        <v>0</v>
      </c>
      <c r="Q293" s="216">
        <v>6.9999999999999994E-05</v>
      </c>
      <c r="R293" s="216">
        <f>Q293*H293</f>
        <v>6.9999999999999994E-05</v>
      </c>
      <c r="S293" s="216">
        <v>0.024</v>
      </c>
      <c r="T293" s="217">
        <f>S293*H293</f>
        <v>0.024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8" t="s">
        <v>220</v>
      </c>
      <c r="AT293" s="218" t="s">
        <v>130</v>
      </c>
      <c r="AU293" s="218" t="s">
        <v>88</v>
      </c>
      <c r="AY293" s="18" t="s">
        <v>128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18" t="s">
        <v>86</v>
      </c>
      <c r="BK293" s="219">
        <f>ROUND(I293*H293,2)</f>
        <v>0</v>
      </c>
      <c r="BL293" s="18" t="s">
        <v>220</v>
      </c>
      <c r="BM293" s="218" t="s">
        <v>833</v>
      </c>
    </row>
    <row r="294" s="2" customFormat="1">
      <c r="A294" s="39"/>
      <c r="B294" s="40"/>
      <c r="C294" s="41"/>
      <c r="D294" s="220" t="s">
        <v>136</v>
      </c>
      <c r="E294" s="41"/>
      <c r="F294" s="221" t="s">
        <v>834</v>
      </c>
      <c r="G294" s="41"/>
      <c r="H294" s="41"/>
      <c r="I294" s="222"/>
      <c r="J294" s="41"/>
      <c r="K294" s="41"/>
      <c r="L294" s="45"/>
      <c r="M294" s="223"/>
      <c r="N294" s="224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136</v>
      </c>
      <c r="AU294" s="18" t="s">
        <v>88</v>
      </c>
    </row>
    <row r="295" s="2" customFormat="1" ht="16.5" customHeight="1">
      <c r="A295" s="39"/>
      <c r="B295" s="40"/>
      <c r="C295" s="206" t="s">
        <v>835</v>
      </c>
      <c r="D295" s="206" t="s">
        <v>130</v>
      </c>
      <c r="E295" s="207" t="s">
        <v>836</v>
      </c>
      <c r="F295" s="208" t="s">
        <v>837</v>
      </c>
      <c r="G295" s="209" t="s">
        <v>387</v>
      </c>
      <c r="H295" s="210">
        <v>4</v>
      </c>
      <c r="I295" s="211"/>
      <c r="J295" s="212">
        <f>ROUND(I295*H295,2)</f>
        <v>0</v>
      </c>
      <c r="K295" s="213"/>
      <c r="L295" s="45"/>
      <c r="M295" s="214" t="s">
        <v>19</v>
      </c>
      <c r="N295" s="215" t="s">
        <v>49</v>
      </c>
      <c r="O295" s="85"/>
      <c r="P295" s="216">
        <f>O295*H295</f>
        <v>0</v>
      </c>
      <c r="Q295" s="216">
        <v>1.0000000000000001E-05</v>
      </c>
      <c r="R295" s="216">
        <f>Q295*H295</f>
        <v>4.0000000000000003E-05</v>
      </c>
      <c r="S295" s="216">
        <v>0.028000000000000001</v>
      </c>
      <c r="T295" s="217">
        <f>S295*H295</f>
        <v>0.112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8" t="s">
        <v>220</v>
      </c>
      <c r="AT295" s="218" t="s">
        <v>130</v>
      </c>
      <c r="AU295" s="218" t="s">
        <v>88</v>
      </c>
      <c r="AY295" s="18" t="s">
        <v>128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18" t="s">
        <v>86</v>
      </c>
      <c r="BK295" s="219">
        <f>ROUND(I295*H295,2)</f>
        <v>0</v>
      </c>
      <c r="BL295" s="18" t="s">
        <v>220</v>
      </c>
      <c r="BM295" s="218" t="s">
        <v>838</v>
      </c>
    </row>
    <row r="296" s="2" customFormat="1">
      <c r="A296" s="39"/>
      <c r="B296" s="40"/>
      <c r="C296" s="41"/>
      <c r="D296" s="220" t="s">
        <v>136</v>
      </c>
      <c r="E296" s="41"/>
      <c r="F296" s="221" t="s">
        <v>839</v>
      </c>
      <c r="G296" s="41"/>
      <c r="H296" s="41"/>
      <c r="I296" s="222"/>
      <c r="J296" s="41"/>
      <c r="K296" s="41"/>
      <c r="L296" s="45"/>
      <c r="M296" s="223"/>
      <c r="N296" s="224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136</v>
      </c>
      <c r="AU296" s="18" t="s">
        <v>88</v>
      </c>
    </row>
    <row r="297" s="2" customFormat="1" ht="44.25" customHeight="1">
      <c r="A297" s="39"/>
      <c r="B297" s="40"/>
      <c r="C297" s="206" t="s">
        <v>840</v>
      </c>
      <c r="D297" s="206" t="s">
        <v>130</v>
      </c>
      <c r="E297" s="207" t="s">
        <v>841</v>
      </c>
      <c r="F297" s="208" t="s">
        <v>842</v>
      </c>
      <c r="G297" s="209" t="s">
        <v>492</v>
      </c>
      <c r="H297" s="210">
        <v>2</v>
      </c>
      <c r="I297" s="211"/>
      <c r="J297" s="212">
        <f>ROUND(I297*H297,2)</f>
        <v>0</v>
      </c>
      <c r="K297" s="213"/>
      <c r="L297" s="45"/>
      <c r="M297" s="214" t="s">
        <v>19</v>
      </c>
      <c r="N297" s="215" t="s">
        <v>49</v>
      </c>
      <c r="O297" s="85"/>
      <c r="P297" s="216">
        <f>O297*H297</f>
        <v>0</v>
      </c>
      <c r="Q297" s="216">
        <v>0.0071999999999999998</v>
      </c>
      <c r="R297" s="216">
        <f>Q297*H297</f>
        <v>0.0144</v>
      </c>
      <c r="S297" s="216">
        <v>0</v>
      </c>
      <c r="T297" s="217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8" t="s">
        <v>220</v>
      </c>
      <c r="AT297" s="218" t="s">
        <v>130</v>
      </c>
      <c r="AU297" s="218" t="s">
        <v>88</v>
      </c>
      <c r="AY297" s="18" t="s">
        <v>128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18" t="s">
        <v>86</v>
      </c>
      <c r="BK297" s="219">
        <f>ROUND(I297*H297,2)</f>
        <v>0</v>
      </c>
      <c r="BL297" s="18" t="s">
        <v>220</v>
      </c>
      <c r="BM297" s="218" t="s">
        <v>843</v>
      </c>
    </row>
    <row r="298" s="2" customFormat="1" ht="44.25" customHeight="1">
      <c r="A298" s="39"/>
      <c r="B298" s="40"/>
      <c r="C298" s="206" t="s">
        <v>844</v>
      </c>
      <c r="D298" s="206" t="s">
        <v>130</v>
      </c>
      <c r="E298" s="207" t="s">
        <v>845</v>
      </c>
      <c r="F298" s="208" t="s">
        <v>846</v>
      </c>
      <c r="G298" s="209" t="s">
        <v>492</v>
      </c>
      <c r="H298" s="210">
        <v>2</v>
      </c>
      <c r="I298" s="211"/>
      <c r="J298" s="212">
        <f>ROUND(I298*H298,2)</f>
        <v>0</v>
      </c>
      <c r="K298" s="213"/>
      <c r="L298" s="45"/>
      <c r="M298" s="214" t="s">
        <v>19</v>
      </c>
      <c r="N298" s="215" t="s">
        <v>49</v>
      </c>
      <c r="O298" s="85"/>
      <c r="P298" s="216">
        <f>O298*H298</f>
        <v>0</v>
      </c>
      <c r="Q298" s="216">
        <v>0.038890000000000001</v>
      </c>
      <c r="R298" s="216">
        <f>Q298*H298</f>
        <v>0.077780000000000002</v>
      </c>
      <c r="S298" s="216">
        <v>0</v>
      </c>
      <c r="T298" s="21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8" t="s">
        <v>220</v>
      </c>
      <c r="AT298" s="218" t="s">
        <v>130</v>
      </c>
      <c r="AU298" s="218" t="s">
        <v>88</v>
      </c>
      <c r="AY298" s="18" t="s">
        <v>128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8" t="s">
        <v>86</v>
      </c>
      <c r="BK298" s="219">
        <f>ROUND(I298*H298,2)</f>
        <v>0</v>
      </c>
      <c r="BL298" s="18" t="s">
        <v>220</v>
      </c>
      <c r="BM298" s="218" t="s">
        <v>847</v>
      </c>
    </row>
    <row r="299" s="2" customFormat="1" ht="44.25" customHeight="1">
      <c r="A299" s="39"/>
      <c r="B299" s="40"/>
      <c r="C299" s="206" t="s">
        <v>848</v>
      </c>
      <c r="D299" s="206" t="s">
        <v>130</v>
      </c>
      <c r="E299" s="207" t="s">
        <v>849</v>
      </c>
      <c r="F299" s="208" t="s">
        <v>850</v>
      </c>
      <c r="G299" s="209" t="s">
        <v>492</v>
      </c>
      <c r="H299" s="210">
        <v>7</v>
      </c>
      <c r="I299" s="211"/>
      <c r="J299" s="212">
        <f>ROUND(I299*H299,2)</f>
        <v>0</v>
      </c>
      <c r="K299" s="213"/>
      <c r="L299" s="45"/>
      <c r="M299" s="214" t="s">
        <v>19</v>
      </c>
      <c r="N299" s="215" t="s">
        <v>49</v>
      </c>
      <c r="O299" s="85"/>
      <c r="P299" s="216">
        <f>O299*H299</f>
        <v>0</v>
      </c>
      <c r="Q299" s="216">
        <v>0.012840000000000001</v>
      </c>
      <c r="R299" s="216">
        <f>Q299*H299</f>
        <v>0.089880000000000002</v>
      </c>
      <c r="S299" s="216">
        <v>0</v>
      </c>
      <c r="T299" s="21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18" t="s">
        <v>220</v>
      </c>
      <c r="AT299" s="218" t="s">
        <v>130</v>
      </c>
      <c r="AU299" s="218" t="s">
        <v>88</v>
      </c>
      <c r="AY299" s="18" t="s">
        <v>128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18" t="s">
        <v>86</v>
      </c>
      <c r="BK299" s="219">
        <f>ROUND(I299*H299,2)</f>
        <v>0</v>
      </c>
      <c r="BL299" s="18" t="s">
        <v>220</v>
      </c>
      <c r="BM299" s="218" t="s">
        <v>851</v>
      </c>
    </row>
    <row r="300" s="2" customFormat="1" ht="21.75" customHeight="1">
      <c r="A300" s="39"/>
      <c r="B300" s="40"/>
      <c r="C300" s="206" t="s">
        <v>852</v>
      </c>
      <c r="D300" s="206" t="s">
        <v>130</v>
      </c>
      <c r="E300" s="207" t="s">
        <v>853</v>
      </c>
      <c r="F300" s="208" t="s">
        <v>854</v>
      </c>
      <c r="G300" s="209" t="s">
        <v>387</v>
      </c>
      <c r="H300" s="210">
        <v>1</v>
      </c>
      <c r="I300" s="211"/>
      <c r="J300" s="212">
        <f>ROUND(I300*H300,2)</f>
        <v>0</v>
      </c>
      <c r="K300" s="213"/>
      <c r="L300" s="45"/>
      <c r="M300" s="214" t="s">
        <v>19</v>
      </c>
      <c r="N300" s="215" t="s">
        <v>49</v>
      </c>
      <c r="O300" s="85"/>
      <c r="P300" s="216">
        <f>O300*H300</f>
        <v>0</v>
      </c>
      <c r="Q300" s="216">
        <v>2.0000000000000002E-05</v>
      </c>
      <c r="R300" s="216">
        <f>Q300*H300</f>
        <v>2.0000000000000002E-05</v>
      </c>
      <c r="S300" s="216">
        <v>0.028979999999999999</v>
      </c>
      <c r="T300" s="217">
        <f>S300*H300</f>
        <v>0.028979999999999999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8" t="s">
        <v>220</v>
      </c>
      <c r="AT300" s="218" t="s">
        <v>130</v>
      </c>
      <c r="AU300" s="218" t="s">
        <v>88</v>
      </c>
      <c r="AY300" s="18" t="s">
        <v>128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18" t="s">
        <v>86</v>
      </c>
      <c r="BK300" s="219">
        <f>ROUND(I300*H300,2)</f>
        <v>0</v>
      </c>
      <c r="BL300" s="18" t="s">
        <v>220</v>
      </c>
      <c r="BM300" s="218" t="s">
        <v>855</v>
      </c>
    </row>
    <row r="301" s="2" customFormat="1">
      <c r="A301" s="39"/>
      <c r="B301" s="40"/>
      <c r="C301" s="41"/>
      <c r="D301" s="220" t="s">
        <v>136</v>
      </c>
      <c r="E301" s="41"/>
      <c r="F301" s="221" t="s">
        <v>856</v>
      </c>
      <c r="G301" s="41"/>
      <c r="H301" s="41"/>
      <c r="I301" s="222"/>
      <c r="J301" s="41"/>
      <c r="K301" s="41"/>
      <c r="L301" s="45"/>
      <c r="M301" s="223"/>
      <c r="N301" s="224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136</v>
      </c>
      <c r="AU301" s="18" t="s">
        <v>88</v>
      </c>
    </row>
    <row r="302" s="2" customFormat="1" ht="24.15" customHeight="1">
      <c r="A302" s="39"/>
      <c r="B302" s="40"/>
      <c r="C302" s="206" t="s">
        <v>857</v>
      </c>
      <c r="D302" s="206" t="s">
        <v>130</v>
      </c>
      <c r="E302" s="207" t="s">
        <v>858</v>
      </c>
      <c r="F302" s="208" t="s">
        <v>859</v>
      </c>
      <c r="G302" s="209" t="s">
        <v>155</v>
      </c>
      <c r="H302" s="210">
        <v>2.5569999999999999</v>
      </c>
      <c r="I302" s="211"/>
      <c r="J302" s="212">
        <f>ROUND(I302*H302,2)</f>
        <v>0</v>
      </c>
      <c r="K302" s="213"/>
      <c r="L302" s="45"/>
      <c r="M302" s="214" t="s">
        <v>19</v>
      </c>
      <c r="N302" s="215" t="s">
        <v>49</v>
      </c>
      <c r="O302" s="85"/>
      <c r="P302" s="216">
        <f>O302*H302</f>
        <v>0</v>
      </c>
      <c r="Q302" s="216">
        <v>0</v>
      </c>
      <c r="R302" s="216">
        <f>Q302*H302</f>
        <v>0</v>
      </c>
      <c r="S302" s="216">
        <v>0</v>
      </c>
      <c r="T302" s="21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8" t="s">
        <v>220</v>
      </c>
      <c r="AT302" s="218" t="s">
        <v>130</v>
      </c>
      <c r="AU302" s="218" t="s">
        <v>88</v>
      </c>
      <c r="AY302" s="18" t="s">
        <v>128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18" t="s">
        <v>86</v>
      </c>
      <c r="BK302" s="219">
        <f>ROUND(I302*H302,2)</f>
        <v>0</v>
      </c>
      <c r="BL302" s="18" t="s">
        <v>220</v>
      </c>
      <c r="BM302" s="218" t="s">
        <v>860</v>
      </c>
    </row>
    <row r="303" s="2" customFormat="1" ht="24.15" customHeight="1">
      <c r="A303" s="39"/>
      <c r="B303" s="40"/>
      <c r="C303" s="206" t="s">
        <v>861</v>
      </c>
      <c r="D303" s="206" t="s">
        <v>130</v>
      </c>
      <c r="E303" s="207" t="s">
        <v>862</v>
      </c>
      <c r="F303" s="208" t="s">
        <v>863</v>
      </c>
      <c r="G303" s="209" t="s">
        <v>155</v>
      </c>
      <c r="H303" s="210">
        <v>2.5579999999999998</v>
      </c>
      <c r="I303" s="211"/>
      <c r="J303" s="212">
        <f>ROUND(I303*H303,2)</f>
        <v>0</v>
      </c>
      <c r="K303" s="213"/>
      <c r="L303" s="45"/>
      <c r="M303" s="214" t="s">
        <v>19</v>
      </c>
      <c r="N303" s="215" t="s">
        <v>49</v>
      </c>
      <c r="O303" s="85"/>
      <c r="P303" s="216">
        <f>O303*H303</f>
        <v>0</v>
      </c>
      <c r="Q303" s="216">
        <v>0</v>
      </c>
      <c r="R303" s="216">
        <f>Q303*H303</f>
        <v>0</v>
      </c>
      <c r="S303" s="216">
        <v>0</v>
      </c>
      <c r="T303" s="21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8" t="s">
        <v>220</v>
      </c>
      <c r="AT303" s="218" t="s">
        <v>130</v>
      </c>
      <c r="AU303" s="218" t="s">
        <v>88</v>
      </c>
      <c r="AY303" s="18" t="s">
        <v>128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18" t="s">
        <v>86</v>
      </c>
      <c r="BK303" s="219">
        <f>ROUND(I303*H303,2)</f>
        <v>0</v>
      </c>
      <c r="BL303" s="18" t="s">
        <v>220</v>
      </c>
      <c r="BM303" s="218" t="s">
        <v>864</v>
      </c>
    </row>
    <row r="304" s="2" customFormat="1" ht="24.15" customHeight="1">
      <c r="A304" s="39"/>
      <c r="B304" s="40"/>
      <c r="C304" s="206" t="s">
        <v>865</v>
      </c>
      <c r="D304" s="206" t="s">
        <v>130</v>
      </c>
      <c r="E304" s="207" t="s">
        <v>866</v>
      </c>
      <c r="F304" s="208" t="s">
        <v>867</v>
      </c>
      <c r="G304" s="209" t="s">
        <v>155</v>
      </c>
      <c r="H304" s="210">
        <v>2.5579999999999998</v>
      </c>
      <c r="I304" s="211"/>
      <c r="J304" s="212">
        <f>ROUND(I304*H304,2)</f>
        <v>0</v>
      </c>
      <c r="K304" s="213"/>
      <c r="L304" s="45"/>
      <c r="M304" s="214" t="s">
        <v>19</v>
      </c>
      <c r="N304" s="215" t="s">
        <v>49</v>
      </c>
      <c r="O304" s="85"/>
      <c r="P304" s="216">
        <f>O304*H304</f>
        <v>0</v>
      </c>
      <c r="Q304" s="216">
        <v>0</v>
      </c>
      <c r="R304" s="216">
        <f>Q304*H304</f>
        <v>0</v>
      </c>
      <c r="S304" s="216">
        <v>0</v>
      </c>
      <c r="T304" s="217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8" t="s">
        <v>220</v>
      </c>
      <c r="AT304" s="218" t="s">
        <v>130</v>
      </c>
      <c r="AU304" s="218" t="s">
        <v>88</v>
      </c>
      <c r="AY304" s="18" t="s">
        <v>128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18" t="s">
        <v>86</v>
      </c>
      <c r="BK304" s="219">
        <f>ROUND(I304*H304,2)</f>
        <v>0</v>
      </c>
      <c r="BL304" s="18" t="s">
        <v>220</v>
      </c>
      <c r="BM304" s="218" t="s">
        <v>868</v>
      </c>
    </row>
    <row r="305" s="2" customFormat="1">
      <c r="A305" s="39"/>
      <c r="B305" s="40"/>
      <c r="C305" s="41"/>
      <c r="D305" s="220" t="s">
        <v>136</v>
      </c>
      <c r="E305" s="41"/>
      <c r="F305" s="221" t="s">
        <v>869</v>
      </c>
      <c r="G305" s="41"/>
      <c r="H305" s="41"/>
      <c r="I305" s="222"/>
      <c r="J305" s="41"/>
      <c r="K305" s="41"/>
      <c r="L305" s="45"/>
      <c r="M305" s="223"/>
      <c r="N305" s="224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136</v>
      </c>
      <c r="AU305" s="18" t="s">
        <v>88</v>
      </c>
    </row>
    <row r="306" s="12" customFormat="1" ht="22.8" customHeight="1">
      <c r="A306" s="12"/>
      <c r="B306" s="190"/>
      <c r="C306" s="191"/>
      <c r="D306" s="192" t="s">
        <v>77</v>
      </c>
      <c r="E306" s="204" t="s">
        <v>870</v>
      </c>
      <c r="F306" s="204" t="s">
        <v>871</v>
      </c>
      <c r="G306" s="191"/>
      <c r="H306" s="191"/>
      <c r="I306" s="194"/>
      <c r="J306" s="205">
        <f>BK306</f>
        <v>0</v>
      </c>
      <c r="K306" s="191"/>
      <c r="L306" s="196"/>
      <c r="M306" s="197"/>
      <c r="N306" s="198"/>
      <c r="O306" s="198"/>
      <c r="P306" s="199">
        <f>SUM(P307:P341)</f>
        <v>0</v>
      </c>
      <c r="Q306" s="198"/>
      <c r="R306" s="199">
        <f>SUM(R307:R341)</f>
        <v>0.63893999999999995</v>
      </c>
      <c r="S306" s="198"/>
      <c r="T306" s="200">
        <f>SUM(T307:T341)</f>
        <v>0.29964000000000002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1" t="s">
        <v>88</v>
      </c>
      <c r="AT306" s="202" t="s">
        <v>77</v>
      </c>
      <c r="AU306" s="202" t="s">
        <v>86</v>
      </c>
      <c r="AY306" s="201" t="s">
        <v>128</v>
      </c>
      <c r="BK306" s="203">
        <f>SUM(BK307:BK341)</f>
        <v>0</v>
      </c>
    </row>
    <row r="307" s="2" customFormat="1" ht="24.15" customHeight="1">
      <c r="A307" s="39"/>
      <c r="B307" s="40"/>
      <c r="C307" s="206" t="s">
        <v>872</v>
      </c>
      <c r="D307" s="206" t="s">
        <v>130</v>
      </c>
      <c r="E307" s="207" t="s">
        <v>873</v>
      </c>
      <c r="F307" s="208" t="s">
        <v>874</v>
      </c>
      <c r="G307" s="209" t="s">
        <v>281</v>
      </c>
      <c r="H307" s="210">
        <v>2</v>
      </c>
      <c r="I307" s="211"/>
      <c r="J307" s="212">
        <f>ROUND(I307*H307,2)</f>
        <v>0</v>
      </c>
      <c r="K307" s="213"/>
      <c r="L307" s="45"/>
      <c r="M307" s="214" t="s">
        <v>19</v>
      </c>
      <c r="N307" s="215" t="s">
        <v>49</v>
      </c>
      <c r="O307" s="85"/>
      <c r="P307" s="216">
        <f>O307*H307</f>
        <v>0</v>
      </c>
      <c r="Q307" s="216">
        <v>0.0020400000000000001</v>
      </c>
      <c r="R307" s="216">
        <f>Q307*H307</f>
        <v>0.0040800000000000003</v>
      </c>
      <c r="S307" s="216">
        <v>0</v>
      </c>
      <c r="T307" s="217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8" t="s">
        <v>220</v>
      </c>
      <c r="AT307" s="218" t="s">
        <v>130</v>
      </c>
      <c r="AU307" s="218" t="s">
        <v>88</v>
      </c>
      <c r="AY307" s="18" t="s">
        <v>128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18" t="s">
        <v>86</v>
      </c>
      <c r="BK307" s="219">
        <f>ROUND(I307*H307,2)</f>
        <v>0</v>
      </c>
      <c r="BL307" s="18" t="s">
        <v>220</v>
      </c>
      <c r="BM307" s="218" t="s">
        <v>875</v>
      </c>
    </row>
    <row r="308" s="2" customFormat="1">
      <c r="A308" s="39"/>
      <c r="B308" s="40"/>
      <c r="C308" s="41"/>
      <c r="D308" s="220" t="s">
        <v>136</v>
      </c>
      <c r="E308" s="41"/>
      <c r="F308" s="221" t="s">
        <v>876</v>
      </c>
      <c r="G308" s="41"/>
      <c r="H308" s="41"/>
      <c r="I308" s="222"/>
      <c r="J308" s="41"/>
      <c r="K308" s="41"/>
      <c r="L308" s="45"/>
      <c r="M308" s="223"/>
      <c r="N308" s="224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136</v>
      </c>
      <c r="AU308" s="18" t="s">
        <v>88</v>
      </c>
    </row>
    <row r="309" s="2" customFormat="1" ht="33" customHeight="1">
      <c r="A309" s="39"/>
      <c r="B309" s="40"/>
      <c r="C309" s="206" t="s">
        <v>877</v>
      </c>
      <c r="D309" s="206" t="s">
        <v>130</v>
      </c>
      <c r="E309" s="207" t="s">
        <v>878</v>
      </c>
      <c r="F309" s="208" t="s">
        <v>879</v>
      </c>
      <c r="G309" s="209" t="s">
        <v>387</v>
      </c>
      <c r="H309" s="210">
        <v>14</v>
      </c>
      <c r="I309" s="211"/>
      <c r="J309" s="212">
        <f>ROUND(I309*H309,2)</f>
        <v>0</v>
      </c>
      <c r="K309" s="213"/>
      <c r="L309" s="45"/>
      <c r="M309" s="214" t="s">
        <v>19</v>
      </c>
      <c r="N309" s="215" t="s">
        <v>49</v>
      </c>
      <c r="O309" s="85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8" t="s">
        <v>220</v>
      </c>
      <c r="AT309" s="218" t="s">
        <v>130</v>
      </c>
      <c r="AU309" s="218" t="s">
        <v>88</v>
      </c>
      <c r="AY309" s="18" t="s">
        <v>128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18" t="s">
        <v>86</v>
      </c>
      <c r="BK309" s="219">
        <f>ROUND(I309*H309,2)</f>
        <v>0</v>
      </c>
      <c r="BL309" s="18" t="s">
        <v>220</v>
      </c>
      <c r="BM309" s="218" t="s">
        <v>880</v>
      </c>
    </row>
    <row r="310" s="2" customFormat="1">
      <c r="A310" s="39"/>
      <c r="B310" s="40"/>
      <c r="C310" s="41"/>
      <c r="D310" s="220" t="s">
        <v>136</v>
      </c>
      <c r="E310" s="41"/>
      <c r="F310" s="221" t="s">
        <v>881</v>
      </c>
      <c r="G310" s="41"/>
      <c r="H310" s="41"/>
      <c r="I310" s="222"/>
      <c r="J310" s="41"/>
      <c r="K310" s="41"/>
      <c r="L310" s="45"/>
      <c r="M310" s="223"/>
      <c r="N310" s="224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136</v>
      </c>
      <c r="AU310" s="18" t="s">
        <v>88</v>
      </c>
    </row>
    <row r="311" s="2" customFormat="1" ht="24.15" customHeight="1">
      <c r="A311" s="39"/>
      <c r="B311" s="40"/>
      <c r="C311" s="206" t="s">
        <v>882</v>
      </c>
      <c r="D311" s="206" t="s">
        <v>130</v>
      </c>
      <c r="E311" s="207" t="s">
        <v>883</v>
      </c>
      <c r="F311" s="208" t="s">
        <v>884</v>
      </c>
      <c r="G311" s="209" t="s">
        <v>281</v>
      </c>
      <c r="H311" s="210">
        <v>2</v>
      </c>
      <c r="I311" s="211"/>
      <c r="J311" s="212">
        <f>ROUND(I311*H311,2)</f>
        <v>0</v>
      </c>
      <c r="K311" s="213"/>
      <c r="L311" s="45"/>
      <c r="M311" s="214" t="s">
        <v>19</v>
      </c>
      <c r="N311" s="215" t="s">
        <v>49</v>
      </c>
      <c r="O311" s="85"/>
      <c r="P311" s="216">
        <f>O311*H311</f>
        <v>0</v>
      </c>
      <c r="Q311" s="216">
        <v>5.0000000000000002E-05</v>
      </c>
      <c r="R311" s="216">
        <f>Q311*H311</f>
        <v>0.00010000000000000001</v>
      </c>
      <c r="S311" s="216">
        <v>0.0047299999999999998</v>
      </c>
      <c r="T311" s="217">
        <f>S311*H311</f>
        <v>0.0094599999999999997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18" t="s">
        <v>220</v>
      </c>
      <c r="AT311" s="218" t="s">
        <v>130</v>
      </c>
      <c r="AU311" s="218" t="s">
        <v>88</v>
      </c>
      <c r="AY311" s="18" t="s">
        <v>128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18" t="s">
        <v>86</v>
      </c>
      <c r="BK311" s="219">
        <f>ROUND(I311*H311,2)</f>
        <v>0</v>
      </c>
      <c r="BL311" s="18" t="s">
        <v>220</v>
      </c>
      <c r="BM311" s="218" t="s">
        <v>885</v>
      </c>
    </row>
    <row r="312" s="2" customFormat="1">
      <c r="A312" s="39"/>
      <c r="B312" s="40"/>
      <c r="C312" s="41"/>
      <c r="D312" s="220" t="s">
        <v>136</v>
      </c>
      <c r="E312" s="41"/>
      <c r="F312" s="221" t="s">
        <v>886</v>
      </c>
      <c r="G312" s="41"/>
      <c r="H312" s="41"/>
      <c r="I312" s="222"/>
      <c r="J312" s="41"/>
      <c r="K312" s="41"/>
      <c r="L312" s="45"/>
      <c r="M312" s="223"/>
      <c r="N312" s="224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136</v>
      </c>
      <c r="AU312" s="18" t="s">
        <v>88</v>
      </c>
    </row>
    <row r="313" s="2" customFormat="1" ht="24.15" customHeight="1">
      <c r="A313" s="39"/>
      <c r="B313" s="40"/>
      <c r="C313" s="206" t="s">
        <v>887</v>
      </c>
      <c r="D313" s="206" t="s">
        <v>130</v>
      </c>
      <c r="E313" s="207" t="s">
        <v>888</v>
      </c>
      <c r="F313" s="208" t="s">
        <v>889</v>
      </c>
      <c r="G313" s="209" t="s">
        <v>281</v>
      </c>
      <c r="H313" s="210">
        <v>14</v>
      </c>
      <c r="I313" s="211"/>
      <c r="J313" s="212">
        <f>ROUND(I313*H313,2)</f>
        <v>0</v>
      </c>
      <c r="K313" s="213"/>
      <c r="L313" s="45"/>
      <c r="M313" s="214" t="s">
        <v>19</v>
      </c>
      <c r="N313" s="215" t="s">
        <v>49</v>
      </c>
      <c r="O313" s="85"/>
      <c r="P313" s="216">
        <f>O313*H313</f>
        <v>0</v>
      </c>
      <c r="Q313" s="216">
        <v>6.0000000000000002E-05</v>
      </c>
      <c r="R313" s="216">
        <f>Q313*H313</f>
        <v>0.00084000000000000003</v>
      </c>
      <c r="S313" s="216">
        <v>0.0084100000000000008</v>
      </c>
      <c r="T313" s="217">
        <f>S313*H313</f>
        <v>0.11774000000000001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8" t="s">
        <v>220</v>
      </c>
      <c r="AT313" s="218" t="s">
        <v>130</v>
      </c>
      <c r="AU313" s="218" t="s">
        <v>88</v>
      </c>
      <c r="AY313" s="18" t="s">
        <v>128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18" t="s">
        <v>86</v>
      </c>
      <c r="BK313" s="219">
        <f>ROUND(I313*H313,2)</f>
        <v>0</v>
      </c>
      <c r="BL313" s="18" t="s">
        <v>220</v>
      </c>
      <c r="BM313" s="218" t="s">
        <v>890</v>
      </c>
    </row>
    <row r="314" s="2" customFormat="1">
      <c r="A314" s="39"/>
      <c r="B314" s="40"/>
      <c r="C314" s="41"/>
      <c r="D314" s="220" t="s">
        <v>136</v>
      </c>
      <c r="E314" s="41"/>
      <c r="F314" s="221" t="s">
        <v>891</v>
      </c>
      <c r="G314" s="41"/>
      <c r="H314" s="41"/>
      <c r="I314" s="222"/>
      <c r="J314" s="41"/>
      <c r="K314" s="41"/>
      <c r="L314" s="45"/>
      <c r="M314" s="223"/>
      <c r="N314" s="224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136</v>
      </c>
      <c r="AU314" s="18" t="s">
        <v>88</v>
      </c>
    </row>
    <row r="315" s="2" customFormat="1" ht="24.15" customHeight="1">
      <c r="A315" s="39"/>
      <c r="B315" s="40"/>
      <c r="C315" s="206" t="s">
        <v>892</v>
      </c>
      <c r="D315" s="206" t="s">
        <v>130</v>
      </c>
      <c r="E315" s="207" t="s">
        <v>893</v>
      </c>
      <c r="F315" s="208" t="s">
        <v>894</v>
      </c>
      <c r="G315" s="209" t="s">
        <v>281</v>
      </c>
      <c r="H315" s="210">
        <v>12</v>
      </c>
      <c r="I315" s="211"/>
      <c r="J315" s="212">
        <f>ROUND(I315*H315,2)</f>
        <v>0</v>
      </c>
      <c r="K315" s="213"/>
      <c r="L315" s="45"/>
      <c r="M315" s="214" t="s">
        <v>19</v>
      </c>
      <c r="N315" s="215" t="s">
        <v>49</v>
      </c>
      <c r="O315" s="85"/>
      <c r="P315" s="216">
        <f>O315*H315</f>
        <v>0</v>
      </c>
      <c r="Q315" s="216">
        <v>0.00010000000000000001</v>
      </c>
      <c r="R315" s="216">
        <f>Q315*H315</f>
        <v>0.0012000000000000001</v>
      </c>
      <c r="S315" s="216">
        <v>0.01384</v>
      </c>
      <c r="T315" s="217">
        <f>S315*H315</f>
        <v>0.16608000000000001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8" t="s">
        <v>220</v>
      </c>
      <c r="AT315" s="218" t="s">
        <v>130</v>
      </c>
      <c r="AU315" s="218" t="s">
        <v>88</v>
      </c>
      <c r="AY315" s="18" t="s">
        <v>128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18" t="s">
        <v>86</v>
      </c>
      <c r="BK315" s="219">
        <f>ROUND(I315*H315,2)</f>
        <v>0</v>
      </c>
      <c r="BL315" s="18" t="s">
        <v>220</v>
      </c>
      <c r="BM315" s="218" t="s">
        <v>895</v>
      </c>
    </row>
    <row r="316" s="2" customFormat="1">
      <c r="A316" s="39"/>
      <c r="B316" s="40"/>
      <c r="C316" s="41"/>
      <c r="D316" s="220" t="s">
        <v>136</v>
      </c>
      <c r="E316" s="41"/>
      <c r="F316" s="221" t="s">
        <v>896</v>
      </c>
      <c r="G316" s="41"/>
      <c r="H316" s="41"/>
      <c r="I316" s="222"/>
      <c r="J316" s="41"/>
      <c r="K316" s="41"/>
      <c r="L316" s="45"/>
      <c r="M316" s="223"/>
      <c r="N316" s="224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136</v>
      </c>
      <c r="AU316" s="18" t="s">
        <v>88</v>
      </c>
    </row>
    <row r="317" s="2" customFormat="1" ht="24.15" customHeight="1">
      <c r="A317" s="39"/>
      <c r="B317" s="40"/>
      <c r="C317" s="206" t="s">
        <v>897</v>
      </c>
      <c r="D317" s="206" t="s">
        <v>130</v>
      </c>
      <c r="E317" s="207" t="s">
        <v>898</v>
      </c>
      <c r="F317" s="208" t="s">
        <v>899</v>
      </c>
      <c r="G317" s="209" t="s">
        <v>281</v>
      </c>
      <c r="H317" s="210">
        <v>53</v>
      </c>
      <c r="I317" s="211"/>
      <c r="J317" s="212">
        <f>ROUND(I317*H317,2)</f>
        <v>0</v>
      </c>
      <c r="K317" s="213"/>
      <c r="L317" s="45"/>
      <c r="M317" s="214" t="s">
        <v>19</v>
      </c>
      <c r="N317" s="215" t="s">
        <v>49</v>
      </c>
      <c r="O317" s="85"/>
      <c r="P317" s="216">
        <f>O317*H317</f>
        <v>0</v>
      </c>
      <c r="Q317" s="216">
        <v>0.0060899999999999999</v>
      </c>
      <c r="R317" s="216">
        <f>Q317*H317</f>
        <v>0.32277</v>
      </c>
      <c r="S317" s="216">
        <v>0</v>
      </c>
      <c r="T317" s="217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18" t="s">
        <v>220</v>
      </c>
      <c r="AT317" s="218" t="s">
        <v>130</v>
      </c>
      <c r="AU317" s="218" t="s">
        <v>88</v>
      </c>
      <c r="AY317" s="18" t="s">
        <v>128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18" t="s">
        <v>86</v>
      </c>
      <c r="BK317" s="219">
        <f>ROUND(I317*H317,2)</f>
        <v>0</v>
      </c>
      <c r="BL317" s="18" t="s">
        <v>220</v>
      </c>
      <c r="BM317" s="218" t="s">
        <v>900</v>
      </c>
    </row>
    <row r="318" s="13" customFormat="1">
      <c r="A318" s="13"/>
      <c r="B318" s="225"/>
      <c r="C318" s="226"/>
      <c r="D318" s="227" t="s">
        <v>138</v>
      </c>
      <c r="E318" s="228" t="s">
        <v>19</v>
      </c>
      <c r="F318" s="229" t="s">
        <v>901</v>
      </c>
      <c r="G318" s="226"/>
      <c r="H318" s="230">
        <v>38</v>
      </c>
      <c r="I318" s="231"/>
      <c r="J318" s="226"/>
      <c r="K318" s="226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138</v>
      </c>
      <c r="AU318" s="236" t="s">
        <v>88</v>
      </c>
      <c r="AV318" s="13" t="s">
        <v>88</v>
      </c>
      <c r="AW318" s="13" t="s">
        <v>37</v>
      </c>
      <c r="AX318" s="13" t="s">
        <v>78</v>
      </c>
      <c r="AY318" s="236" t="s">
        <v>128</v>
      </c>
    </row>
    <row r="319" s="13" customFormat="1">
      <c r="A319" s="13"/>
      <c r="B319" s="225"/>
      <c r="C319" s="226"/>
      <c r="D319" s="227" t="s">
        <v>138</v>
      </c>
      <c r="E319" s="228" t="s">
        <v>19</v>
      </c>
      <c r="F319" s="229" t="s">
        <v>902</v>
      </c>
      <c r="G319" s="226"/>
      <c r="H319" s="230">
        <v>15</v>
      </c>
      <c r="I319" s="231"/>
      <c r="J319" s="226"/>
      <c r="K319" s="226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138</v>
      </c>
      <c r="AU319" s="236" t="s">
        <v>88</v>
      </c>
      <c r="AV319" s="13" t="s">
        <v>88</v>
      </c>
      <c r="AW319" s="13" t="s">
        <v>37</v>
      </c>
      <c r="AX319" s="13" t="s">
        <v>78</v>
      </c>
      <c r="AY319" s="236" t="s">
        <v>128</v>
      </c>
    </row>
    <row r="320" s="14" customFormat="1">
      <c r="A320" s="14"/>
      <c r="B320" s="237"/>
      <c r="C320" s="238"/>
      <c r="D320" s="227" t="s">
        <v>138</v>
      </c>
      <c r="E320" s="239" t="s">
        <v>19</v>
      </c>
      <c r="F320" s="240" t="s">
        <v>142</v>
      </c>
      <c r="G320" s="238"/>
      <c r="H320" s="241">
        <v>53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138</v>
      </c>
      <c r="AU320" s="247" t="s">
        <v>88</v>
      </c>
      <c r="AV320" s="14" t="s">
        <v>134</v>
      </c>
      <c r="AW320" s="14" t="s">
        <v>37</v>
      </c>
      <c r="AX320" s="14" t="s">
        <v>86</v>
      </c>
      <c r="AY320" s="247" t="s">
        <v>128</v>
      </c>
    </row>
    <row r="321" s="2" customFormat="1" ht="24.15" customHeight="1">
      <c r="A321" s="39"/>
      <c r="B321" s="40"/>
      <c r="C321" s="206" t="s">
        <v>903</v>
      </c>
      <c r="D321" s="206" t="s">
        <v>130</v>
      </c>
      <c r="E321" s="207" t="s">
        <v>904</v>
      </c>
      <c r="F321" s="208" t="s">
        <v>905</v>
      </c>
      <c r="G321" s="209" t="s">
        <v>281</v>
      </c>
      <c r="H321" s="210">
        <v>9</v>
      </c>
      <c r="I321" s="211"/>
      <c r="J321" s="212">
        <f>ROUND(I321*H321,2)</f>
        <v>0</v>
      </c>
      <c r="K321" s="213"/>
      <c r="L321" s="45"/>
      <c r="M321" s="214" t="s">
        <v>19</v>
      </c>
      <c r="N321" s="215" t="s">
        <v>49</v>
      </c>
      <c r="O321" s="85"/>
      <c r="P321" s="216">
        <f>O321*H321</f>
        <v>0</v>
      </c>
      <c r="Q321" s="216">
        <v>0.0066699999999999997</v>
      </c>
      <c r="R321" s="216">
        <f>Q321*H321</f>
        <v>0.06003</v>
      </c>
      <c r="S321" s="216">
        <v>0</v>
      </c>
      <c r="T321" s="217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18" t="s">
        <v>220</v>
      </c>
      <c r="AT321" s="218" t="s">
        <v>130</v>
      </c>
      <c r="AU321" s="218" t="s">
        <v>88</v>
      </c>
      <c r="AY321" s="18" t="s">
        <v>128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18" t="s">
        <v>86</v>
      </c>
      <c r="BK321" s="219">
        <f>ROUND(I321*H321,2)</f>
        <v>0</v>
      </c>
      <c r="BL321" s="18" t="s">
        <v>220</v>
      </c>
      <c r="BM321" s="218" t="s">
        <v>906</v>
      </c>
    </row>
    <row r="322" s="13" customFormat="1">
      <c r="A322" s="13"/>
      <c r="B322" s="225"/>
      <c r="C322" s="226"/>
      <c r="D322" s="227" t="s">
        <v>138</v>
      </c>
      <c r="E322" s="228" t="s">
        <v>19</v>
      </c>
      <c r="F322" s="229" t="s">
        <v>907</v>
      </c>
      <c r="G322" s="226"/>
      <c r="H322" s="230">
        <v>9</v>
      </c>
      <c r="I322" s="231"/>
      <c r="J322" s="226"/>
      <c r="K322" s="226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138</v>
      </c>
      <c r="AU322" s="236" t="s">
        <v>88</v>
      </c>
      <c r="AV322" s="13" t="s">
        <v>88</v>
      </c>
      <c r="AW322" s="13" t="s">
        <v>37</v>
      </c>
      <c r="AX322" s="13" t="s">
        <v>78</v>
      </c>
      <c r="AY322" s="236" t="s">
        <v>128</v>
      </c>
    </row>
    <row r="323" s="14" customFormat="1">
      <c r="A323" s="14"/>
      <c r="B323" s="237"/>
      <c r="C323" s="238"/>
      <c r="D323" s="227" t="s">
        <v>138</v>
      </c>
      <c r="E323" s="239" t="s">
        <v>19</v>
      </c>
      <c r="F323" s="240" t="s">
        <v>142</v>
      </c>
      <c r="G323" s="238"/>
      <c r="H323" s="241">
        <v>9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138</v>
      </c>
      <c r="AU323" s="247" t="s">
        <v>88</v>
      </c>
      <c r="AV323" s="14" t="s">
        <v>134</v>
      </c>
      <c r="AW323" s="14" t="s">
        <v>37</v>
      </c>
      <c r="AX323" s="14" t="s">
        <v>86</v>
      </c>
      <c r="AY323" s="247" t="s">
        <v>128</v>
      </c>
    </row>
    <row r="324" s="2" customFormat="1" ht="24.15" customHeight="1">
      <c r="A324" s="39"/>
      <c r="B324" s="40"/>
      <c r="C324" s="206" t="s">
        <v>908</v>
      </c>
      <c r="D324" s="206" t="s">
        <v>130</v>
      </c>
      <c r="E324" s="207" t="s">
        <v>909</v>
      </c>
      <c r="F324" s="208" t="s">
        <v>910</v>
      </c>
      <c r="G324" s="209" t="s">
        <v>281</v>
      </c>
      <c r="H324" s="210">
        <v>14</v>
      </c>
      <c r="I324" s="211"/>
      <c r="J324" s="212">
        <f>ROUND(I324*H324,2)</f>
        <v>0</v>
      </c>
      <c r="K324" s="213"/>
      <c r="L324" s="45"/>
      <c r="M324" s="214" t="s">
        <v>19</v>
      </c>
      <c r="N324" s="215" t="s">
        <v>49</v>
      </c>
      <c r="O324" s="85"/>
      <c r="P324" s="216">
        <f>O324*H324</f>
        <v>0</v>
      </c>
      <c r="Q324" s="216">
        <v>0.0090799999999999995</v>
      </c>
      <c r="R324" s="216">
        <f>Q324*H324</f>
        <v>0.12711999999999998</v>
      </c>
      <c r="S324" s="216">
        <v>0</v>
      </c>
      <c r="T324" s="217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8" t="s">
        <v>220</v>
      </c>
      <c r="AT324" s="218" t="s">
        <v>130</v>
      </c>
      <c r="AU324" s="218" t="s">
        <v>88</v>
      </c>
      <c r="AY324" s="18" t="s">
        <v>128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18" t="s">
        <v>86</v>
      </c>
      <c r="BK324" s="219">
        <f>ROUND(I324*H324,2)</f>
        <v>0</v>
      </c>
      <c r="BL324" s="18" t="s">
        <v>220</v>
      </c>
      <c r="BM324" s="218" t="s">
        <v>911</v>
      </c>
    </row>
    <row r="325" s="2" customFormat="1" ht="24.15" customHeight="1">
      <c r="A325" s="39"/>
      <c r="B325" s="40"/>
      <c r="C325" s="206" t="s">
        <v>912</v>
      </c>
      <c r="D325" s="206" t="s">
        <v>130</v>
      </c>
      <c r="E325" s="207" t="s">
        <v>913</v>
      </c>
      <c r="F325" s="208" t="s">
        <v>914</v>
      </c>
      <c r="G325" s="209" t="s">
        <v>281</v>
      </c>
      <c r="H325" s="210">
        <v>10</v>
      </c>
      <c r="I325" s="211"/>
      <c r="J325" s="212">
        <f>ROUND(I325*H325,2)</f>
        <v>0</v>
      </c>
      <c r="K325" s="213"/>
      <c r="L325" s="45"/>
      <c r="M325" s="214" t="s">
        <v>19</v>
      </c>
      <c r="N325" s="215" t="s">
        <v>49</v>
      </c>
      <c r="O325" s="85"/>
      <c r="P325" s="216">
        <f>O325*H325</f>
        <v>0</v>
      </c>
      <c r="Q325" s="216">
        <v>0.012279999999999999</v>
      </c>
      <c r="R325" s="216">
        <f>Q325*H325</f>
        <v>0.12279999999999999</v>
      </c>
      <c r="S325" s="216">
        <v>0</v>
      </c>
      <c r="T325" s="217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8" t="s">
        <v>220</v>
      </c>
      <c r="AT325" s="218" t="s">
        <v>130</v>
      </c>
      <c r="AU325" s="218" t="s">
        <v>88</v>
      </c>
      <c r="AY325" s="18" t="s">
        <v>128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18" t="s">
        <v>86</v>
      </c>
      <c r="BK325" s="219">
        <f>ROUND(I325*H325,2)</f>
        <v>0</v>
      </c>
      <c r="BL325" s="18" t="s">
        <v>220</v>
      </c>
      <c r="BM325" s="218" t="s">
        <v>915</v>
      </c>
    </row>
    <row r="326" s="2" customFormat="1" ht="24.15" customHeight="1">
      <c r="A326" s="39"/>
      <c r="B326" s="40"/>
      <c r="C326" s="206" t="s">
        <v>916</v>
      </c>
      <c r="D326" s="206" t="s">
        <v>130</v>
      </c>
      <c r="E326" s="207" t="s">
        <v>917</v>
      </c>
      <c r="F326" s="208" t="s">
        <v>918</v>
      </c>
      <c r="G326" s="209" t="s">
        <v>281</v>
      </c>
      <c r="H326" s="210">
        <v>53</v>
      </c>
      <c r="I326" s="211"/>
      <c r="J326" s="212">
        <f>ROUND(I326*H326,2)</f>
        <v>0</v>
      </c>
      <c r="K326" s="213"/>
      <c r="L326" s="45"/>
      <c r="M326" s="214" t="s">
        <v>19</v>
      </c>
      <c r="N326" s="215" t="s">
        <v>49</v>
      </c>
      <c r="O326" s="85"/>
      <c r="P326" s="216">
        <f>O326*H326</f>
        <v>0</v>
      </c>
      <c r="Q326" s="216">
        <v>0</v>
      </c>
      <c r="R326" s="216">
        <f>Q326*H326</f>
        <v>0</v>
      </c>
      <c r="S326" s="216">
        <v>0</v>
      </c>
      <c r="T326" s="21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18" t="s">
        <v>220</v>
      </c>
      <c r="AT326" s="218" t="s">
        <v>130</v>
      </c>
      <c r="AU326" s="218" t="s">
        <v>88</v>
      </c>
      <c r="AY326" s="18" t="s">
        <v>128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18" t="s">
        <v>86</v>
      </c>
      <c r="BK326" s="219">
        <f>ROUND(I326*H326,2)</f>
        <v>0</v>
      </c>
      <c r="BL326" s="18" t="s">
        <v>220</v>
      </c>
      <c r="BM326" s="218" t="s">
        <v>919</v>
      </c>
    </row>
    <row r="327" s="2" customFormat="1">
      <c r="A327" s="39"/>
      <c r="B327" s="40"/>
      <c r="C327" s="41"/>
      <c r="D327" s="220" t="s">
        <v>136</v>
      </c>
      <c r="E327" s="41"/>
      <c r="F327" s="221" t="s">
        <v>920</v>
      </c>
      <c r="G327" s="41"/>
      <c r="H327" s="41"/>
      <c r="I327" s="222"/>
      <c r="J327" s="41"/>
      <c r="K327" s="41"/>
      <c r="L327" s="45"/>
      <c r="M327" s="223"/>
      <c r="N327" s="224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136</v>
      </c>
      <c r="AU327" s="18" t="s">
        <v>88</v>
      </c>
    </row>
    <row r="328" s="2" customFormat="1" ht="24.15" customHeight="1">
      <c r="A328" s="39"/>
      <c r="B328" s="40"/>
      <c r="C328" s="206" t="s">
        <v>921</v>
      </c>
      <c r="D328" s="206" t="s">
        <v>130</v>
      </c>
      <c r="E328" s="207" t="s">
        <v>922</v>
      </c>
      <c r="F328" s="208" t="s">
        <v>923</v>
      </c>
      <c r="G328" s="209" t="s">
        <v>281</v>
      </c>
      <c r="H328" s="210">
        <v>14.5</v>
      </c>
      <c r="I328" s="211"/>
      <c r="J328" s="212">
        <f>ROUND(I328*H328,2)</f>
        <v>0</v>
      </c>
      <c r="K328" s="213"/>
      <c r="L328" s="45"/>
      <c r="M328" s="214" t="s">
        <v>19</v>
      </c>
      <c r="N328" s="215" t="s">
        <v>49</v>
      </c>
      <c r="O328" s="85"/>
      <c r="P328" s="216">
        <f>O328*H328</f>
        <v>0</v>
      </c>
      <c r="Q328" s="216">
        <v>0</v>
      </c>
      <c r="R328" s="216">
        <f>Q328*H328</f>
        <v>0</v>
      </c>
      <c r="S328" s="216">
        <v>0</v>
      </c>
      <c r="T328" s="21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18" t="s">
        <v>220</v>
      </c>
      <c r="AT328" s="218" t="s">
        <v>130</v>
      </c>
      <c r="AU328" s="218" t="s">
        <v>88</v>
      </c>
      <c r="AY328" s="18" t="s">
        <v>128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18" t="s">
        <v>86</v>
      </c>
      <c r="BK328" s="219">
        <f>ROUND(I328*H328,2)</f>
        <v>0</v>
      </c>
      <c r="BL328" s="18" t="s">
        <v>220</v>
      </c>
      <c r="BM328" s="218" t="s">
        <v>924</v>
      </c>
    </row>
    <row r="329" s="2" customFormat="1">
      <c r="A329" s="39"/>
      <c r="B329" s="40"/>
      <c r="C329" s="41"/>
      <c r="D329" s="220" t="s">
        <v>136</v>
      </c>
      <c r="E329" s="41"/>
      <c r="F329" s="221" t="s">
        <v>925</v>
      </c>
      <c r="G329" s="41"/>
      <c r="H329" s="41"/>
      <c r="I329" s="222"/>
      <c r="J329" s="41"/>
      <c r="K329" s="41"/>
      <c r="L329" s="45"/>
      <c r="M329" s="223"/>
      <c r="N329" s="224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136</v>
      </c>
      <c r="AU329" s="18" t="s">
        <v>88</v>
      </c>
    </row>
    <row r="330" s="2" customFormat="1" ht="24.15" customHeight="1">
      <c r="A330" s="39"/>
      <c r="B330" s="40"/>
      <c r="C330" s="206" t="s">
        <v>926</v>
      </c>
      <c r="D330" s="206" t="s">
        <v>130</v>
      </c>
      <c r="E330" s="207" t="s">
        <v>927</v>
      </c>
      <c r="F330" s="208" t="s">
        <v>928</v>
      </c>
      <c r="G330" s="209" t="s">
        <v>281</v>
      </c>
      <c r="H330" s="210">
        <v>10</v>
      </c>
      <c r="I330" s="211"/>
      <c r="J330" s="212">
        <f>ROUND(I330*H330,2)</f>
        <v>0</v>
      </c>
      <c r="K330" s="213"/>
      <c r="L330" s="45"/>
      <c r="M330" s="214" t="s">
        <v>19</v>
      </c>
      <c r="N330" s="215" t="s">
        <v>49</v>
      </c>
      <c r="O330" s="85"/>
      <c r="P330" s="216">
        <f>O330*H330</f>
        <v>0</v>
      </c>
      <c r="Q330" s="216">
        <v>0</v>
      </c>
      <c r="R330" s="216">
        <f>Q330*H330</f>
        <v>0</v>
      </c>
      <c r="S330" s="216">
        <v>0</v>
      </c>
      <c r="T330" s="217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8" t="s">
        <v>220</v>
      </c>
      <c r="AT330" s="218" t="s">
        <v>130</v>
      </c>
      <c r="AU330" s="218" t="s">
        <v>88</v>
      </c>
      <c r="AY330" s="18" t="s">
        <v>128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18" t="s">
        <v>86</v>
      </c>
      <c r="BK330" s="219">
        <f>ROUND(I330*H330,2)</f>
        <v>0</v>
      </c>
      <c r="BL330" s="18" t="s">
        <v>220</v>
      </c>
      <c r="BM330" s="218" t="s">
        <v>929</v>
      </c>
    </row>
    <row r="331" s="2" customFormat="1">
      <c r="A331" s="39"/>
      <c r="B331" s="40"/>
      <c r="C331" s="41"/>
      <c r="D331" s="220" t="s">
        <v>136</v>
      </c>
      <c r="E331" s="41"/>
      <c r="F331" s="221" t="s">
        <v>930</v>
      </c>
      <c r="G331" s="41"/>
      <c r="H331" s="41"/>
      <c r="I331" s="222"/>
      <c r="J331" s="41"/>
      <c r="K331" s="41"/>
      <c r="L331" s="45"/>
      <c r="M331" s="223"/>
      <c r="N331" s="224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136</v>
      </c>
      <c r="AU331" s="18" t="s">
        <v>88</v>
      </c>
    </row>
    <row r="332" s="2" customFormat="1" ht="33" customHeight="1">
      <c r="A332" s="39"/>
      <c r="B332" s="40"/>
      <c r="C332" s="206" t="s">
        <v>931</v>
      </c>
      <c r="D332" s="206" t="s">
        <v>130</v>
      </c>
      <c r="E332" s="207" t="s">
        <v>932</v>
      </c>
      <c r="F332" s="208" t="s">
        <v>933</v>
      </c>
      <c r="G332" s="209" t="s">
        <v>387</v>
      </c>
      <c r="H332" s="210">
        <v>6</v>
      </c>
      <c r="I332" s="211"/>
      <c r="J332" s="212">
        <f>ROUND(I332*H332,2)</f>
        <v>0</v>
      </c>
      <c r="K332" s="213"/>
      <c r="L332" s="45"/>
      <c r="M332" s="214" t="s">
        <v>19</v>
      </c>
      <c r="N332" s="215" t="s">
        <v>49</v>
      </c>
      <c r="O332" s="85"/>
      <c r="P332" s="216">
        <f>O332*H332</f>
        <v>0</v>
      </c>
      <c r="Q332" s="216">
        <v>0</v>
      </c>
      <c r="R332" s="216">
        <f>Q332*H332</f>
        <v>0</v>
      </c>
      <c r="S332" s="216">
        <v>0.00031</v>
      </c>
      <c r="T332" s="217">
        <f>S332*H332</f>
        <v>0.0018600000000000001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18" t="s">
        <v>220</v>
      </c>
      <c r="AT332" s="218" t="s">
        <v>130</v>
      </c>
      <c r="AU332" s="218" t="s">
        <v>88</v>
      </c>
      <c r="AY332" s="18" t="s">
        <v>128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18" t="s">
        <v>86</v>
      </c>
      <c r="BK332" s="219">
        <f>ROUND(I332*H332,2)</f>
        <v>0</v>
      </c>
      <c r="BL332" s="18" t="s">
        <v>220</v>
      </c>
      <c r="BM332" s="218" t="s">
        <v>934</v>
      </c>
    </row>
    <row r="333" s="2" customFormat="1">
      <c r="A333" s="39"/>
      <c r="B333" s="40"/>
      <c r="C333" s="41"/>
      <c r="D333" s="220" t="s">
        <v>136</v>
      </c>
      <c r="E333" s="41"/>
      <c r="F333" s="221" t="s">
        <v>935</v>
      </c>
      <c r="G333" s="41"/>
      <c r="H333" s="41"/>
      <c r="I333" s="222"/>
      <c r="J333" s="41"/>
      <c r="K333" s="41"/>
      <c r="L333" s="45"/>
      <c r="M333" s="223"/>
      <c r="N333" s="224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136</v>
      </c>
      <c r="AU333" s="18" t="s">
        <v>88</v>
      </c>
    </row>
    <row r="334" s="2" customFormat="1" ht="33" customHeight="1">
      <c r="A334" s="39"/>
      <c r="B334" s="40"/>
      <c r="C334" s="206" t="s">
        <v>936</v>
      </c>
      <c r="D334" s="206" t="s">
        <v>130</v>
      </c>
      <c r="E334" s="207" t="s">
        <v>937</v>
      </c>
      <c r="F334" s="208" t="s">
        <v>938</v>
      </c>
      <c r="G334" s="209" t="s">
        <v>387</v>
      </c>
      <c r="H334" s="210">
        <v>5</v>
      </c>
      <c r="I334" s="211"/>
      <c r="J334" s="212">
        <f>ROUND(I334*H334,2)</f>
        <v>0</v>
      </c>
      <c r="K334" s="213"/>
      <c r="L334" s="45"/>
      <c r="M334" s="214" t="s">
        <v>19</v>
      </c>
      <c r="N334" s="215" t="s">
        <v>49</v>
      </c>
      <c r="O334" s="85"/>
      <c r="P334" s="216">
        <f>O334*H334</f>
        <v>0</v>
      </c>
      <c r="Q334" s="216">
        <v>0</v>
      </c>
      <c r="R334" s="216">
        <f>Q334*H334</f>
        <v>0</v>
      </c>
      <c r="S334" s="216">
        <v>0.00089999999999999998</v>
      </c>
      <c r="T334" s="217">
        <f>S334*H334</f>
        <v>0.0044999999999999997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18" t="s">
        <v>220</v>
      </c>
      <c r="AT334" s="218" t="s">
        <v>130</v>
      </c>
      <c r="AU334" s="218" t="s">
        <v>88</v>
      </c>
      <c r="AY334" s="18" t="s">
        <v>128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18" t="s">
        <v>86</v>
      </c>
      <c r="BK334" s="219">
        <f>ROUND(I334*H334,2)</f>
        <v>0</v>
      </c>
      <c r="BL334" s="18" t="s">
        <v>220</v>
      </c>
      <c r="BM334" s="218" t="s">
        <v>939</v>
      </c>
    </row>
    <row r="335" s="2" customFormat="1">
      <c r="A335" s="39"/>
      <c r="B335" s="40"/>
      <c r="C335" s="41"/>
      <c r="D335" s="220" t="s">
        <v>136</v>
      </c>
      <c r="E335" s="41"/>
      <c r="F335" s="221" t="s">
        <v>940</v>
      </c>
      <c r="G335" s="41"/>
      <c r="H335" s="41"/>
      <c r="I335" s="222"/>
      <c r="J335" s="41"/>
      <c r="K335" s="41"/>
      <c r="L335" s="45"/>
      <c r="M335" s="223"/>
      <c r="N335" s="224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136</v>
      </c>
      <c r="AU335" s="18" t="s">
        <v>88</v>
      </c>
    </row>
    <row r="336" s="2" customFormat="1" ht="24.15" customHeight="1">
      <c r="A336" s="39"/>
      <c r="B336" s="40"/>
      <c r="C336" s="206" t="s">
        <v>941</v>
      </c>
      <c r="D336" s="206" t="s">
        <v>130</v>
      </c>
      <c r="E336" s="207" t="s">
        <v>942</v>
      </c>
      <c r="F336" s="208" t="s">
        <v>943</v>
      </c>
      <c r="G336" s="209" t="s">
        <v>155</v>
      </c>
      <c r="H336" s="210">
        <v>0.29999999999999999</v>
      </c>
      <c r="I336" s="211"/>
      <c r="J336" s="212">
        <f>ROUND(I336*H336,2)</f>
        <v>0</v>
      </c>
      <c r="K336" s="213"/>
      <c r="L336" s="45"/>
      <c r="M336" s="214" t="s">
        <v>19</v>
      </c>
      <c r="N336" s="215" t="s">
        <v>49</v>
      </c>
      <c r="O336" s="85"/>
      <c r="P336" s="216">
        <f>O336*H336</f>
        <v>0</v>
      </c>
      <c r="Q336" s="216">
        <v>0</v>
      </c>
      <c r="R336" s="216">
        <f>Q336*H336</f>
        <v>0</v>
      </c>
      <c r="S336" s="216">
        <v>0</v>
      </c>
      <c r="T336" s="217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8" t="s">
        <v>220</v>
      </c>
      <c r="AT336" s="218" t="s">
        <v>130</v>
      </c>
      <c r="AU336" s="218" t="s">
        <v>88</v>
      </c>
      <c r="AY336" s="18" t="s">
        <v>128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18" t="s">
        <v>86</v>
      </c>
      <c r="BK336" s="219">
        <f>ROUND(I336*H336,2)</f>
        <v>0</v>
      </c>
      <c r="BL336" s="18" t="s">
        <v>220</v>
      </c>
      <c r="BM336" s="218" t="s">
        <v>944</v>
      </c>
    </row>
    <row r="337" s="2" customFormat="1" ht="24.15" customHeight="1">
      <c r="A337" s="39"/>
      <c r="B337" s="40"/>
      <c r="C337" s="206" t="s">
        <v>945</v>
      </c>
      <c r="D337" s="206" t="s">
        <v>130</v>
      </c>
      <c r="E337" s="207" t="s">
        <v>946</v>
      </c>
      <c r="F337" s="208" t="s">
        <v>947</v>
      </c>
      <c r="G337" s="209" t="s">
        <v>155</v>
      </c>
      <c r="H337" s="210">
        <v>0.63900000000000001</v>
      </c>
      <c r="I337" s="211"/>
      <c r="J337" s="212">
        <f>ROUND(I337*H337,2)</f>
        <v>0</v>
      </c>
      <c r="K337" s="213"/>
      <c r="L337" s="45"/>
      <c r="M337" s="214" t="s">
        <v>19</v>
      </c>
      <c r="N337" s="215" t="s">
        <v>49</v>
      </c>
      <c r="O337" s="85"/>
      <c r="P337" s="216">
        <f>O337*H337</f>
        <v>0</v>
      </c>
      <c r="Q337" s="216">
        <v>0</v>
      </c>
      <c r="R337" s="216">
        <f>Q337*H337</f>
        <v>0</v>
      </c>
      <c r="S337" s="216">
        <v>0</v>
      </c>
      <c r="T337" s="217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8" t="s">
        <v>220</v>
      </c>
      <c r="AT337" s="218" t="s">
        <v>130</v>
      </c>
      <c r="AU337" s="218" t="s">
        <v>88</v>
      </c>
      <c r="AY337" s="18" t="s">
        <v>128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18" t="s">
        <v>86</v>
      </c>
      <c r="BK337" s="219">
        <f>ROUND(I337*H337,2)</f>
        <v>0</v>
      </c>
      <c r="BL337" s="18" t="s">
        <v>220</v>
      </c>
      <c r="BM337" s="218" t="s">
        <v>948</v>
      </c>
    </row>
    <row r="338" s="2" customFormat="1">
      <c r="A338" s="39"/>
      <c r="B338" s="40"/>
      <c r="C338" s="41"/>
      <c r="D338" s="220" t="s">
        <v>136</v>
      </c>
      <c r="E338" s="41"/>
      <c r="F338" s="221" t="s">
        <v>949</v>
      </c>
      <c r="G338" s="41"/>
      <c r="H338" s="41"/>
      <c r="I338" s="222"/>
      <c r="J338" s="41"/>
      <c r="K338" s="41"/>
      <c r="L338" s="45"/>
      <c r="M338" s="223"/>
      <c r="N338" s="224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136</v>
      </c>
      <c r="AU338" s="18" t="s">
        <v>88</v>
      </c>
    </row>
    <row r="339" s="2" customFormat="1" ht="24.15" customHeight="1">
      <c r="A339" s="39"/>
      <c r="B339" s="40"/>
      <c r="C339" s="206" t="s">
        <v>950</v>
      </c>
      <c r="D339" s="206" t="s">
        <v>130</v>
      </c>
      <c r="E339" s="207" t="s">
        <v>951</v>
      </c>
      <c r="F339" s="208" t="s">
        <v>952</v>
      </c>
      <c r="G339" s="209" t="s">
        <v>155</v>
      </c>
      <c r="H339" s="210">
        <v>0.63900000000000001</v>
      </c>
      <c r="I339" s="211"/>
      <c r="J339" s="212">
        <f>ROUND(I339*H339,2)</f>
        <v>0</v>
      </c>
      <c r="K339" s="213"/>
      <c r="L339" s="45"/>
      <c r="M339" s="214" t="s">
        <v>19</v>
      </c>
      <c r="N339" s="215" t="s">
        <v>49</v>
      </c>
      <c r="O339" s="85"/>
      <c r="P339" s="216">
        <f>O339*H339</f>
        <v>0</v>
      </c>
      <c r="Q339" s="216">
        <v>0</v>
      </c>
      <c r="R339" s="216">
        <f>Q339*H339</f>
        <v>0</v>
      </c>
      <c r="S339" s="216">
        <v>0</v>
      </c>
      <c r="T339" s="217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8" t="s">
        <v>220</v>
      </c>
      <c r="AT339" s="218" t="s">
        <v>130</v>
      </c>
      <c r="AU339" s="218" t="s">
        <v>88</v>
      </c>
      <c r="AY339" s="18" t="s">
        <v>128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18" t="s">
        <v>86</v>
      </c>
      <c r="BK339" s="219">
        <f>ROUND(I339*H339,2)</f>
        <v>0</v>
      </c>
      <c r="BL339" s="18" t="s">
        <v>220</v>
      </c>
      <c r="BM339" s="218" t="s">
        <v>953</v>
      </c>
    </row>
    <row r="340" s="2" customFormat="1" ht="24.15" customHeight="1">
      <c r="A340" s="39"/>
      <c r="B340" s="40"/>
      <c r="C340" s="206" t="s">
        <v>954</v>
      </c>
      <c r="D340" s="206" t="s">
        <v>130</v>
      </c>
      <c r="E340" s="207" t="s">
        <v>955</v>
      </c>
      <c r="F340" s="208" t="s">
        <v>956</v>
      </c>
      <c r="G340" s="209" t="s">
        <v>155</v>
      </c>
      <c r="H340" s="210">
        <v>0.63900000000000001</v>
      </c>
      <c r="I340" s="211"/>
      <c r="J340" s="212">
        <f>ROUND(I340*H340,2)</f>
        <v>0</v>
      </c>
      <c r="K340" s="213"/>
      <c r="L340" s="45"/>
      <c r="M340" s="214" t="s">
        <v>19</v>
      </c>
      <c r="N340" s="215" t="s">
        <v>49</v>
      </c>
      <c r="O340" s="85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8" t="s">
        <v>220</v>
      </c>
      <c r="AT340" s="218" t="s">
        <v>130</v>
      </c>
      <c r="AU340" s="218" t="s">
        <v>88</v>
      </c>
      <c r="AY340" s="18" t="s">
        <v>128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18" t="s">
        <v>86</v>
      </c>
      <c r="BK340" s="219">
        <f>ROUND(I340*H340,2)</f>
        <v>0</v>
      </c>
      <c r="BL340" s="18" t="s">
        <v>220</v>
      </c>
      <c r="BM340" s="218" t="s">
        <v>957</v>
      </c>
    </row>
    <row r="341" s="2" customFormat="1">
      <c r="A341" s="39"/>
      <c r="B341" s="40"/>
      <c r="C341" s="41"/>
      <c r="D341" s="220" t="s">
        <v>136</v>
      </c>
      <c r="E341" s="41"/>
      <c r="F341" s="221" t="s">
        <v>958</v>
      </c>
      <c r="G341" s="41"/>
      <c r="H341" s="41"/>
      <c r="I341" s="222"/>
      <c r="J341" s="41"/>
      <c r="K341" s="41"/>
      <c r="L341" s="45"/>
      <c r="M341" s="223"/>
      <c r="N341" s="224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136</v>
      </c>
      <c r="AU341" s="18" t="s">
        <v>88</v>
      </c>
    </row>
    <row r="342" s="12" customFormat="1" ht="22.8" customHeight="1">
      <c r="A342" s="12"/>
      <c r="B342" s="190"/>
      <c r="C342" s="191"/>
      <c r="D342" s="192" t="s">
        <v>77</v>
      </c>
      <c r="E342" s="204" t="s">
        <v>959</v>
      </c>
      <c r="F342" s="204" t="s">
        <v>960</v>
      </c>
      <c r="G342" s="191"/>
      <c r="H342" s="191"/>
      <c r="I342" s="194"/>
      <c r="J342" s="205">
        <f>BK342</f>
        <v>0</v>
      </c>
      <c r="K342" s="191"/>
      <c r="L342" s="196"/>
      <c r="M342" s="197"/>
      <c r="N342" s="198"/>
      <c r="O342" s="198"/>
      <c r="P342" s="199">
        <f>SUM(P343:P393)</f>
        <v>0</v>
      </c>
      <c r="Q342" s="198"/>
      <c r="R342" s="199">
        <f>SUM(R343:R393)</f>
        <v>0.16725999999999999</v>
      </c>
      <c r="S342" s="198"/>
      <c r="T342" s="200">
        <f>SUM(T343:T393)</f>
        <v>0.72480000000000011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1" t="s">
        <v>88</v>
      </c>
      <c r="AT342" s="202" t="s">
        <v>77</v>
      </c>
      <c r="AU342" s="202" t="s">
        <v>86</v>
      </c>
      <c r="AY342" s="201" t="s">
        <v>128</v>
      </c>
      <c r="BK342" s="203">
        <f>SUM(BK343:BK393)</f>
        <v>0</v>
      </c>
    </row>
    <row r="343" s="2" customFormat="1" ht="24.15" customHeight="1">
      <c r="A343" s="39"/>
      <c r="B343" s="40"/>
      <c r="C343" s="206" t="s">
        <v>961</v>
      </c>
      <c r="D343" s="206" t="s">
        <v>130</v>
      </c>
      <c r="E343" s="207" t="s">
        <v>962</v>
      </c>
      <c r="F343" s="208" t="s">
        <v>963</v>
      </c>
      <c r="G343" s="209" t="s">
        <v>387</v>
      </c>
      <c r="H343" s="210">
        <v>2</v>
      </c>
      <c r="I343" s="211"/>
      <c r="J343" s="212">
        <f>ROUND(I343*H343,2)</f>
        <v>0</v>
      </c>
      <c r="K343" s="213"/>
      <c r="L343" s="45"/>
      <c r="M343" s="214" t="s">
        <v>19</v>
      </c>
      <c r="N343" s="215" t="s">
        <v>49</v>
      </c>
      <c r="O343" s="85"/>
      <c r="P343" s="216">
        <f>O343*H343</f>
        <v>0</v>
      </c>
      <c r="Q343" s="216">
        <v>2.0000000000000002E-05</v>
      </c>
      <c r="R343" s="216">
        <f>Q343*H343</f>
        <v>4.0000000000000003E-05</v>
      </c>
      <c r="S343" s="216">
        <v>0.014</v>
      </c>
      <c r="T343" s="217">
        <f>S343*H343</f>
        <v>0.028000000000000001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8" t="s">
        <v>220</v>
      </c>
      <c r="AT343" s="218" t="s">
        <v>130</v>
      </c>
      <c r="AU343" s="218" t="s">
        <v>88</v>
      </c>
      <c r="AY343" s="18" t="s">
        <v>128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18" t="s">
        <v>86</v>
      </c>
      <c r="BK343" s="219">
        <f>ROUND(I343*H343,2)</f>
        <v>0</v>
      </c>
      <c r="BL343" s="18" t="s">
        <v>220</v>
      </c>
      <c r="BM343" s="218" t="s">
        <v>964</v>
      </c>
    </row>
    <row r="344" s="2" customFormat="1">
      <c r="A344" s="39"/>
      <c r="B344" s="40"/>
      <c r="C344" s="41"/>
      <c r="D344" s="220" t="s">
        <v>136</v>
      </c>
      <c r="E344" s="41"/>
      <c r="F344" s="221" t="s">
        <v>965</v>
      </c>
      <c r="G344" s="41"/>
      <c r="H344" s="41"/>
      <c r="I344" s="222"/>
      <c r="J344" s="41"/>
      <c r="K344" s="41"/>
      <c r="L344" s="45"/>
      <c r="M344" s="223"/>
      <c r="N344" s="224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136</v>
      </c>
      <c r="AU344" s="18" t="s">
        <v>88</v>
      </c>
    </row>
    <row r="345" s="2" customFormat="1" ht="24.15" customHeight="1">
      <c r="A345" s="39"/>
      <c r="B345" s="40"/>
      <c r="C345" s="206" t="s">
        <v>966</v>
      </c>
      <c r="D345" s="206" t="s">
        <v>130</v>
      </c>
      <c r="E345" s="207" t="s">
        <v>967</v>
      </c>
      <c r="F345" s="208" t="s">
        <v>968</v>
      </c>
      <c r="G345" s="209" t="s">
        <v>387</v>
      </c>
      <c r="H345" s="210">
        <v>15</v>
      </c>
      <c r="I345" s="211"/>
      <c r="J345" s="212">
        <f>ROUND(I345*H345,2)</f>
        <v>0</v>
      </c>
      <c r="K345" s="213"/>
      <c r="L345" s="45"/>
      <c r="M345" s="214" t="s">
        <v>19</v>
      </c>
      <c r="N345" s="215" t="s">
        <v>49</v>
      </c>
      <c r="O345" s="85"/>
      <c r="P345" s="216">
        <f>O345*H345</f>
        <v>0</v>
      </c>
      <c r="Q345" s="216">
        <v>2.0000000000000002E-05</v>
      </c>
      <c r="R345" s="216">
        <f>Q345*H345</f>
        <v>0.00030000000000000003</v>
      </c>
      <c r="S345" s="216">
        <v>0.039</v>
      </c>
      <c r="T345" s="217">
        <f>S345*H345</f>
        <v>0.58499999999999996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8" t="s">
        <v>220</v>
      </c>
      <c r="AT345" s="218" t="s">
        <v>130</v>
      </c>
      <c r="AU345" s="218" t="s">
        <v>88</v>
      </c>
      <c r="AY345" s="18" t="s">
        <v>128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18" t="s">
        <v>86</v>
      </c>
      <c r="BK345" s="219">
        <f>ROUND(I345*H345,2)</f>
        <v>0</v>
      </c>
      <c r="BL345" s="18" t="s">
        <v>220</v>
      </c>
      <c r="BM345" s="218" t="s">
        <v>969</v>
      </c>
    </row>
    <row r="346" s="2" customFormat="1">
      <c r="A346" s="39"/>
      <c r="B346" s="40"/>
      <c r="C346" s="41"/>
      <c r="D346" s="220" t="s">
        <v>136</v>
      </c>
      <c r="E346" s="41"/>
      <c r="F346" s="221" t="s">
        <v>970</v>
      </c>
      <c r="G346" s="41"/>
      <c r="H346" s="41"/>
      <c r="I346" s="222"/>
      <c r="J346" s="41"/>
      <c r="K346" s="41"/>
      <c r="L346" s="45"/>
      <c r="M346" s="223"/>
      <c r="N346" s="224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136</v>
      </c>
      <c r="AU346" s="18" t="s">
        <v>88</v>
      </c>
    </row>
    <row r="347" s="2" customFormat="1" ht="24.15" customHeight="1">
      <c r="A347" s="39"/>
      <c r="B347" s="40"/>
      <c r="C347" s="206" t="s">
        <v>971</v>
      </c>
      <c r="D347" s="206" t="s">
        <v>130</v>
      </c>
      <c r="E347" s="207" t="s">
        <v>972</v>
      </c>
      <c r="F347" s="208" t="s">
        <v>973</v>
      </c>
      <c r="G347" s="209" t="s">
        <v>387</v>
      </c>
      <c r="H347" s="210">
        <v>1</v>
      </c>
      <c r="I347" s="211"/>
      <c r="J347" s="212">
        <f>ROUND(I347*H347,2)</f>
        <v>0</v>
      </c>
      <c r="K347" s="213"/>
      <c r="L347" s="45"/>
      <c r="M347" s="214" t="s">
        <v>19</v>
      </c>
      <c r="N347" s="215" t="s">
        <v>49</v>
      </c>
      <c r="O347" s="85"/>
      <c r="P347" s="216">
        <f>O347*H347</f>
        <v>0</v>
      </c>
      <c r="Q347" s="216">
        <v>2.0000000000000002E-05</v>
      </c>
      <c r="R347" s="216">
        <f>Q347*H347</f>
        <v>2.0000000000000002E-05</v>
      </c>
      <c r="S347" s="216">
        <v>0.035000000000000003</v>
      </c>
      <c r="T347" s="217">
        <f>S347*H347</f>
        <v>0.035000000000000003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18" t="s">
        <v>220</v>
      </c>
      <c r="AT347" s="218" t="s">
        <v>130</v>
      </c>
      <c r="AU347" s="218" t="s">
        <v>88</v>
      </c>
      <c r="AY347" s="18" t="s">
        <v>128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18" t="s">
        <v>86</v>
      </c>
      <c r="BK347" s="219">
        <f>ROUND(I347*H347,2)</f>
        <v>0</v>
      </c>
      <c r="BL347" s="18" t="s">
        <v>220</v>
      </c>
      <c r="BM347" s="218" t="s">
        <v>974</v>
      </c>
    </row>
    <row r="348" s="2" customFormat="1">
      <c r="A348" s="39"/>
      <c r="B348" s="40"/>
      <c r="C348" s="41"/>
      <c r="D348" s="220" t="s">
        <v>136</v>
      </c>
      <c r="E348" s="41"/>
      <c r="F348" s="221" t="s">
        <v>975</v>
      </c>
      <c r="G348" s="41"/>
      <c r="H348" s="41"/>
      <c r="I348" s="222"/>
      <c r="J348" s="41"/>
      <c r="K348" s="41"/>
      <c r="L348" s="45"/>
      <c r="M348" s="223"/>
      <c r="N348" s="224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136</v>
      </c>
      <c r="AU348" s="18" t="s">
        <v>88</v>
      </c>
    </row>
    <row r="349" s="2" customFormat="1" ht="24.15" customHeight="1">
      <c r="A349" s="39"/>
      <c r="B349" s="40"/>
      <c r="C349" s="206" t="s">
        <v>976</v>
      </c>
      <c r="D349" s="206" t="s">
        <v>130</v>
      </c>
      <c r="E349" s="207" t="s">
        <v>977</v>
      </c>
      <c r="F349" s="208" t="s">
        <v>978</v>
      </c>
      <c r="G349" s="209" t="s">
        <v>387</v>
      </c>
      <c r="H349" s="210">
        <v>1</v>
      </c>
      <c r="I349" s="211"/>
      <c r="J349" s="212">
        <f>ROUND(I349*H349,2)</f>
        <v>0</v>
      </c>
      <c r="K349" s="213"/>
      <c r="L349" s="45"/>
      <c r="M349" s="214" t="s">
        <v>19</v>
      </c>
      <c r="N349" s="215" t="s">
        <v>49</v>
      </c>
      <c r="O349" s="85"/>
      <c r="P349" s="216">
        <f>O349*H349</f>
        <v>0</v>
      </c>
      <c r="Q349" s="216">
        <v>2.0000000000000002E-05</v>
      </c>
      <c r="R349" s="216">
        <f>Q349*H349</f>
        <v>2.0000000000000002E-05</v>
      </c>
      <c r="S349" s="216">
        <v>0.053999999999999999</v>
      </c>
      <c r="T349" s="217">
        <f>S349*H349</f>
        <v>0.053999999999999999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18" t="s">
        <v>220</v>
      </c>
      <c r="AT349" s="218" t="s">
        <v>130</v>
      </c>
      <c r="AU349" s="218" t="s">
        <v>88</v>
      </c>
      <c r="AY349" s="18" t="s">
        <v>128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18" t="s">
        <v>86</v>
      </c>
      <c r="BK349" s="219">
        <f>ROUND(I349*H349,2)</f>
        <v>0</v>
      </c>
      <c r="BL349" s="18" t="s">
        <v>220</v>
      </c>
      <c r="BM349" s="218" t="s">
        <v>979</v>
      </c>
    </row>
    <row r="350" s="2" customFormat="1">
      <c r="A350" s="39"/>
      <c r="B350" s="40"/>
      <c r="C350" s="41"/>
      <c r="D350" s="220" t="s">
        <v>136</v>
      </c>
      <c r="E350" s="41"/>
      <c r="F350" s="221" t="s">
        <v>980</v>
      </c>
      <c r="G350" s="41"/>
      <c r="H350" s="41"/>
      <c r="I350" s="222"/>
      <c r="J350" s="41"/>
      <c r="K350" s="41"/>
      <c r="L350" s="45"/>
      <c r="M350" s="223"/>
      <c r="N350" s="224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136</v>
      </c>
      <c r="AU350" s="18" t="s">
        <v>88</v>
      </c>
    </row>
    <row r="351" s="2" customFormat="1" ht="16.5" customHeight="1">
      <c r="A351" s="39"/>
      <c r="B351" s="40"/>
      <c r="C351" s="206" t="s">
        <v>981</v>
      </c>
      <c r="D351" s="206" t="s">
        <v>130</v>
      </c>
      <c r="E351" s="207" t="s">
        <v>982</v>
      </c>
      <c r="F351" s="208" t="s">
        <v>983</v>
      </c>
      <c r="G351" s="209" t="s">
        <v>492</v>
      </c>
      <c r="H351" s="210">
        <v>2</v>
      </c>
      <c r="I351" s="211"/>
      <c r="J351" s="212">
        <f>ROUND(I351*H351,2)</f>
        <v>0</v>
      </c>
      <c r="K351" s="213"/>
      <c r="L351" s="45"/>
      <c r="M351" s="214" t="s">
        <v>19</v>
      </c>
      <c r="N351" s="215" t="s">
        <v>49</v>
      </c>
      <c r="O351" s="85"/>
      <c r="P351" s="216">
        <f>O351*H351</f>
        <v>0</v>
      </c>
      <c r="Q351" s="216">
        <v>0.0042700000000000004</v>
      </c>
      <c r="R351" s="216">
        <f>Q351*H351</f>
        <v>0.0085400000000000007</v>
      </c>
      <c r="S351" s="216">
        <v>0</v>
      </c>
      <c r="T351" s="217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18" t="s">
        <v>220</v>
      </c>
      <c r="AT351" s="218" t="s">
        <v>130</v>
      </c>
      <c r="AU351" s="218" t="s">
        <v>88</v>
      </c>
      <c r="AY351" s="18" t="s">
        <v>128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18" t="s">
        <v>86</v>
      </c>
      <c r="BK351" s="219">
        <f>ROUND(I351*H351,2)</f>
        <v>0</v>
      </c>
      <c r="BL351" s="18" t="s">
        <v>220</v>
      </c>
      <c r="BM351" s="218" t="s">
        <v>984</v>
      </c>
    </row>
    <row r="352" s="2" customFormat="1">
      <c r="A352" s="39"/>
      <c r="B352" s="40"/>
      <c r="C352" s="41"/>
      <c r="D352" s="220" t="s">
        <v>136</v>
      </c>
      <c r="E352" s="41"/>
      <c r="F352" s="221" t="s">
        <v>985</v>
      </c>
      <c r="G352" s="41"/>
      <c r="H352" s="41"/>
      <c r="I352" s="222"/>
      <c r="J352" s="41"/>
      <c r="K352" s="41"/>
      <c r="L352" s="45"/>
      <c r="M352" s="223"/>
      <c r="N352" s="224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136</v>
      </c>
      <c r="AU352" s="18" t="s">
        <v>88</v>
      </c>
    </row>
    <row r="353" s="2" customFormat="1" ht="16.5" customHeight="1">
      <c r="A353" s="39"/>
      <c r="B353" s="40"/>
      <c r="C353" s="206" t="s">
        <v>986</v>
      </c>
      <c r="D353" s="206" t="s">
        <v>130</v>
      </c>
      <c r="E353" s="207" t="s">
        <v>987</v>
      </c>
      <c r="F353" s="208" t="s">
        <v>988</v>
      </c>
      <c r="G353" s="209" t="s">
        <v>492</v>
      </c>
      <c r="H353" s="210">
        <v>2</v>
      </c>
      <c r="I353" s="211"/>
      <c r="J353" s="212">
        <f>ROUND(I353*H353,2)</f>
        <v>0</v>
      </c>
      <c r="K353" s="213"/>
      <c r="L353" s="45"/>
      <c r="M353" s="214" t="s">
        <v>19</v>
      </c>
      <c r="N353" s="215" t="s">
        <v>49</v>
      </c>
      <c r="O353" s="85"/>
      <c r="P353" s="216">
        <f>O353*H353</f>
        <v>0</v>
      </c>
      <c r="Q353" s="216">
        <v>0.0060800000000000003</v>
      </c>
      <c r="R353" s="216">
        <f>Q353*H353</f>
        <v>0.012160000000000001</v>
      </c>
      <c r="S353" s="216">
        <v>0</v>
      </c>
      <c r="T353" s="217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18" t="s">
        <v>220</v>
      </c>
      <c r="AT353" s="218" t="s">
        <v>130</v>
      </c>
      <c r="AU353" s="218" t="s">
        <v>88</v>
      </c>
      <c r="AY353" s="18" t="s">
        <v>128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18" t="s">
        <v>86</v>
      </c>
      <c r="BK353" s="219">
        <f>ROUND(I353*H353,2)</f>
        <v>0</v>
      </c>
      <c r="BL353" s="18" t="s">
        <v>220</v>
      </c>
      <c r="BM353" s="218" t="s">
        <v>989</v>
      </c>
    </row>
    <row r="354" s="2" customFormat="1">
      <c r="A354" s="39"/>
      <c r="B354" s="40"/>
      <c r="C354" s="41"/>
      <c r="D354" s="220" t="s">
        <v>136</v>
      </c>
      <c r="E354" s="41"/>
      <c r="F354" s="221" t="s">
        <v>990</v>
      </c>
      <c r="G354" s="41"/>
      <c r="H354" s="41"/>
      <c r="I354" s="222"/>
      <c r="J354" s="41"/>
      <c r="K354" s="41"/>
      <c r="L354" s="45"/>
      <c r="M354" s="223"/>
      <c r="N354" s="224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136</v>
      </c>
      <c r="AU354" s="18" t="s">
        <v>88</v>
      </c>
    </row>
    <row r="355" s="2" customFormat="1" ht="16.5" customHeight="1">
      <c r="A355" s="39"/>
      <c r="B355" s="40"/>
      <c r="C355" s="206" t="s">
        <v>991</v>
      </c>
      <c r="D355" s="206" t="s">
        <v>130</v>
      </c>
      <c r="E355" s="207" t="s">
        <v>992</v>
      </c>
      <c r="F355" s="208" t="s">
        <v>993</v>
      </c>
      <c r="G355" s="209" t="s">
        <v>492</v>
      </c>
      <c r="H355" s="210">
        <v>1</v>
      </c>
      <c r="I355" s="211"/>
      <c r="J355" s="212">
        <f>ROUND(I355*H355,2)</f>
        <v>0</v>
      </c>
      <c r="K355" s="213"/>
      <c r="L355" s="45"/>
      <c r="M355" s="214" t="s">
        <v>19</v>
      </c>
      <c r="N355" s="215" t="s">
        <v>49</v>
      </c>
      <c r="O355" s="85"/>
      <c r="P355" s="216">
        <f>O355*H355</f>
        <v>0</v>
      </c>
      <c r="Q355" s="216">
        <v>0.011679999999999999</v>
      </c>
      <c r="R355" s="216">
        <f>Q355*H355</f>
        <v>0.011679999999999999</v>
      </c>
      <c r="S355" s="216">
        <v>0</v>
      </c>
      <c r="T355" s="217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8" t="s">
        <v>220</v>
      </c>
      <c r="AT355" s="218" t="s">
        <v>130</v>
      </c>
      <c r="AU355" s="218" t="s">
        <v>88</v>
      </c>
      <c r="AY355" s="18" t="s">
        <v>128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18" t="s">
        <v>86</v>
      </c>
      <c r="BK355" s="219">
        <f>ROUND(I355*H355,2)</f>
        <v>0</v>
      </c>
      <c r="BL355" s="18" t="s">
        <v>220</v>
      </c>
      <c r="BM355" s="218" t="s">
        <v>994</v>
      </c>
    </row>
    <row r="356" s="2" customFormat="1">
      <c r="A356" s="39"/>
      <c r="B356" s="40"/>
      <c r="C356" s="41"/>
      <c r="D356" s="220" t="s">
        <v>136</v>
      </c>
      <c r="E356" s="41"/>
      <c r="F356" s="221" t="s">
        <v>995</v>
      </c>
      <c r="G356" s="41"/>
      <c r="H356" s="41"/>
      <c r="I356" s="222"/>
      <c r="J356" s="41"/>
      <c r="K356" s="41"/>
      <c r="L356" s="45"/>
      <c r="M356" s="223"/>
      <c r="N356" s="224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136</v>
      </c>
      <c r="AU356" s="18" t="s">
        <v>88</v>
      </c>
    </row>
    <row r="357" s="2" customFormat="1" ht="16.5" customHeight="1">
      <c r="A357" s="39"/>
      <c r="B357" s="40"/>
      <c r="C357" s="206" t="s">
        <v>996</v>
      </c>
      <c r="D357" s="206" t="s">
        <v>130</v>
      </c>
      <c r="E357" s="207" t="s">
        <v>997</v>
      </c>
      <c r="F357" s="208" t="s">
        <v>998</v>
      </c>
      <c r="G357" s="209" t="s">
        <v>492</v>
      </c>
      <c r="H357" s="210">
        <v>2</v>
      </c>
      <c r="I357" s="211"/>
      <c r="J357" s="212">
        <f>ROUND(I357*H357,2)</f>
        <v>0</v>
      </c>
      <c r="K357" s="213"/>
      <c r="L357" s="45"/>
      <c r="M357" s="214" t="s">
        <v>19</v>
      </c>
      <c r="N357" s="215" t="s">
        <v>49</v>
      </c>
      <c r="O357" s="85"/>
      <c r="P357" s="216">
        <f>O357*H357</f>
        <v>0</v>
      </c>
      <c r="Q357" s="216">
        <v>0.00694</v>
      </c>
      <c r="R357" s="216">
        <f>Q357*H357</f>
        <v>0.01388</v>
      </c>
      <c r="S357" s="216">
        <v>0</v>
      </c>
      <c r="T357" s="217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18" t="s">
        <v>220</v>
      </c>
      <c r="AT357" s="218" t="s">
        <v>130</v>
      </c>
      <c r="AU357" s="218" t="s">
        <v>88</v>
      </c>
      <c r="AY357" s="18" t="s">
        <v>128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18" t="s">
        <v>86</v>
      </c>
      <c r="BK357" s="219">
        <f>ROUND(I357*H357,2)</f>
        <v>0</v>
      </c>
      <c r="BL357" s="18" t="s">
        <v>220</v>
      </c>
      <c r="BM357" s="218" t="s">
        <v>999</v>
      </c>
    </row>
    <row r="358" s="2" customFormat="1" ht="16.5" customHeight="1">
      <c r="A358" s="39"/>
      <c r="B358" s="40"/>
      <c r="C358" s="206" t="s">
        <v>1000</v>
      </c>
      <c r="D358" s="206" t="s">
        <v>130</v>
      </c>
      <c r="E358" s="207" t="s">
        <v>1001</v>
      </c>
      <c r="F358" s="208" t="s">
        <v>1002</v>
      </c>
      <c r="G358" s="209" t="s">
        <v>492</v>
      </c>
      <c r="H358" s="210">
        <v>1</v>
      </c>
      <c r="I358" s="211"/>
      <c r="J358" s="212">
        <f>ROUND(I358*H358,2)</f>
        <v>0</v>
      </c>
      <c r="K358" s="213"/>
      <c r="L358" s="45"/>
      <c r="M358" s="214" t="s">
        <v>19</v>
      </c>
      <c r="N358" s="215" t="s">
        <v>49</v>
      </c>
      <c r="O358" s="85"/>
      <c r="P358" s="216">
        <f>O358*H358</f>
        <v>0</v>
      </c>
      <c r="Q358" s="216">
        <v>0.0098799999999999999</v>
      </c>
      <c r="R358" s="216">
        <f>Q358*H358</f>
        <v>0.0098799999999999999</v>
      </c>
      <c r="S358" s="216">
        <v>0</v>
      </c>
      <c r="T358" s="217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18" t="s">
        <v>220</v>
      </c>
      <c r="AT358" s="218" t="s">
        <v>130</v>
      </c>
      <c r="AU358" s="218" t="s">
        <v>88</v>
      </c>
      <c r="AY358" s="18" t="s">
        <v>128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18" t="s">
        <v>86</v>
      </c>
      <c r="BK358" s="219">
        <f>ROUND(I358*H358,2)</f>
        <v>0</v>
      </c>
      <c r="BL358" s="18" t="s">
        <v>220</v>
      </c>
      <c r="BM358" s="218" t="s">
        <v>1003</v>
      </c>
    </row>
    <row r="359" s="2" customFormat="1" ht="16.5" customHeight="1">
      <c r="A359" s="39"/>
      <c r="B359" s="40"/>
      <c r="C359" s="206" t="s">
        <v>1004</v>
      </c>
      <c r="D359" s="206" t="s">
        <v>130</v>
      </c>
      <c r="E359" s="207" t="s">
        <v>1005</v>
      </c>
      <c r="F359" s="208" t="s">
        <v>1006</v>
      </c>
      <c r="G359" s="209" t="s">
        <v>387</v>
      </c>
      <c r="H359" s="210">
        <v>1</v>
      </c>
      <c r="I359" s="211"/>
      <c r="J359" s="212">
        <f>ROUND(I359*H359,2)</f>
        <v>0</v>
      </c>
      <c r="K359" s="213"/>
      <c r="L359" s="45"/>
      <c r="M359" s="214" t="s">
        <v>19</v>
      </c>
      <c r="N359" s="215" t="s">
        <v>49</v>
      </c>
      <c r="O359" s="85"/>
      <c r="P359" s="216">
        <f>O359*H359</f>
        <v>0</v>
      </c>
      <c r="Q359" s="216">
        <v>2.0000000000000002E-05</v>
      </c>
      <c r="R359" s="216">
        <f>Q359*H359</f>
        <v>2.0000000000000002E-05</v>
      </c>
      <c r="S359" s="216">
        <v>0</v>
      </c>
      <c r="T359" s="21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18" t="s">
        <v>220</v>
      </c>
      <c r="AT359" s="218" t="s">
        <v>130</v>
      </c>
      <c r="AU359" s="218" t="s">
        <v>88</v>
      </c>
      <c r="AY359" s="18" t="s">
        <v>128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18" t="s">
        <v>86</v>
      </c>
      <c r="BK359" s="219">
        <f>ROUND(I359*H359,2)</f>
        <v>0</v>
      </c>
      <c r="BL359" s="18" t="s">
        <v>220</v>
      </c>
      <c r="BM359" s="218" t="s">
        <v>1007</v>
      </c>
    </row>
    <row r="360" s="2" customFormat="1">
      <c r="A360" s="39"/>
      <c r="B360" s="40"/>
      <c r="C360" s="41"/>
      <c r="D360" s="220" t="s">
        <v>136</v>
      </c>
      <c r="E360" s="41"/>
      <c r="F360" s="221" t="s">
        <v>1008</v>
      </c>
      <c r="G360" s="41"/>
      <c r="H360" s="41"/>
      <c r="I360" s="222"/>
      <c r="J360" s="41"/>
      <c r="K360" s="41"/>
      <c r="L360" s="45"/>
      <c r="M360" s="223"/>
      <c r="N360" s="224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136</v>
      </c>
      <c r="AU360" s="18" t="s">
        <v>88</v>
      </c>
    </row>
    <row r="361" s="2" customFormat="1" ht="21.75" customHeight="1">
      <c r="A361" s="39"/>
      <c r="B361" s="40"/>
      <c r="C361" s="206" t="s">
        <v>1009</v>
      </c>
      <c r="D361" s="206" t="s">
        <v>130</v>
      </c>
      <c r="E361" s="207" t="s">
        <v>1010</v>
      </c>
      <c r="F361" s="208" t="s">
        <v>1011</v>
      </c>
      <c r="G361" s="209" t="s">
        <v>387</v>
      </c>
      <c r="H361" s="210">
        <v>2</v>
      </c>
      <c r="I361" s="211"/>
      <c r="J361" s="212">
        <f>ROUND(I361*H361,2)</f>
        <v>0</v>
      </c>
      <c r="K361" s="213"/>
      <c r="L361" s="45"/>
      <c r="M361" s="214" t="s">
        <v>19</v>
      </c>
      <c r="N361" s="215" t="s">
        <v>49</v>
      </c>
      <c r="O361" s="85"/>
      <c r="P361" s="216">
        <f>O361*H361</f>
        <v>0</v>
      </c>
      <c r="Q361" s="216">
        <v>2.0000000000000002E-05</v>
      </c>
      <c r="R361" s="216">
        <f>Q361*H361</f>
        <v>4.0000000000000003E-05</v>
      </c>
      <c r="S361" s="216">
        <v>0</v>
      </c>
      <c r="T361" s="217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8" t="s">
        <v>220</v>
      </c>
      <c r="AT361" s="218" t="s">
        <v>130</v>
      </c>
      <c r="AU361" s="218" t="s">
        <v>88</v>
      </c>
      <c r="AY361" s="18" t="s">
        <v>128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18" t="s">
        <v>86</v>
      </c>
      <c r="BK361" s="219">
        <f>ROUND(I361*H361,2)</f>
        <v>0</v>
      </c>
      <c r="BL361" s="18" t="s">
        <v>220</v>
      </c>
      <c r="BM361" s="218" t="s">
        <v>1012</v>
      </c>
    </row>
    <row r="362" s="2" customFormat="1">
      <c r="A362" s="39"/>
      <c r="B362" s="40"/>
      <c r="C362" s="41"/>
      <c r="D362" s="220" t="s">
        <v>136</v>
      </c>
      <c r="E362" s="41"/>
      <c r="F362" s="221" t="s">
        <v>1013</v>
      </c>
      <c r="G362" s="41"/>
      <c r="H362" s="41"/>
      <c r="I362" s="222"/>
      <c r="J362" s="41"/>
      <c r="K362" s="41"/>
      <c r="L362" s="45"/>
      <c r="M362" s="223"/>
      <c r="N362" s="224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136</v>
      </c>
      <c r="AU362" s="18" t="s">
        <v>88</v>
      </c>
    </row>
    <row r="363" s="2" customFormat="1" ht="24.15" customHeight="1">
      <c r="A363" s="39"/>
      <c r="B363" s="40"/>
      <c r="C363" s="206" t="s">
        <v>1014</v>
      </c>
      <c r="D363" s="206" t="s">
        <v>130</v>
      </c>
      <c r="E363" s="207" t="s">
        <v>1015</v>
      </c>
      <c r="F363" s="208" t="s">
        <v>1016</v>
      </c>
      <c r="G363" s="209" t="s">
        <v>492</v>
      </c>
      <c r="H363" s="210">
        <v>2</v>
      </c>
      <c r="I363" s="211"/>
      <c r="J363" s="212">
        <f>ROUND(I363*H363,2)</f>
        <v>0</v>
      </c>
      <c r="K363" s="213"/>
      <c r="L363" s="45"/>
      <c r="M363" s="214" t="s">
        <v>19</v>
      </c>
      <c r="N363" s="215" t="s">
        <v>49</v>
      </c>
      <c r="O363" s="85"/>
      <c r="P363" s="216">
        <f>O363*H363</f>
        <v>0</v>
      </c>
      <c r="Q363" s="216">
        <v>0.014670000000000001</v>
      </c>
      <c r="R363" s="216">
        <f>Q363*H363</f>
        <v>0.029340000000000001</v>
      </c>
      <c r="S363" s="216">
        <v>0</v>
      </c>
      <c r="T363" s="217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18" t="s">
        <v>220</v>
      </c>
      <c r="AT363" s="218" t="s">
        <v>130</v>
      </c>
      <c r="AU363" s="218" t="s">
        <v>88</v>
      </c>
      <c r="AY363" s="18" t="s">
        <v>128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18" t="s">
        <v>86</v>
      </c>
      <c r="BK363" s="219">
        <f>ROUND(I363*H363,2)</f>
        <v>0</v>
      </c>
      <c r="BL363" s="18" t="s">
        <v>220</v>
      </c>
      <c r="BM363" s="218" t="s">
        <v>1017</v>
      </c>
    </row>
    <row r="364" s="2" customFormat="1">
      <c r="A364" s="39"/>
      <c r="B364" s="40"/>
      <c r="C364" s="41"/>
      <c r="D364" s="220" t="s">
        <v>136</v>
      </c>
      <c r="E364" s="41"/>
      <c r="F364" s="221" t="s">
        <v>1018</v>
      </c>
      <c r="G364" s="41"/>
      <c r="H364" s="41"/>
      <c r="I364" s="222"/>
      <c r="J364" s="41"/>
      <c r="K364" s="41"/>
      <c r="L364" s="45"/>
      <c r="M364" s="223"/>
      <c r="N364" s="224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136</v>
      </c>
      <c r="AU364" s="18" t="s">
        <v>88</v>
      </c>
    </row>
    <row r="365" s="2" customFormat="1" ht="24.15" customHeight="1">
      <c r="A365" s="39"/>
      <c r="B365" s="40"/>
      <c r="C365" s="206" t="s">
        <v>1019</v>
      </c>
      <c r="D365" s="206" t="s">
        <v>130</v>
      </c>
      <c r="E365" s="207" t="s">
        <v>1020</v>
      </c>
      <c r="F365" s="208" t="s">
        <v>1021</v>
      </c>
      <c r="G365" s="209" t="s">
        <v>492</v>
      </c>
      <c r="H365" s="210">
        <v>1</v>
      </c>
      <c r="I365" s="211"/>
      <c r="J365" s="212">
        <f>ROUND(I365*H365,2)</f>
        <v>0</v>
      </c>
      <c r="K365" s="213"/>
      <c r="L365" s="45"/>
      <c r="M365" s="214" t="s">
        <v>19</v>
      </c>
      <c r="N365" s="215" t="s">
        <v>49</v>
      </c>
      <c r="O365" s="85"/>
      <c r="P365" s="216">
        <f>O365*H365</f>
        <v>0</v>
      </c>
      <c r="Q365" s="216">
        <v>0.017489999999999999</v>
      </c>
      <c r="R365" s="216">
        <f>Q365*H365</f>
        <v>0.017489999999999999</v>
      </c>
      <c r="S365" s="216">
        <v>0</v>
      </c>
      <c r="T365" s="217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8" t="s">
        <v>220</v>
      </c>
      <c r="AT365" s="218" t="s">
        <v>130</v>
      </c>
      <c r="AU365" s="218" t="s">
        <v>88</v>
      </c>
      <c r="AY365" s="18" t="s">
        <v>128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18" t="s">
        <v>86</v>
      </c>
      <c r="BK365" s="219">
        <f>ROUND(I365*H365,2)</f>
        <v>0</v>
      </c>
      <c r="BL365" s="18" t="s">
        <v>220</v>
      </c>
      <c r="BM365" s="218" t="s">
        <v>1022</v>
      </c>
    </row>
    <row r="366" s="2" customFormat="1">
      <c r="A366" s="39"/>
      <c r="B366" s="40"/>
      <c r="C366" s="41"/>
      <c r="D366" s="220" t="s">
        <v>136</v>
      </c>
      <c r="E366" s="41"/>
      <c r="F366" s="221" t="s">
        <v>1023</v>
      </c>
      <c r="G366" s="41"/>
      <c r="H366" s="41"/>
      <c r="I366" s="222"/>
      <c r="J366" s="41"/>
      <c r="K366" s="41"/>
      <c r="L366" s="45"/>
      <c r="M366" s="223"/>
      <c r="N366" s="224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136</v>
      </c>
      <c r="AU366" s="18" t="s">
        <v>88</v>
      </c>
    </row>
    <row r="367" s="2" customFormat="1" ht="24.15" customHeight="1">
      <c r="A367" s="39"/>
      <c r="B367" s="40"/>
      <c r="C367" s="206" t="s">
        <v>1024</v>
      </c>
      <c r="D367" s="206" t="s">
        <v>130</v>
      </c>
      <c r="E367" s="207" t="s">
        <v>1025</v>
      </c>
      <c r="F367" s="208" t="s">
        <v>1026</v>
      </c>
      <c r="G367" s="209" t="s">
        <v>387</v>
      </c>
      <c r="H367" s="210">
        <v>8</v>
      </c>
      <c r="I367" s="211"/>
      <c r="J367" s="212">
        <f>ROUND(I367*H367,2)</f>
        <v>0</v>
      </c>
      <c r="K367" s="213"/>
      <c r="L367" s="45"/>
      <c r="M367" s="214" t="s">
        <v>19</v>
      </c>
      <c r="N367" s="215" t="s">
        <v>49</v>
      </c>
      <c r="O367" s="85"/>
      <c r="P367" s="216">
        <f>O367*H367</f>
        <v>0</v>
      </c>
      <c r="Q367" s="216">
        <v>6.0000000000000002E-05</v>
      </c>
      <c r="R367" s="216">
        <f>Q367*H367</f>
        <v>0.00048000000000000001</v>
      </c>
      <c r="S367" s="216">
        <v>0.0011000000000000001</v>
      </c>
      <c r="T367" s="217">
        <f>S367*H367</f>
        <v>0.0088000000000000005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18" t="s">
        <v>220</v>
      </c>
      <c r="AT367" s="218" t="s">
        <v>130</v>
      </c>
      <c r="AU367" s="218" t="s">
        <v>88</v>
      </c>
      <c r="AY367" s="18" t="s">
        <v>128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18" t="s">
        <v>86</v>
      </c>
      <c r="BK367" s="219">
        <f>ROUND(I367*H367,2)</f>
        <v>0</v>
      </c>
      <c r="BL367" s="18" t="s">
        <v>220</v>
      </c>
      <c r="BM367" s="218" t="s">
        <v>1027</v>
      </c>
    </row>
    <row r="368" s="2" customFormat="1">
      <c r="A368" s="39"/>
      <c r="B368" s="40"/>
      <c r="C368" s="41"/>
      <c r="D368" s="220" t="s">
        <v>136</v>
      </c>
      <c r="E368" s="41"/>
      <c r="F368" s="221" t="s">
        <v>1028</v>
      </c>
      <c r="G368" s="41"/>
      <c r="H368" s="41"/>
      <c r="I368" s="222"/>
      <c r="J368" s="41"/>
      <c r="K368" s="41"/>
      <c r="L368" s="45"/>
      <c r="M368" s="223"/>
      <c r="N368" s="224"/>
      <c r="O368" s="85"/>
      <c r="P368" s="85"/>
      <c r="Q368" s="85"/>
      <c r="R368" s="85"/>
      <c r="S368" s="85"/>
      <c r="T368" s="86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136</v>
      </c>
      <c r="AU368" s="18" t="s">
        <v>88</v>
      </c>
    </row>
    <row r="369" s="2" customFormat="1" ht="24.15" customHeight="1">
      <c r="A369" s="39"/>
      <c r="B369" s="40"/>
      <c r="C369" s="206" t="s">
        <v>1029</v>
      </c>
      <c r="D369" s="206" t="s">
        <v>130</v>
      </c>
      <c r="E369" s="207" t="s">
        <v>1030</v>
      </c>
      <c r="F369" s="208" t="s">
        <v>1031</v>
      </c>
      <c r="G369" s="209" t="s">
        <v>387</v>
      </c>
      <c r="H369" s="210">
        <v>4</v>
      </c>
      <c r="I369" s="211"/>
      <c r="J369" s="212">
        <f>ROUND(I369*H369,2)</f>
        <v>0</v>
      </c>
      <c r="K369" s="213"/>
      <c r="L369" s="45"/>
      <c r="M369" s="214" t="s">
        <v>19</v>
      </c>
      <c r="N369" s="215" t="s">
        <v>49</v>
      </c>
      <c r="O369" s="85"/>
      <c r="P369" s="216">
        <f>O369*H369</f>
        <v>0</v>
      </c>
      <c r="Q369" s="216">
        <v>0.00021000000000000001</v>
      </c>
      <c r="R369" s="216">
        <f>Q369*H369</f>
        <v>0.00084000000000000003</v>
      </c>
      <c r="S369" s="216">
        <v>0.0035000000000000001</v>
      </c>
      <c r="T369" s="217">
        <f>S369*H369</f>
        <v>0.014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8" t="s">
        <v>220</v>
      </c>
      <c r="AT369" s="218" t="s">
        <v>130</v>
      </c>
      <c r="AU369" s="218" t="s">
        <v>88</v>
      </c>
      <c r="AY369" s="18" t="s">
        <v>128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18" t="s">
        <v>86</v>
      </c>
      <c r="BK369" s="219">
        <f>ROUND(I369*H369,2)</f>
        <v>0</v>
      </c>
      <c r="BL369" s="18" t="s">
        <v>220</v>
      </c>
      <c r="BM369" s="218" t="s">
        <v>1032</v>
      </c>
    </row>
    <row r="370" s="2" customFormat="1">
      <c r="A370" s="39"/>
      <c r="B370" s="40"/>
      <c r="C370" s="41"/>
      <c r="D370" s="220" t="s">
        <v>136</v>
      </c>
      <c r="E370" s="41"/>
      <c r="F370" s="221" t="s">
        <v>1033</v>
      </c>
      <c r="G370" s="41"/>
      <c r="H370" s="41"/>
      <c r="I370" s="222"/>
      <c r="J370" s="41"/>
      <c r="K370" s="41"/>
      <c r="L370" s="45"/>
      <c r="M370" s="223"/>
      <c r="N370" s="224"/>
      <c r="O370" s="85"/>
      <c r="P370" s="85"/>
      <c r="Q370" s="85"/>
      <c r="R370" s="85"/>
      <c r="S370" s="85"/>
      <c r="T370" s="86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136</v>
      </c>
      <c r="AU370" s="18" t="s">
        <v>88</v>
      </c>
    </row>
    <row r="371" s="2" customFormat="1" ht="24.15" customHeight="1">
      <c r="A371" s="39"/>
      <c r="B371" s="40"/>
      <c r="C371" s="206" t="s">
        <v>1034</v>
      </c>
      <c r="D371" s="206" t="s">
        <v>130</v>
      </c>
      <c r="E371" s="207" t="s">
        <v>1035</v>
      </c>
      <c r="F371" s="208" t="s">
        <v>1036</v>
      </c>
      <c r="G371" s="209" t="s">
        <v>387</v>
      </c>
      <c r="H371" s="210">
        <v>4</v>
      </c>
      <c r="I371" s="211"/>
      <c r="J371" s="212">
        <f>ROUND(I371*H371,2)</f>
        <v>0</v>
      </c>
      <c r="K371" s="213"/>
      <c r="L371" s="45"/>
      <c r="M371" s="214" t="s">
        <v>19</v>
      </c>
      <c r="N371" s="215" t="s">
        <v>49</v>
      </c>
      <c r="O371" s="85"/>
      <c r="P371" s="216">
        <f>O371*H371</f>
        <v>0</v>
      </c>
      <c r="Q371" s="216">
        <v>0.00024000000000000001</v>
      </c>
      <c r="R371" s="216">
        <f>Q371*H371</f>
        <v>0.00096000000000000002</v>
      </c>
      <c r="S371" s="216">
        <v>0</v>
      </c>
      <c r="T371" s="217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18" t="s">
        <v>220</v>
      </c>
      <c r="AT371" s="218" t="s">
        <v>130</v>
      </c>
      <c r="AU371" s="218" t="s">
        <v>88</v>
      </c>
      <c r="AY371" s="18" t="s">
        <v>128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18" t="s">
        <v>86</v>
      </c>
      <c r="BK371" s="219">
        <f>ROUND(I371*H371,2)</f>
        <v>0</v>
      </c>
      <c r="BL371" s="18" t="s">
        <v>220</v>
      </c>
      <c r="BM371" s="218" t="s">
        <v>1037</v>
      </c>
    </row>
    <row r="372" s="2" customFormat="1">
      <c r="A372" s="39"/>
      <c r="B372" s="40"/>
      <c r="C372" s="41"/>
      <c r="D372" s="220" t="s">
        <v>136</v>
      </c>
      <c r="E372" s="41"/>
      <c r="F372" s="221" t="s">
        <v>1038</v>
      </c>
      <c r="G372" s="41"/>
      <c r="H372" s="41"/>
      <c r="I372" s="222"/>
      <c r="J372" s="41"/>
      <c r="K372" s="41"/>
      <c r="L372" s="45"/>
      <c r="M372" s="223"/>
      <c r="N372" s="224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136</v>
      </c>
      <c r="AU372" s="18" t="s">
        <v>88</v>
      </c>
    </row>
    <row r="373" s="2" customFormat="1" ht="16.5" customHeight="1">
      <c r="A373" s="39"/>
      <c r="B373" s="40"/>
      <c r="C373" s="206" t="s">
        <v>1039</v>
      </c>
      <c r="D373" s="206" t="s">
        <v>130</v>
      </c>
      <c r="E373" s="207" t="s">
        <v>1040</v>
      </c>
      <c r="F373" s="208" t="s">
        <v>1041</v>
      </c>
      <c r="G373" s="209" t="s">
        <v>387</v>
      </c>
      <c r="H373" s="210">
        <v>7</v>
      </c>
      <c r="I373" s="211"/>
      <c r="J373" s="212">
        <f>ROUND(I373*H373,2)</f>
        <v>0</v>
      </c>
      <c r="K373" s="213"/>
      <c r="L373" s="45"/>
      <c r="M373" s="214" t="s">
        <v>19</v>
      </c>
      <c r="N373" s="215" t="s">
        <v>49</v>
      </c>
      <c r="O373" s="85"/>
      <c r="P373" s="216">
        <f>O373*H373</f>
        <v>0</v>
      </c>
      <c r="Q373" s="216">
        <v>0.00077999999999999999</v>
      </c>
      <c r="R373" s="216">
        <f>Q373*H373</f>
        <v>0.0054599999999999996</v>
      </c>
      <c r="S373" s="216">
        <v>0</v>
      </c>
      <c r="T373" s="217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8" t="s">
        <v>220</v>
      </c>
      <c r="AT373" s="218" t="s">
        <v>130</v>
      </c>
      <c r="AU373" s="218" t="s">
        <v>88</v>
      </c>
      <c r="AY373" s="18" t="s">
        <v>128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18" t="s">
        <v>86</v>
      </c>
      <c r="BK373" s="219">
        <f>ROUND(I373*H373,2)</f>
        <v>0</v>
      </c>
      <c r="BL373" s="18" t="s">
        <v>220</v>
      </c>
      <c r="BM373" s="218" t="s">
        <v>1042</v>
      </c>
    </row>
    <row r="374" s="2" customFormat="1" ht="21.75" customHeight="1">
      <c r="A374" s="39"/>
      <c r="B374" s="40"/>
      <c r="C374" s="206" t="s">
        <v>1043</v>
      </c>
      <c r="D374" s="206" t="s">
        <v>130</v>
      </c>
      <c r="E374" s="207" t="s">
        <v>1044</v>
      </c>
      <c r="F374" s="208" t="s">
        <v>1045</v>
      </c>
      <c r="G374" s="209" t="s">
        <v>387</v>
      </c>
      <c r="H374" s="210">
        <v>15</v>
      </c>
      <c r="I374" s="211"/>
      <c r="J374" s="212">
        <f>ROUND(I374*H374,2)</f>
        <v>0</v>
      </c>
      <c r="K374" s="213"/>
      <c r="L374" s="45"/>
      <c r="M374" s="214" t="s">
        <v>19</v>
      </c>
      <c r="N374" s="215" t="s">
        <v>49</v>
      </c>
      <c r="O374" s="85"/>
      <c r="P374" s="216">
        <f>O374*H374</f>
        <v>0</v>
      </c>
      <c r="Q374" s="216">
        <v>0.00044000000000000002</v>
      </c>
      <c r="R374" s="216">
        <f>Q374*H374</f>
        <v>0.0066</v>
      </c>
      <c r="S374" s="216">
        <v>0</v>
      </c>
      <c r="T374" s="217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18" t="s">
        <v>220</v>
      </c>
      <c r="AT374" s="218" t="s">
        <v>130</v>
      </c>
      <c r="AU374" s="218" t="s">
        <v>88</v>
      </c>
      <c r="AY374" s="18" t="s">
        <v>128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18" t="s">
        <v>86</v>
      </c>
      <c r="BK374" s="219">
        <f>ROUND(I374*H374,2)</f>
        <v>0</v>
      </c>
      <c r="BL374" s="18" t="s">
        <v>220</v>
      </c>
      <c r="BM374" s="218" t="s">
        <v>1046</v>
      </c>
    </row>
    <row r="375" s="2" customFormat="1">
      <c r="A375" s="39"/>
      <c r="B375" s="40"/>
      <c r="C375" s="41"/>
      <c r="D375" s="220" t="s">
        <v>136</v>
      </c>
      <c r="E375" s="41"/>
      <c r="F375" s="221" t="s">
        <v>1047</v>
      </c>
      <c r="G375" s="41"/>
      <c r="H375" s="41"/>
      <c r="I375" s="222"/>
      <c r="J375" s="41"/>
      <c r="K375" s="41"/>
      <c r="L375" s="45"/>
      <c r="M375" s="223"/>
      <c r="N375" s="224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136</v>
      </c>
      <c r="AU375" s="18" t="s">
        <v>88</v>
      </c>
    </row>
    <row r="376" s="2" customFormat="1" ht="24.15" customHeight="1">
      <c r="A376" s="39"/>
      <c r="B376" s="40"/>
      <c r="C376" s="206" t="s">
        <v>1048</v>
      </c>
      <c r="D376" s="206" t="s">
        <v>130</v>
      </c>
      <c r="E376" s="207" t="s">
        <v>1049</v>
      </c>
      <c r="F376" s="208" t="s">
        <v>1050</v>
      </c>
      <c r="G376" s="209" t="s">
        <v>387</v>
      </c>
      <c r="H376" s="210">
        <v>10</v>
      </c>
      <c r="I376" s="211"/>
      <c r="J376" s="212">
        <f>ROUND(I376*H376,2)</f>
        <v>0</v>
      </c>
      <c r="K376" s="213"/>
      <c r="L376" s="45"/>
      <c r="M376" s="214" t="s">
        <v>19</v>
      </c>
      <c r="N376" s="215" t="s">
        <v>49</v>
      </c>
      <c r="O376" s="85"/>
      <c r="P376" s="216">
        <f>O376*H376</f>
        <v>0</v>
      </c>
      <c r="Q376" s="216">
        <v>0.00027</v>
      </c>
      <c r="R376" s="216">
        <f>Q376*H376</f>
        <v>0.0027000000000000001</v>
      </c>
      <c r="S376" s="216">
        <v>0</v>
      </c>
      <c r="T376" s="217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18" t="s">
        <v>220</v>
      </c>
      <c r="AT376" s="218" t="s">
        <v>130</v>
      </c>
      <c r="AU376" s="218" t="s">
        <v>88</v>
      </c>
      <c r="AY376" s="18" t="s">
        <v>128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18" t="s">
        <v>86</v>
      </c>
      <c r="BK376" s="219">
        <f>ROUND(I376*H376,2)</f>
        <v>0</v>
      </c>
      <c r="BL376" s="18" t="s">
        <v>220</v>
      </c>
      <c r="BM376" s="218" t="s">
        <v>1051</v>
      </c>
    </row>
    <row r="377" s="2" customFormat="1">
      <c r="A377" s="39"/>
      <c r="B377" s="40"/>
      <c r="C377" s="41"/>
      <c r="D377" s="220" t="s">
        <v>136</v>
      </c>
      <c r="E377" s="41"/>
      <c r="F377" s="221" t="s">
        <v>1052</v>
      </c>
      <c r="G377" s="41"/>
      <c r="H377" s="41"/>
      <c r="I377" s="222"/>
      <c r="J377" s="41"/>
      <c r="K377" s="41"/>
      <c r="L377" s="45"/>
      <c r="M377" s="223"/>
      <c r="N377" s="224"/>
      <c r="O377" s="85"/>
      <c r="P377" s="85"/>
      <c r="Q377" s="85"/>
      <c r="R377" s="85"/>
      <c r="S377" s="85"/>
      <c r="T377" s="86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136</v>
      </c>
      <c r="AU377" s="18" t="s">
        <v>88</v>
      </c>
    </row>
    <row r="378" s="2" customFormat="1" ht="21.75" customHeight="1">
      <c r="A378" s="39"/>
      <c r="B378" s="40"/>
      <c r="C378" s="206" t="s">
        <v>1053</v>
      </c>
      <c r="D378" s="206" t="s">
        <v>130</v>
      </c>
      <c r="E378" s="207" t="s">
        <v>1054</v>
      </c>
      <c r="F378" s="208" t="s">
        <v>1055</v>
      </c>
      <c r="G378" s="209" t="s">
        <v>387</v>
      </c>
      <c r="H378" s="210">
        <v>9</v>
      </c>
      <c r="I378" s="211"/>
      <c r="J378" s="212">
        <f>ROUND(I378*H378,2)</f>
        <v>0</v>
      </c>
      <c r="K378" s="213"/>
      <c r="L378" s="45"/>
      <c r="M378" s="214" t="s">
        <v>19</v>
      </c>
      <c r="N378" s="215" t="s">
        <v>49</v>
      </c>
      <c r="O378" s="85"/>
      <c r="P378" s="216">
        <f>O378*H378</f>
        <v>0</v>
      </c>
      <c r="Q378" s="216">
        <v>0.00173</v>
      </c>
      <c r="R378" s="216">
        <f>Q378*H378</f>
        <v>0.015570000000000001</v>
      </c>
      <c r="S378" s="216">
        <v>0</v>
      </c>
      <c r="T378" s="217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8" t="s">
        <v>220</v>
      </c>
      <c r="AT378" s="218" t="s">
        <v>130</v>
      </c>
      <c r="AU378" s="218" t="s">
        <v>88</v>
      </c>
      <c r="AY378" s="18" t="s">
        <v>128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18" t="s">
        <v>86</v>
      </c>
      <c r="BK378" s="219">
        <f>ROUND(I378*H378,2)</f>
        <v>0</v>
      </c>
      <c r="BL378" s="18" t="s">
        <v>220</v>
      </c>
      <c r="BM378" s="218" t="s">
        <v>1056</v>
      </c>
    </row>
    <row r="379" s="2" customFormat="1" ht="21.75" customHeight="1">
      <c r="A379" s="39"/>
      <c r="B379" s="40"/>
      <c r="C379" s="206" t="s">
        <v>1057</v>
      </c>
      <c r="D379" s="206" t="s">
        <v>130</v>
      </c>
      <c r="E379" s="207" t="s">
        <v>1058</v>
      </c>
      <c r="F379" s="208" t="s">
        <v>1059</v>
      </c>
      <c r="G379" s="209" t="s">
        <v>387</v>
      </c>
      <c r="H379" s="210">
        <v>4</v>
      </c>
      <c r="I379" s="211"/>
      <c r="J379" s="212">
        <f>ROUND(I379*H379,2)</f>
        <v>0</v>
      </c>
      <c r="K379" s="213"/>
      <c r="L379" s="45"/>
      <c r="M379" s="214" t="s">
        <v>19</v>
      </c>
      <c r="N379" s="215" t="s">
        <v>49</v>
      </c>
      <c r="O379" s="85"/>
      <c r="P379" s="216">
        <f>O379*H379</f>
        <v>0</v>
      </c>
      <c r="Q379" s="216">
        <v>0.00021000000000000001</v>
      </c>
      <c r="R379" s="216">
        <f>Q379*H379</f>
        <v>0.00084000000000000003</v>
      </c>
      <c r="S379" s="216">
        <v>0</v>
      </c>
      <c r="T379" s="217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18" t="s">
        <v>220</v>
      </c>
      <c r="AT379" s="218" t="s">
        <v>130</v>
      </c>
      <c r="AU379" s="218" t="s">
        <v>88</v>
      </c>
      <c r="AY379" s="18" t="s">
        <v>128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18" t="s">
        <v>86</v>
      </c>
      <c r="BK379" s="219">
        <f>ROUND(I379*H379,2)</f>
        <v>0</v>
      </c>
      <c r="BL379" s="18" t="s">
        <v>220</v>
      </c>
      <c r="BM379" s="218" t="s">
        <v>1060</v>
      </c>
    </row>
    <row r="380" s="2" customFormat="1">
      <c r="A380" s="39"/>
      <c r="B380" s="40"/>
      <c r="C380" s="41"/>
      <c r="D380" s="220" t="s">
        <v>136</v>
      </c>
      <c r="E380" s="41"/>
      <c r="F380" s="221" t="s">
        <v>1061</v>
      </c>
      <c r="G380" s="41"/>
      <c r="H380" s="41"/>
      <c r="I380" s="222"/>
      <c r="J380" s="41"/>
      <c r="K380" s="41"/>
      <c r="L380" s="45"/>
      <c r="M380" s="223"/>
      <c r="N380" s="224"/>
      <c r="O380" s="85"/>
      <c r="P380" s="85"/>
      <c r="Q380" s="85"/>
      <c r="R380" s="85"/>
      <c r="S380" s="85"/>
      <c r="T380" s="86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136</v>
      </c>
      <c r="AU380" s="18" t="s">
        <v>88</v>
      </c>
    </row>
    <row r="381" s="2" customFormat="1">
      <c r="A381" s="39"/>
      <c r="B381" s="40"/>
      <c r="C381" s="41"/>
      <c r="D381" s="227" t="s">
        <v>209</v>
      </c>
      <c r="E381" s="41"/>
      <c r="F381" s="248" t="s">
        <v>1062</v>
      </c>
      <c r="G381" s="41"/>
      <c r="H381" s="41"/>
      <c r="I381" s="222"/>
      <c r="J381" s="41"/>
      <c r="K381" s="41"/>
      <c r="L381" s="45"/>
      <c r="M381" s="223"/>
      <c r="N381" s="224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209</v>
      </c>
      <c r="AU381" s="18" t="s">
        <v>88</v>
      </c>
    </row>
    <row r="382" s="2" customFormat="1" ht="21.75" customHeight="1">
      <c r="A382" s="39"/>
      <c r="B382" s="40"/>
      <c r="C382" s="206" t="s">
        <v>1063</v>
      </c>
      <c r="D382" s="206" t="s">
        <v>130</v>
      </c>
      <c r="E382" s="207" t="s">
        <v>1064</v>
      </c>
      <c r="F382" s="208" t="s">
        <v>1065</v>
      </c>
      <c r="G382" s="209" t="s">
        <v>387</v>
      </c>
      <c r="H382" s="210">
        <v>10</v>
      </c>
      <c r="I382" s="211"/>
      <c r="J382" s="212">
        <f>ROUND(I382*H382,2)</f>
        <v>0</v>
      </c>
      <c r="K382" s="213"/>
      <c r="L382" s="45"/>
      <c r="M382" s="214" t="s">
        <v>19</v>
      </c>
      <c r="N382" s="215" t="s">
        <v>49</v>
      </c>
      <c r="O382" s="85"/>
      <c r="P382" s="216">
        <f>O382*H382</f>
        <v>0</v>
      </c>
      <c r="Q382" s="216">
        <v>0.00034000000000000002</v>
      </c>
      <c r="R382" s="216">
        <f>Q382*H382</f>
        <v>0.0034000000000000002</v>
      </c>
      <c r="S382" s="216">
        <v>0</v>
      </c>
      <c r="T382" s="217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18" t="s">
        <v>220</v>
      </c>
      <c r="AT382" s="218" t="s">
        <v>130</v>
      </c>
      <c r="AU382" s="218" t="s">
        <v>88</v>
      </c>
      <c r="AY382" s="18" t="s">
        <v>128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18" t="s">
        <v>86</v>
      </c>
      <c r="BK382" s="219">
        <f>ROUND(I382*H382,2)</f>
        <v>0</v>
      </c>
      <c r="BL382" s="18" t="s">
        <v>220</v>
      </c>
      <c r="BM382" s="218" t="s">
        <v>1066</v>
      </c>
    </row>
    <row r="383" s="2" customFormat="1">
      <c r="A383" s="39"/>
      <c r="B383" s="40"/>
      <c r="C383" s="41"/>
      <c r="D383" s="220" t="s">
        <v>136</v>
      </c>
      <c r="E383" s="41"/>
      <c r="F383" s="221" t="s">
        <v>1067</v>
      </c>
      <c r="G383" s="41"/>
      <c r="H383" s="41"/>
      <c r="I383" s="222"/>
      <c r="J383" s="41"/>
      <c r="K383" s="41"/>
      <c r="L383" s="45"/>
      <c r="M383" s="223"/>
      <c r="N383" s="224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136</v>
      </c>
      <c r="AU383" s="18" t="s">
        <v>88</v>
      </c>
    </row>
    <row r="384" s="2" customFormat="1" ht="21.75" customHeight="1">
      <c r="A384" s="39"/>
      <c r="B384" s="40"/>
      <c r="C384" s="206" t="s">
        <v>1068</v>
      </c>
      <c r="D384" s="206" t="s">
        <v>130</v>
      </c>
      <c r="E384" s="207" t="s">
        <v>1069</v>
      </c>
      <c r="F384" s="208" t="s">
        <v>1070</v>
      </c>
      <c r="G384" s="209" t="s">
        <v>387</v>
      </c>
      <c r="H384" s="210">
        <v>15</v>
      </c>
      <c r="I384" s="211"/>
      <c r="J384" s="212">
        <f>ROUND(I384*H384,2)</f>
        <v>0</v>
      </c>
      <c r="K384" s="213"/>
      <c r="L384" s="45"/>
      <c r="M384" s="214" t="s">
        <v>19</v>
      </c>
      <c r="N384" s="215" t="s">
        <v>49</v>
      </c>
      <c r="O384" s="85"/>
      <c r="P384" s="216">
        <f>O384*H384</f>
        <v>0</v>
      </c>
      <c r="Q384" s="216">
        <v>0.0016800000000000001</v>
      </c>
      <c r="R384" s="216">
        <f>Q384*H384</f>
        <v>0.0252</v>
      </c>
      <c r="S384" s="216">
        <v>0</v>
      </c>
      <c r="T384" s="217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18" t="s">
        <v>220</v>
      </c>
      <c r="AT384" s="218" t="s">
        <v>130</v>
      </c>
      <c r="AU384" s="218" t="s">
        <v>88</v>
      </c>
      <c r="AY384" s="18" t="s">
        <v>128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18" t="s">
        <v>86</v>
      </c>
      <c r="BK384" s="219">
        <f>ROUND(I384*H384,2)</f>
        <v>0</v>
      </c>
      <c r="BL384" s="18" t="s">
        <v>220</v>
      </c>
      <c r="BM384" s="218" t="s">
        <v>1071</v>
      </c>
    </row>
    <row r="385" s="2" customFormat="1">
      <c r="A385" s="39"/>
      <c r="B385" s="40"/>
      <c r="C385" s="41"/>
      <c r="D385" s="220" t="s">
        <v>136</v>
      </c>
      <c r="E385" s="41"/>
      <c r="F385" s="221" t="s">
        <v>1072</v>
      </c>
      <c r="G385" s="41"/>
      <c r="H385" s="41"/>
      <c r="I385" s="222"/>
      <c r="J385" s="41"/>
      <c r="K385" s="41"/>
      <c r="L385" s="45"/>
      <c r="M385" s="223"/>
      <c r="N385" s="224"/>
      <c r="O385" s="85"/>
      <c r="P385" s="85"/>
      <c r="Q385" s="85"/>
      <c r="R385" s="85"/>
      <c r="S385" s="85"/>
      <c r="T385" s="86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136</v>
      </c>
      <c r="AU385" s="18" t="s">
        <v>88</v>
      </c>
    </row>
    <row r="386" s="2" customFormat="1" ht="16.5" customHeight="1">
      <c r="A386" s="39"/>
      <c r="B386" s="40"/>
      <c r="C386" s="206" t="s">
        <v>1073</v>
      </c>
      <c r="D386" s="206" t="s">
        <v>130</v>
      </c>
      <c r="E386" s="207" t="s">
        <v>1074</v>
      </c>
      <c r="F386" s="208" t="s">
        <v>1075</v>
      </c>
      <c r="G386" s="209" t="s">
        <v>387</v>
      </c>
      <c r="H386" s="210">
        <v>12</v>
      </c>
      <c r="I386" s="211"/>
      <c r="J386" s="212">
        <f>ROUND(I386*H386,2)</f>
        <v>0</v>
      </c>
      <c r="K386" s="213"/>
      <c r="L386" s="45"/>
      <c r="M386" s="214" t="s">
        <v>19</v>
      </c>
      <c r="N386" s="215" t="s">
        <v>49</v>
      </c>
      <c r="O386" s="85"/>
      <c r="P386" s="216">
        <f>O386*H386</f>
        <v>0</v>
      </c>
      <c r="Q386" s="216">
        <v>0.00014999999999999999</v>
      </c>
      <c r="R386" s="216">
        <f>Q386*H386</f>
        <v>0.0018</v>
      </c>
      <c r="S386" s="216">
        <v>0</v>
      </c>
      <c r="T386" s="217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18" t="s">
        <v>220</v>
      </c>
      <c r="AT386" s="218" t="s">
        <v>130</v>
      </c>
      <c r="AU386" s="218" t="s">
        <v>88</v>
      </c>
      <c r="AY386" s="18" t="s">
        <v>128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18" t="s">
        <v>86</v>
      </c>
      <c r="BK386" s="219">
        <f>ROUND(I386*H386,2)</f>
        <v>0</v>
      </c>
      <c r="BL386" s="18" t="s">
        <v>220</v>
      </c>
      <c r="BM386" s="218" t="s">
        <v>1076</v>
      </c>
    </row>
    <row r="387" s="2" customFormat="1">
      <c r="A387" s="39"/>
      <c r="B387" s="40"/>
      <c r="C387" s="41"/>
      <c r="D387" s="220" t="s">
        <v>136</v>
      </c>
      <c r="E387" s="41"/>
      <c r="F387" s="221" t="s">
        <v>1077</v>
      </c>
      <c r="G387" s="41"/>
      <c r="H387" s="41"/>
      <c r="I387" s="222"/>
      <c r="J387" s="41"/>
      <c r="K387" s="41"/>
      <c r="L387" s="45"/>
      <c r="M387" s="223"/>
      <c r="N387" s="224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136</v>
      </c>
      <c r="AU387" s="18" t="s">
        <v>88</v>
      </c>
    </row>
    <row r="388" s="2" customFormat="1" ht="24.15" customHeight="1">
      <c r="A388" s="39"/>
      <c r="B388" s="40"/>
      <c r="C388" s="206" t="s">
        <v>1078</v>
      </c>
      <c r="D388" s="206" t="s">
        <v>130</v>
      </c>
      <c r="E388" s="207" t="s">
        <v>1079</v>
      </c>
      <c r="F388" s="208" t="s">
        <v>1080</v>
      </c>
      <c r="G388" s="209" t="s">
        <v>155</v>
      </c>
      <c r="H388" s="210">
        <v>0.72499999999999998</v>
      </c>
      <c r="I388" s="211"/>
      <c r="J388" s="212">
        <f>ROUND(I388*H388,2)</f>
        <v>0</v>
      </c>
      <c r="K388" s="213"/>
      <c r="L388" s="45"/>
      <c r="M388" s="214" t="s">
        <v>19</v>
      </c>
      <c r="N388" s="215" t="s">
        <v>49</v>
      </c>
      <c r="O388" s="85"/>
      <c r="P388" s="216">
        <f>O388*H388</f>
        <v>0</v>
      </c>
      <c r="Q388" s="216">
        <v>0</v>
      </c>
      <c r="R388" s="216">
        <f>Q388*H388</f>
        <v>0</v>
      </c>
      <c r="S388" s="216">
        <v>0</v>
      </c>
      <c r="T388" s="217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18" t="s">
        <v>220</v>
      </c>
      <c r="AT388" s="218" t="s">
        <v>130</v>
      </c>
      <c r="AU388" s="218" t="s">
        <v>88</v>
      </c>
      <c r="AY388" s="18" t="s">
        <v>128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18" t="s">
        <v>86</v>
      </c>
      <c r="BK388" s="219">
        <f>ROUND(I388*H388,2)</f>
        <v>0</v>
      </c>
      <c r="BL388" s="18" t="s">
        <v>220</v>
      </c>
      <c r="BM388" s="218" t="s">
        <v>1081</v>
      </c>
    </row>
    <row r="389" s="2" customFormat="1" ht="21.75" customHeight="1">
      <c r="A389" s="39"/>
      <c r="B389" s="40"/>
      <c r="C389" s="206" t="s">
        <v>1082</v>
      </c>
      <c r="D389" s="206" t="s">
        <v>130</v>
      </c>
      <c r="E389" s="207" t="s">
        <v>1083</v>
      </c>
      <c r="F389" s="208" t="s">
        <v>1084</v>
      </c>
      <c r="G389" s="209" t="s">
        <v>155</v>
      </c>
      <c r="H389" s="210">
        <v>0.16700000000000001</v>
      </c>
      <c r="I389" s="211"/>
      <c r="J389" s="212">
        <f>ROUND(I389*H389,2)</f>
        <v>0</v>
      </c>
      <c r="K389" s="213"/>
      <c r="L389" s="45"/>
      <c r="M389" s="214" t="s">
        <v>19</v>
      </c>
      <c r="N389" s="215" t="s">
        <v>49</v>
      </c>
      <c r="O389" s="85"/>
      <c r="P389" s="216">
        <f>O389*H389</f>
        <v>0</v>
      </c>
      <c r="Q389" s="216">
        <v>0</v>
      </c>
      <c r="R389" s="216">
        <f>Q389*H389</f>
        <v>0</v>
      </c>
      <c r="S389" s="216">
        <v>0</v>
      </c>
      <c r="T389" s="217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18" t="s">
        <v>220</v>
      </c>
      <c r="AT389" s="218" t="s">
        <v>130</v>
      </c>
      <c r="AU389" s="218" t="s">
        <v>88</v>
      </c>
      <c r="AY389" s="18" t="s">
        <v>128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18" t="s">
        <v>86</v>
      </c>
      <c r="BK389" s="219">
        <f>ROUND(I389*H389,2)</f>
        <v>0</v>
      </c>
      <c r="BL389" s="18" t="s">
        <v>220</v>
      </c>
      <c r="BM389" s="218" t="s">
        <v>1085</v>
      </c>
    </row>
    <row r="390" s="2" customFormat="1">
      <c r="A390" s="39"/>
      <c r="B390" s="40"/>
      <c r="C390" s="41"/>
      <c r="D390" s="220" t="s">
        <v>136</v>
      </c>
      <c r="E390" s="41"/>
      <c r="F390" s="221" t="s">
        <v>1086</v>
      </c>
      <c r="G390" s="41"/>
      <c r="H390" s="41"/>
      <c r="I390" s="222"/>
      <c r="J390" s="41"/>
      <c r="K390" s="41"/>
      <c r="L390" s="45"/>
      <c r="M390" s="223"/>
      <c r="N390" s="224"/>
      <c r="O390" s="85"/>
      <c r="P390" s="85"/>
      <c r="Q390" s="85"/>
      <c r="R390" s="85"/>
      <c r="S390" s="85"/>
      <c r="T390" s="86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136</v>
      </c>
      <c r="AU390" s="18" t="s">
        <v>88</v>
      </c>
    </row>
    <row r="391" s="2" customFormat="1" ht="24.15" customHeight="1">
      <c r="A391" s="39"/>
      <c r="B391" s="40"/>
      <c r="C391" s="206" t="s">
        <v>1087</v>
      </c>
      <c r="D391" s="206" t="s">
        <v>130</v>
      </c>
      <c r="E391" s="207" t="s">
        <v>1088</v>
      </c>
      <c r="F391" s="208" t="s">
        <v>1089</v>
      </c>
      <c r="G391" s="209" t="s">
        <v>155</v>
      </c>
      <c r="H391" s="210">
        <v>0.16700000000000001</v>
      </c>
      <c r="I391" s="211"/>
      <c r="J391" s="212">
        <f>ROUND(I391*H391,2)</f>
        <v>0</v>
      </c>
      <c r="K391" s="213"/>
      <c r="L391" s="45"/>
      <c r="M391" s="214" t="s">
        <v>19</v>
      </c>
      <c r="N391" s="215" t="s">
        <v>49</v>
      </c>
      <c r="O391" s="85"/>
      <c r="P391" s="216">
        <f>O391*H391</f>
        <v>0</v>
      </c>
      <c r="Q391" s="216">
        <v>0</v>
      </c>
      <c r="R391" s="216">
        <f>Q391*H391</f>
        <v>0</v>
      </c>
      <c r="S391" s="216">
        <v>0</v>
      </c>
      <c r="T391" s="217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18" t="s">
        <v>220</v>
      </c>
      <c r="AT391" s="218" t="s">
        <v>130</v>
      </c>
      <c r="AU391" s="218" t="s">
        <v>88</v>
      </c>
      <c r="AY391" s="18" t="s">
        <v>128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18" t="s">
        <v>86</v>
      </c>
      <c r="BK391" s="219">
        <f>ROUND(I391*H391,2)</f>
        <v>0</v>
      </c>
      <c r="BL391" s="18" t="s">
        <v>220</v>
      </c>
      <c r="BM391" s="218" t="s">
        <v>1090</v>
      </c>
    </row>
    <row r="392" s="2" customFormat="1" ht="24.15" customHeight="1">
      <c r="A392" s="39"/>
      <c r="B392" s="40"/>
      <c r="C392" s="206" t="s">
        <v>1091</v>
      </c>
      <c r="D392" s="206" t="s">
        <v>130</v>
      </c>
      <c r="E392" s="207" t="s">
        <v>1092</v>
      </c>
      <c r="F392" s="208" t="s">
        <v>1093</v>
      </c>
      <c r="G392" s="209" t="s">
        <v>155</v>
      </c>
      <c r="H392" s="210">
        <v>0.16700000000000001</v>
      </c>
      <c r="I392" s="211"/>
      <c r="J392" s="212">
        <f>ROUND(I392*H392,2)</f>
        <v>0</v>
      </c>
      <c r="K392" s="213"/>
      <c r="L392" s="45"/>
      <c r="M392" s="214" t="s">
        <v>19</v>
      </c>
      <c r="N392" s="215" t="s">
        <v>49</v>
      </c>
      <c r="O392" s="85"/>
      <c r="P392" s="216">
        <f>O392*H392</f>
        <v>0</v>
      </c>
      <c r="Q392" s="216">
        <v>0</v>
      </c>
      <c r="R392" s="216">
        <f>Q392*H392</f>
        <v>0</v>
      </c>
      <c r="S392" s="216">
        <v>0</v>
      </c>
      <c r="T392" s="217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18" t="s">
        <v>220</v>
      </c>
      <c r="AT392" s="218" t="s">
        <v>130</v>
      </c>
      <c r="AU392" s="218" t="s">
        <v>88</v>
      </c>
      <c r="AY392" s="18" t="s">
        <v>128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18" t="s">
        <v>86</v>
      </c>
      <c r="BK392" s="219">
        <f>ROUND(I392*H392,2)</f>
        <v>0</v>
      </c>
      <c r="BL392" s="18" t="s">
        <v>220</v>
      </c>
      <c r="BM392" s="218" t="s">
        <v>1094</v>
      </c>
    </row>
    <row r="393" s="2" customFormat="1">
      <c r="A393" s="39"/>
      <c r="B393" s="40"/>
      <c r="C393" s="41"/>
      <c r="D393" s="220" t="s">
        <v>136</v>
      </c>
      <c r="E393" s="41"/>
      <c r="F393" s="221" t="s">
        <v>1095</v>
      </c>
      <c r="G393" s="41"/>
      <c r="H393" s="41"/>
      <c r="I393" s="222"/>
      <c r="J393" s="41"/>
      <c r="K393" s="41"/>
      <c r="L393" s="45"/>
      <c r="M393" s="223"/>
      <c r="N393" s="224"/>
      <c r="O393" s="85"/>
      <c r="P393" s="85"/>
      <c r="Q393" s="85"/>
      <c r="R393" s="85"/>
      <c r="S393" s="85"/>
      <c r="T393" s="86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136</v>
      </c>
      <c r="AU393" s="18" t="s">
        <v>88</v>
      </c>
    </row>
    <row r="394" s="12" customFormat="1" ht="22.8" customHeight="1">
      <c r="A394" s="12"/>
      <c r="B394" s="190"/>
      <c r="C394" s="191"/>
      <c r="D394" s="192" t="s">
        <v>77</v>
      </c>
      <c r="E394" s="204" t="s">
        <v>233</v>
      </c>
      <c r="F394" s="204" t="s">
        <v>234</v>
      </c>
      <c r="G394" s="191"/>
      <c r="H394" s="191"/>
      <c r="I394" s="194"/>
      <c r="J394" s="205">
        <f>BK394</f>
        <v>0</v>
      </c>
      <c r="K394" s="191"/>
      <c r="L394" s="196"/>
      <c r="M394" s="197"/>
      <c r="N394" s="198"/>
      <c r="O394" s="198"/>
      <c r="P394" s="199">
        <f>SUM(P395:P412)</f>
        <v>0</v>
      </c>
      <c r="Q394" s="198"/>
      <c r="R394" s="199">
        <f>SUM(R395:R412)</f>
        <v>0.0070500000000000007</v>
      </c>
      <c r="S394" s="198"/>
      <c r="T394" s="200">
        <f>SUM(T395:T412)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01" t="s">
        <v>88</v>
      </c>
      <c r="AT394" s="202" t="s">
        <v>77</v>
      </c>
      <c r="AU394" s="202" t="s">
        <v>86</v>
      </c>
      <c r="AY394" s="201" t="s">
        <v>128</v>
      </c>
      <c r="BK394" s="203">
        <f>SUM(BK395:BK412)</f>
        <v>0</v>
      </c>
    </row>
    <row r="395" s="2" customFormat="1" ht="24.15" customHeight="1">
      <c r="A395" s="39"/>
      <c r="B395" s="40"/>
      <c r="C395" s="206" t="s">
        <v>1096</v>
      </c>
      <c r="D395" s="206" t="s">
        <v>130</v>
      </c>
      <c r="E395" s="207" t="s">
        <v>1097</v>
      </c>
      <c r="F395" s="208" t="s">
        <v>1098</v>
      </c>
      <c r="G395" s="209" t="s">
        <v>145</v>
      </c>
      <c r="H395" s="210">
        <v>12</v>
      </c>
      <c r="I395" s="211"/>
      <c r="J395" s="212">
        <f>ROUND(I395*H395,2)</f>
        <v>0</v>
      </c>
      <c r="K395" s="213"/>
      <c r="L395" s="45"/>
      <c r="M395" s="214" t="s">
        <v>19</v>
      </c>
      <c r="N395" s="215" t="s">
        <v>49</v>
      </c>
      <c r="O395" s="85"/>
      <c r="P395" s="216">
        <f>O395*H395</f>
        <v>0</v>
      </c>
      <c r="Q395" s="216">
        <v>6.9999999999999994E-05</v>
      </c>
      <c r="R395" s="216">
        <f>Q395*H395</f>
        <v>0.00083999999999999993</v>
      </c>
      <c r="S395" s="216">
        <v>0</v>
      </c>
      <c r="T395" s="217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8" t="s">
        <v>220</v>
      </c>
      <c r="AT395" s="218" t="s">
        <v>130</v>
      </c>
      <c r="AU395" s="218" t="s">
        <v>88</v>
      </c>
      <c r="AY395" s="18" t="s">
        <v>128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18" t="s">
        <v>86</v>
      </c>
      <c r="BK395" s="219">
        <f>ROUND(I395*H395,2)</f>
        <v>0</v>
      </c>
      <c r="BL395" s="18" t="s">
        <v>220</v>
      </c>
      <c r="BM395" s="218" t="s">
        <v>1099</v>
      </c>
    </row>
    <row r="396" s="2" customFormat="1">
      <c r="A396" s="39"/>
      <c r="B396" s="40"/>
      <c r="C396" s="41"/>
      <c r="D396" s="220" t="s">
        <v>136</v>
      </c>
      <c r="E396" s="41"/>
      <c r="F396" s="221" t="s">
        <v>1100</v>
      </c>
      <c r="G396" s="41"/>
      <c r="H396" s="41"/>
      <c r="I396" s="222"/>
      <c r="J396" s="41"/>
      <c r="K396" s="41"/>
      <c r="L396" s="45"/>
      <c r="M396" s="223"/>
      <c r="N396" s="224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136</v>
      </c>
      <c r="AU396" s="18" t="s">
        <v>88</v>
      </c>
    </row>
    <row r="397" s="2" customFormat="1" ht="24.15" customHeight="1">
      <c r="A397" s="39"/>
      <c r="B397" s="40"/>
      <c r="C397" s="206" t="s">
        <v>1101</v>
      </c>
      <c r="D397" s="206" t="s">
        <v>130</v>
      </c>
      <c r="E397" s="207" t="s">
        <v>1102</v>
      </c>
      <c r="F397" s="208" t="s">
        <v>1103</v>
      </c>
      <c r="G397" s="209" t="s">
        <v>145</v>
      </c>
      <c r="H397" s="210">
        <v>12</v>
      </c>
      <c r="I397" s="211"/>
      <c r="J397" s="212">
        <f>ROUND(I397*H397,2)</f>
        <v>0</v>
      </c>
      <c r="K397" s="213"/>
      <c r="L397" s="45"/>
      <c r="M397" s="214" t="s">
        <v>19</v>
      </c>
      <c r="N397" s="215" t="s">
        <v>49</v>
      </c>
      <c r="O397" s="85"/>
      <c r="P397" s="216">
        <f>O397*H397</f>
        <v>0</v>
      </c>
      <c r="Q397" s="216">
        <v>0.00013999999999999999</v>
      </c>
      <c r="R397" s="216">
        <f>Q397*H397</f>
        <v>0.0016799999999999999</v>
      </c>
      <c r="S397" s="216">
        <v>0</v>
      </c>
      <c r="T397" s="217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18" t="s">
        <v>220</v>
      </c>
      <c r="AT397" s="218" t="s">
        <v>130</v>
      </c>
      <c r="AU397" s="218" t="s">
        <v>88</v>
      </c>
      <c r="AY397" s="18" t="s">
        <v>128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18" t="s">
        <v>86</v>
      </c>
      <c r="BK397" s="219">
        <f>ROUND(I397*H397,2)</f>
        <v>0</v>
      </c>
      <c r="BL397" s="18" t="s">
        <v>220</v>
      </c>
      <c r="BM397" s="218" t="s">
        <v>1104</v>
      </c>
    </row>
    <row r="398" s="2" customFormat="1">
      <c r="A398" s="39"/>
      <c r="B398" s="40"/>
      <c r="C398" s="41"/>
      <c r="D398" s="220" t="s">
        <v>136</v>
      </c>
      <c r="E398" s="41"/>
      <c r="F398" s="221" t="s">
        <v>1105</v>
      </c>
      <c r="G398" s="41"/>
      <c r="H398" s="41"/>
      <c r="I398" s="222"/>
      <c r="J398" s="41"/>
      <c r="K398" s="41"/>
      <c r="L398" s="45"/>
      <c r="M398" s="223"/>
      <c r="N398" s="224"/>
      <c r="O398" s="85"/>
      <c r="P398" s="85"/>
      <c r="Q398" s="85"/>
      <c r="R398" s="85"/>
      <c r="S398" s="85"/>
      <c r="T398" s="86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136</v>
      </c>
      <c r="AU398" s="18" t="s">
        <v>88</v>
      </c>
    </row>
    <row r="399" s="2" customFormat="1" ht="24.15" customHeight="1">
      <c r="A399" s="39"/>
      <c r="B399" s="40"/>
      <c r="C399" s="206" t="s">
        <v>1106</v>
      </c>
      <c r="D399" s="206" t="s">
        <v>130</v>
      </c>
      <c r="E399" s="207" t="s">
        <v>1107</v>
      </c>
      <c r="F399" s="208" t="s">
        <v>1108</v>
      </c>
      <c r="G399" s="209" t="s">
        <v>145</v>
      </c>
      <c r="H399" s="210">
        <v>12</v>
      </c>
      <c r="I399" s="211"/>
      <c r="J399" s="212">
        <f>ROUND(I399*H399,2)</f>
        <v>0</v>
      </c>
      <c r="K399" s="213"/>
      <c r="L399" s="45"/>
      <c r="M399" s="214" t="s">
        <v>19</v>
      </c>
      <c r="N399" s="215" t="s">
        <v>49</v>
      </c>
      <c r="O399" s="85"/>
      <c r="P399" s="216">
        <f>O399*H399</f>
        <v>0</v>
      </c>
      <c r="Q399" s="216">
        <v>0.00012</v>
      </c>
      <c r="R399" s="216">
        <f>Q399*H399</f>
        <v>0.0014400000000000001</v>
      </c>
      <c r="S399" s="216">
        <v>0</v>
      </c>
      <c r="T399" s="217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18" t="s">
        <v>220</v>
      </c>
      <c r="AT399" s="218" t="s">
        <v>130</v>
      </c>
      <c r="AU399" s="218" t="s">
        <v>88</v>
      </c>
      <c r="AY399" s="18" t="s">
        <v>128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18" t="s">
        <v>86</v>
      </c>
      <c r="BK399" s="219">
        <f>ROUND(I399*H399,2)</f>
        <v>0</v>
      </c>
      <c r="BL399" s="18" t="s">
        <v>220</v>
      </c>
      <c r="BM399" s="218" t="s">
        <v>1109</v>
      </c>
    </row>
    <row r="400" s="2" customFormat="1">
      <c r="A400" s="39"/>
      <c r="B400" s="40"/>
      <c r="C400" s="41"/>
      <c r="D400" s="220" t="s">
        <v>136</v>
      </c>
      <c r="E400" s="41"/>
      <c r="F400" s="221" t="s">
        <v>1110</v>
      </c>
      <c r="G400" s="41"/>
      <c r="H400" s="41"/>
      <c r="I400" s="222"/>
      <c r="J400" s="41"/>
      <c r="K400" s="41"/>
      <c r="L400" s="45"/>
      <c r="M400" s="223"/>
      <c r="N400" s="224"/>
      <c r="O400" s="85"/>
      <c r="P400" s="85"/>
      <c r="Q400" s="85"/>
      <c r="R400" s="85"/>
      <c r="S400" s="85"/>
      <c r="T400" s="86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136</v>
      </c>
      <c r="AU400" s="18" t="s">
        <v>88</v>
      </c>
    </row>
    <row r="401" s="2" customFormat="1" ht="24.15" customHeight="1">
      <c r="A401" s="39"/>
      <c r="B401" s="40"/>
      <c r="C401" s="206" t="s">
        <v>1111</v>
      </c>
      <c r="D401" s="206" t="s">
        <v>130</v>
      </c>
      <c r="E401" s="207" t="s">
        <v>1112</v>
      </c>
      <c r="F401" s="208" t="s">
        <v>1113</v>
      </c>
      <c r="G401" s="209" t="s">
        <v>281</v>
      </c>
      <c r="H401" s="210">
        <v>2</v>
      </c>
      <c r="I401" s="211"/>
      <c r="J401" s="212">
        <f>ROUND(I401*H401,2)</f>
        <v>0</v>
      </c>
      <c r="K401" s="213"/>
      <c r="L401" s="45"/>
      <c r="M401" s="214" t="s">
        <v>19</v>
      </c>
      <c r="N401" s="215" t="s">
        <v>49</v>
      </c>
      <c r="O401" s="85"/>
      <c r="P401" s="216">
        <f>O401*H401</f>
        <v>0</v>
      </c>
      <c r="Q401" s="216">
        <v>1.0000000000000001E-05</v>
      </c>
      <c r="R401" s="216">
        <f>Q401*H401</f>
        <v>2.0000000000000002E-05</v>
      </c>
      <c r="S401" s="216">
        <v>0</v>
      </c>
      <c r="T401" s="217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18" t="s">
        <v>220</v>
      </c>
      <c r="AT401" s="218" t="s">
        <v>130</v>
      </c>
      <c r="AU401" s="218" t="s">
        <v>88</v>
      </c>
      <c r="AY401" s="18" t="s">
        <v>128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18" t="s">
        <v>86</v>
      </c>
      <c r="BK401" s="219">
        <f>ROUND(I401*H401,2)</f>
        <v>0</v>
      </c>
      <c r="BL401" s="18" t="s">
        <v>220</v>
      </c>
      <c r="BM401" s="218" t="s">
        <v>1114</v>
      </c>
    </row>
    <row r="402" s="2" customFormat="1">
      <c r="A402" s="39"/>
      <c r="B402" s="40"/>
      <c r="C402" s="41"/>
      <c r="D402" s="220" t="s">
        <v>136</v>
      </c>
      <c r="E402" s="41"/>
      <c r="F402" s="221" t="s">
        <v>1115</v>
      </c>
      <c r="G402" s="41"/>
      <c r="H402" s="41"/>
      <c r="I402" s="222"/>
      <c r="J402" s="41"/>
      <c r="K402" s="41"/>
      <c r="L402" s="45"/>
      <c r="M402" s="223"/>
      <c r="N402" s="224"/>
      <c r="O402" s="85"/>
      <c r="P402" s="85"/>
      <c r="Q402" s="85"/>
      <c r="R402" s="85"/>
      <c r="S402" s="85"/>
      <c r="T402" s="86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136</v>
      </c>
      <c r="AU402" s="18" t="s">
        <v>88</v>
      </c>
    </row>
    <row r="403" s="2" customFormat="1" ht="24.15" customHeight="1">
      <c r="A403" s="39"/>
      <c r="B403" s="40"/>
      <c r="C403" s="206" t="s">
        <v>1116</v>
      </c>
      <c r="D403" s="206" t="s">
        <v>130</v>
      </c>
      <c r="E403" s="207" t="s">
        <v>1117</v>
      </c>
      <c r="F403" s="208" t="s">
        <v>1118</v>
      </c>
      <c r="G403" s="209" t="s">
        <v>281</v>
      </c>
      <c r="H403" s="210">
        <v>65</v>
      </c>
      <c r="I403" s="211"/>
      <c r="J403" s="212">
        <f>ROUND(I403*H403,2)</f>
        <v>0</v>
      </c>
      <c r="K403" s="213"/>
      <c r="L403" s="45"/>
      <c r="M403" s="214" t="s">
        <v>19</v>
      </c>
      <c r="N403" s="215" t="s">
        <v>49</v>
      </c>
      <c r="O403" s="85"/>
      <c r="P403" s="216">
        <f>O403*H403</f>
        <v>0</v>
      </c>
      <c r="Q403" s="216">
        <v>1.0000000000000001E-05</v>
      </c>
      <c r="R403" s="216">
        <f>Q403*H403</f>
        <v>0.00065000000000000008</v>
      </c>
      <c r="S403" s="216">
        <v>0</v>
      </c>
      <c r="T403" s="217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8" t="s">
        <v>220</v>
      </c>
      <c r="AT403" s="218" t="s">
        <v>130</v>
      </c>
      <c r="AU403" s="218" t="s">
        <v>88</v>
      </c>
      <c r="AY403" s="18" t="s">
        <v>128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18" t="s">
        <v>86</v>
      </c>
      <c r="BK403" s="219">
        <f>ROUND(I403*H403,2)</f>
        <v>0</v>
      </c>
      <c r="BL403" s="18" t="s">
        <v>220</v>
      </c>
      <c r="BM403" s="218" t="s">
        <v>1119</v>
      </c>
    </row>
    <row r="404" s="2" customFormat="1">
      <c r="A404" s="39"/>
      <c r="B404" s="40"/>
      <c r="C404" s="41"/>
      <c r="D404" s="220" t="s">
        <v>136</v>
      </c>
      <c r="E404" s="41"/>
      <c r="F404" s="221" t="s">
        <v>1120</v>
      </c>
      <c r="G404" s="41"/>
      <c r="H404" s="41"/>
      <c r="I404" s="222"/>
      <c r="J404" s="41"/>
      <c r="K404" s="41"/>
      <c r="L404" s="45"/>
      <c r="M404" s="223"/>
      <c r="N404" s="224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136</v>
      </c>
      <c r="AU404" s="18" t="s">
        <v>88</v>
      </c>
    </row>
    <row r="405" s="2" customFormat="1" ht="24.15" customHeight="1">
      <c r="A405" s="39"/>
      <c r="B405" s="40"/>
      <c r="C405" s="206" t="s">
        <v>1121</v>
      </c>
      <c r="D405" s="206" t="s">
        <v>130</v>
      </c>
      <c r="E405" s="207" t="s">
        <v>1122</v>
      </c>
      <c r="F405" s="208" t="s">
        <v>1123</v>
      </c>
      <c r="G405" s="209" t="s">
        <v>281</v>
      </c>
      <c r="H405" s="210">
        <v>10</v>
      </c>
      <c r="I405" s="211"/>
      <c r="J405" s="212">
        <f>ROUND(I405*H405,2)</f>
        <v>0</v>
      </c>
      <c r="K405" s="213"/>
      <c r="L405" s="45"/>
      <c r="M405" s="214" t="s">
        <v>19</v>
      </c>
      <c r="N405" s="215" t="s">
        <v>49</v>
      </c>
      <c r="O405" s="85"/>
      <c r="P405" s="216">
        <f>O405*H405</f>
        <v>0</v>
      </c>
      <c r="Q405" s="216">
        <v>2.0000000000000002E-05</v>
      </c>
      <c r="R405" s="216">
        <f>Q405*H405</f>
        <v>0.00020000000000000001</v>
      </c>
      <c r="S405" s="216">
        <v>0</v>
      </c>
      <c r="T405" s="217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18" t="s">
        <v>220</v>
      </c>
      <c r="AT405" s="218" t="s">
        <v>130</v>
      </c>
      <c r="AU405" s="218" t="s">
        <v>88</v>
      </c>
      <c r="AY405" s="18" t="s">
        <v>128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18" t="s">
        <v>86</v>
      </c>
      <c r="BK405" s="219">
        <f>ROUND(I405*H405,2)</f>
        <v>0</v>
      </c>
      <c r="BL405" s="18" t="s">
        <v>220</v>
      </c>
      <c r="BM405" s="218" t="s">
        <v>1124</v>
      </c>
    </row>
    <row r="406" s="2" customFormat="1">
      <c r="A406" s="39"/>
      <c r="B406" s="40"/>
      <c r="C406" s="41"/>
      <c r="D406" s="220" t="s">
        <v>136</v>
      </c>
      <c r="E406" s="41"/>
      <c r="F406" s="221" t="s">
        <v>1125</v>
      </c>
      <c r="G406" s="41"/>
      <c r="H406" s="41"/>
      <c r="I406" s="222"/>
      <c r="J406" s="41"/>
      <c r="K406" s="41"/>
      <c r="L406" s="45"/>
      <c r="M406" s="223"/>
      <c r="N406" s="224"/>
      <c r="O406" s="85"/>
      <c r="P406" s="85"/>
      <c r="Q406" s="85"/>
      <c r="R406" s="85"/>
      <c r="S406" s="85"/>
      <c r="T406" s="86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136</v>
      </c>
      <c r="AU406" s="18" t="s">
        <v>88</v>
      </c>
    </row>
    <row r="407" s="2" customFormat="1" ht="24.15" customHeight="1">
      <c r="A407" s="39"/>
      <c r="B407" s="40"/>
      <c r="C407" s="206" t="s">
        <v>1126</v>
      </c>
      <c r="D407" s="206" t="s">
        <v>130</v>
      </c>
      <c r="E407" s="207" t="s">
        <v>1127</v>
      </c>
      <c r="F407" s="208" t="s">
        <v>1128</v>
      </c>
      <c r="G407" s="209" t="s">
        <v>281</v>
      </c>
      <c r="H407" s="210">
        <v>55</v>
      </c>
      <c r="I407" s="211"/>
      <c r="J407" s="212">
        <f>ROUND(I407*H407,2)</f>
        <v>0</v>
      </c>
      <c r="K407" s="213"/>
      <c r="L407" s="45"/>
      <c r="M407" s="214" t="s">
        <v>19</v>
      </c>
      <c r="N407" s="215" t="s">
        <v>49</v>
      </c>
      <c r="O407" s="85"/>
      <c r="P407" s="216">
        <f>O407*H407</f>
        <v>0</v>
      </c>
      <c r="Q407" s="216">
        <v>2.0000000000000002E-05</v>
      </c>
      <c r="R407" s="216">
        <f>Q407*H407</f>
        <v>0.0011000000000000001</v>
      </c>
      <c r="S407" s="216">
        <v>0</v>
      </c>
      <c r="T407" s="217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8" t="s">
        <v>220</v>
      </c>
      <c r="AT407" s="218" t="s">
        <v>130</v>
      </c>
      <c r="AU407" s="218" t="s">
        <v>88</v>
      </c>
      <c r="AY407" s="18" t="s">
        <v>128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18" t="s">
        <v>86</v>
      </c>
      <c r="BK407" s="219">
        <f>ROUND(I407*H407,2)</f>
        <v>0</v>
      </c>
      <c r="BL407" s="18" t="s">
        <v>220</v>
      </c>
      <c r="BM407" s="218" t="s">
        <v>1129</v>
      </c>
    </row>
    <row r="408" s="2" customFormat="1">
      <c r="A408" s="39"/>
      <c r="B408" s="40"/>
      <c r="C408" s="41"/>
      <c r="D408" s="220" t="s">
        <v>136</v>
      </c>
      <c r="E408" s="41"/>
      <c r="F408" s="221" t="s">
        <v>1130</v>
      </c>
      <c r="G408" s="41"/>
      <c r="H408" s="41"/>
      <c r="I408" s="222"/>
      <c r="J408" s="41"/>
      <c r="K408" s="41"/>
      <c r="L408" s="45"/>
      <c r="M408" s="223"/>
      <c r="N408" s="224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136</v>
      </c>
      <c r="AU408" s="18" t="s">
        <v>88</v>
      </c>
    </row>
    <row r="409" s="2" customFormat="1" ht="24.15" customHeight="1">
      <c r="A409" s="39"/>
      <c r="B409" s="40"/>
      <c r="C409" s="206" t="s">
        <v>1131</v>
      </c>
      <c r="D409" s="206" t="s">
        <v>130</v>
      </c>
      <c r="E409" s="207" t="s">
        <v>1132</v>
      </c>
      <c r="F409" s="208" t="s">
        <v>1133</v>
      </c>
      <c r="G409" s="209" t="s">
        <v>281</v>
      </c>
      <c r="H409" s="210">
        <v>13</v>
      </c>
      <c r="I409" s="211"/>
      <c r="J409" s="212">
        <f>ROUND(I409*H409,2)</f>
        <v>0</v>
      </c>
      <c r="K409" s="213"/>
      <c r="L409" s="45"/>
      <c r="M409" s="214" t="s">
        <v>19</v>
      </c>
      <c r="N409" s="215" t="s">
        <v>49</v>
      </c>
      <c r="O409" s="85"/>
      <c r="P409" s="216">
        <f>O409*H409</f>
        <v>0</v>
      </c>
      <c r="Q409" s="216">
        <v>4.0000000000000003E-05</v>
      </c>
      <c r="R409" s="216">
        <f>Q409*H409</f>
        <v>0.00052000000000000006</v>
      </c>
      <c r="S409" s="216">
        <v>0</v>
      </c>
      <c r="T409" s="217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18" t="s">
        <v>220</v>
      </c>
      <c r="AT409" s="218" t="s">
        <v>130</v>
      </c>
      <c r="AU409" s="218" t="s">
        <v>88</v>
      </c>
      <c r="AY409" s="18" t="s">
        <v>128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18" t="s">
        <v>86</v>
      </c>
      <c r="BK409" s="219">
        <f>ROUND(I409*H409,2)</f>
        <v>0</v>
      </c>
      <c r="BL409" s="18" t="s">
        <v>220</v>
      </c>
      <c r="BM409" s="218" t="s">
        <v>1134</v>
      </c>
    </row>
    <row r="410" s="2" customFormat="1">
      <c r="A410" s="39"/>
      <c r="B410" s="40"/>
      <c r="C410" s="41"/>
      <c r="D410" s="220" t="s">
        <v>136</v>
      </c>
      <c r="E410" s="41"/>
      <c r="F410" s="221" t="s">
        <v>1135</v>
      </c>
      <c r="G410" s="41"/>
      <c r="H410" s="41"/>
      <c r="I410" s="222"/>
      <c r="J410" s="41"/>
      <c r="K410" s="41"/>
      <c r="L410" s="45"/>
      <c r="M410" s="223"/>
      <c r="N410" s="224"/>
      <c r="O410" s="85"/>
      <c r="P410" s="85"/>
      <c r="Q410" s="85"/>
      <c r="R410" s="85"/>
      <c r="S410" s="85"/>
      <c r="T410" s="86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136</v>
      </c>
      <c r="AU410" s="18" t="s">
        <v>88</v>
      </c>
    </row>
    <row r="411" s="2" customFormat="1" ht="24.15" customHeight="1">
      <c r="A411" s="39"/>
      <c r="B411" s="40"/>
      <c r="C411" s="206" t="s">
        <v>1136</v>
      </c>
      <c r="D411" s="206" t="s">
        <v>130</v>
      </c>
      <c r="E411" s="207" t="s">
        <v>1137</v>
      </c>
      <c r="F411" s="208" t="s">
        <v>1138</v>
      </c>
      <c r="G411" s="209" t="s">
        <v>281</v>
      </c>
      <c r="H411" s="210">
        <v>10</v>
      </c>
      <c r="I411" s="211"/>
      <c r="J411" s="212">
        <f>ROUND(I411*H411,2)</f>
        <v>0</v>
      </c>
      <c r="K411" s="213"/>
      <c r="L411" s="45"/>
      <c r="M411" s="214" t="s">
        <v>19</v>
      </c>
      <c r="N411" s="215" t="s">
        <v>49</v>
      </c>
      <c r="O411" s="85"/>
      <c r="P411" s="216">
        <f>O411*H411</f>
        <v>0</v>
      </c>
      <c r="Q411" s="216">
        <v>6.0000000000000002E-05</v>
      </c>
      <c r="R411" s="216">
        <f>Q411*H411</f>
        <v>0.00060000000000000006</v>
      </c>
      <c r="S411" s="216">
        <v>0</v>
      </c>
      <c r="T411" s="217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8" t="s">
        <v>220</v>
      </c>
      <c r="AT411" s="218" t="s">
        <v>130</v>
      </c>
      <c r="AU411" s="218" t="s">
        <v>88</v>
      </c>
      <c r="AY411" s="18" t="s">
        <v>128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18" t="s">
        <v>86</v>
      </c>
      <c r="BK411" s="219">
        <f>ROUND(I411*H411,2)</f>
        <v>0</v>
      </c>
      <c r="BL411" s="18" t="s">
        <v>220</v>
      </c>
      <c r="BM411" s="218" t="s">
        <v>1139</v>
      </c>
    </row>
    <row r="412" s="2" customFormat="1">
      <c r="A412" s="39"/>
      <c r="B412" s="40"/>
      <c r="C412" s="41"/>
      <c r="D412" s="220" t="s">
        <v>136</v>
      </c>
      <c r="E412" s="41"/>
      <c r="F412" s="221" t="s">
        <v>1140</v>
      </c>
      <c r="G412" s="41"/>
      <c r="H412" s="41"/>
      <c r="I412" s="222"/>
      <c r="J412" s="41"/>
      <c r="K412" s="41"/>
      <c r="L412" s="45"/>
      <c r="M412" s="223"/>
      <c r="N412" s="224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136</v>
      </c>
      <c r="AU412" s="18" t="s">
        <v>88</v>
      </c>
    </row>
    <row r="413" s="12" customFormat="1" ht="25.92" customHeight="1">
      <c r="A413" s="12"/>
      <c r="B413" s="190"/>
      <c r="C413" s="191"/>
      <c r="D413" s="192" t="s">
        <v>77</v>
      </c>
      <c r="E413" s="193" t="s">
        <v>292</v>
      </c>
      <c r="F413" s="193" t="s">
        <v>1141</v>
      </c>
      <c r="G413" s="191"/>
      <c r="H413" s="191"/>
      <c r="I413" s="194"/>
      <c r="J413" s="195">
        <f>BK413</f>
        <v>0</v>
      </c>
      <c r="K413" s="191"/>
      <c r="L413" s="196"/>
      <c r="M413" s="197"/>
      <c r="N413" s="198"/>
      <c r="O413" s="198"/>
      <c r="P413" s="199">
        <f>P414</f>
        <v>0</v>
      </c>
      <c r="Q413" s="198"/>
      <c r="R413" s="199">
        <f>R414</f>
        <v>0</v>
      </c>
      <c r="S413" s="198"/>
      <c r="T413" s="200">
        <f>T414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01" t="s">
        <v>149</v>
      </c>
      <c r="AT413" s="202" t="s">
        <v>77</v>
      </c>
      <c r="AU413" s="202" t="s">
        <v>78</v>
      </c>
      <c r="AY413" s="201" t="s">
        <v>128</v>
      </c>
      <c r="BK413" s="203">
        <f>BK414</f>
        <v>0</v>
      </c>
    </row>
    <row r="414" s="12" customFormat="1" ht="22.8" customHeight="1">
      <c r="A414" s="12"/>
      <c r="B414" s="190"/>
      <c r="C414" s="191"/>
      <c r="D414" s="192" t="s">
        <v>77</v>
      </c>
      <c r="E414" s="204" t="s">
        <v>1142</v>
      </c>
      <c r="F414" s="204" t="s">
        <v>1143</v>
      </c>
      <c r="G414" s="191"/>
      <c r="H414" s="191"/>
      <c r="I414" s="194"/>
      <c r="J414" s="205">
        <f>BK414</f>
        <v>0</v>
      </c>
      <c r="K414" s="191"/>
      <c r="L414" s="196"/>
      <c r="M414" s="197"/>
      <c r="N414" s="198"/>
      <c r="O414" s="198"/>
      <c r="P414" s="199">
        <f>SUM(P415:P423)</f>
        <v>0</v>
      </c>
      <c r="Q414" s="198"/>
      <c r="R414" s="199">
        <f>SUM(R415:R423)</f>
        <v>0</v>
      </c>
      <c r="S414" s="198"/>
      <c r="T414" s="200">
        <f>SUM(T415:T423)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01" t="s">
        <v>149</v>
      </c>
      <c r="AT414" s="202" t="s">
        <v>77</v>
      </c>
      <c r="AU414" s="202" t="s">
        <v>86</v>
      </c>
      <c r="AY414" s="201" t="s">
        <v>128</v>
      </c>
      <c r="BK414" s="203">
        <f>SUM(BK415:BK423)</f>
        <v>0</v>
      </c>
    </row>
    <row r="415" s="2" customFormat="1" ht="21.75" customHeight="1">
      <c r="A415" s="39"/>
      <c r="B415" s="40"/>
      <c r="C415" s="206" t="s">
        <v>1144</v>
      </c>
      <c r="D415" s="206" t="s">
        <v>130</v>
      </c>
      <c r="E415" s="207" t="s">
        <v>1145</v>
      </c>
      <c r="F415" s="208" t="s">
        <v>1146</v>
      </c>
      <c r="G415" s="209" t="s">
        <v>1147</v>
      </c>
      <c r="H415" s="210">
        <v>62</v>
      </c>
      <c r="I415" s="211"/>
      <c r="J415" s="212">
        <f>ROUND(I415*H415,2)</f>
        <v>0</v>
      </c>
      <c r="K415" s="213"/>
      <c r="L415" s="45"/>
      <c r="M415" s="214" t="s">
        <v>19</v>
      </c>
      <c r="N415" s="215" t="s">
        <v>49</v>
      </c>
      <c r="O415" s="85"/>
      <c r="P415" s="216">
        <f>O415*H415</f>
        <v>0</v>
      </c>
      <c r="Q415" s="216">
        <v>0</v>
      </c>
      <c r="R415" s="216">
        <f>Q415*H415</f>
        <v>0</v>
      </c>
      <c r="S415" s="216">
        <v>0</v>
      </c>
      <c r="T415" s="217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18" t="s">
        <v>554</v>
      </c>
      <c r="AT415" s="218" t="s">
        <v>130</v>
      </c>
      <c r="AU415" s="218" t="s">
        <v>88</v>
      </c>
      <c r="AY415" s="18" t="s">
        <v>128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18" t="s">
        <v>86</v>
      </c>
      <c r="BK415" s="219">
        <f>ROUND(I415*H415,2)</f>
        <v>0</v>
      </c>
      <c r="BL415" s="18" t="s">
        <v>554</v>
      </c>
      <c r="BM415" s="218" t="s">
        <v>1148</v>
      </c>
    </row>
    <row r="416" s="2" customFormat="1">
      <c r="A416" s="39"/>
      <c r="B416" s="40"/>
      <c r="C416" s="41"/>
      <c r="D416" s="220" t="s">
        <v>136</v>
      </c>
      <c r="E416" s="41"/>
      <c r="F416" s="221" t="s">
        <v>1149</v>
      </c>
      <c r="G416" s="41"/>
      <c r="H416" s="41"/>
      <c r="I416" s="222"/>
      <c r="J416" s="41"/>
      <c r="K416" s="41"/>
      <c r="L416" s="45"/>
      <c r="M416" s="223"/>
      <c r="N416" s="224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136</v>
      </c>
      <c r="AU416" s="18" t="s">
        <v>88</v>
      </c>
    </row>
    <row r="417" s="2" customFormat="1" ht="21.75" customHeight="1">
      <c r="A417" s="39"/>
      <c r="B417" s="40"/>
      <c r="C417" s="206" t="s">
        <v>1150</v>
      </c>
      <c r="D417" s="206" t="s">
        <v>130</v>
      </c>
      <c r="E417" s="207" t="s">
        <v>1151</v>
      </c>
      <c r="F417" s="208" t="s">
        <v>1152</v>
      </c>
      <c r="G417" s="209" t="s">
        <v>1147</v>
      </c>
      <c r="H417" s="210">
        <v>140</v>
      </c>
      <c r="I417" s="211"/>
      <c r="J417" s="212">
        <f>ROUND(I417*H417,2)</f>
        <v>0</v>
      </c>
      <c r="K417" s="213"/>
      <c r="L417" s="45"/>
      <c r="M417" s="214" t="s">
        <v>19</v>
      </c>
      <c r="N417" s="215" t="s">
        <v>49</v>
      </c>
      <c r="O417" s="85"/>
      <c r="P417" s="216">
        <f>O417*H417</f>
        <v>0</v>
      </c>
      <c r="Q417" s="216">
        <v>0</v>
      </c>
      <c r="R417" s="216">
        <f>Q417*H417</f>
        <v>0</v>
      </c>
      <c r="S417" s="216">
        <v>0</v>
      </c>
      <c r="T417" s="217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8" t="s">
        <v>554</v>
      </c>
      <c r="AT417" s="218" t="s">
        <v>130</v>
      </c>
      <c r="AU417" s="218" t="s">
        <v>88</v>
      </c>
      <c r="AY417" s="18" t="s">
        <v>128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18" t="s">
        <v>86</v>
      </c>
      <c r="BK417" s="219">
        <f>ROUND(I417*H417,2)</f>
        <v>0</v>
      </c>
      <c r="BL417" s="18" t="s">
        <v>554</v>
      </c>
      <c r="BM417" s="218" t="s">
        <v>1153</v>
      </c>
    </row>
    <row r="418" s="2" customFormat="1">
      <c r="A418" s="39"/>
      <c r="B418" s="40"/>
      <c r="C418" s="41"/>
      <c r="D418" s="220" t="s">
        <v>136</v>
      </c>
      <c r="E418" s="41"/>
      <c r="F418" s="221" t="s">
        <v>1154</v>
      </c>
      <c r="G418" s="41"/>
      <c r="H418" s="41"/>
      <c r="I418" s="222"/>
      <c r="J418" s="41"/>
      <c r="K418" s="41"/>
      <c r="L418" s="45"/>
      <c r="M418" s="223"/>
      <c r="N418" s="224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136</v>
      </c>
      <c r="AU418" s="18" t="s">
        <v>88</v>
      </c>
    </row>
    <row r="419" s="2" customFormat="1" ht="24.15" customHeight="1">
      <c r="A419" s="39"/>
      <c r="B419" s="40"/>
      <c r="C419" s="206" t="s">
        <v>1155</v>
      </c>
      <c r="D419" s="206" t="s">
        <v>130</v>
      </c>
      <c r="E419" s="207" t="s">
        <v>1156</v>
      </c>
      <c r="F419" s="208" t="s">
        <v>1157</v>
      </c>
      <c r="G419" s="209" t="s">
        <v>155</v>
      </c>
      <c r="H419" s="210">
        <v>0.20200000000000001</v>
      </c>
      <c r="I419" s="211"/>
      <c r="J419" s="212">
        <f>ROUND(I419*H419,2)</f>
        <v>0</v>
      </c>
      <c r="K419" s="213"/>
      <c r="L419" s="45"/>
      <c r="M419" s="214" t="s">
        <v>19</v>
      </c>
      <c r="N419" s="215" t="s">
        <v>49</v>
      </c>
      <c r="O419" s="85"/>
      <c r="P419" s="216">
        <f>O419*H419</f>
        <v>0</v>
      </c>
      <c r="Q419" s="216">
        <v>0</v>
      </c>
      <c r="R419" s="216">
        <f>Q419*H419</f>
        <v>0</v>
      </c>
      <c r="S419" s="216">
        <v>0</v>
      </c>
      <c r="T419" s="217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18" t="s">
        <v>1158</v>
      </c>
      <c r="AT419" s="218" t="s">
        <v>130</v>
      </c>
      <c r="AU419" s="218" t="s">
        <v>88</v>
      </c>
      <c r="AY419" s="18" t="s">
        <v>128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18" t="s">
        <v>86</v>
      </c>
      <c r="BK419" s="219">
        <f>ROUND(I419*H419,2)</f>
        <v>0</v>
      </c>
      <c r="BL419" s="18" t="s">
        <v>1158</v>
      </c>
      <c r="BM419" s="218" t="s">
        <v>1159</v>
      </c>
    </row>
    <row r="420" s="2" customFormat="1">
      <c r="A420" s="39"/>
      <c r="B420" s="40"/>
      <c r="C420" s="41"/>
      <c r="D420" s="220" t="s">
        <v>136</v>
      </c>
      <c r="E420" s="41"/>
      <c r="F420" s="221" t="s">
        <v>1160</v>
      </c>
      <c r="G420" s="41"/>
      <c r="H420" s="41"/>
      <c r="I420" s="222"/>
      <c r="J420" s="41"/>
      <c r="K420" s="41"/>
      <c r="L420" s="45"/>
      <c r="M420" s="223"/>
      <c r="N420" s="224"/>
      <c r="O420" s="85"/>
      <c r="P420" s="85"/>
      <c r="Q420" s="85"/>
      <c r="R420" s="85"/>
      <c r="S420" s="85"/>
      <c r="T420" s="86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136</v>
      </c>
      <c r="AU420" s="18" t="s">
        <v>88</v>
      </c>
    </row>
    <row r="421" s="2" customFormat="1" ht="24.15" customHeight="1">
      <c r="A421" s="39"/>
      <c r="B421" s="40"/>
      <c r="C421" s="206" t="s">
        <v>1161</v>
      </c>
      <c r="D421" s="206" t="s">
        <v>130</v>
      </c>
      <c r="E421" s="207" t="s">
        <v>1162</v>
      </c>
      <c r="F421" s="208" t="s">
        <v>1163</v>
      </c>
      <c r="G421" s="209" t="s">
        <v>155</v>
      </c>
      <c r="H421" s="210">
        <v>0.20200000000000001</v>
      </c>
      <c r="I421" s="211"/>
      <c r="J421" s="212">
        <f>ROUND(I421*H421,2)</f>
        <v>0</v>
      </c>
      <c r="K421" s="213"/>
      <c r="L421" s="45"/>
      <c r="M421" s="214" t="s">
        <v>19</v>
      </c>
      <c r="N421" s="215" t="s">
        <v>49</v>
      </c>
      <c r="O421" s="85"/>
      <c r="P421" s="216">
        <f>O421*H421</f>
        <v>0</v>
      </c>
      <c r="Q421" s="216">
        <v>0</v>
      </c>
      <c r="R421" s="216">
        <f>Q421*H421</f>
        <v>0</v>
      </c>
      <c r="S421" s="216">
        <v>0</v>
      </c>
      <c r="T421" s="217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18" t="s">
        <v>1158</v>
      </c>
      <c r="AT421" s="218" t="s">
        <v>130</v>
      </c>
      <c r="AU421" s="218" t="s">
        <v>88</v>
      </c>
      <c r="AY421" s="18" t="s">
        <v>128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18" t="s">
        <v>86</v>
      </c>
      <c r="BK421" s="219">
        <f>ROUND(I421*H421,2)</f>
        <v>0</v>
      </c>
      <c r="BL421" s="18" t="s">
        <v>1158</v>
      </c>
      <c r="BM421" s="218" t="s">
        <v>1164</v>
      </c>
    </row>
    <row r="422" s="2" customFormat="1" ht="24.15" customHeight="1">
      <c r="A422" s="39"/>
      <c r="B422" s="40"/>
      <c r="C422" s="206" t="s">
        <v>1165</v>
      </c>
      <c r="D422" s="206" t="s">
        <v>130</v>
      </c>
      <c r="E422" s="207" t="s">
        <v>1166</v>
      </c>
      <c r="F422" s="208" t="s">
        <v>1167</v>
      </c>
      <c r="G422" s="209" t="s">
        <v>155</v>
      </c>
      <c r="H422" s="210">
        <v>0.20200000000000001</v>
      </c>
      <c r="I422" s="211"/>
      <c r="J422" s="212">
        <f>ROUND(I422*H422,2)</f>
        <v>0</v>
      </c>
      <c r="K422" s="213"/>
      <c r="L422" s="45"/>
      <c r="M422" s="214" t="s">
        <v>19</v>
      </c>
      <c r="N422" s="215" t="s">
        <v>49</v>
      </c>
      <c r="O422" s="85"/>
      <c r="P422" s="216">
        <f>O422*H422</f>
        <v>0</v>
      </c>
      <c r="Q422" s="216">
        <v>0</v>
      </c>
      <c r="R422" s="216">
        <f>Q422*H422</f>
        <v>0</v>
      </c>
      <c r="S422" s="216">
        <v>0</v>
      </c>
      <c r="T422" s="217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18" t="s">
        <v>1158</v>
      </c>
      <c r="AT422" s="218" t="s">
        <v>130</v>
      </c>
      <c r="AU422" s="218" t="s">
        <v>88</v>
      </c>
      <c r="AY422" s="18" t="s">
        <v>128</v>
      </c>
      <c r="BE422" s="219">
        <f>IF(N422="základní",J422,0)</f>
        <v>0</v>
      </c>
      <c r="BF422" s="219">
        <f>IF(N422="snížená",J422,0)</f>
        <v>0</v>
      </c>
      <c r="BG422" s="219">
        <f>IF(N422="zákl. přenesená",J422,0)</f>
        <v>0</v>
      </c>
      <c r="BH422" s="219">
        <f>IF(N422="sníž. přenesená",J422,0)</f>
        <v>0</v>
      </c>
      <c r="BI422" s="219">
        <f>IF(N422="nulová",J422,0)</f>
        <v>0</v>
      </c>
      <c r="BJ422" s="18" t="s">
        <v>86</v>
      </c>
      <c r="BK422" s="219">
        <f>ROUND(I422*H422,2)</f>
        <v>0</v>
      </c>
      <c r="BL422" s="18" t="s">
        <v>1158</v>
      </c>
      <c r="BM422" s="218" t="s">
        <v>1168</v>
      </c>
    </row>
    <row r="423" s="2" customFormat="1">
      <c r="A423" s="39"/>
      <c r="B423" s="40"/>
      <c r="C423" s="41"/>
      <c r="D423" s="220" t="s">
        <v>136</v>
      </c>
      <c r="E423" s="41"/>
      <c r="F423" s="221" t="s">
        <v>1169</v>
      </c>
      <c r="G423" s="41"/>
      <c r="H423" s="41"/>
      <c r="I423" s="222"/>
      <c r="J423" s="41"/>
      <c r="K423" s="41"/>
      <c r="L423" s="45"/>
      <c r="M423" s="223"/>
      <c r="N423" s="224"/>
      <c r="O423" s="85"/>
      <c r="P423" s="85"/>
      <c r="Q423" s="85"/>
      <c r="R423" s="85"/>
      <c r="S423" s="85"/>
      <c r="T423" s="86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136</v>
      </c>
      <c r="AU423" s="18" t="s">
        <v>88</v>
      </c>
    </row>
    <row r="424" s="12" customFormat="1" ht="25.92" customHeight="1">
      <c r="A424" s="12"/>
      <c r="B424" s="190"/>
      <c r="C424" s="191"/>
      <c r="D424" s="192" t="s">
        <v>77</v>
      </c>
      <c r="E424" s="193" t="s">
        <v>1170</v>
      </c>
      <c r="F424" s="193" t="s">
        <v>1171</v>
      </c>
      <c r="G424" s="191"/>
      <c r="H424" s="191"/>
      <c r="I424" s="194"/>
      <c r="J424" s="195">
        <f>BK424</f>
        <v>0</v>
      </c>
      <c r="K424" s="191"/>
      <c r="L424" s="196"/>
      <c r="M424" s="197"/>
      <c r="N424" s="198"/>
      <c r="O424" s="198"/>
      <c r="P424" s="199">
        <f>SUM(P425:P436)</f>
        <v>0</v>
      </c>
      <c r="Q424" s="198"/>
      <c r="R424" s="199">
        <f>SUM(R425:R436)</f>
        <v>0</v>
      </c>
      <c r="S424" s="198"/>
      <c r="T424" s="200">
        <f>SUM(T425:T436)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01" t="s">
        <v>134</v>
      </c>
      <c r="AT424" s="202" t="s">
        <v>77</v>
      </c>
      <c r="AU424" s="202" t="s">
        <v>78</v>
      </c>
      <c r="AY424" s="201" t="s">
        <v>128</v>
      </c>
      <c r="BK424" s="203">
        <f>SUM(BK425:BK436)</f>
        <v>0</v>
      </c>
    </row>
    <row r="425" s="2" customFormat="1" ht="16.5" customHeight="1">
      <c r="A425" s="39"/>
      <c r="B425" s="40"/>
      <c r="C425" s="206" t="s">
        <v>1172</v>
      </c>
      <c r="D425" s="206" t="s">
        <v>130</v>
      </c>
      <c r="E425" s="207" t="s">
        <v>1173</v>
      </c>
      <c r="F425" s="208" t="s">
        <v>1174</v>
      </c>
      <c r="G425" s="209" t="s">
        <v>1175</v>
      </c>
      <c r="H425" s="210">
        <v>2</v>
      </c>
      <c r="I425" s="211"/>
      <c r="J425" s="212">
        <f>ROUND(I425*H425,2)</f>
        <v>0</v>
      </c>
      <c r="K425" s="213"/>
      <c r="L425" s="45"/>
      <c r="M425" s="214" t="s">
        <v>19</v>
      </c>
      <c r="N425" s="215" t="s">
        <v>49</v>
      </c>
      <c r="O425" s="85"/>
      <c r="P425" s="216">
        <f>O425*H425</f>
        <v>0</v>
      </c>
      <c r="Q425" s="216">
        <v>0</v>
      </c>
      <c r="R425" s="216">
        <f>Q425*H425</f>
        <v>0</v>
      </c>
      <c r="S425" s="216">
        <v>0</v>
      </c>
      <c r="T425" s="217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18" t="s">
        <v>1158</v>
      </c>
      <c r="AT425" s="218" t="s">
        <v>130</v>
      </c>
      <c r="AU425" s="218" t="s">
        <v>86</v>
      </c>
      <c r="AY425" s="18" t="s">
        <v>128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18" t="s">
        <v>86</v>
      </c>
      <c r="BK425" s="219">
        <f>ROUND(I425*H425,2)</f>
        <v>0</v>
      </c>
      <c r="BL425" s="18" t="s">
        <v>1158</v>
      </c>
      <c r="BM425" s="218" t="s">
        <v>1176</v>
      </c>
    </row>
    <row r="426" s="2" customFormat="1" ht="16.5" customHeight="1">
      <c r="A426" s="39"/>
      <c r="B426" s="40"/>
      <c r="C426" s="206" t="s">
        <v>1177</v>
      </c>
      <c r="D426" s="206" t="s">
        <v>130</v>
      </c>
      <c r="E426" s="207" t="s">
        <v>1178</v>
      </c>
      <c r="F426" s="208" t="s">
        <v>1179</v>
      </c>
      <c r="G426" s="209" t="s">
        <v>1175</v>
      </c>
      <c r="H426" s="210">
        <v>1</v>
      </c>
      <c r="I426" s="211"/>
      <c r="J426" s="212">
        <f>ROUND(I426*H426,2)</f>
        <v>0</v>
      </c>
      <c r="K426" s="213"/>
      <c r="L426" s="45"/>
      <c r="M426" s="214" t="s">
        <v>19</v>
      </c>
      <c r="N426" s="215" t="s">
        <v>49</v>
      </c>
      <c r="O426" s="85"/>
      <c r="P426" s="216">
        <f>O426*H426</f>
        <v>0</v>
      </c>
      <c r="Q426" s="216">
        <v>0</v>
      </c>
      <c r="R426" s="216">
        <f>Q426*H426</f>
        <v>0</v>
      </c>
      <c r="S426" s="216">
        <v>0</v>
      </c>
      <c r="T426" s="217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18" t="s">
        <v>1158</v>
      </c>
      <c r="AT426" s="218" t="s">
        <v>130</v>
      </c>
      <c r="AU426" s="218" t="s">
        <v>86</v>
      </c>
      <c r="AY426" s="18" t="s">
        <v>128</v>
      </c>
      <c r="BE426" s="219">
        <f>IF(N426="základní",J426,0)</f>
        <v>0</v>
      </c>
      <c r="BF426" s="219">
        <f>IF(N426="snížená",J426,0)</f>
        <v>0</v>
      </c>
      <c r="BG426" s="219">
        <f>IF(N426="zákl. přenesená",J426,0)</f>
        <v>0</v>
      </c>
      <c r="BH426" s="219">
        <f>IF(N426="sníž. přenesená",J426,0)</f>
        <v>0</v>
      </c>
      <c r="BI426" s="219">
        <f>IF(N426="nulová",J426,0)</f>
        <v>0</v>
      </c>
      <c r="BJ426" s="18" t="s">
        <v>86</v>
      </c>
      <c r="BK426" s="219">
        <f>ROUND(I426*H426,2)</f>
        <v>0</v>
      </c>
      <c r="BL426" s="18" t="s">
        <v>1158</v>
      </c>
      <c r="BM426" s="218" t="s">
        <v>1180</v>
      </c>
    </row>
    <row r="427" s="2" customFormat="1" ht="16.5" customHeight="1">
      <c r="A427" s="39"/>
      <c r="B427" s="40"/>
      <c r="C427" s="206" t="s">
        <v>1181</v>
      </c>
      <c r="D427" s="206" t="s">
        <v>130</v>
      </c>
      <c r="E427" s="207" t="s">
        <v>1182</v>
      </c>
      <c r="F427" s="208" t="s">
        <v>1183</v>
      </c>
      <c r="G427" s="209" t="s">
        <v>1175</v>
      </c>
      <c r="H427" s="210">
        <v>1</v>
      </c>
      <c r="I427" s="211"/>
      <c r="J427" s="212">
        <f>ROUND(I427*H427,2)</f>
        <v>0</v>
      </c>
      <c r="K427" s="213"/>
      <c r="L427" s="45"/>
      <c r="M427" s="214" t="s">
        <v>19</v>
      </c>
      <c r="N427" s="215" t="s">
        <v>49</v>
      </c>
      <c r="O427" s="85"/>
      <c r="P427" s="216">
        <f>O427*H427</f>
        <v>0</v>
      </c>
      <c r="Q427" s="216">
        <v>0</v>
      </c>
      <c r="R427" s="216">
        <f>Q427*H427</f>
        <v>0</v>
      </c>
      <c r="S427" s="216">
        <v>0</v>
      </c>
      <c r="T427" s="217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18" t="s">
        <v>1158</v>
      </c>
      <c r="AT427" s="218" t="s">
        <v>130</v>
      </c>
      <c r="AU427" s="218" t="s">
        <v>86</v>
      </c>
      <c r="AY427" s="18" t="s">
        <v>128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18" t="s">
        <v>86</v>
      </c>
      <c r="BK427" s="219">
        <f>ROUND(I427*H427,2)</f>
        <v>0</v>
      </c>
      <c r="BL427" s="18" t="s">
        <v>1158</v>
      </c>
      <c r="BM427" s="218" t="s">
        <v>1184</v>
      </c>
    </row>
    <row r="428" s="2" customFormat="1" ht="16.5" customHeight="1">
      <c r="A428" s="39"/>
      <c r="B428" s="40"/>
      <c r="C428" s="206" t="s">
        <v>1185</v>
      </c>
      <c r="D428" s="206" t="s">
        <v>130</v>
      </c>
      <c r="E428" s="207" t="s">
        <v>1186</v>
      </c>
      <c r="F428" s="208" t="s">
        <v>1187</v>
      </c>
      <c r="G428" s="209" t="s">
        <v>1175</v>
      </c>
      <c r="H428" s="210">
        <v>1</v>
      </c>
      <c r="I428" s="211"/>
      <c r="J428" s="212">
        <f>ROUND(I428*H428,2)</f>
        <v>0</v>
      </c>
      <c r="K428" s="213"/>
      <c r="L428" s="45"/>
      <c r="M428" s="214" t="s">
        <v>19</v>
      </c>
      <c r="N428" s="215" t="s">
        <v>49</v>
      </c>
      <c r="O428" s="85"/>
      <c r="P428" s="216">
        <f>O428*H428</f>
        <v>0</v>
      </c>
      <c r="Q428" s="216">
        <v>0</v>
      </c>
      <c r="R428" s="216">
        <f>Q428*H428</f>
        <v>0</v>
      </c>
      <c r="S428" s="216">
        <v>0</v>
      </c>
      <c r="T428" s="217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18" t="s">
        <v>1158</v>
      </c>
      <c r="AT428" s="218" t="s">
        <v>130</v>
      </c>
      <c r="AU428" s="218" t="s">
        <v>86</v>
      </c>
      <c r="AY428" s="18" t="s">
        <v>128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18" t="s">
        <v>86</v>
      </c>
      <c r="BK428" s="219">
        <f>ROUND(I428*H428,2)</f>
        <v>0</v>
      </c>
      <c r="BL428" s="18" t="s">
        <v>1158</v>
      </c>
      <c r="BM428" s="218" t="s">
        <v>1188</v>
      </c>
    </row>
    <row r="429" s="2" customFormat="1" ht="33" customHeight="1">
      <c r="A429" s="39"/>
      <c r="B429" s="40"/>
      <c r="C429" s="206" t="s">
        <v>1189</v>
      </c>
      <c r="D429" s="206" t="s">
        <v>130</v>
      </c>
      <c r="E429" s="207" t="s">
        <v>1190</v>
      </c>
      <c r="F429" s="208" t="s">
        <v>1191</v>
      </c>
      <c r="G429" s="209" t="s">
        <v>1192</v>
      </c>
      <c r="H429" s="210">
        <v>1</v>
      </c>
      <c r="I429" s="211"/>
      <c r="J429" s="212">
        <f>ROUND(I429*H429,2)</f>
        <v>0</v>
      </c>
      <c r="K429" s="213"/>
      <c r="L429" s="45"/>
      <c r="M429" s="214" t="s">
        <v>19</v>
      </c>
      <c r="N429" s="215" t="s">
        <v>49</v>
      </c>
      <c r="O429" s="85"/>
      <c r="P429" s="216">
        <f>O429*H429</f>
        <v>0</v>
      </c>
      <c r="Q429" s="216">
        <v>0</v>
      </c>
      <c r="R429" s="216">
        <f>Q429*H429</f>
        <v>0</v>
      </c>
      <c r="S429" s="216">
        <v>0</v>
      </c>
      <c r="T429" s="217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18" t="s">
        <v>1158</v>
      </c>
      <c r="AT429" s="218" t="s">
        <v>130</v>
      </c>
      <c r="AU429" s="218" t="s">
        <v>86</v>
      </c>
      <c r="AY429" s="18" t="s">
        <v>128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18" t="s">
        <v>86</v>
      </c>
      <c r="BK429" s="219">
        <f>ROUND(I429*H429,2)</f>
        <v>0</v>
      </c>
      <c r="BL429" s="18" t="s">
        <v>1158</v>
      </c>
      <c r="BM429" s="218" t="s">
        <v>1193</v>
      </c>
    </row>
    <row r="430" s="2" customFormat="1" ht="33" customHeight="1">
      <c r="A430" s="39"/>
      <c r="B430" s="40"/>
      <c r="C430" s="206" t="s">
        <v>1194</v>
      </c>
      <c r="D430" s="206" t="s">
        <v>130</v>
      </c>
      <c r="E430" s="207" t="s">
        <v>1195</v>
      </c>
      <c r="F430" s="208" t="s">
        <v>1196</v>
      </c>
      <c r="G430" s="209" t="s">
        <v>1192</v>
      </c>
      <c r="H430" s="210">
        <v>1</v>
      </c>
      <c r="I430" s="211"/>
      <c r="J430" s="212">
        <f>ROUND(I430*H430,2)</f>
        <v>0</v>
      </c>
      <c r="K430" s="213"/>
      <c r="L430" s="45"/>
      <c r="M430" s="214" t="s">
        <v>19</v>
      </c>
      <c r="N430" s="215" t="s">
        <v>49</v>
      </c>
      <c r="O430" s="85"/>
      <c r="P430" s="216">
        <f>O430*H430</f>
        <v>0</v>
      </c>
      <c r="Q430" s="216">
        <v>0</v>
      </c>
      <c r="R430" s="216">
        <f>Q430*H430</f>
        <v>0</v>
      </c>
      <c r="S430" s="216">
        <v>0</v>
      </c>
      <c r="T430" s="217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18" t="s">
        <v>1158</v>
      </c>
      <c r="AT430" s="218" t="s">
        <v>130</v>
      </c>
      <c r="AU430" s="218" t="s">
        <v>86</v>
      </c>
      <c r="AY430" s="18" t="s">
        <v>128</v>
      </c>
      <c r="BE430" s="219">
        <f>IF(N430="základní",J430,0)</f>
        <v>0</v>
      </c>
      <c r="BF430" s="219">
        <f>IF(N430="snížená",J430,0)</f>
        <v>0</v>
      </c>
      <c r="BG430" s="219">
        <f>IF(N430="zákl. přenesená",J430,0)</f>
        <v>0</v>
      </c>
      <c r="BH430" s="219">
        <f>IF(N430="sníž. přenesená",J430,0)</f>
        <v>0</v>
      </c>
      <c r="BI430" s="219">
        <f>IF(N430="nulová",J430,0)</f>
        <v>0</v>
      </c>
      <c r="BJ430" s="18" t="s">
        <v>86</v>
      </c>
      <c r="BK430" s="219">
        <f>ROUND(I430*H430,2)</f>
        <v>0</v>
      </c>
      <c r="BL430" s="18" t="s">
        <v>1158</v>
      </c>
      <c r="BM430" s="218" t="s">
        <v>1197</v>
      </c>
    </row>
    <row r="431" s="2" customFormat="1" ht="21.75" customHeight="1">
      <c r="A431" s="39"/>
      <c r="B431" s="40"/>
      <c r="C431" s="206" t="s">
        <v>1198</v>
      </c>
      <c r="D431" s="206" t="s">
        <v>130</v>
      </c>
      <c r="E431" s="207" t="s">
        <v>1199</v>
      </c>
      <c r="F431" s="208" t="s">
        <v>1200</v>
      </c>
      <c r="G431" s="209" t="s">
        <v>1175</v>
      </c>
      <c r="H431" s="210">
        <v>1</v>
      </c>
      <c r="I431" s="211"/>
      <c r="J431" s="212">
        <f>ROUND(I431*H431,2)</f>
        <v>0</v>
      </c>
      <c r="K431" s="213"/>
      <c r="L431" s="45"/>
      <c r="M431" s="214" t="s">
        <v>19</v>
      </c>
      <c r="N431" s="215" t="s">
        <v>49</v>
      </c>
      <c r="O431" s="85"/>
      <c r="P431" s="216">
        <f>O431*H431</f>
        <v>0</v>
      </c>
      <c r="Q431" s="216">
        <v>0</v>
      </c>
      <c r="R431" s="216">
        <f>Q431*H431</f>
        <v>0</v>
      </c>
      <c r="S431" s="216">
        <v>0</v>
      </c>
      <c r="T431" s="217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18" t="s">
        <v>220</v>
      </c>
      <c r="AT431" s="218" t="s">
        <v>130</v>
      </c>
      <c r="AU431" s="218" t="s">
        <v>86</v>
      </c>
      <c r="AY431" s="18" t="s">
        <v>128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18" t="s">
        <v>86</v>
      </c>
      <c r="BK431" s="219">
        <f>ROUND(I431*H431,2)</f>
        <v>0</v>
      </c>
      <c r="BL431" s="18" t="s">
        <v>220</v>
      </c>
      <c r="BM431" s="218" t="s">
        <v>1201</v>
      </c>
    </row>
    <row r="432" s="2" customFormat="1">
      <c r="A432" s="39"/>
      <c r="B432" s="40"/>
      <c r="C432" s="41"/>
      <c r="D432" s="227" t="s">
        <v>209</v>
      </c>
      <c r="E432" s="41"/>
      <c r="F432" s="248" t="s">
        <v>1202</v>
      </c>
      <c r="G432" s="41"/>
      <c r="H432" s="41"/>
      <c r="I432" s="222"/>
      <c r="J432" s="41"/>
      <c r="K432" s="41"/>
      <c r="L432" s="45"/>
      <c r="M432" s="223"/>
      <c r="N432" s="224"/>
      <c r="O432" s="85"/>
      <c r="P432" s="85"/>
      <c r="Q432" s="85"/>
      <c r="R432" s="85"/>
      <c r="S432" s="85"/>
      <c r="T432" s="86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209</v>
      </c>
      <c r="AU432" s="18" t="s">
        <v>86</v>
      </c>
    </row>
    <row r="433" s="2" customFormat="1" ht="21.75" customHeight="1">
      <c r="A433" s="39"/>
      <c r="B433" s="40"/>
      <c r="C433" s="206" t="s">
        <v>1203</v>
      </c>
      <c r="D433" s="206" t="s">
        <v>130</v>
      </c>
      <c r="E433" s="207" t="s">
        <v>1204</v>
      </c>
      <c r="F433" s="208" t="s">
        <v>1205</v>
      </c>
      <c r="G433" s="209" t="s">
        <v>1175</v>
      </c>
      <c r="H433" s="210">
        <v>2</v>
      </c>
      <c r="I433" s="211"/>
      <c r="J433" s="212">
        <f>ROUND(I433*H433,2)</f>
        <v>0</v>
      </c>
      <c r="K433" s="213"/>
      <c r="L433" s="45"/>
      <c r="M433" s="214" t="s">
        <v>19</v>
      </c>
      <c r="N433" s="215" t="s">
        <v>49</v>
      </c>
      <c r="O433" s="85"/>
      <c r="P433" s="216">
        <f>O433*H433</f>
        <v>0</v>
      </c>
      <c r="Q433" s="216">
        <v>0</v>
      </c>
      <c r="R433" s="216">
        <f>Q433*H433</f>
        <v>0</v>
      </c>
      <c r="S433" s="216">
        <v>0</v>
      </c>
      <c r="T433" s="217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18" t="s">
        <v>220</v>
      </c>
      <c r="AT433" s="218" t="s">
        <v>130</v>
      </c>
      <c r="AU433" s="218" t="s">
        <v>86</v>
      </c>
      <c r="AY433" s="18" t="s">
        <v>128</v>
      </c>
      <c r="BE433" s="219">
        <f>IF(N433="základní",J433,0)</f>
        <v>0</v>
      </c>
      <c r="BF433" s="219">
        <f>IF(N433="snížená",J433,0)</f>
        <v>0</v>
      </c>
      <c r="BG433" s="219">
        <f>IF(N433="zákl. přenesená",J433,0)</f>
        <v>0</v>
      </c>
      <c r="BH433" s="219">
        <f>IF(N433="sníž. přenesená",J433,0)</f>
        <v>0</v>
      </c>
      <c r="BI433" s="219">
        <f>IF(N433="nulová",J433,0)</f>
        <v>0</v>
      </c>
      <c r="BJ433" s="18" t="s">
        <v>86</v>
      </c>
      <c r="BK433" s="219">
        <f>ROUND(I433*H433,2)</f>
        <v>0</v>
      </c>
      <c r="BL433" s="18" t="s">
        <v>220</v>
      </c>
      <c r="BM433" s="218" t="s">
        <v>1206</v>
      </c>
    </row>
    <row r="434" s="2" customFormat="1">
      <c r="A434" s="39"/>
      <c r="B434" s="40"/>
      <c r="C434" s="41"/>
      <c r="D434" s="227" t="s">
        <v>209</v>
      </c>
      <c r="E434" s="41"/>
      <c r="F434" s="248" t="s">
        <v>1202</v>
      </c>
      <c r="G434" s="41"/>
      <c r="H434" s="41"/>
      <c r="I434" s="222"/>
      <c r="J434" s="41"/>
      <c r="K434" s="41"/>
      <c r="L434" s="45"/>
      <c r="M434" s="223"/>
      <c r="N434" s="224"/>
      <c r="O434" s="85"/>
      <c r="P434" s="85"/>
      <c r="Q434" s="85"/>
      <c r="R434" s="85"/>
      <c r="S434" s="85"/>
      <c r="T434" s="86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209</v>
      </c>
      <c r="AU434" s="18" t="s">
        <v>86</v>
      </c>
    </row>
    <row r="435" s="2" customFormat="1" ht="16.5" customHeight="1">
      <c r="A435" s="39"/>
      <c r="B435" s="40"/>
      <c r="C435" s="206" t="s">
        <v>1207</v>
      </c>
      <c r="D435" s="206" t="s">
        <v>130</v>
      </c>
      <c r="E435" s="207" t="s">
        <v>1208</v>
      </c>
      <c r="F435" s="208" t="s">
        <v>1209</v>
      </c>
      <c r="G435" s="209" t="s">
        <v>1192</v>
      </c>
      <c r="H435" s="210">
        <v>1</v>
      </c>
      <c r="I435" s="211"/>
      <c r="J435" s="212">
        <f>ROUND(I435*H435,2)</f>
        <v>0</v>
      </c>
      <c r="K435" s="213"/>
      <c r="L435" s="45"/>
      <c r="M435" s="214" t="s">
        <v>19</v>
      </c>
      <c r="N435" s="215" t="s">
        <v>49</v>
      </c>
      <c r="O435" s="85"/>
      <c r="P435" s="216">
        <f>O435*H435</f>
        <v>0</v>
      </c>
      <c r="Q435" s="216">
        <v>0</v>
      </c>
      <c r="R435" s="216">
        <f>Q435*H435</f>
        <v>0</v>
      </c>
      <c r="S435" s="216">
        <v>0</v>
      </c>
      <c r="T435" s="217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18" t="s">
        <v>220</v>
      </c>
      <c r="AT435" s="218" t="s">
        <v>130</v>
      </c>
      <c r="AU435" s="218" t="s">
        <v>86</v>
      </c>
      <c r="AY435" s="18" t="s">
        <v>128</v>
      </c>
      <c r="BE435" s="219">
        <f>IF(N435="základní",J435,0)</f>
        <v>0</v>
      </c>
      <c r="BF435" s="219">
        <f>IF(N435="snížená",J435,0)</f>
        <v>0</v>
      </c>
      <c r="BG435" s="219">
        <f>IF(N435="zákl. přenesená",J435,0)</f>
        <v>0</v>
      </c>
      <c r="BH435" s="219">
        <f>IF(N435="sníž. přenesená",J435,0)</f>
        <v>0</v>
      </c>
      <c r="BI435" s="219">
        <f>IF(N435="nulová",J435,0)</f>
        <v>0</v>
      </c>
      <c r="BJ435" s="18" t="s">
        <v>86</v>
      </c>
      <c r="BK435" s="219">
        <f>ROUND(I435*H435,2)</f>
        <v>0</v>
      </c>
      <c r="BL435" s="18" t="s">
        <v>220</v>
      </c>
      <c r="BM435" s="218" t="s">
        <v>1210</v>
      </c>
    </row>
    <row r="436" s="2" customFormat="1">
      <c r="A436" s="39"/>
      <c r="B436" s="40"/>
      <c r="C436" s="41"/>
      <c r="D436" s="227" t="s">
        <v>209</v>
      </c>
      <c r="E436" s="41"/>
      <c r="F436" s="248" t="s">
        <v>1211</v>
      </c>
      <c r="G436" s="41"/>
      <c r="H436" s="41"/>
      <c r="I436" s="222"/>
      <c r="J436" s="41"/>
      <c r="K436" s="41"/>
      <c r="L436" s="45"/>
      <c r="M436" s="249"/>
      <c r="N436" s="250"/>
      <c r="O436" s="251"/>
      <c r="P436" s="251"/>
      <c r="Q436" s="251"/>
      <c r="R436" s="251"/>
      <c r="S436" s="251"/>
      <c r="T436" s="252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209</v>
      </c>
      <c r="AU436" s="18" t="s">
        <v>86</v>
      </c>
    </row>
    <row r="437" s="2" customFormat="1" ht="6.96" customHeight="1">
      <c r="A437" s="39"/>
      <c r="B437" s="60"/>
      <c r="C437" s="61"/>
      <c r="D437" s="61"/>
      <c r="E437" s="61"/>
      <c r="F437" s="61"/>
      <c r="G437" s="61"/>
      <c r="H437" s="61"/>
      <c r="I437" s="61"/>
      <c r="J437" s="61"/>
      <c r="K437" s="61"/>
      <c r="L437" s="45"/>
      <c r="M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</row>
  </sheetData>
  <sheetProtection sheet="1" autoFilter="0" formatColumns="0" formatRows="0" objects="1" scenarios="1" spinCount="100000" saltValue="SpxlEerln6IEWOI0VWrZ1hhRS0t229oebEKy9J6CY4K/DpRfQNKsaf3xKI4d7EV03A9M4iMFryncXJR2iRE/jw==" hashValue="XpH2cczXWBKUDsPAM5KzaROnN3QcPBlDl0XZKMTsHiwOh9vw7xbXdMbojnUN2mcmXqVAff+W91uAup6r0u8mSg==" algorithmName="SHA-512" password="CC35"/>
  <autoFilter ref="C90:K436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4_02/713410831"/>
    <hyperlink ref="F97" r:id="rId2" display="https://podminky.urs.cz/item/CS_URS_2024_02/713410841"/>
    <hyperlink ref="F99" r:id="rId3" display="https://podminky.urs.cz/item/CS_URS_2024_02/713411111R"/>
    <hyperlink ref="F103" r:id="rId4" display="https://podminky.urs.cz/item/CS_URS_2024_02/713461871"/>
    <hyperlink ref="F106" r:id="rId5" display="https://podminky.urs.cz/item/CS_URS_2024_02/713463311"/>
    <hyperlink ref="F110" r:id="rId6" display="https://podminky.urs.cz/item/CS_URS_2024_02/713463312"/>
    <hyperlink ref="F116" r:id="rId7" display="https://podminky.urs.cz/item/CS_URS_2024_02/713463313"/>
    <hyperlink ref="F119" r:id="rId8" display="https://podminky.urs.cz/item/CS_URS_2024_02/713492113"/>
    <hyperlink ref="F128" r:id="rId9" display="https://podminky.urs.cz/item/CS_URS_2024_02/713492114"/>
    <hyperlink ref="F131" r:id="rId10" display="https://podminky.urs.cz/item/CS_URS_2024_02/998713101"/>
    <hyperlink ref="F134" r:id="rId11" display="https://podminky.urs.cz/item/CS_URS_2024_02/998713193"/>
    <hyperlink ref="F137" r:id="rId12" display="https://podminky.urs.cz/item/CS_URS_2024_02/721140802"/>
    <hyperlink ref="F139" r:id="rId13" display="https://podminky.urs.cz/item/CS_URS_2024_02/721173401"/>
    <hyperlink ref="F142" r:id="rId14" display="https://podminky.urs.cz/item/CS_URS_2024_02/721174004"/>
    <hyperlink ref="F144" r:id="rId15" display="https://podminky.urs.cz/item/CS_URS_2024_02/721194104"/>
    <hyperlink ref="F146" r:id="rId16" display="https://podminky.urs.cz/item/CS_URS_2024_02/721210813"/>
    <hyperlink ref="F148" r:id="rId17" display="https://podminky.urs.cz/item/CS_URS_2024_02/721211405"/>
    <hyperlink ref="F155" r:id="rId18" display="https://podminky.urs.cz/item/CS_URS_2024_02/721290111"/>
    <hyperlink ref="F158" r:id="rId19" display="https://podminky.urs.cz/item/CS_URS_2024_02/998721101"/>
    <hyperlink ref="F161" r:id="rId20" display="https://podminky.urs.cz/item/CS_URS_2024_02/998721193"/>
    <hyperlink ref="F164" r:id="rId21" display="https://podminky.urs.cz/item/CS_URS_2024_02/722130805R"/>
    <hyperlink ref="F166" r:id="rId22" display="https://podminky.urs.cz/item/CS_URS_2024_02/722130806R"/>
    <hyperlink ref="F168" r:id="rId23" display="https://podminky.urs.cz/item/CS_URS_2024_02/722170804"/>
    <hyperlink ref="F170" r:id="rId24" display="https://podminky.urs.cz/item/CS_URS_2024_02/722170807"/>
    <hyperlink ref="F183" r:id="rId25" display="https://podminky.urs.cz/item/CS_URS_2024_02/722211813"/>
    <hyperlink ref="F185" r:id="rId26" display="https://podminky.urs.cz/item/CS_URS_2024_02/722211814"/>
    <hyperlink ref="F188" r:id="rId27" display="https://podminky.urs.cz/item/CS_URS_2024_02/722219103"/>
    <hyperlink ref="F193" r:id="rId28" display="https://podminky.urs.cz/item/CS_URS_2024_02/722219104"/>
    <hyperlink ref="F197" r:id="rId29" display="https://podminky.urs.cz/item/CS_URS_2024_02/722219105"/>
    <hyperlink ref="F200" r:id="rId30" display="https://podminky.urs.cz/item/CS_URS_2024_02/722220851"/>
    <hyperlink ref="F202" r:id="rId31" display="https://podminky.urs.cz/item/CS_URS_2024_02/722220862"/>
    <hyperlink ref="F204" r:id="rId32" display="https://podminky.urs.cz/item/CS_URS_2024_02/722220863"/>
    <hyperlink ref="F206" r:id="rId33" display="https://podminky.urs.cz/item/CS_URS_2024_02/722220864"/>
    <hyperlink ref="F208" r:id="rId34" display="https://podminky.urs.cz/item/CS_URS_2024_02/722260801"/>
    <hyperlink ref="F210" r:id="rId35" display="https://podminky.urs.cz/item/CS_URS_2024_02/722260802"/>
    <hyperlink ref="F216" r:id="rId36" display="https://podminky.urs.cz/item/CS_URS_2024_02/722232046"/>
    <hyperlink ref="F218" r:id="rId37" display="https://podminky.urs.cz/item/CS_URS_2024_02/722232047"/>
    <hyperlink ref="F220" r:id="rId38" display="https://podminky.urs.cz/item/CS_URS_2024_02/722232048"/>
    <hyperlink ref="F222" r:id="rId39" display="https://podminky.urs.cz/item/CS_URS_2024_02/722232049"/>
    <hyperlink ref="F224" r:id="rId40" display="https://podminky.urs.cz/item/CS_URS_2024_02/722234267"/>
    <hyperlink ref="F226" r:id="rId41" display="https://podminky.urs.cz/item/CS_URS_2024_02/722234266"/>
    <hyperlink ref="F228" r:id="rId42" display="https://podminky.urs.cz/item/CS_URS_2024_02/722239104"/>
    <hyperlink ref="F232" r:id="rId43" display="https://podminky.urs.cz/item/CS_URS_2024_02/722239106"/>
    <hyperlink ref="F244" r:id="rId44" display="https://podminky.urs.cz/item/CS_URS_2024_02/722290226"/>
    <hyperlink ref="F246" r:id="rId45" display="https://podminky.urs.cz/item/CS_URS_2024_02/722290229"/>
    <hyperlink ref="F248" r:id="rId46" display="https://podminky.urs.cz/item/CS_URS_2024_02/722290234"/>
    <hyperlink ref="F250" r:id="rId47" display="https://podminky.urs.cz/item/CS_URS_2024_02/722290237"/>
    <hyperlink ref="F253" r:id="rId48" display="https://podminky.urs.cz/item/CS_URS_2024_02/998722101"/>
    <hyperlink ref="F256" r:id="rId49" display="https://podminky.urs.cz/item/CS_URS_2024_02/998722193"/>
    <hyperlink ref="F259" r:id="rId50" display="https://podminky.urs.cz/item/CS_URS_2024_02/724125810"/>
    <hyperlink ref="F261" r:id="rId51" display="https://podminky.urs.cz/item/CS_URS_2024_02/724149102"/>
    <hyperlink ref="F266" r:id="rId52" display="https://podminky.urs.cz/item/CS_URS_2024_02/732110813"/>
    <hyperlink ref="F269" r:id="rId53" display="https://podminky.urs.cz/item/CS_URS_2024_02/732199100R"/>
    <hyperlink ref="F271" r:id="rId54" display="https://podminky.urs.cz/item/CS_URS_2024_02/732212823"/>
    <hyperlink ref="F273" r:id="rId55" display="https://podminky.urs.cz/item/CS_URS_2024_02/732212824"/>
    <hyperlink ref="F275" r:id="rId56" display="https://podminky.urs.cz/item/CS_URS_2024_02/732213823"/>
    <hyperlink ref="F277" r:id="rId57" display="https://podminky.urs.cz/item/CS_URS_2024_02/732213824"/>
    <hyperlink ref="F279" r:id="rId58" display="https://podminky.urs.cz/item/CS_URS_2024_02/732214823"/>
    <hyperlink ref="F281" r:id="rId59" display="https://podminky.urs.cz/item/CS_URS_2024_02/732214824"/>
    <hyperlink ref="F285" r:id="rId60" display="https://podminky.urs.cz/item/CS_URS_2024_02/732221809"/>
    <hyperlink ref="F287" r:id="rId61" display="https://podminky.urs.cz/item/CS_URS_2024_02/732320812"/>
    <hyperlink ref="F289" r:id="rId62" display="https://podminky.urs.cz/item/CS_URS_2024_02/732320813"/>
    <hyperlink ref="F292" r:id="rId63" display="https://podminky.urs.cz/item/CS_URS_2024_02/732420812"/>
    <hyperlink ref="F294" r:id="rId64" display="https://podminky.urs.cz/item/CS_URS_2024_02/732420814"/>
    <hyperlink ref="F296" r:id="rId65" display="https://podminky.urs.cz/item/CS_URS_2024_02/732420815"/>
    <hyperlink ref="F301" r:id="rId66" display="https://podminky.urs.cz/item/CS_URS_2024_02/732482811R"/>
    <hyperlink ref="F305" r:id="rId67" display="https://podminky.urs.cz/item/CS_URS_2024_02/998732193"/>
    <hyperlink ref="F308" r:id="rId68" display="https://podminky.urs.cz/item/CS_URS_2024_02/733111214"/>
    <hyperlink ref="F310" r:id="rId69" display="https://podminky.urs.cz/item/CS_URS_2024_02/733113118"/>
    <hyperlink ref="F312" r:id="rId70" display="https://podminky.urs.cz/item/CS_URS_2024_02/733120819"/>
    <hyperlink ref="F314" r:id="rId71" display="https://podminky.urs.cz/item/CS_URS_2024_02/733120826"/>
    <hyperlink ref="F316" r:id="rId72" display="https://podminky.urs.cz/item/CS_URS_2024_02/733120832"/>
    <hyperlink ref="F327" r:id="rId73" display="https://podminky.urs.cz/item/CS_URS_2024_02/733190219"/>
    <hyperlink ref="F329" r:id="rId74" display="https://podminky.urs.cz/item/CS_URS_2024_02/733190225"/>
    <hyperlink ref="F331" r:id="rId75" display="https://podminky.urs.cz/item/CS_URS_2024_02/733190232"/>
    <hyperlink ref="F333" r:id="rId76" display="https://podminky.urs.cz/item/CS_URS_2024_02/733191823"/>
    <hyperlink ref="F335" r:id="rId77" display="https://podminky.urs.cz/item/CS_URS_2024_02/733191836"/>
    <hyperlink ref="F338" r:id="rId78" display="https://podminky.urs.cz/item/CS_URS_2024_02/998733101"/>
    <hyperlink ref="F341" r:id="rId79" display="https://podminky.urs.cz/item/CS_URS_2024_02/998733193"/>
    <hyperlink ref="F344" r:id="rId80" display="https://podminky.urs.cz/item/CS_URS_2024_02/734100811"/>
    <hyperlink ref="F346" r:id="rId81" display="https://podminky.urs.cz/item/CS_URS_2024_02/734100812"/>
    <hyperlink ref="F348" r:id="rId82" display="https://podminky.urs.cz/item/CS_URS_2024_02/734100821"/>
    <hyperlink ref="F350" r:id="rId83" display="https://podminky.urs.cz/item/CS_URS_2024_02/734100822"/>
    <hyperlink ref="F352" r:id="rId84" display="https://podminky.urs.cz/item/CS_URS_2024_02/734173216"/>
    <hyperlink ref="F354" r:id="rId85" display="https://podminky.urs.cz/item/CS_URS_2024_02/734173217"/>
    <hyperlink ref="F356" r:id="rId86" display="https://podminky.urs.cz/item/CS_URS_2024_02/734173418"/>
    <hyperlink ref="F360" r:id="rId87" display="https://podminky.urs.cz/item/CS_URS_2024_02/734190814"/>
    <hyperlink ref="F362" r:id="rId88" display="https://podminky.urs.cz/item/CS_URS_2024_02/734190818"/>
    <hyperlink ref="F364" r:id="rId89" display="https://podminky.urs.cz/item/CS_URS_2024_02/734193116"/>
    <hyperlink ref="F366" r:id="rId90" display="https://podminky.urs.cz/item/CS_URS_2024_02/734193117"/>
    <hyperlink ref="F368" r:id="rId91" display="https://podminky.urs.cz/item/CS_URS_2024_02/734200812"/>
    <hyperlink ref="F370" r:id="rId92" display="https://podminky.urs.cz/item/CS_URS_2024_02/734200824"/>
    <hyperlink ref="F372" r:id="rId93" display="https://podminky.urs.cz/item/CS_URS_2024_02/734211120"/>
    <hyperlink ref="F375" r:id="rId94" display="https://podminky.urs.cz/item/CS_URS_2024_02/734261235"/>
    <hyperlink ref="F377" r:id="rId95" display="https://podminky.urs.cz/item/CS_URS_2024_02/734291124"/>
    <hyperlink ref="F380" r:id="rId96" display="https://podminky.urs.cz/item/CS_URS_2024_02/734292713"/>
    <hyperlink ref="F383" r:id="rId97" display="https://podminky.urs.cz/item/CS_URS_2024_02/734292714"/>
    <hyperlink ref="F385" r:id="rId98" display="https://podminky.urs.cz/item/CS_URS_2024_02/734292718"/>
    <hyperlink ref="F387" r:id="rId99" display="https://podminky.urs.cz/item/CS_URS_2024_02/734499211"/>
    <hyperlink ref="F390" r:id="rId100" display="https://podminky.urs.cz/item/CS_URS_2024_02/998734101"/>
    <hyperlink ref="F393" r:id="rId101" display="https://podminky.urs.cz/item/CS_URS_2024_02/998734193"/>
    <hyperlink ref="F396" r:id="rId102" display="https://podminky.urs.cz/item/CS_URS_2024_02/783301313"/>
    <hyperlink ref="F398" r:id="rId103" display="https://podminky.urs.cz/item/CS_URS_2024_02/783314101"/>
    <hyperlink ref="F400" r:id="rId104" display="https://podminky.urs.cz/item/CS_URS_2024_02/783317101"/>
    <hyperlink ref="F402" r:id="rId105" display="https://podminky.urs.cz/item/CS_URS_2024_02/783601715"/>
    <hyperlink ref="F404" r:id="rId106" display="https://podminky.urs.cz/item/CS_URS_2024_02/783601733"/>
    <hyperlink ref="F406" r:id="rId107" display="https://podminky.urs.cz/item/CS_URS_2024_02/783601757"/>
    <hyperlink ref="F408" r:id="rId108" display="https://podminky.urs.cz/item/CS_URS_2024_02/783614551"/>
    <hyperlink ref="F410" r:id="rId109" display="https://podminky.urs.cz/item/CS_URS_2024_02/783614561"/>
    <hyperlink ref="F412" r:id="rId110" display="https://podminky.urs.cz/item/CS_URS_2024_02/783614571"/>
    <hyperlink ref="F416" r:id="rId111" display="https://podminky.urs.cz/item/CS_URS_2024_02/230050002R"/>
    <hyperlink ref="F418" r:id="rId112" display="https://podminky.urs.cz/item/CS_URS_2024_02/230050003R"/>
    <hyperlink ref="F420" r:id="rId113" display="https://podminky.urs.cz/item/CS_URS_2024_02/998724101"/>
    <hyperlink ref="F423" r:id="rId114" display="https://podminky.urs.cz/item/CS_URS_2024_02/9987241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88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6.25" customHeight="1">
      <c r="B7" s="21"/>
      <c r="E7" s="134" t="str">
        <f>'Rekapitulace stavby'!K6</f>
        <v>NEMOCNICE ČESKÁ LÍPA, ÚPRAVY OHŘEVU TEPLÉ VODY (TUV)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1212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11. 7. 2024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>63756617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>Ing. Václav Remuta</v>
      </c>
      <c r="F21" s="39"/>
      <c r="G21" s="39"/>
      <c r="H21" s="39"/>
      <c r="I21" s="133" t="s">
        <v>29</v>
      </c>
      <c r="J21" s="137" t="str">
        <f>IF('Rekapitulace stavby'!AN17="","",'Rekapitulace stavby'!AN17)</f>
        <v>CZ6812161521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41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44</v>
      </c>
      <c r="E30" s="39"/>
      <c r="F30" s="39"/>
      <c r="G30" s="39"/>
      <c r="H30" s="39"/>
      <c r="I30" s="39"/>
      <c r="J30" s="145">
        <f>ROUND(J104,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46</v>
      </c>
      <c r="G32" s="39"/>
      <c r="H32" s="39"/>
      <c r="I32" s="146" t="s">
        <v>45</v>
      </c>
      <c r="J32" s="146" t="s">
        <v>47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48</v>
      </c>
      <c r="E33" s="133" t="s">
        <v>49</v>
      </c>
      <c r="F33" s="148">
        <f>ROUND((SUM(BE104:BE217)),  2)</f>
        <v>0</v>
      </c>
      <c r="G33" s="39"/>
      <c r="H33" s="39"/>
      <c r="I33" s="149">
        <v>0.20999999999999999</v>
      </c>
      <c r="J33" s="148">
        <f>ROUND(((SUM(BE104:BE217))*I33),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50</v>
      </c>
      <c r="F34" s="148">
        <f>ROUND((SUM(BF104:BF217)),  2)</f>
        <v>0</v>
      </c>
      <c r="G34" s="39"/>
      <c r="H34" s="39"/>
      <c r="I34" s="149">
        <v>0.12</v>
      </c>
      <c r="J34" s="148">
        <f>ROUND(((SUM(BF104:BF217))*I34),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51</v>
      </c>
      <c r="F35" s="148">
        <f>ROUND((SUM(BG104:BG217)),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52</v>
      </c>
      <c r="F36" s="148">
        <f>ROUND((SUM(BH104:BH217)),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53</v>
      </c>
      <c r="F37" s="148">
        <f>ROUND((SUM(BI104:BI217)),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54</v>
      </c>
      <c r="E39" s="152"/>
      <c r="F39" s="152"/>
      <c r="G39" s="153" t="s">
        <v>55</v>
      </c>
      <c r="H39" s="154" t="s">
        <v>56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41"/>
      <c r="D48" s="41"/>
      <c r="E48" s="161" t="str">
        <f>E7</f>
        <v>NEMOCNICE ČESKÁ LÍPA, ÚPRAVY OHŘEVU TEPLÉ VODY (TUV)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D.3 - Měření a regulace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Purkyňova 1849, Česká Lípa </v>
      </c>
      <c r="G52" s="41"/>
      <c r="H52" s="41"/>
      <c r="I52" s="33" t="s">
        <v>23</v>
      </c>
      <c r="J52" s="73" t="str">
        <f>IF(J12="","",J12)</f>
        <v>11. 7. 2024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Nemocnice s poliklinikou Česká Lípa a.s.</v>
      </c>
      <c r="G54" s="41"/>
      <c r="H54" s="41"/>
      <c r="I54" s="33" t="s">
        <v>33</v>
      </c>
      <c r="J54" s="37" t="str">
        <f>E21</f>
        <v>Ing. Václav Remuta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STORING spol. s.r.o.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76</v>
      </c>
      <c r="D59" s="41"/>
      <c r="E59" s="41"/>
      <c r="F59" s="41"/>
      <c r="G59" s="41"/>
      <c r="H59" s="41"/>
      <c r="I59" s="41"/>
      <c r="J59" s="103">
        <f>J104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1213</v>
      </c>
      <c r="E60" s="169"/>
      <c r="F60" s="169"/>
      <c r="G60" s="169"/>
      <c r="H60" s="169"/>
      <c r="I60" s="169"/>
      <c r="J60" s="170">
        <f>J105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1214</v>
      </c>
      <c r="E61" s="175"/>
      <c r="F61" s="175"/>
      <c r="G61" s="175"/>
      <c r="H61" s="175"/>
      <c r="I61" s="175"/>
      <c r="J61" s="176">
        <f>J106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1215</v>
      </c>
      <c r="E62" s="175"/>
      <c r="F62" s="175"/>
      <c r="G62" s="175"/>
      <c r="H62" s="175"/>
      <c r="I62" s="175"/>
      <c r="J62" s="176">
        <f>J112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1216</v>
      </c>
      <c r="E63" s="175"/>
      <c r="F63" s="175"/>
      <c r="G63" s="175"/>
      <c r="H63" s="175"/>
      <c r="I63" s="175"/>
      <c r="J63" s="176">
        <f>J117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1217</v>
      </c>
      <c r="E64" s="175"/>
      <c r="F64" s="175"/>
      <c r="G64" s="175"/>
      <c r="H64" s="175"/>
      <c r="I64" s="175"/>
      <c r="J64" s="176">
        <f>J126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1218</v>
      </c>
      <c r="E65" s="175"/>
      <c r="F65" s="175"/>
      <c r="G65" s="175"/>
      <c r="H65" s="175"/>
      <c r="I65" s="175"/>
      <c r="J65" s="176">
        <f>J135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1219</v>
      </c>
      <c r="E66" s="175"/>
      <c r="F66" s="175"/>
      <c r="G66" s="175"/>
      <c r="H66" s="175"/>
      <c r="I66" s="175"/>
      <c r="J66" s="176">
        <f>J139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1220</v>
      </c>
      <c r="E67" s="175"/>
      <c r="F67" s="175"/>
      <c r="G67" s="175"/>
      <c r="H67" s="175"/>
      <c r="I67" s="175"/>
      <c r="J67" s="176">
        <f>J148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1221</v>
      </c>
      <c r="E68" s="175"/>
      <c r="F68" s="175"/>
      <c r="G68" s="175"/>
      <c r="H68" s="175"/>
      <c r="I68" s="175"/>
      <c r="J68" s="176">
        <f>J150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6"/>
      <c r="C69" s="167"/>
      <c r="D69" s="168" t="s">
        <v>1222</v>
      </c>
      <c r="E69" s="169"/>
      <c r="F69" s="169"/>
      <c r="G69" s="169"/>
      <c r="H69" s="169"/>
      <c r="I69" s="169"/>
      <c r="J69" s="170">
        <f>J152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2"/>
      <c r="C70" s="173"/>
      <c r="D70" s="174" t="s">
        <v>1223</v>
      </c>
      <c r="E70" s="175"/>
      <c r="F70" s="175"/>
      <c r="G70" s="175"/>
      <c r="H70" s="175"/>
      <c r="I70" s="175"/>
      <c r="J70" s="176">
        <f>J153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1224</v>
      </c>
      <c r="E71" s="175"/>
      <c r="F71" s="175"/>
      <c r="G71" s="175"/>
      <c r="H71" s="175"/>
      <c r="I71" s="175"/>
      <c r="J71" s="176">
        <f>J158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1225</v>
      </c>
      <c r="E72" s="175"/>
      <c r="F72" s="175"/>
      <c r="G72" s="175"/>
      <c r="H72" s="175"/>
      <c r="I72" s="175"/>
      <c r="J72" s="176">
        <f>J163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1226</v>
      </c>
      <c r="E73" s="175"/>
      <c r="F73" s="175"/>
      <c r="G73" s="175"/>
      <c r="H73" s="175"/>
      <c r="I73" s="175"/>
      <c r="J73" s="176">
        <f>J171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1227</v>
      </c>
      <c r="E74" s="175"/>
      <c r="F74" s="175"/>
      <c r="G74" s="175"/>
      <c r="H74" s="175"/>
      <c r="I74" s="175"/>
      <c r="J74" s="176">
        <f>J174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1228</v>
      </c>
      <c r="E75" s="175"/>
      <c r="F75" s="175"/>
      <c r="G75" s="175"/>
      <c r="H75" s="175"/>
      <c r="I75" s="175"/>
      <c r="J75" s="176">
        <f>J182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2"/>
      <c r="C76" s="173"/>
      <c r="D76" s="174" t="s">
        <v>1229</v>
      </c>
      <c r="E76" s="175"/>
      <c r="F76" s="175"/>
      <c r="G76" s="175"/>
      <c r="H76" s="175"/>
      <c r="I76" s="175"/>
      <c r="J76" s="176">
        <f>J184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66"/>
      <c r="C77" s="167"/>
      <c r="D77" s="168" t="s">
        <v>1230</v>
      </c>
      <c r="E77" s="169"/>
      <c r="F77" s="169"/>
      <c r="G77" s="169"/>
      <c r="H77" s="169"/>
      <c r="I77" s="169"/>
      <c r="J77" s="170">
        <f>J186</f>
        <v>0</v>
      </c>
      <c r="K77" s="167"/>
      <c r="L77" s="17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72"/>
      <c r="C78" s="173"/>
      <c r="D78" s="174" t="s">
        <v>1231</v>
      </c>
      <c r="E78" s="175"/>
      <c r="F78" s="175"/>
      <c r="G78" s="175"/>
      <c r="H78" s="175"/>
      <c r="I78" s="175"/>
      <c r="J78" s="176">
        <f>J187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2"/>
      <c r="C79" s="173"/>
      <c r="D79" s="174" t="s">
        <v>1232</v>
      </c>
      <c r="E79" s="175"/>
      <c r="F79" s="175"/>
      <c r="G79" s="175"/>
      <c r="H79" s="175"/>
      <c r="I79" s="175"/>
      <c r="J79" s="176">
        <f>J192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2"/>
      <c r="C80" s="173"/>
      <c r="D80" s="174" t="s">
        <v>1233</v>
      </c>
      <c r="E80" s="175"/>
      <c r="F80" s="175"/>
      <c r="G80" s="175"/>
      <c r="H80" s="175"/>
      <c r="I80" s="175"/>
      <c r="J80" s="176">
        <f>J196</f>
        <v>0</v>
      </c>
      <c r="K80" s="173"/>
      <c r="L80" s="17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2"/>
      <c r="C81" s="173"/>
      <c r="D81" s="174" t="s">
        <v>1234</v>
      </c>
      <c r="E81" s="175"/>
      <c r="F81" s="175"/>
      <c r="G81" s="175"/>
      <c r="H81" s="175"/>
      <c r="I81" s="175"/>
      <c r="J81" s="176">
        <f>J203</f>
        <v>0</v>
      </c>
      <c r="K81" s="173"/>
      <c r="L81" s="17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2"/>
      <c r="C82" s="173"/>
      <c r="D82" s="174" t="s">
        <v>1235</v>
      </c>
      <c r="E82" s="175"/>
      <c r="F82" s="175"/>
      <c r="G82" s="175"/>
      <c r="H82" s="175"/>
      <c r="I82" s="175"/>
      <c r="J82" s="176">
        <f>J206</f>
        <v>0</v>
      </c>
      <c r="K82" s="173"/>
      <c r="L82" s="17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2"/>
      <c r="C83" s="173"/>
      <c r="D83" s="174" t="s">
        <v>1236</v>
      </c>
      <c r="E83" s="175"/>
      <c r="F83" s="175"/>
      <c r="G83" s="175"/>
      <c r="H83" s="175"/>
      <c r="I83" s="175"/>
      <c r="J83" s="176">
        <f>J214</f>
        <v>0</v>
      </c>
      <c r="K83" s="173"/>
      <c r="L83" s="17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2"/>
      <c r="C84" s="173"/>
      <c r="D84" s="174" t="s">
        <v>1237</v>
      </c>
      <c r="E84" s="175"/>
      <c r="F84" s="175"/>
      <c r="G84" s="175"/>
      <c r="H84" s="175"/>
      <c r="I84" s="175"/>
      <c r="J84" s="176">
        <f>J216</f>
        <v>0</v>
      </c>
      <c r="K84" s="173"/>
      <c r="L84" s="17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90" s="2" customFormat="1" ht="6.96" customHeight="1">
      <c r="A90" s="39"/>
      <c r="B90" s="62"/>
      <c r="C90" s="63"/>
      <c r="D90" s="63"/>
      <c r="E90" s="63"/>
      <c r="F90" s="63"/>
      <c r="G90" s="63"/>
      <c r="H90" s="63"/>
      <c r="I90" s="63"/>
      <c r="J90" s="63"/>
      <c r="K90" s="63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4.96" customHeight="1">
      <c r="A91" s="39"/>
      <c r="B91" s="40"/>
      <c r="C91" s="24" t="s">
        <v>113</v>
      </c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16</v>
      </c>
      <c r="D93" s="41"/>
      <c r="E93" s="41"/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6.25" customHeight="1">
      <c r="A94" s="39"/>
      <c r="B94" s="40"/>
      <c r="C94" s="41"/>
      <c r="D94" s="41"/>
      <c r="E94" s="161" t="str">
        <f>E7</f>
        <v>NEMOCNICE ČESKÁ LÍPA, ÚPRAVY OHŘEVU TEPLÉ VODY (TUV)</v>
      </c>
      <c r="F94" s="33"/>
      <c r="G94" s="33"/>
      <c r="H94" s="33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2" customHeight="1">
      <c r="A95" s="39"/>
      <c r="B95" s="40"/>
      <c r="C95" s="33" t="s">
        <v>99</v>
      </c>
      <c r="D95" s="41"/>
      <c r="E95" s="41"/>
      <c r="F95" s="41"/>
      <c r="G95" s="41"/>
      <c r="H95" s="41"/>
      <c r="I95" s="41"/>
      <c r="J95" s="41"/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6.5" customHeight="1">
      <c r="A96" s="39"/>
      <c r="B96" s="40"/>
      <c r="C96" s="41"/>
      <c r="D96" s="41"/>
      <c r="E96" s="70" t="str">
        <f>E9</f>
        <v>D.3 - Měření a regulace</v>
      </c>
      <c r="F96" s="41"/>
      <c r="G96" s="41"/>
      <c r="H96" s="41"/>
      <c r="I96" s="41"/>
      <c r="J96" s="41"/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3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2" customHeight="1">
      <c r="A98" s="39"/>
      <c r="B98" s="40"/>
      <c r="C98" s="33" t="s">
        <v>21</v>
      </c>
      <c r="D98" s="41"/>
      <c r="E98" s="41"/>
      <c r="F98" s="28" t="str">
        <f>F12</f>
        <v xml:space="preserve">Purkyňova 1849, Česká Lípa </v>
      </c>
      <c r="G98" s="41"/>
      <c r="H98" s="41"/>
      <c r="I98" s="33" t="s">
        <v>23</v>
      </c>
      <c r="J98" s="73" t="str">
        <f>IF(J12="","",J12)</f>
        <v>11. 7. 2024</v>
      </c>
      <c r="K98" s="41"/>
      <c r="L98" s="13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13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5.15" customHeight="1">
      <c r="A100" s="39"/>
      <c r="B100" s="40"/>
      <c r="C100" s="33" t="s">
        <v>25</v>
      </c>
      <c r="D100" s="41"/>
      <c r="E100" s="41"/>
      <c r="F100" s="28" t="str">
        <f>E15</f>
        <v>Nemocnice s poliklinikou Česká Lípa a.s.</v>
      </c>
      <c r="G100" s="41"/>
      <c r="H100" s="41"/>
      <c r="I100" s="33" t="s">
        <v>33</v>
      </c>
      <c r="J100" s="37" t="str">
        <f>E21</f>
        <v>Ing. Václav Remuta</v>
      </c>
      <c r="K100" s="41"/>
      <c r="L100" s="13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5.15" customHeight="1">
      <c r="A101" s="39"/>
      <c r="B101" s="40"/>
      <c r="C101" s="33" t="s">
        <v>31</v>
      </c>
      <c r="D101" s="41"/>
      <c r="E101" s="41"/>
      <c r="F101" s="28" t="str">
        <f>IF(E18="","",E18)</f>
        <v>Vyplň údaj</v>
      </c>
      <c r="G101" s="41"/>
      <c r="H101" s="41"/>
      <c r="I101" s="33" t="s">
        <v>38</v>
      </c>
      <c r="J101" s="37" t="str">
        <f>E24</f>
        <v xml:space="preserve">STORING spol. s.r.o. </v>
      </c>
      <c r="K101" s="41"/>
      <c r="L101" s="13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10.32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135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11" customFormat="1" ht="29.28" customHeight="1">
      <c r="A103" s="178"/>
      <c r="B103" s="179"/>
      <c r="C103" s="180" t="s">
        <v>114</v>
      </c>
      <c r="D103" s="181" t="s">
        <v>63</v>
      </c>
      <c r="E103" s="181" t="s">
        <v>59</v>
      </c>
      <c r="F103" s="181" t="s">
        <v>60</v>
      </c>
      <c r="G103" s="181" t="s">
        <v>115</v>
      </c>
      <c r="H103" s="181" t="s">
        <v>116</v>
      </c>
      <c r="I103" s="181" t="s">
        <v>117</v>
      </c>
      <c r="J103" s="182" t="s">
        <v>103</v>
      </c>
      <c r="K103" s="183" t="s">
        <v>118</v>
      </c>
      <c r="L103" s="184"/>
      <c r="M103" s="93" t="s">
        <v>19</v>
      </c>
      <c r="N103" s="94" t="s">
        <v>48</v>
      </c>
      <c r="O103" s="94" t="s">
        <v>119</v>
      </c>
      <c r="P103" s="94" t="s">
        <v>120</v>
      </c>
      <c r="Q103" s="94" t="s">
        <v>121</v>
      </c>
      <c r="R103" s="94" t="s">
        <v>122</v>
      </c>
      <c r="S103" s="94" t="s">
        <v>123</v>
      </c>
      <c r="T103" s="95" t="s">
        <v>124</v>
      </c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</row>
    <row r="104" s="2" customFormat="1" ht="22.8" customHeight="1">
      <c r="A104" s="39"/>
      <c r="B104" s="40"/>
      <c r="C104" s="100" t="s">
        <v>125</v>
      </c>
      <c r="D104" s="41"/>
      <c r="E104" s="41"/>
      <c r="F104" s="41"/>
      <c r="G104" s="41"/>
      <c r="H104" s="41"/>
      <c r="I104" s="41"/>
      <c r="J104" s="185">
        <f>BK104</f>
        <v>0</v>
      </c>
      <c r="K104" s="41"/>
      <c r="L104" s="45"/>
      <c r="M104" s="96"/>
      <c r="N104" s="186"/>
      <c r="O104" s="97"/>
      <c r="P104" s="187">
        <f>P105+P152+P186</f>
        <v>0</v>
      </c>
      <c r="Q104" s="97"/>
      <c r="R104" s="187">
        <f>R105+R152+R186</f>
        <v>0</v>
      </c>
      <c r="S104" s="97"/>
      <c r="T104" s="188">
        <f>T105+T152+T186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77</v>
      </c>
      <c r="AU104" s="18" t="s">
        <v>104</v>
      </c>
      <c r="BK104" s="189">
        <f>BK105+BK152+BK186</f>
        <v>0</v>
      </c>
    </row>
    <row r="105" s="12" customFormat="1" ht="25.92" customHeight="1">
      <c r="A105" s="12"/>
      <c r="B105" s="190"/>
      <c r="C105" s="191"/>
      <c r="D105" s="192" t="s">
        <v>77</v>
      </c>
      <c r="E105" s="193" t="s">
        <v>1238</v>
      </c>
      <c r="F105" s="193" t="s">
        <v>1239</v>
      </c>
      <c r="G105" s="191"/>
      <c r="H105" s="191"/>
      <c r="I105" s="194"/>
      <c r="J105" s="195">
        <f>BK105</f>
        <v>0</v>
      </c>
      <c r="K105" s="191"/>
      <c r="L105" s="196"/>
      <c r="M105" s="197"/>
      <c r="N105" s="198"/>
      <c r="O105" s="198"/>
      <c r="P105" s="199">
        <f>P106+P112+P117+P126+P135+P139+P148+P150</f>
        <v>0</v>
      </c>
      <c r="Q105" s="198"/>
      <c r="R105" s="199">
        <f>R106+R112+R117+R126+R135+R139+R148+R150</f>
        <v>0</v>
      </c>
      <c r="S105" s="198"/>
      <c r="T105" s="200">
        <f>T106+T112+T117+T126+T135+T139+T148+T150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86</v>
      </c>
      <c r="AT105" s="202" t="s">
        <v>77</v>
      </c>
      <c r="AU105" s="202" t="s">
        <v>78</v>
      </c>
      <c r="AY105" s="201" t="s">
        <v>128</v>
      </c>
      <c r="BK105" s="203">
        <f>BK106+BK112+BK117+BK126+BK135+BK139+BK148+BK150</f>
        <v>0</v>
      </c>
    </row>
    <row r="106" s="12" customFormat="1" ht="22.8" customHeight="1">
      <c r="A106" s="12"/>
      <c r="B106" s="190"/>
      <c r="C106" s="191"/>
      <c r="D106" s="192" t="s">
        <v>77</v>
      </c>
      <c r="E106" s="204" t="s">
        <v>1240</v>
      </c>
      <c r="F106" s="204" t="s">
        <v>1241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SUM(P107:P111)</f>
        <v>0</v>
      </c>
      <c r="Q106" s="198"/>
      <c r="R106" s="199">
        <f>SUM(R107:R111)</f>
        <v>0</v>
      </c>
      <c r="S106" s="198"/>
      <c r="T106" s="200">
        <f>SUM(T107:T111)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86</v>
      </c>
      <c r="AT106" s="202" t="s">
        <v>77</v>
      </c>
      <c r="AU106" s="202" t="s">
        <v>86</v>
      </c>
      <c r="AY106" s="201" t="s">
        <v>128</v>
      </c>
      <c r="BK106" s="203">
        <f>SUM(BK107:BK111)</f>
        <v>0</v>
      </c>
    </row>
    <row r="107" s="2" customFormat="1" ht="24.15" customHeight="1">
      <c r="A107" s="39"/>
      <c r="B107" s="40"/>
      <c r="C107" s="206" t="s">
        <v>86</v>
      </c>
      <c r="D107" s="206" t="s">
        <v>130</v>
      </c>
      <c r="E107" s="207" t="s">
        <v>1242</v>
      </c>
      <c r="F107" s="208" t="s">
        <v>1243</v>
      </c>
      <c r="G107" s="209" t="s">
        <v>295</v>
      </c>
      <c r="H107" s="210">
        <v>1</v>
      </c>
      <c r="I107" s="211"/>
      <c r="J107" s="212">
        <f>ROUND(I107*H107,2)</f>
        <v>0</v>
      </c>
      <c r="K107" s="213"/>
      <c r="L107" s="45"/>
      <c r="M107" s="214" t="s">
        <v>19</v>
      </c>
      <c r="N107" s="215" t="s">
        <v>49</v>
      </c>
      <c r="O107" s="85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8" t="s">
        <v>134</v>
      </c>
      <c r="AT107" s="218" t="s">
        <v>130</v>
      </c>
      <c r="AU107" s="218" t="s">
        <v>88</v>
      </c>
      <c r="AY107" s="18" t="s">
        <v>128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8" t="s">
        <v>86</v>
      </c>
      <c r="BK107" s="219">
        <f>ROUND(I107*H107,2)</f>
        <v>0</v>
      </c>
      <c r="BL107" s="18" t="s">
        <v>134</v>
      </c>
      <c r="BM107" s="218" t="s">
        <v>1244</v>
      </c>
    </row>
    <row r="108" s="2" customFormat="1" ht="16.5" customHeight="1">
      <c r="A108" s="39"/>
      <c r="B108" s="40"/>
      <c r="C108" s="206" t="s">
        <v>88</v>
      </c>
      <c r="D108" s="206" t="s">
        <v>130</v>
      </c>
      <c r="E108" s="207" t="s">
        <v>1245</v>
      </c>
      <c r="F108" s="208" t="s">
        <v>1246</v>
      </c>
      <c r="G108" s="209" t="s">
        <v>172</v>
      </c>
      <c r="H108" s="210">
        <v>1</v>
      </c>
      <c r="I108" s="211"/>
      <c r="J108" s="212">
        <f>ROUND(I108*H108,2)</f>
        <v>0</v>
      </c>
      <c r="K108" s="213"/>
      <c r="L108" s="45"/>
      <c r="M108" s="214" t="s">
        <v>19</v>
      </c>
      <c r="N108" s="215" t="s">
        <v>49</v>
      </c>
      <c r="O108" s="85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8" t="s">
        <v>134</v>
      </c>
      <c r="AT108" s="218" t="s">
        <v>130</v>
      </c>
      <c r="AU108" s="218" t="s">
        <v>88</v>
      </c>
      <c r="AY108" s="18" t="s">
        <v>128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8" t="s">
        <v>86</v>
      </c>
      <c r="BK108" s="219">
        <f>ROUND(I108*H108,2)</f>
        <v>0</v>
      </c>
      <c r="BL108" s="18" t="s">
        <v>134</v>
      </c>
      <c r="BM108" s="218" t="s">
        <v>1247</v>
      </c>
    </row>
    <row r="109" s="2" customFormat="1" ht="24.15" customHeight="1">
      <c r="A109" s="39"/>
      <c r="B109" s="40"/>
      <c r="C109" s="206" t="s">
        <v>149</v>
      </c>
      <c r="D109" s="206" t="s">
        <v>130</v>
      </c>
      <c r="E109" s="207" t="s">
        <v>1248</v>
      </c>
      <c r="F109" s="208" t="s">
        <v>1249</v>
      </c>
      <c r="G109" s="209" t="s">
        <v>172</v>
      </c>
      <c r="H109" s="210">
        <v>1</v>
      </c>
      <c r="I109" s="211"/>
      <c r="J109" s="212">
        <f>ROUND(I109*H109,2)</f>
        <v>0</v>
      </c>
      <c r="K109" s="213"/>
      <c r="L109" s="45"/>
      <c r="M109" s="214" t="s">
        <v>19</v>
      </c>
      <c r="N109" s="215" t="s">
        <v>49</v>
      </c>
      <c r="O109" s="85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8" t="s">
        <v>134</v>
      </c>
      <c r="AT109" s="218" t="s">
        <v>130</v>
      </c>
      <c r="AU109" s="218" t="s">
        <v>88</v>
      </c>
      <c r="AY109" s="18" t="s">
        <v>128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8" t="s">
        <v>86</v>
      </c>
      <c r="BK109" s="219">
        <f>ROUND(I109*H109,2)</f>
        <v>0</v>
      </c>
      <c r="BL109" s="18" t="s">
        <v>134</v>
      </c>
      <c r="BM109" s="218" t="s">
        <v>1250</v>
      </c>
    </row>
    <row r="110" s="2" customFormat="1" ht="37.8" customHeight="1">
      <c r="A110" s="39"/>
      <c r="B110" s="40"/>
      <c r="C110" s="206" t="s">
        <v>134</v>
      </c>
      <c r="D110" s="206" t="s">
        <v>130</v>
      </c>
      <c r="E110" s="207" t="s">
        <v>1251</v>
      </c>
      <c r="F110" s="208" t="s">
        <v>1252</v>
      </c>
      <c r="G110" s="209" t="s">
        <v>172</v>
      </c>
      <c r="H110" s="210">
        <v>1</v>
      </c>
      <c r="I110" s="211"/>
      <c r="J110" s="212">
        <f>ROUND(I110*H110,2)</f>
        <v>0</v>
      </c>
      <c r="K110" s="213"/>
      <c r="L110" s="45"/>
      <c r="M110" s="214" t="s">
        <v>19</v>
      </c>
      <c r="N110" s="215" t="s">
        <v>49</v>
      </c>
      <c r="O110" s="85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8" t="s">
        <v>134</v>
      </c>
      <c r="AT110" s="218" t="s">
        <v>130</v>
      </c>
      <c r="AU110" s="218" t="s">
        <v>88</v>
      </c>
      <c r="AY110" s="18" t="s">
        <v>128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8" t="s">
        <v>86</v>
      </c>
      <c r="BK110" s="219">
        <f>ROUND(I110*H110,2)</f>
        <v>0</v>
      </c>
      <c r="BL110" s="18" t="s">
        <v>134</v>
      </c>
      <c r="BM110" s="218" t="s">
        <v>1253</v>
      </c>
    </row>
    <row r="111" s="2" customFormat="1" ht="16.5" customHeight="1">
      <c r="A111" s="39"/>
      <c r="B111" s="40"/>
      <c r="C111" s="206" t="s">
        <v>162</v>
      </c>
      <c r="D111" s="206" t="s">
        <v>130</v>
      </c>
      <c r="E111" s="207" t="s">
        <v>1254</v>
      </c>
      <c r="F111" s="208" t="s">
        <v>1255</v>
      </c>
      <c r="G111" s="209" t="s">
        <v>172</v>
      </c>
      <c r="H111" s="210">
        <v>1</v>
      </c>
      <c r="I111" s="211"/>
      <c r="J111" s="212">
        <f>ROUND(I111*H111,2)</f>
        <v>0</v>
      </c>
      <c r="K111" s="213"/>
      <c r="L111" s="45"/>
      <c r="M111" s="214" t="s">
        <v>19</v>
      </c>
      <c r="N111" s="215" t="s">
        <v>49</v>
      </c>
      <c r="O111" s="85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8" t="s">
        <v>134</v>
      </c>
      <c r="AT111" s="218" t="s">
        <v>130</v>
      </c>
      <c r="AU111" s="218" t="s">
        <v>88</v>
      </c>
      <c r="AY111" s="18" t="s">
        <v>128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8" t="s">
        <v>86</v>
      </c>
      <c r="BK111" s="219">
        <f>ROUND(I111*H111,2)</f>
        <v>0</v>
      </c>
      <c r="BL111" s="18" t="s">
        <v>134</v>
      </c>
      <c r="BM111" s="218" t="s">
        <v>1256</v>
      </c>
    </row>
    <row r="112" s="12" customFormat="1" ht="22.8" customHeight="1">
      <c r="A112" s="12"/>
      <c r="B112" s="190"/>
      <c r="C112" s="191"/>
      <c r="D112" s="192" t="s">
        <v>77</v>
      </c>
      <c r="E112" s="204" t="s">
        <v>1257</v>
      </c>
      <c r="F112" s="204" t="s">
        <v>1258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SUM(P113:P116)</f>
        <v>0</v>
      </c>
      <c r="Q112" s="198"/>
      <c r="R112" s="199">
        <f>SUM(R113:R116)</f>
        <v>0</v>
      </c>
      <c r="S112" s="198"/>
      <c r="T112" s="200">
        <f>SUM(T113:T116)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86</v>
      </c>
      <c r="AT112" s="202" t="s">
        <v>77</v>
      </c>
      <c r="AU112" s="202" t="s">
        <v>86</v>
      </c>
      <c r="AY112" s="201" t="s">
        <v>128</v>
      </c>
      <c r="BK112" s="203">
        <f>SUM(BK113:BK116)</f>
        <v>0</v>
      </c>
    </row>
    <row r="113" s="2" customFormat="1" ht="16.5" customHeight="1">
      <c r="A113" s="39"/>
      <c r="B113" s="40"/>
      <c r="C113" s="206" t="s">
        <v>160</v>
      </c>
      <c r="D113" s="206" t="s">
        <v>130</v>
      </c>
      <c r="E113" s="207" t="s">
        <v>1259</v>
      </c>
      <c r="F113" s="208" t="s">
        <v>1260</v>
      </c>
      <c r="G113" s="209" t="s">
        <v>295</v>
      </c>
      <c r="H113" s="210">
        <v>7</v>
      </c>
      <c r="I113" s="211"/>
      <c r="J113" s="212">
        <f>ROUND(I113*H113,2)</f>
        <v>0</v>
      </c>
      <c r="K113" s="213"/>
      <c r="L113" s="45"/>
      <c r="M113" s="214" t="s">
        <v>19</v>
      </c>
      <c r="N113" s="215" t="s">
        <v>49</v>
      </c>
      <c r="O113" s="85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8" t="s">
        <v>134</v>
      </c>
      <c r="AT113" s="218" t="s">
        <v>130</v>
      </c>
      <c r="AU113" s="218" t="s">
        <v>88</v>
      </c>
      <c r="AY113" s="18" t="s">
        <v>128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8" t="s">
        <v>86</v>
      </c>
      <c r="BK113" s="219">
        <f>ROUND(I113*H113,2)</f>
        <v>0</v>
      </c>
      <c r="BL113" s="18" t="s">
        <v>134</v>
      </c>
      <c r="BM113" s="218" t="s">
        <v>1261</v>
      </c>
    </row>
    <row r="114" s="2" customFormat="1" ht="16.5" customHeight="1">
      <c r="A114" s="39"/>
      <c r="B114" s="40"/>
      <c r="C114" s="206" t="s">
        <v>174</v>
      </c>
      <c r="D114" s="206" t="s">
        <v>130</v>
      </c>
      <c r="E114" s="207" t="s">
        <v>1262</v>
      </c>
      <c r="F114" s="208" t="s">
        <v>1263</v>
      </c>
      <c r="G114" s="209" t="s">
        <v>295</v>
      </c>
      <c r="H114" s="210">
        <v>2</v>
      </c>
      <c r="I114" s="211"/>
      <c r="J114" s="212">
        <f>ROUND(I114*H114,2)</f>
        <v>0</v>
      </c>
      <c r="K114" s="213"/>
      <c r="L114" s="45"/>
      <c r="M114" s="214" t="s">
        <v>19</v>
      </c>
      <c r="N114" s="215" t="s">
        <v>49</v>
      </c>
      <c r="O114" s="85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8" t="s">
        <v>134</v>
      </c>
      <c r="AT114" s="218" t="s">
        <v>130</v>
      </c>
      <c r="AU114" s="218" t="s">
        <v>88</v>
      </c>
      <c r="AY114" s="18" t="s">
        <v>128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8" t="s">
        <v>86</v>
      </c>
      <c r="BK114" s="219">
        <f>ROUND(I114*H114,2)</f>
        <v>0</v>
      </c>
      <c r="BL114" s="18" t="s">
        <v>134</v>
      </c>
      <c r="BM114" s="218" t="s">
        <v>1264</v>
      </c>
    </row>
    <row r="115" s="2" customFormat="1" ht="16.5" customHeight="1">
      <c r="A115" s="39"/>
      <c r="B115" s="40"/>
      <c r="C115" s="206" t="s">
        <v>178</v>
      </c>
      <c r="D115" s="206" t="s">
        <v>130</v>
      </c>
      <c r="E115" s="207" t="s">
        <v>1265</v>
      </c>
      <c r="F115" s="208" t="s">
        <v>1266</v>
      </c>
      <c r="G115" s="209" t="s">
        <v>172</v>
      </c>
      <c r="H115" s="210">
        <v>1</v>
      </c>
      <c r="I115" s="211"/>
      <c r="J115" s="212">
        <f>ROUND(I115*H115,2)</f>
        <v>0</v>
      </c>
      <c r="K115" s="213"/>
      <c r="L115" s="45"/>
      <c r="M115" s="214" t="s">
        <v>19</v>
      </c>
      <c r="N115" s="215" t="s">
        <v>49</v>
      </c>
      <c r="O115" s="85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8" t="s">
        <v>134</v>
      </c>
      <c r="AT115" s="218" t="s">
        <v>130</v>
      </c>
      <c r="AU115" s="218" t="s">
        <v>88</v>
      </c>
      <c r="AY115" s="18" t="s">
        <v>128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8" t="s">
        <v>86</v>
      </c>
      <c r="BK115" s="219">
        <f>ROUND(I115*H115,2)</f>
        <v>0</v>
      </c>
      <c r="BL115" s="18" t="s">
        <v>134</v>
      </c>
      <c r="BM115" s="218" t="s">
        <v>1267</v>
      </c>
    </row>
    <row r="116" s="2" customFormat="1" ht="16.5" customHeight="1">
      <c r="A116" s="39"/>
      <c r="B116" s="40"/>
      <c r="C116" s="206" t="s">
        <v>168</v>
      </c>
      <c r="D116" s="206" t="s">
        <v>130</v>
      </c>
      <c r="E116" s="207" t="s">
        <v>1268</v>
      </c>
      <c r="F116" s="208" t="s">
        <v>1269</v>
      </c>
      <c r="G116" s="209" t="s">
        <v>172</v>
      </c>
      <c r="H116" s="210">
        <v>1</v>
      </c>
      <c r="I116" s="211"/>
      <c r="J116" s="212">
        <f>ROUND(I116*H116,2)</f>
        <v>0</v>
      </c>
      <c r="K116" s="213"/>
      <c r="L116" s="45"/>
      <c r="M116" s="214" t="s">
        <v>19</v>
      </c>
      <c r="N116" s="215" t="s">
        <v>49</v>
      </c>
      <c r="O116" s="85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8" t="s">
        <v>134</v>
      </c>
      <c r="AT116" s="218" t="s">
        <v>130</v>
      </c>
      <c r="AU116" s="218" t="s">
        <v>88</v>
      </c>
      <c r="AY116" s="18" t="s">
        <v>128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8" t="s">
        <v>86</v>
      </c>
      <c r="BK116" s="219">
        <f>ROUND(I116*H116,2)</f>
        <v>0</v>
      </c>
      <c r="BL116" s="18" t="s">
        <v>134</v>
      </c>
      <c r="BM116" s="218" t="s">
        <v>1270</v>
      </c>
    </row>
    <row r="117" s="12" customFormat="1" ht="22.8" customHeight="1">
      <c r="A117" s="12"/>
      <c r="B117" s="190"/>
      <c r="C117" s="191"/>
      <c r="D117" s="192" t="s">
        <v>77</v>
      </c>
      <c r="E117" s="204" t="s">
        <v>1271</v>
      </c>
      <c r="F117" s="204" t="s">
        <v>1272</v>
      </c>
      <c r="G117" s="191"/>
      <c r="H117" s="191"/>
      <c r="I117" s="194"/>
      <c r="J117" s="205">
        <f>BK117</f>
        <v>0</v>
      </c>
      <c r="K117" s="191"/>
      <c r="L117" s="196"/>
      <c r="M117" s="197"/>
      <c r="N117" s="198"/>
      <c r="O117" s="198"/>
      <c r="P117" s="199">
        <f>SUM(P118:P125)</f>
        <v>0</v>
      </c>
      <c r="Q117" s="198"/>
      <c r="R117" s="199">
        <f>SUM(R118:R125)</f>
        <v>0</v>
      </c>
      <c r="S117" s="198"/>
      <c r="T117" s="200">
        <f>SUM(T118:T125)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86</v>
      </c>
      <c r="AT117" s="202" t="s">
        <v>77</v>
      </c>
      <c r="AU117" s="202" t="s">
        <v>86</v>
      </c>
      <c r="AY117" s="201" t="s">
        <v>128</v>
      </c>
      <c r="BK117" s="203">
        <f>SUM(BK118:BK125)</f>
        <v>0</v>
      </c>
    </row>
    <row r="118" s="2" customFormat="1" ht="24.15" customHeight="1">
      <c r="A118" s="39"/>
      <c r="B118" s="40"/>
      <c r="C118" s="206" t="s">
        <v>186</v>
      </c>
      <c r="D118" s="206" t="s">
        <v>130</v>
      </c>
      <c r="E118" s="207" t="s">
        <v>1273</v>
      </c>
      <c r="F118" s="208" t="s">
        <v>1274</v>
      </c>
      <c r="G118" s="209" t="s">
        <v>295</v>
      </c>
      <c r="H118" s="210">
        <v>20</v>
      </c>
      <c r="I118" s="211"/>
      <c r="J118" s="212">
        <f>ROUND(I118*H118,2)</f>
        <v>0</v>
      </c>
      <c r="K118" s="213"/>
      <c r="L118" s="45"/>
      <c r="M118" s="214" t="s">
        <v>19</v>
      </c>
      <c r="N118" s="215" t="s">
        <v>49</v>
      </c>
      <c r="O118" s="85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8" t="s">
        <v>134</v>
      </c>
      <c r="AT118" s="218" t="s">
        <v>130</v>
      </c>
      <c r="AU118" s="218" t="s">
        <v>88</v>
      </c>
      <c r="AY118" s="18" t="s">
        <v>128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8" t="s">
        <v>86</v>
      </c>
      <c r="BK118" s="219">
        <f>ROUND(I118*H118,2)</f>
        <v>0</v>
      </c>
      <c r="BL118" s="18" t="s">
        <v>134</v>
      </c>
      <c r="BM118" s="218" t="s">
        <v>1275</v>
      </c>
    </row>
    <row r="119" s="2" customFormat="1" ht="24.15" customHeight="1">
      <c r="A119" s="39"/>
      <c r="B119" s="40"/>
      <c r="C119" s="206" t="s">
        <v>195</v>
      </c>
      <c r="D119" s="206" t="s">
        <v>130</v>
      </c>
      <c r="E119" s="207" t="s">
        <v>1276</v>
      </c>
      <c r="F119" s="208" t="s">
        <v>1277</v>
      </c>
      <c r="G119" s="209" t="s">
        <v>295</v>
      </c>
      <c r="H119" s="210">
        <v>4</v>
      </c>
      <c r="I119" s="211"/>
      <c r="J119" s="212">
        <f>ROUND(I119*H119,2)</f>
        <v>0</v>
      </c>
      <c r="K119" s="213"/>
      <c r="L119" s="45"/>
      <c r="M119" s="214" t="s">
        <v>19</v>
      </c>
      <c r="N119" s="215" t="s">
        <v>49</v>
      </c>
      <c r="O119" s="85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8" t="s">
        <v>134</v>
      </c>
      <c r="AT119" s="218" t="s">
        <v>130</v>
      </c>
      <c r="AU119" s="218" t="s">
        <v>88</v>
      </c>
      <c r="AY119" s="18" t="s">
        <v>128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8" t="s">
        <v>86</v>
      </c>
      <c r="BK119" s="219">
        <f>ROUND(I119*H119,2)</f>
        <v>0</v>
      </c>
      <c r="BL119" s="18" t="s">
        <v>134</v>
      </c>
      <c r="BM119" s="218" t="s">
        <v>1278</v>
      </c>
    </row>
    <row r="120" s="2" customFormat="1" ht="16.5" customHeight="1">
      <c r="A120" s="39"/>
      <c r="B120" s="40"/>
      <c r="C120" s="206" t="s">
        <v>8</v>
      </c>
      <c r="D120" s="206" t="s">
        <v>130</v>
      </c>
      <c r="E120" s="207" t="s">
        <v>1279</v>
      </c>
      <c r="F120" s="208" t="s">
        <v>1280</v>
      </c>
      <c r="G120" s="209" t="s">
        <v>295</v>
      </c>
      <c r="H120" s="210">
        <v>1</v>
      </c>
      <c r="I120" s="211"/>
      <c r="J120" s="212">
        <f>ROUND(I120*H120,2)</f>
        <v>0</v>
      </c>
      <c r="K120" s="213"/>
      <c r="L120" s="45"/>
      <c r="M120" s="214" t="s">
        <v>19</v>
      </c>
      <c r="N120" s="215" t="s">
        <v>49</v>
      </c>
      <c r="O120" s="85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8" t="s">
        <v>134</v>
      </c>
      <c r="AT120" s="218" t="s">
        <v>130</v>
      </c>
      <c r="AU120" s="218" t="s">
        <v>88</v>
      </c>
      <c r="AY120" s="18" t="s">
        <v>128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8" t="s">
        <v>86</v>
      </c>
      <c r="BK120" s="219">
        <f>ROUND(I120*H120,2)</f>
        <v>0</v>
      </c>
      <c r="BL120" s="18" t="s">
        <v>134</v>
      </c>
      <c r="BM120" s="218" t="s">
        <v>1281</v>
      </c>
    </row>
    <row r="121" s="2" customFormat="1" ht="16.5" customHeight="1">
      <c r="A121" s="39"/>
      <c r="B121" s="40"/>
      <c r="C121" s="206" t="s">
        <v>205</v>
      </c>
      <c r="D121" s="206" t="s">
        <v>130</v>
      </c>
      <c r="E121" s="207" t="s">
        <v>1282</v>
      </c>
      <c r="F121" s="208" t="s">
        <v>1266</v>
      </c>
      <c r="G121" s="209" t="s">
        <v>295</v>
      </c>
      <c r="H121" s="210">
        <v>5</v>
      </c>
      <c r="I121" s="211"/>
      <c r="J121" s="212">
        <f>ROUND(I121*H121,2)</f>
        <v>0</v>
      </c>
      <c r="K121" s="213"/>
      <c r="L121" s="45"/>
      <c r="M121" s="214" t="s">
        <v>19</v>
      </c>
      <c r="N121" s="215" t="s">
        <v>49</v>
      </c>
      <c r="O121" s="85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8" t="s">
        <v>134</v>
      </c>
      <c r="AT121" s="218" t="s">
        <v>130</v>
      </c>
      <c r="AU121" s="218" t="s">
        <v>88</v>
      </c>
      <c r="AY121" s="18" t="s">
        <v>128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8" t="s">
        <v>86</v>
      </c>
      <c r="BK121" s="219">
        <f>ROUND(I121*H121,2)</f>
        <v>0</v>
      </c>
      <c r="BL121" s="18" t="s">
        <v>134</v>
      </c>
      <c r="BM121" s="218" t="s">
        <v>1283</v>
      </c>
    </row>
    <row r="122" s="2" customFormat="1" ht="16.5" customHeight="1">
      <c r="A122" s="39"/>
      <c r="B122" s="40"/>
      <c r="C122" s="206" t="s">
        <v>211</v>
      </c>
      <c r="D122" s="206" t="s">
        <v>130</v>
      </c>
      <c r="E122" s="207" t="s">
        <v>1284</v>
      </c>
      <c r="F122" s="208" t="s">
        <v>1285</v>
      </c>
      <c r="G122" s="209" t="s">
        <v>281</v>
      </c>
      <c r="H122" s="210">
        <v>150</v>
      </c>
      <c r="I122" s="211"/>
      <c r="J122" s="212">
        <f>ROUND(I122*H122,2)</f>
        <v>0</v>
      </c>
      <c r="K122" s="213"/>
      <c r="L122" s="45"/>
      <c r="M122" s="214" t="s">
        <v>19</v>
      </c>
      <c r="N122" s="215" t="s">
        <v>49</v>
      </c>
      <c r="O122" s="85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8" t="s">
        <v>134</v>
      </c>
      <c r="AT122" s="218" t="s">
        <v>130</v>
      </c>
      <c r="AU122" s="218" t="s">
        <v>88</v>
      </c>
      <c r="AY122" s="18" t="s">
        <v>128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8" t="s">
        <v>86</v>
      </c>
      <c r="BK122" s="219">
        <f>ROUND(I122*H122,2)</f>
        <v>0</v>
      </c>
      <c r="BL122" s="18" t="s">
        <v>134</v>
      </c>
      <c r="BM122" s="218" t="s">
        <v>1286</v>
      </c>
    </row>
    <row r="123" s="2" customFormat="1" ht="16.5" customHeight="1">
      <c r="A123" s="39"/>
      <c r="B123" s="40"/>
      <c r="C123" s="206" t="s">
        <v>215</v>
      </c>
      <c r="D123" s="206" t="s">
        <v>130</v>
      </c>
      <c r="E123" s="207" t="s">
        <v>1287</v>
      </c>
      <c r="F123" s="208" t="s">
        <v>1288</v>
      </c>
      <c r="G123" s="209" t="s">
        <v>281</v>
      </c>
      <c r="H123" s="210">
        <v>100</v>
      </c>
      <c r="I123" s="211"/>
      <c r="J123" s="212">
        <f>ROUND(I123*H123,2)</f>
        <v>0</v>
      </c>
      <c r="K123" s="213"/>
      <c r="L123" s="45"/>
      <c r="M123" s="214" t="s">
        <v>19</v>
      </c>
      <c r="N123" s="215" t="s">
        <v>49</v>
      </c>
      <c r="O123" s="85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8" t="s">
        <v>134</v>
      </c>
      <c r="AT123" s="218" t="s">
        <v>130</v>
      </c>
      <c r="AU123" s="218" t="s">
        <v>88</v>
      </c>
      <c r="AY123" s="18" t="s">
        <v>128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8" t="s">
        <v>86</v>
      </c>
      <c r="BK123" s="219">
        <f>ROUND(I123*H123,2)</f>
        <v>0</v>
      </c>
      <c r="BL123" s="18" t="s">
        <v>134</v>
      </c>
      <c r="BM123" s="218" t="s">
        <v>1289</v>
      </c>
    </row>
    <row r="124" s="2" customFormat="1" ht="16.5" customHeight="1">
      <c r="A124" s="39"/>
      <c r="B124" s="40"/>
      <c r="C124" s="206" t="s">
        <v>220</v>
      </c>
      <c r="D124" s="206" t="s">
        <v>130</v>
      </c>
      <c r="E124" s="207" t="s">
        <v>1290</v>
      </c>
      <c r="F124" s="208" t="s">
        <v>1291</v>
      </c>
      <c r="G124" s="209" t="s">
        <v>172</v>
      </c>
      <c r="H124" s="210">
        <v>1</v>
      </c>
      <c r="I124" s="211"/>
      <c r="J124" s="212">
        <f>ROUND(I124*H124,2)</f>
        <v>0</v>
      </c>
      <c r="K124" s="213"/>
      <c r="L124" s="45"/>
      <c r="M124" s="214" t="s">
        <v>19</v>
      </c>
      <c r="N124" s="215" t="s">
        <v>49</v>
      </c>
      <c r="O124" s="85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8" t="s">
        <v>134</v>
      </c>
      <c r="AT124" s="218" t="s">
        <v>130</v>
      </c>
      <c r="AU124" s="218" t="s">
        <v>88</v>
      </c>
      <c r="AY124" s="18" t="s">
        <v>128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8" t="s">
        <v>86</v>
      </c>
      <c r="BK124" s="219">
        <f>ROUND(I124*H124,2)</f>
        <v>0</v>
      </c>
      <c r="BL124" s="18" t="s">
        <v>134</v>
      </c>
      <c r="BM124" s="218" t="s">
        <v>1292</v>
      </c>
    </row>
    <row r="125" s="2" customFormat="1" ht="16.5" customHeight="1">
      <c r="A125" s="39"/>
      <c r="B125" s="40"/>
      <c r="C125" s="206" t="s">
        <v>226</v>
      </c>
      <c r="D125" s="206" t="s">
        <v>130</v>
      </c>
      <c r="E125" s="207" t="s">
        <v>1293</v>
      </c>
      <c r="F125" s="208" t="s">
        <v>1294</v>
      </c>
      <c r="G125" s="209" t="s">
        <v>172</v>
      </c>
      <c r="H125" s="210">
        <v>1</v>
      </c>
      <c r="I125" s="211"/>
      <c r="J125" s="212">
        <f>ROUND(I125*H125,2)</f>
        <v>0</v>
      </c>
      <c r="K125" s="213"/>
      <c r="L125" s="45"/>
      <c r="M125" s="214" t="s">
        <v>19</v>
      </c>
      <c r="N125" s="215" t="s">
        <v>49</v>
      </c>
      <c r="O125" s="85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8" t="s">
        <v>134</v>
      </c>
      <c r="AT125" s="218" t="s">
        <v>130</v>
      </c>
      <c r="AU125" s="218" t="s">
        <v>88</v>
      </c>
      <c r="AY125" s="18" t="s">
        <v>128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8" t="s">
        <v>86</v>
      </c>
      <c r="BK125" s="219">
        <f>ROUND(I125*H125,2)</f>
        <v>0</v>
      </c>
      <c r="BL125" s="18" t="s">
        <v>134</v>
      </c>
      <c r="BM125" s="218" t="s">
        <v>1295</v>
      </c>
    </row>
    <row r="126" s="12" customFormat="1" ht="22.8" customHeight="1">
      <c r="A126" s="12"/>
      <c r="B126" s="190"/>
      <c r="C126" s="191"/>
      <c r="D126" s="192" t="s">
        <v>77</v>
      </c>
      <c r="E126" s="204" t="s">
        <v>1296</v>
      </c>
      <c r="F126" s="204" t="s">
        <v>1297</v>
      </c>
      <c r="G126" s="191"/>
      <c r="H126" s="191"/>
      <c r="I126" s="194"/>
      <c r="J126" s="205">
        <f>BK126</f>
        <v>0</v>
      </c>
      <c r="K126" s="191"/>
      <c r="L126" s="196"/>
      <c r="M126" s="197"/>
      <c r="N126" s="198"/>
      <c r="O126" s="198"/>
      <c r="P126" s="199">
        <f>SUM(P127:P134)</f>
        <v>0</v>
      </c>
      <c r="Q126" s="198"/>
      <c r="R126" s="199">
        <f>SUM(R127:R134)</f>
        <v>0</v>
      </c>
      <c r="S126" s="198"/>
      <c r="T126" s="200">
        <f>SUM(T127:T134)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1" t="s">
        <v>86</v>
      </c>
      <c r="AT126" s="202" t="s">
        <v>77</v>
      </c>
      <c r="AU126" s="202" t="s">
        <v>86</v>
      </c>
      <c r="AY126" s="201" t="s">
        <v>128</v>
      </c>
      <c r="BK126" s="203">
        <f>SUM(BK127:BK134)</f>
        <v>0</v>
      </c>
    </row>
    <row r="127" s="2" customFormat="1" ht="16.5" customHeight="1">
      <c r="A127" s="39"/>
      <c r="B127" s="40"/>
      <c r="C127" s="206" t="s">
        <v>235</v>
      </c>
      <c r="D127" s="206" t="s">
        <v>130</v>
      </c>
      <c r="E127" s="207" t="s">
        <v>1298</v>
      </c>
      <c r="F127" s="208" t="s">
        <v>1299</v>
      </c>
      <c r="G127" s="209" t="s">
        <v>281</v>
      </c>
      <c r="H127" s="210">
        <v>800</v>
      </c>
      <c r="I127" s="211"/>
      <c r="J127" s="212">
        <f>ROUND(I127*H127,2)</f>
        <v>0</v>
      </c>
      <c r="K127" s="213"/>
      <c r="L127" s="45"/>
      <c r="M127" s="214" t="s">
        <v>19</v>
      </c>
      <c r="N127" s="215" t="s">
        <v>49</v>
      </c>
      <c r="O127" s="85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8" t="s">
        <v>134</v>
      </c>
      <c r="AT127" s="218" t="s">
        <v>130</v>
      </c>
      <c r="AU127" s="218" t="s">
        <v>88</v>
      </c>
      <c r="AY127" s="18" t="s">
        <v>128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8" t="s">
        <v>86</v>
      </c>
      <c r="BK127" s="219">
        <f>ROUND(I127*H127,2)</f>
        <v>0</v>
      </c>
      <c r="BL127" s="18" t="s">
        <v>134</v>
      </c>
      <c r="BM127" s="218" t="s">
        <v>1300</v>
      </c>
    </row>
    <row r="128" s="2" customFormat="1" ht="16.5" customHeight="1">
      <c r="A128" s="39"/>
      <c r="B128" s="40"/>
      <c r="C128" s="206" t="s">
        <v>240</v>
      </c>
      <c r="D128" s="206" t="s">
        <v>130</v>
      </c>
      <c r="E128" s="207" t="s">
        <v>1301</v>
      </c>
      <c r="F128" s="208" t="s">
        <v>1302</v>
      </c>
      <c r="G128" s="209" t="s">
        <v>281</v>
      </c>
      <c r="H128" s="210">
        <v>450</v>
      </c>
      <c r="I128" s="211"/>
      <c r="J128" s="212">
        <f>ROUND(I128*H128,2)</f>
        <v>0</v>
      </c>
      <c r="K128" s="213"/>
      <c r="L128" s="45"/>
      <c r="M128" s="214" t="s">
        <v>19</v>
      </c>
      <c r="N128" s="215" t="s">
        <v>49</v>
      </c>
      <c r="O128" s="85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8" t="s">
        <v>134</v>
      </c>
      <c r="AT128" s="218" t="s">
        <v>130</v>
      </c>
      <c r="AU128" s="218" t="s">
        <v>88</v>
      </c>
      <c r="AY128" s="18" t="s">
        <v>128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8" t="s">
        <v>86</v>
      </c>
      <c r="BK128" s="219">
        <f>ROUND(I128*H128,2)</f>
        <v>0</v>
      </c>
      <c r="BL128" s="18" t="s">
        <v>134</v>
      </c>
      <c r="BM128" s="218" t="s">
        <v>1303</v>
      </c>
    </row>
    <row r="129" s="2" customFormat="1" ht="16.5" customHeight="1">
      <c r="A129" s="39"/>
      <c r="B129" s="40"/>
      <c r="C129" s="206" t="s">
        <v>245</v>
      </c>
      <c r="D129" s="206" t="s">
        <v>130</v>
      </c>
      <c r="E129" s="207" t="s">
        <v>1304</v>
      </c>
      <c r="F129" s="208" t="s">
        <v>1285</v>
      </c>
      <c r="G129" s="209" t="s">
        <v>281</v>
      </c>
      <c r="H129" s="210">
        <v>450</v>
      </c>
      <c r="I129" s="211"/>
      <c r="J129" s="212">
        <f>ROUND(I129*H129,2)</f>
        <v>0</v>
      </c>
      <c r="K129" s="213"/>
      <c r="L129" s="45"/>
      <c r="M129" s="214" t="s">
        <v>19</v>
      </c>
      <c r="N129" s="215" t="s">
        <v>49</v>
      </c>
      <c r="O129" s="85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8" t="s">
        <v>134</v>
      </c>
      <c r="AT129" s="218" t="s">
        <v>130</v>
      </c>
      <c r="AU129" s="218" t="s">
        <v>88</v>
      </c>
      <c r="AY129" s="18" t="s">
        <v>128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8" t="s">
        <v>86</v>
      </c>
      <c r="BK129" s="219">
        <f>ROUND(I129*H129,2)</f>
        <v>0</v>
      </c>
      <c r="BL129" s="18" t="s">
        <v>134</v>
      </c>
      <c r="BM129" s="218" t="s">
        <v>1305</v>
      </c>
    </row>
    <row r="130" s="2" customFormat="1" ht="24.15" customHeight="1">
      <c r="A130" s="39"/>
      <c r="B130" s="40"/>
      <c r="C130" s="206" t="s">
        <v>7</v>
      </c>
      <c r="D130" s="206" t="s">
        <v>130</v>
      </c>
      <c r="E130" s="207" t="s">
        <v>1306</v>
      </c>
      <c r="F130" s="208" t="s">
        <v>1307</v>
      </c>
      <c r="G130" s="209" t="s">
        <v>281</v>
      </c>
      <c r="H130" s="210">
        <v>50</v>
      </c>
      <c r="I130" s="211"/>
      <c r="J130" s="212">
        <f>ROUND(I130*H130,2)</f>
        <v>0</v>
      </c>
      <c r="K130" s="213"/>
      <c r="L130" s="45"/>
      <c r="M130" s="214" t="s">
        <v>19</v>
      </c>
      <c r="N130" s="215" t="s">
        <v>49</v>
      </c>
      <c r="O130" s="85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8" t="s">
        <v>134</v>
      </c>
      <c r="AT130" s="218" t="s">
        <v>130</v>
      </c>
      <c r="AU130" s="218" t="s">
        <v>88</v>
      </c>
      <c r="AY130" s="18" t="s">
        <v>128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8" t="s">
        <v>86</v>
      </c>
      <c r="BK130" s="219">
        <f>ROUND(I130*H130,2)</f>
        <v>0</v>
      </c>
      <c r="BL130" s="18" t="s">
        <v>134</v>
      </c>
      <c r="BM130" s="218" t="s">
        <v>1308</v>
      </c>
    </row>
    <row r="131" s="2" customFormat="1" ht="24.15" customHeight="1">
      <c r="A131" s="39"/>
      <c r="B131" s="40"/>
      <c r="C131" s="206" t="s">
        <v>256</v>
      </c>
      <c r="D131" s="206" t="s">
        <v>130</v>
      </c>
      <c r="E131" s="207" t="s">
        <v>1309</v>
      </c>
      <c r="F131" s="208" t="s">
        <v>1310</v>
      </c>
      <c r="G131" s="209" t="s">
        <v>281</v>
      </c>
      <c r="H131" s="210">
        <v>30</v>
      </c>
      <c r="I131" s="211"/>
      <c r="J131" s="212">
        <f>ROUND(I131*H131,2)</f>
        <v>0</v>
      </c>
      <c r="K131" s="213"/>
      <c r="L131" s="45"/>
      <c r="M131" s="214" t="s">
        <v>19</v>
      </c>
      <c r="N131" s="215" t="s">
        <v>49</v>
      </c>
      <c r="O131" s="85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8" t="s">
        <v>134</v>
      </c>
      <c r="AT131" s="218" t="s">
        <v>130</v>
      </c>
      <c r="AU131" s="218" t="s">
        <v>88</v>
      </c>
      <c r="AY131" s="18" t="s">
        <v>128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8" t="s">
        <v>86</v>
      </c>
      <c r="BK131" s="219">
        <f>ROUND(I131*H131,2)</f>
        <v>0</v>
      </c>
      <c r="BL131" s="18" t="s">
        <v>134</v>
      </c>
      <c r="BM131" s="218" t="s">
        <v>1311</v>
      </c>
    </row>
    <row r="132" s="2" customFormat="1" ht="16.5" customHeight="1">
      <c r="A132" s="39"/>
      <c r="B132" s="40"/>
      <c r="C132" s="206" t="s">
        <v>261</v>
      </c>
      <c r="D132" s="206" t="s">
        <v>130</v>
      </c>
      <c r="E132" s="207" t="s">
        <v>1312</v>
      </c>
      <c r="F132" s="208" t="s">
        <v>1288</v>
      </c>
      <c r="G132" s="209" t="s">
        <v>281</v>
      </c>
      <c r="H132" s="210">
        <v>20</v>
      </c>
      <c r="I132" s="211"/>
      <c r="J132" s="212">
        <f>ROUND(I132*H132,2)</f>
        <v>0</v>
      </c>
      <c r="K132" s="213"/>
      <c r="L132" s="45"/>
      <c r="M132" s="214" t="s">
        <v>19</v>
      </c>
      <c r="N132" s="215" t="s">
        <v>49</v>
      </c>
      <c r="O132" s="85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8" t="s">
        <v>134</v>
      </c>
      <c r="AT132" s="218" t="s">
        <v>130</v>
      </c>
      <c r="AU132" s="218" t="s">
        <v>88</v>
      </c>
      <c r="AY132" s="18" t="s">
        <v>128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8" t="s">
        <v>86</v>
      </c>
      <c r="BK132" s="219">
        <f>ROUND(I132*H132,2)</f>
        <v>0</v>
      </c>
      <c r="BL132" s="18" t="s">
        <v>134</v>
      </c>
      <c r="BM132" s="218" t="s">
        <v>1313</v>
      </c>
    </row>
    <row r="133" s="2" customFormat="1" ht="16.5" customHeight="1">
      <c r="A133" s="39"/>
      <c r="B133" s="40"/>
      <c r="C133" s="206" t="s">
        <v>375</v>
      </c>
      <c r="D133" s="206" t="s">
        <v>130</v>
      </c>
      <c r="E133" s="207" t="s">
        <v>1314</v>
      </c>
      <c r="F133" s="208" t="s">
        <v>1315</v>
      </c>
      <c r="G133" s="209" t="s">
        <v>172</v>
      </c>
      <c r="H133" s="210">
        <v>1</v>
      </c>
      <c r="I133" s="211"/>
      <c r="J133" s="212">
        <f>ROUND(I133*H133,2)</f>
        <v>0</v>
      </c>
      <c r="K133" s="213"/>
      <c r="L133" s="45"/>
      <c r="M133" s="214" t="s">
        <v>19</v>
      </c>
      <c r="N133" s="215" t="s">
        <v>49</v>
      </c>
      <c r="O133" s="85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8" t="s">
        <v>134</v>
      </c>
      <c r="AT133" s="218" t="s">
        <v>130</v>
      </c>
      <c r="AU133" s="218" t="s">
        <v>88</v>
      </c>
      <c r="AY133" s="18" t="s">
        <v>128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8" t="s">
        <v>86</v>
      </c>
      <c r="BK133" s="219">
        <f>ROUND(I133*H133,2)</f>
        <v>0</v>
      </c>
      <c r="BL133" s="18" t="s">
        <v>134</v>
      </c>
      <c r="BM133" s="218" t="s">
        <v>1316</v>
      </c>
    </row>
    <row r="134" s="2" customFormat="1" ht="24.15" customHeight="1">
      <c r="A134" s="39"/>
      <c r="B134" s="40"/>
      <c r="C134" s="206" t="s">
        <v>379</v>
      </c>
      <c r="D134" s="206" t="s">
        <v>130</v>
      </c>
      <c r="E134" s="207" t="s">
        <v>1317</v>
      </c>
      <c r="F134" s="208" t="s">
        <v>1318</v>
      </c>
      <c r="G134" s="209" t="s">
        <v>172</v>
      </c>
      <c r="H134" s="210">
        <v>1</v>
      </c>
      <c r="I134" s="211"/>
      <c r="J134" s="212">
        <f>ROUND(I134*H134,2)</f>
        <v>0</v>
      </c>
      <c r="K134" s="213"/>
      <c r="L134" s="45"/>
      <c r="M134" s="214" t="s">
        <v>19</v>
      </c>
      <c r="N134" s="215" t="s">
        <v>49</v>
      </c>
      <c r="O134" s="85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8" t="s">
        <v>134</v>
      </c>
      <c r="AT134" s="218" t="s">
        <v>130</v>
      </c>
      <c r="AU134" s="218" t="s">
        <v>88</v>
      </c>
      <c r="AY134" s="18" t="s">
        <v>128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8" t="s">
        <v>86</v>
      </c>
      <c r="BK134" s="219">
        <f>ROUND(I134*H134,2)</f>
        <v>0</v>
      </c>
      <c r="BL134" s="18" t="s">
        <v>134</v>
      </c>
      <c r="BM134" s="218" t="s">
        <v>1319</v>
      </c>
    </row>
    <row r="135" s="12" customFormat="1" ht="22.8" customHeight="1">
      <c r="A135" s="12"/>
      <c r="B135" s="190"/>
      <c r="C135" s="191"/>
      <c r="D135" s="192" t="s">
        <v>77</v>
      </c>
      <c r="E135" s="204" t="s">
        <v>1320</v>
      </c>
      <c r="F135" s="204" t="s">
        <v>1321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SUM(P136:P138)</f>
        <v>0</v>
      </c>
      <c r="Q135" s="198"/>
      <c r="R135" s="199">
        <f>SUM(R136:R138)</f>
        <v>0</v>
      </c>
      <c r="S135" s="198"/>
      <c r="T135" s="200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86</v>
      </c>
      <c r="AT135" s="202" t="s">
        <v>77</v>
      </c>
      <c r="AU135" s="202" t="s">
        <v>86</v>
      </c>
      <c r="AY135" s="201" t="s">
        <v>128</v>
      </c>
      <c r="BK135" s="203">
        <f>SUM(BK136:BK138)</f>
        <v>0</v>
      </c>
    </row>
    <row r="136" s="2" customFormat="1" ht="16.5" customHeight="1">
      <c r="A136" s="39"/>
      <c r="B136" s="40"/>
      <c r="C136" s="206" t="s">
        <v>384</v>
      </c>
      <c r="D136" s="206" t="s">
        <v>130</v>
      </c>
      <c r="E136" s="207" t="s">
        <v>1322</v>
      </c>
      <c r="F136" s="208" t="s">
        <v>1323</v>
      </c>
      <c r="G136" s="209" t="s">
        <v>172</v>
      </c>
      <c r="H136" s="210">
        <v>1</v>
      </c>
      <c r="I136" s="211"/>
      <c r="J136" s="212">
        <f>ROUND(I136*H136,2)</f>
        <v>0</v>
      </c>
      <c r="K136" s="213"/>
      <c r="L136" s="45"/>
      <c r="M136" s="214" t="s">
        <v>19</v>
      </c>
      <c r="N136" s="215" t="s">
        <v>49</v>
      </c>
      <c r="O136" s="85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8" t="s">
        <v>134</v>
      </c>
      <c r="AT136" s="218" t="s">
        <v>130</v>
      </c>
      <c r="AU136" s="218" t="s">
        <v>88</v>
      </c>
      <c r="AY136" s="18" t="s">
        <v>128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8" t="s">
        <v>86</v>
      </c>
      <c r="BK136" s="219">
        <f>ROUND(I136*H136,2)</f>
        <v>0</v>
      </c>
      <c r="BL136" s="18" t="s">
        <v>134</v>
      </c>
      <c r="BM136" s="218" t="s">
        <v>1324</v>
      </c>
    </row>
    <row r="137" s="2" customFormat="1" ht="16.5" customHeight="1">
      <c r="A137" s="39"/>
      <c r="B137" s="40"/>
      <c r="C137" s="206" t="s">
        <v>390</v>
      </c>
      <c r="D137" s="206" t="s">
        <v>130</v>
      </c>
      <c r="E137" s="207" t="s">
        <v>1325</v>
      </c>
      <c r="F137" s="208" t="s">
        <v>1326</v>
      </c>
      <c r="G137" s="209" t="s">
        <v>172</v>
      </c>
      <c r="H137" s="210">
        <v>1</v>
      </c>
      <c r="I137" s="211"/>
      <c r="J137" s="212">
        <f>ROUND(I137*H137,2)</f>
        <v>0</v>
      </c>
      <c r="K137" s="213"/>
      <c r="L137" s="45"/>
      <c r="M137" s="214" t="s">
        <v>19</v>
      </c>
      <c r="N137" s="215" t="s">
        <v>49</v>
      </c>
      <c r="O137" s="85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8" t="s">
        <v>134</v>
      </c>
      <c r="AT137" s="218" t="s">
        <v>130</v>
      </c>
      <c r="AU137" s="218" t="s">
        <v>88</v>
      </c>
      <c r="AY137" s="18" t="s">
        <v>128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8" t="s">
        <v>86</v>
      </c>
      <c r="BK137" s="219">
        <f>ROUND(I137*H137,2)</f>
        <v>0</v>
      </c>
      <c r="BL137" s="18" t="s">
        <v>134</v>
      </c>
      <c r="BM137" s="218" t="s">
        <v>1327</v>
      </c>
    </row>
    <row r="138" s="2" customFormat="1" ht="24.15" customHeight="1">
      <c r="A138" s="39"/>
      <c r="B138" s="40"/>
      <c r="C138" s="206" t="s">
        <v>395</v>
      </c>
      <c r="D138" s="206" t="s">
        <v>130</v>
      </c>
      <c r="E138" s="207" t="s">
        <v>1328</v>
      </c>
      <c r="F138" s="208" t="s">
        <v>1329</v>
      </c>
      <c r="G138" s="209" t="s">
        <v>172</v>
      </c>
      <c r="H138" s="210">
        <v>1</v>
      </c>
      <c r="I138" s="211"/>
      <c r="J138" s="212">
        <f>ROUND(I138*H138,2)</f>
        <v>0</v>
      </c>
      <c r="K138" s="213"/>
      <c r="L138" s="45"/>
      <c r="M138" s="214" t="s">
        <v>19</v>
      </c>
      <c r="N138" s="215" t="s">
        <v>49</v>
      </c>
      <c r="O138" s="85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8" t="s">
        <v>134</v>
      </c>
      <c r="AT138" s="218" t="s">
        <v>130</v>
      </c>
      <c r="AU138" s="218" t="s">
        <v>88</v>
      </c>
      <c r="AY138" s="18" t="s">
        <v>128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8" t="s">
        <v>86</v>
      </c>
      <c r="BK138" s="219">
        <f>ROUND(I138*H138,2)</f>
        <v>0</v>
      </c>
      <c r="BL138" s="18" t="s">
        <v>134</v>
      </c>
      <c r="BM138" s="218" t="s">
        <v>1330</v>
      </c>
    </row>
    <row r="139" s="12" customFormat="1" ht="22.8" customHeight="1">
      <c r="A139" s="12"/>
      <c r="B139" s="190"/>
      <c r="C139" s="191"/>
      <c r="D139" s="192" t="s">
        <v>77</v>
      </c>
      <c r="E139" s="204" t="s">
        <v>1331</v>
      </c>
      <c r="F139" s="204" t="s">
        <v>1171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SUM(P140:P147)</f>
        <v>0</v>
      </c>
      <c r="Q139" s="198"/>
      <c r="R139" s="199">
        <f>SUM(R140:R147)</f>
        <v>0</v>
      </c>
      <c r="S139" s="198"/>
      <c r="T139" s="200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86</v>
      </c>
      <c r="AT139" s="202" t="s">
        <v>77</v>
      </c>
      <c r="AU139" s="202" t="s">
        <v>86</v>
      </c>
      <c r="AY139" s="201" t="s">
        <v>128</v>
      </c>
      <c r="BK139" s="203">
        <f>SUM(BK140:BK147)</f>
        <v>0</v>
      </c>
    </row>
    <row r="140" s="2" customFormat="1" ht="16.5" customHeight="1">
      <c r="A140" s="39"/>
      <c r="B140" s="40"/>
      <c r="C140" s="206" t="s">
        <v>400</v>
      </c>
      <c r="D140" s="206" t="s">
        <v>130</v>
      </c>
      <c r="E140" s="207" t="s">
        <v>1332</v>
      </c>
      <c r="F140" s="208" t="s">
        <v>1333</v>
      </c>
      <c r="G140" s="209" t="s">
        <v>172</v>
      </c>
      <c r="H140" s="210">
        <v>1</v>
      </c>
      <c r="I140" s="211"/>
      <c r="J140" s="212">
        <f>ROUND(I140*H140,2)</f>
        <v>0</v>
      </c>
      <c r="K140" s="213"/>
      <c r="L140" s="45"/>
      <c r="M140" s="214" t="s">
        <v>19</v>
      </c>
      <c r="N140" s="215" t="s">
        <v>49</v>
      </c>
      <c r="O140" s="85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8" t="s">
        <v>134</v>
      </c>
      <c r="AT140" s="218" t="s">
        <v>130</v>
      </c>
      <c r="AU140" s="218" t="s">
        <v>88</v>
      </c>
      <c r="AY140" s="18" t="s">
        <v>128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8" t="s">
        <v>86</v>
      </c>
      <c r="BK140" s="219">
        <f>ROUND(I140*H140,2)</f>
        <v>0</v>
      </c>
      <c r="BL140" s="18" t="s">
        <v>134</v>
      </c>
      <c r="BM140" s="218" t="s">
        <v>1334</v>
      </c>
    </row>
    <row r="141" s="2" customFormat="1" ht="16.5" customHeight="1">
      <c r="A141" s="39"/>
      <c r="B141" s="40"/>
      <c r="C141" s="206" t="s">
        <v>404</v>
      </c>
      <c r="D141" s="206" t="s">
        <v>130</v>
      </c>
      <c r="E141" s="207" t="s">
        <v>1335</v>
      </c>
      <c r="F141" s="208" t="s">
        <v>1336</v>
      </c>
      <c r="G141" s="209" t="s">
        <v>172</v>
      </c>
      <c r="H141" s="210">
        <v>1</v>
      </c>
      <c r="I141" s="211"/>
      <c r="J141" s="212">
        <f>ROUND(I141*H141,2)</f>
        <v>0</v>
      </c>
      <c r="K141" s="213"/>
      <c r="L141" s="45"/>
      <c r="M141" s="214" t="s">
        <v>19</v>
      </c>
      <c r="N141" s="215" t="s">
        <v>49</v>
      </c>
      <c r="O141" s="85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8" t="s">
        <v>134</v>
      </c>
      <c r="AT141" s="218" t="s">
        <v>130</v>
      </c>
      <c r="AU141" s="218" t="s">
        <v>88</v>
      </c>
      <c r="AY141" s="18" t="s">
        <v>128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8" t="s">
        <v>86</v>
      </c>
      <c r="BK141" s="219">
        <f>ROUND(I141*H141,2)</f>
        <v>0</v>
      </c>
      <c r="BL141" s="18" t="s">
        <v>134</v>
      </c>
      <c r="BM141" s="218" t="s">
        <v>1337</v>
      </c>
    </row>
    <row r="142" s="2" customFormat="1" ht="16.5" customHeight="1">
      <c r="A142" s="39"/>
      <c r="B142" s="40"/>
      <c r="C142" s="206" t="s">
        <v>408</v>
      </c>
      <c r="D142" s="206" t="s">
        <v>130</v>
      </c>
      <c r="E142" s="207" t="s">
        <v>1338</v>
      </c>
      <c r="F142" s="208" t="s">
        <v>1339</v>
      </c>
      <c r="G142" s="209" t="s">
        <v>172</v>
      </c>
      <c r="H142" s="210">
        <v>1</v>
      </c>
      <c r="I142" s="211"/>
      <c r="J142" s="212">
        <f>ROUND(I142*H142,2)</f>
        <v>0</v>
      </c>
      <c r="K142" s="213"/>
      <c r="L142" s="45"/>
      <c r="M142" s="214" t="s">
        <v>19</v>
      </c>
      <c r="N142" s="215" t="s">
        <v>49</v>
      </c>
      <c r="O142" s="85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8" t="s">
        <v>134</v>
      </c>
      <c r="AT142" s="218" t="s">
        <v>130</v>
      </c>
      <c r="AU142" s="218" t="s">
        <v>88</v>
      </c>
      <c r="AY142" s="18" t="s">
        <v>128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8" t="s">
        <v>86</v>
      </c>
      <c r="BK142" s="219">
        <f>ROUND(I142*H142,2)</f>
        <v>0</v>
      </c>
      <c r="BL142" s="18" t="s">
        <v>134</v>
      </c>
      <c r="BM142" s="218" t="s">
        <v>1340</v>
      </c>
    </row>
    <row r="143" s="2" customFormat="1" ht="16.5" customHeight="1">
      <c r="A143" s="39"/>
      <c r="B143" s="40"/>
      <c r="C143" s="206" t="s">
        <v>296</v>
      </c>
      <c r="D143" s="206" t="s">
        <v>130</v>
      </c>
      <c r="E143" s="207" t="s">
        <v>1341</v>
      </c>
      <c r="F143" s="208" t="s">
        <v>1342</v>
      </c>
      <c r="G143" s="209" t="s">
        <v>172</v>
      </c>
      <c r="H143" s="210">
        <v>1</v>
      </c>
      <c r="I143" s="211"/>
      <c r="J143" s="212">
        <f>ROUND(I143*H143,2)</f>
        <v>0</v>
      </c>
      <c r="K143" s="213"/>
      <c r="L143" s="45"/>
      <c r="M143" s="214" t="s">
        <v>19</v>
      </c>
      <c r="N143" s="215" t="s">
        <v>49</v>
      </c>
      <c r="O143" s="85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8" t="s">
        <v>134</v>
      </c>
      <c r="AT143" s="218" t="s">
        <v>130</v>
      </c>
      <c r="AU143" s="218" t="s">
        <v>88</v>
      </c>
      <c r="AY143" s="18" t="s">
        <v>128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8" t="s">
        <v>86</v>
      </c>
      <c r="BK143" s="219">
        <f>ROUND(I143*H143,2)</f>
        <v>0</v>
      </c>
      <c r="BL143" s="18" t="s">
        <v>134</v>
      </c>
      <c r="BM143" s="218" t="s">
        <v>1343</v>
      </c>
    </row>
    <row r="144" s="2" customFormat="1" ht="16.5" customHeight="1">
      <c r="A144" s="39"/>
      <c r="B144" s="40"/>
      <c r="C144" s="206" t="s">
        <v>416</v>
      </c>
      <c r="D144" s="206" t="s">
        <v>130</v>
      </c>
      <c r="E144" s="207" t="s">
        <v>1344</v>
      </c>
      <c r="F144" s="208" t="s">
        <v>1345</v>
      </c>
      <c r="G144" s="209" t="s">
        <v>172</v>
      </c>
      <c r="H144" s="210">
        <v>1</v>
      </c>
      <c r="I144" s="211"/>
      <c r="J144" s="212">
        <f>ROUND(I144*H144,2)</f>
        <v>0</v>
      </c>
      <c r="K144" s="213"/>
      <c r="L144" s="45"/>
      <c r="M144" s="214" t="s">
        <v>19</v>
      </c>
      <c r="N144" s="215" t="s">
        <v>49</v>
      </c>
      <c r="O144" s="85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8" t="s">
        <v>134</v>
      </c>
      <c r="AT144" s="218" t="s">
        <v>130</v>
      </c>
      <c r="AU144" s="218" t="s">
        <v>88</v>
      </c>
      <c r="AY144" s="18" t="s">
        <v>128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8" t="s">
        <v>86</v>
      </c>
      <c r="BK144" s="219">
        <f>ROUND(I144*H144,2)</f>
        <v>0</v>
      </c>
      <c r="BL144" s="18" t="s">
        <v>134</v>
      </c>
      <c r="BM144" s="218" t="s">
        <v>1346</v>
      </c>
    </row>
    <row r="145" s="2" customFormat="1" ht="16.5" customHeight="1">
      <c r="A145" s="39"/>
      <c r="B145" s="40"/>
      <c r="C145" s="206" t="s">
        <v>420</v>
      </c>
      <c r="D145" s="206" t="s">
        <v>130</v>
      </c>
      <c r="E145" s="207" t="s">
        <v>1347</v>
      </c>
      <c r="F145" s="208" t="s">
        <v>1348</v>
      </c>
      <c r="G145" s="209" t="s">
        <v>172</v>
      </c>
      <c r="H145" s="210">
        <v>1</v>
      </c>
      <c r="I145" s="211"/>
      <c r="J145" s="212">
        <f>ROUND(I145*H145,2)</f>
        <v>0</v>
      </c>
      <c r="K145" s="213"/>
      <c r="L145" s="45"/>
      <c r="M145" s="214" t="s">
        <v>19</v>
      </c>
      <c r="N145" s="215" t="s">
        <v>49</v>
      </c>
      <c r="O145" s="85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8" t="s">
        <v>134</v>
      </c>
      <c r="AT145" s="218" t="s">
        <v>130</v>
      </c>
      <c r="AU145" s="218" t="s">
        <v>88</v>
      </c>
      <c r="AY145" s="18" t="s">
        <v>128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8" t="s">
        <v>86</v>
      </c>
      <c r="BK145" s="219">
        <f>ROUND(I145*H145,2)</f>
        <v>0</v>
      </c>
      <c r="BL145" s="18" t="s">
        <v>134</v>
      </c>
      <c r="BM145" s="218" t="s">
        <v>1349</v>
      </c>
    </row>
    <row r="146" s="2" customFormat="1" ht="16.5" customHeight="1">
      <c r="A146" s="39"/>
      <c r="B146" s="40"/>
      <c r="C146" s="206" t="s">
        <v>425</v>
      </c>
      <c r="D146" s="206" t="s">
        <v>130</v>
      </c>
      <c r="E146" s="207" t="s">
        <v>1350</v>
      </c>
      <c r="F146" s="208" t="s">
        <v>1351</v>
      </c>
      <c r="G146" s="209" t="s">
        <v>172</v>
      </c>
      <c r="H146" s="210">
        <v>1</v>
      </c>
      <c r="I146" s="211"/>
      <c r="J146" s="212">
        <f>ROUND(I146*H146,2)</f>
        <v>0</v>
      </c>
      <c r="K146" s="213"/>
      <c r="L146" s="45"/>
      <c r="M146" s="214" t="s">
        <v>19</v>
      </c>
      <c r="N146" s="215" t="s">
        <v>49</v>
      </c>
      <c r="O146" s="85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8" t="s">
        <v>134</v>
      </c>
      <c r="AT146" s="218" t="s">
        <v>130</v>
      </c>
      <c r="AU146" s="218" t="s">
        <v>88</v>
      </c>
      <c r="AY146" s="18" t="s">
        <v>128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8" t="s">
        <v>86</v>
      </c>
      <c r="BK146" s="219">
        <f>ROUND(I146*H146,2)</f>
        <v>0</v>
      </c>
      <c r="BL146" s="18" t="s">
        <v>134</v>
      </c>
      <c r="BM146" s="218" t="s">
        <v>1352</v>
      </c>
    </row>
    <row r="147" s="2" customFormat="1" ht="16.5" customHeight="1">
      <c r="A147" s="39"/>
      <c r="B147" s="40"/>
      <c r="C147" s="206" t="s">
        <v>429</v>
      </c>
      <c r="D147" s="206" t="s">
        <v>130</v>
      </c>
      <c r="E147" s="207" t="s">
        <v>1353</v>
      </c>
      <c r="F147" s="208" t="s">
        <v>1354</v>
      </c>
      <c r="G147" s="209" t="s">
        <v>172</v>
      </c>
      <c r="H147" s="210">
        <v>1</v>
      </c>
      <c r="I147" s="211"/>
      <c r="J147" s="212">
        <f>ROUND(I147*H147,2)</f>
        <v>0</v>
      </c>
      <c r="K147" s="213"/>
      <c r="L147" s="45"/>
      <c r="M147" s="214" t="s">
        <v>19</v>
      </c>
      <c r="N147" s="215" t="s">
        <v>49</v>
      </c>
      <c r="O147" s="85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8" t="s">
        <v>134</v>
      </c>
      <c r="AT147" s="218" t="s">
        <v>130</v>
      </c>
      <c r="AU147" s="218" t="s">
        <v>88</v>
      </c>
      <c r="AY147" s="18" t="s">
        <v>128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8" t="s">
        <v>86</v>
      </c>
      <c r="BK147" s="219">
        <f>ROUND(I147*H147,2)</f>
        <v>0</v>
      </c>
      <c r="BL147" s="18" t="s">
        <v>134</v>
      </c>
      <c r="BM147" s="218" t="s">
        <v>1355</v>
      </c>
    </row>
    <row r="148" s="12" customFormat="1" ht="22.8" customHeight="1">
      <c r="A148" s="12"/>
      <c r="B148" s="190"/>
      <c r="C148" s="191"/>
      <c r="D148" s="192" t="s">
        <v>77</v>
      </c>
      <c r="E148" s="204" t="s">
        <v>1356</v>
      </c>
      <c r="F148" s="204" t="s">
        <v>1357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P149</f>
        <v>0</v>
      </c>
      <c r="Q148" s="198"/>
      <c r="R148" s="199">
        <f>R149</f>
        <v>0</v>
      </c>
      <c r="S148" s="198"/>
      <c r="T148" s="200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86</v>
      </c>
      <c r="AT148" s="202" t="s">
        <v>77</v>
      </c>
      <c r="AU148" s="202" t="s">
        <v>86</v>
      </c>
      <c r="AY148" s="201" t="s">
        <v>128</v>
      </c>
      <c r="BK148" s="203">
        <f>BK149</f>
        <v>0</v>
      </c>
    </row>
    <row r="149" s="2" customFormat="1" ht="21.75" customHeight="1">
      <c r="A149" s="39"/>
      <c r="B149" s="40"/>
      <c r="C149" s="206" t="s">
        <v>434</v>
      </c>
      <c r="D149" s="206" t="s">
        <v>130</v>
      </c>
      <c r="E149" s="207" t="s">
        <v>1358</v>
      </c>
      <c r="F149" s="208" t="s">
        <v>1359</v>
      </c>
      <c r="G149" s="209" t="s">
        <v>172</v>
      </c>
      <c r="H149" s="210">
        <v>1</v>
      </c>
      <c r="I149" s="211"/>
      <c r="J149" s="212">
        <f>ROUND(I149*H149,2)</f>
        <v>0</v>
      </c>
      <c r="K149" s="213"/>
      <c r="L149" s="45"/>
      <c r="M149" s="214" t="s">
        <v>19</v>
      </c>
      <c r="N149" s="215" t="s">
        <v>49</v>
      </c>
      <c r="O149" s="85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8" t="s">
        <v>134</v>
      </c>
      <c r="AT149" s="218" t="s">
        <v>130</v>
      </c>
      <c r="AU149" s="218" t="s">
        <v>88</v>
      </c>
      <c r="AY149" s="18" t="s">
        <v>128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8" t="s">
        <v>86</v>
      </c>
      <c r="BK149" s="219">
        <f>ROUND(I149*H149,2)</f>
        <v>0</v>
      </c>
      <c r="BL149" s="18" t="s">
        <v>134</v>
      </c>
      <c r="BM149" s="218" t="s">
        <v>1360</v>
      </c>
    </row>
    <row r="150" s="12" customFormat="1" ht="22.8" customHeight="1">
      <c r="A150" s="12"/>
      <c r="B150" s="190"/>
      <c r="C150" s="191"/>
      <c r="D150" s="192" t="s">
        <v>77</v>
      </c>
      <c r="E150" s="204" t="s">
        <v>1361</v>
      </c>
      <c r="F150" s="204" t="s">
        <v>95</v>
      </c>
      <c r="G150" s="191"/>
      <c r="H150" s="191"/>
      <c r="I150" s="194"/>
      <c r="J150" s="205">
        <f>BK150</f>
        <v>0</v>
      </c>
      <c r="K150" s="191"/>
      <c r="L150" s="196"/>
      <c r="M150" s="197"/>
      <c r="N150" s="198"/>
      <c r="O150" s="198"/>
      <c r="P150" s="199">
        <f>P151</f>
        <v>0</v>
      </c>
      <c r="Q150" s="198"/>
      <c r="R150" s="199">
        <f>R151</f>
        <v>0</v>
      </c>
      <c r="S150" s="198"/>
      <c r="T150" s="20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86</v>
      </c>
      <c r="AT150" s="202" t="s">
        <v>77</v>
      </c>
      <c r="AU150" s="202" t="s">
        <v>86</v>
      </c>
      <c r="AY150" s="201" t="s">
        <v>128</v>
      </c>
      <c r="BK150" s="203">
        <f>BK151</f>
        <v>0</v>
      </c>
    </row>
    <row r="151" s="2" customFormat="1" ht="16.5" customHeight="1">
      <c r="A151" s="39"/>
      <c r="B151" s="40"/>
      <c r="C151" s="206" t="s">
        <v>438</v>
      </c>
      <c r="D151" s="206" t="s">
        <v>130</v>
      </c>
      <c r="E151" s="207" t="s">
        <v>1362</v>
      </c>
      <c r="F151" s="208" t="s">
        <v>1363</v>
      </c>
      <c r="G151" s="209" t="s">
        <v>172</v>
      </c>
      <c r="H151" s="210">
        <v>1</v>
      </c>
      <c r="I151" s="211"/>
      <c r="J151" s="212">
        <f>ROUND(I151*H151,2)</f>
        <v>0</v>
      </c>
      <c r="K151" s="213"/>
      <c r="L151" s="45"/>
      <c r="M151" s="214" t="s">
        <v>19</v>
      </c>
      <c r="N151" s="215" t="s">
        <v>49</v>
      </c>
      <c r="O151" s="85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8" t="s">
        <v>134</v>
      </c>
      <c r="AT151" s="218" t="s">
        <v>130</v>
      </c>
      <c r="AU151" s="218" t="s">
        <v>88</v>
      </c>
      <c r="AY151" s="18" t="s">
        <v>128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8" t="s">
        <v>86</v>
      </c>
      <c r="BK151" s="219">
        <f>ROUND(I151*H151,2)</f>
        <v>0</v>
      </c>
      <c r="BL151" s="18" t="s">
        <v>134</v>
      </c>
      <c r="BM151" s="218" t="s">
        <v>1364</v>
      </c>
    </row>
    <row r="152" s="12" customFormat="1" ht="25.92" customHeight="1">
      <c r="A152" s="12"/>
      <c r="B152" s="190"/>
      <c r="C152" s="191"/>
      <c r="D152" s="192" t="s">
        <v>77</v>
      </c>
      <c r="E152" s="193" t="s">
        <v>1365</v>
      </c>
      <c r="F152" s="193" t="s">
        <v>1366</v>
      </c>
      <c r="G152" s="191"/>
      <c r="H152" s="191"/>
      <c r="I152" s="194"/>
      <c r="J152" s="195">
        <f>BK152</f>
        <v>0</v>
      </c>
      <c r="K152" s="191"/>
      <c r="L152" s="196"/>
      <c r="M152" s="197"/>
      <c r="N152" s="198"/>
      <c r="O152" s="198"/>
      <c r="P152" s="199">
        <f>P153+P158+P163+P171+P174+P182+P184</f>
        <v>0</v>
      </c>
      <c r="Q152" s="198"/>
      <c r="R152" s="199">
        <f>R153+R158+R163+R171+R174+R182+R184</f>
        <v>0</v>
      </c>
      <c r="S152" s="198"/>
      <c r="T152" s="200">
        <f>T153+T158+T163+T171+T174+T182+T184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86</v>
      </c>
      <c r="AT152" s="202" t="s">
        <v>77</v>
      </c>
      <c r="AU152" s="202" t="s">
        <v>78</v>
      </c>
      <c r="AY152" s="201" t="s">
        <v>128</v>
      </c>
      <c r="BK152" s="203">
        <f>BK153+BK158+BK163+BK171+BK174+BK182+BK184</f>
        <v>0</v>
      </c>
    </row>
    <row r="153" s="12" customFormat="1" ht="22.8" customHeight="1">
      <c r="A153" s="12"/>
      <c r="B153" s="190"/>
      <c r="C153" s="191"/>
      <c r="D153" s="192" t="s">
        <v>77</v>
      </c>
      <c r="E153" s="204" t="s">
        <v>1367</v>
      </c>
      <c r="F153" s="204" t="s">
        <v>1368</v>
      </c>
      <c r="G153" s="191"/>
      <c r="H153" s="191"/>
      <c r="I153" s="194"/>
      <c r="J153" s="205">
        <f>BK153</f>
        <v>0</v>
      </c>
      <c r="K153" s="191"/>
      <c r="L153" s="196"/>
      <c r="M153" s="197"/>
      <c r="N153" s="198"/>
      <c r="O153" s="198"/>
      <c r="P153" s="199">
        <f>SUM(P154:P157)</f>
        <v>0</v>
      </c>
      <c r="Q153" s="198"/>
      <c r="R153" s="199">
        <f>SUM(R154:R157)</f>
        <v>0</v>
      </c>
      <c r="S153" s="198"/>
      <c r="T153" s="200">
        <f>SUM(T154:T157)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86</v>
      </c>
      <c r="AT153" s="202" t="s">
        <v>77</v>
      </c>
      <c r="AU153" s="202" t="s">
        <v>86</v>
      </c>
      <c r="AY153" s="201" t="s">
        <v>128</v>
      </c>
      <c r="BK153" s="203">
        <f>SUM(BK154:BK157)</f>
        <v>0</v>
      </c>
    </row>
    <row r="154" s="2" customFormat="1" ht="16.5" customHeight="1">
      <c r="A154" s="39"/>
      <c r="B154" s="40"/>
      <c r="C154" s="206" t="s">
        <v>445</v>
      </c>
      <c r="D154" s="206" t="s">
        <v>130</v>
      </c>
      <c r="E154" s="207" t="s">
        <v>1369</v>
      </c>
      <c r="F154" s="208" t="s">
        <v>1246</v>
      </c>
      <c r="G154" s="209" t="s">
        <v>172</v>
      </c>
      <c r="H154" s="210">
        <v>1</v>
      </c>
      <c r="I154" s="211"/>
      <c r="J154" s="212">
        <f>ROUND(I154*H154,2)</f>
        <v>0</v>
      </c>
      <c r="K154" s="213"/>
      <c r="L154" s="45"/>
      <c r="M154" s="214" t="s">
        <v>19</v>
      </c>
      <c r="N154" s="215" t="s">
        <v>49</v>
      </c>
      <c r="O154" s="85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8" t="s">
        <v>134</v>
      </c>
      <c r="AT154" s="218" t="s">
        <v>130</v>
      </c>
      <c r="AU154" s="218" t="s">
        <v>88</v>
      </c>
      <c r="AY154" s="18" t="s">
        <v>128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8" t="s">
        <v>86</v>
      </c>
      <c r="BK154" s="219">
        <f>ROUND(I154*H154,2)</f>
        <v>0</v>
      </c>
      <c r="BL154" s="18" t="s">
        <v>134</v>
      </c>
      <c r="BM154" s="218" t="s">
        <v>1370</v>
      </c>
    </row>
    <row r="155" s="2" customFormat="1" ht="24.15" customHeight="1">
      <c r="A155" s="39"/>
      <c r="B155" s="40"/>
      <c r="C155" s="206" t="s">
        <v>450</v>
      </c>
      <c r="D155" s="206" t="s">
        <v>130</v>
      </c>
      <c r="E155" s="207" t="s">
        <v>1371</v>
      </c>
      <c r="F155" s="208" t="s">
        <v>1249</v>
      </c>
      <c r="G155" s="209" t="s">
        <v>172</v>
      </c>
      <c r="H155" s="210">
        <v>1</v>
      </c>
      <c r="I155" s="211"/>
      <c r="J155" s="212">
        <f>ROUND(I155*H155,2)</f>
        <v>0</v>
      </c>
      <c r="K155" s="213"/>
      <c r="L155" s="45"/>
      <c r="M155" s="214" t="s">
        <v>19</v>
      </c>
      <c r="N155" s="215" t="s">
        <v>49</v>
      </c>
      <c r="O155" s="85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8" t="s">
        <v>134</v>
      </c>
      <c r="AT155" s="218" t="s">
        <v>130</v>
      </c>
      <c r="AU155" s="218" t="s">
        <v>88</v>
      </c>
      <c r="AY155" s="18" t="s">
        <v>128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8" t="s">
        <v>86</v>
      </c>
      <c r="BK155" s="219">
        <f>ROUND(I155*H155,2)</f>
        <v>0</v>
      </c>
      <c r="BL155" s="18" t="s">
        <v>134</v>
      </c>
      <c r="BM155" s="218" t="s">
        <v>1372</v>
      </c>
    </row>
    <row r="156" s="2" customFormat="1" ht="37.8" customHeight="1">
      <c r="A156" s="39"/>
      <c r="B156" s="40"/>
      <c r="C156" s="206" t="s">
        <v>455</v>
      </c>
      <c r="D156" s="206" t="s">
        <v>130</v>
      </c>
      <c r="E156" s="207" t="s">
        <v>1373</v>
      </c>
      <c r="F156" s="208" t="s">
        <v>1252</v>
      </c>
      <c r="G156" s="209" t="s">
        <v>172</v>
      </c>
      <c r="H156" s="210">
        <v>1</v>
      </c>
      <c r="I156" s="211"/>
      <c r="J156" s="212">
        <f>ROUND(I156*H156,2)</f>
        <v>0</v>
      </c>
      <c r="K156" s="213"/>
      <c r="L156" s="45"/>
      <c r="M156" s="214" t="s">
        <v>19</v>
      </c>
      <c r="N156" s="215" t="s">
        <v>49</v>
      </c>
      <c r="O156" s="85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8" t="s">
        <v>134</v>
      </c>
      <c r="AT156" s="218" t="s">
        <v>130</v>
      </c>
      <c r="AU156" s="218" t="s">
        <v>88</v>
      </c>
      <c r="AY156" s="18" t="s">
        <v>128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8" t="s">
        <v>86</v>
      </c>
      <c r="BK156" s="219">
        <f>ROUND(I156*H156,2)</f>
        <v>0</v>
      </c>
      <c r="BL156" s="18" t="s">
        <v>134</v>
      </c>
      <c r="BM156" s="218" t="s">
        <v>1374</v>
      </c>
    </row>
    <row r="157" s="2" customFormat="1" ht="16.5" customHeight="1">
      <c r="A157" s="39"/>
      <c r="B157" s="40"/>
      <c r="C157" s="206" t="s">
        <v>460</v>
      </c>
      <c r="D157" s="206" t="s">
        <v>130</v>
      </c>
      <c r="E157" s="207" t="s">
        <v>1375</v>
      </c>
      <c r="F157" s="208" t="s">
        <v>1255</v>
      </c>
      <c r="G157" s="209" t="s">
        <v>172</v>
      </c>
      <c r="H157" s="210">
        <v>1</v>
      </c>
      <c r="I157" s="211"/>
      <c r="J157" s="212">
        <f>ROUND(I157*H157,2)</f>
        <v>0</v>
      </c>
      <c r="K157" s="213"/>
      <c r="L157" s="45"/>
      <c r="M157" s="214" t="s">
        <v>19</v>
      </c>
      <c r="N157" s="215" t="s">
        <v>49</v>
      </c>
      <c r="O157" s="85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8" t="s">
        <v>134</v>
      </c>
      <c r="AT157" s="218" t="s">
        <v>130</v>
      </c>
      <c r="AU157" s="218" t="s">
        <v>88</v>
      </c>
      <c r="AY157" s="18" t="s">
        <v>128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8" t="s">
        <v>86</v>
      </c>
      <c r="BK157" s="219">
        <f>ROUND(I157*H157,2)</f>
        <v>0</v>
      </c>
      <c r="BL157" s="18" t="s">
        <v>134</v>
      </c>
      <c r="BM157" s="218" t="s">
        <v>1376</v>
      </c>
    </row>
    <row r="158" s="12" customFormat="1" ht="22.8" customHeight="1">
      <c r="A158" s="12"/>
      <c r="B158" s="190"/>
      <c r="C158" s="191"/>
      <c r="D158" s="192" t="s">
        <v>77</v>
      </c>
      <c r="E158" s="204" t="s">
        <v>1377</v>
      </c>
      <c r="F158" s="204" t="s">
        <v>1258</v>
      </c>
      <c r="G158" s="191"/>
      <c r="H158" s="191"/>
      <c r="I158" s="194"/>
      <c r="J158" s="205">
        <f>BK158</f>
        <v>0</v>
      </c>
      <c r="K158" s="191"/>
      <c r="L158" s="196"/>
      <c r="M158" s="197"/>
      <c r="N158" s="198"/>
      <c r="O158" s="198"/>
      <c r="P158" s="199">
        <f>SUM(P159:P162)</f>
        <v>0</v>
      </c>
      <c r="Q158" s="198"/>
      <c r="R158" s="199">
        <f>SUM(R159:R162)</f>
        <v>0</v>
      </c>
      <c r="S158" s="198"/>
      <c r="T158" s="200">
        <f>SUM(T159:T162)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1" t="s">
        <v>86</v>
      </c>
      <c r="AT158" s="202" t="s">
        <v>77</v>
      </c>
      <c r="AU158" s="202" t="s">
        <v>86</v>
      </c>
      <c r="AY158" s="201" t="s">
        <v>128</v>
      </c>
      <c r="BK158" s="203">
        <f>SUM(BK159:BK162)</f>
        <v>0</v>
      </c>
    </row>
    <row r="159" s="2" customFormat="1" ht="16.5" customHeight="1">
      <c r="A159" s="39"/>
      <c r="B159" s="40"/>
      <c r="C159" s="206" t="s">
        <v>465</v>
      </c>
      <c r="D159" s="206" t="s">
        <v>130</v>
      </c>
      <c r="E159" s="207" t="s">
        <v>1378</v>
      </c>
      <c r="F159" s="208" t="s">
        <v>1379</v>
      </c>
      <c r="G159" s="209" t="s">
        <v>295</v>
      </c>
      <c r="H159" s="210">
        <v>3</v>
      </c>
      <c r="I159" s="211"/>
      <c r="J159" s="212">
        <f>ROUND(I159*H159,2)</f>
        <v>0</v>
      </c>
      <c r="K159" s="213"/>
      <c r="L159" s="45"/>
      <c r="M159" s="214" t="s">
        <v>19</v>
      </c>
      <c r="N159" s="215" t="s">
        <v>49</v>
      </c>
      <c r="O159" s="85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8" t="s">
        <v>134</v>
      </c>
      <c r="AT159" s="218" t="s">
        <v>130</v>
      </c>
      <c r="AU159" s="218" t="s">
        <v>88</v>
      </c>
      <c r="AY159" s="18" t="s">
        <v>128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8" t="s">
        <v>86</v>
      </c>
      <c r="BK159" s="219">
        <f>ROUND(I159*H159,2)</f>
        <v>0</v>
      </c>
      <c r="BL159" s="18" t="s">
        <v>134</v>
      </c>
      <c r="BM159" s="218" t="s">
        <v>1380</v>
      </c>
    </row>
    <row r="160" s="2" customFormat="1" ht="16.5" customHeight="1">
      <c r="A160" s="39"/>
      <c r="B160" s="40"/>
      <c r="C160" s="206" t="s">
        <v>469</v>
      </c>
      <c r="D160" s="206" t="s">
        <v>130</v>
      </c>
      <c r="E160" s="207" t="s">
        <v>1381</v>
      </c>
      <c r="F160" s="208" t="s">
        <v>1382</v>
      </c>
      <c r="G160" s="209" t="s">
        <v>295</v>
      </c>
      <c r="H160" s="210">
        <v>1</v>
      </c>
      <c r="I160" s="211"/>
      <c r="J160" s="212">
        <f>ROUND(I160*H160,2)</f>
        <v>0</v>
      </c>
      <c r="K160" s="213"/>
      <c r="L160" s="45"/>
      <c r="M160" s="214" t="s">
        <v>19</v>
      </c>
      <c r="N160" s="215" t="s">
        <v>49</v>
      </c>
      <c r="O160" s="85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8" t="s">
        <v>134</v>
      </c>
      <c r="AT160" s="218" t="s">
        <v>130</v>
      </c>
      <c r="AU160" s="218" t="s">
        <v>88</v>
      </c>
      <c r="AY160" s="18" t="s">
        <v>128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8" t="s">
        <v>86</v>
      </c>
      <c r="BK160" s="219">
        <f>ROUND(I160*H160,2)</f>
        <v>0</v>
      </c>
      <c r="BL160" s="18" t="s">
        <v>134</v>
      </c>
      <c r="BM160" s="218" t="s">
        <v>1383</v>
      </c>
    </row>
    <row r="161" s="2" customFormat="1" ht="16.5" customHeight="1">
      <c r="A161" s="39"/>
      <c r="B161" s="40"/>
      <c r="C161" s="206" t="s">
        <v>473</v>
      </c>
      <c r="D161" s="206" t="s">
        <v>130</v>
      </c>
      <c r="E161" s="207" t="s">
        <v>1384</v>
      </c>
      <c r="F161" s="208" t="s">
        <v>1266</v>
      </c>
      <c r="G161" s="209" t="s">
        <v>295</v>
      </c>
      <c r="H161" s="210">
        <v>1</v>
      </c>
      <c r="I161" s="211"/>
      <c r="J161" s="212">
        <f>ROUND(I161*H161,2)</f>
        <v>0</v>
      </c>
      <c r="K161" s="213"/>
      <c r="L161" s="45"/>
      <c r="M161" s="214" t="s">
        <v>19</v>
      </c>
      <c r="N161" s="215" t="s">
        <v>49</v>
      </c>
      <c r="O161" s="85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8" t="s">
        <v>134</v>
      </c>
      <c r="AT161" s="218" t="s">
        <v>130</v>
      </c>
      <c r="AU161" s="218" t="s">
        <v>88</v>
      </c>
      <c r="AY161" s="18" t="s">
        <v>128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8" t="s">
        <v>86</v>
      </c>
      <c r="BK161" s="219">
        <f>ROUND(I161*H161,2)</f>
        <v>0</v>
      </c>
      <c r="BL161" s="18" t="s">
        <v>134</v>
      </c>
      <c r="BM161" s="218" t="s">
        <v>1385</v>
      </c>
    </row>
    <row r="162" s="2" customFormat="1" ht="16.5" customHeight="1">
      <c r="A162" s="39"/>
      <c r="B162" s="40"/>
      <c r="C162" s="206" t="s">
        <v>477</v>
      </c>
      <c r="D162" s="206" t="s">
        <v>130</v>
      </c>
      <c r="E162" s="207" t="s">
        <v>1386</v>
      </c>
      <c r="F162" s="208" t="s">
        <v>1269</v>
      </c>
      <c r="G162" s="209" t="s">
        <v>172</v>
      </c>
      <c r="H162" s="210">
        <v>1</v>
      </c>
      <c r="I162" s="211"/>
      <c r="J162" s="212">
        <f>ROUND(I162*H162,2)</f>
        <v>0</v>
      </c>
      <c r="K162" s="213"/>
      <c r="L162" s="45"/>
      <c r="M162" s="214" t="s">
        <v>19</v>
      </c>
      <c r="N162" s="215" t="s">
        <v>49</v>
      </c>
      <c r="O162" s="85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8" t="s">
        <v>134</v>
      </c>
      <c r="AT162" s="218" t="s">
        <v>130</v>
      </c>
      <c r="AU162" s="218" t="s">
        <v>88</v>
      </c>
      <c r="AY162" s="18" t="s">
        <v>128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8" t="s">
        <v>86</v>
      </c>
      <c r="BK162" s="219">
        <f>ROUND(I162*H162,2)</f>
        <v>0</v>
      </c>
      <c r="BL162" s="18" t="s">
        <v>134</v>
      </c>
      <c r="BM162" s="218" t="s">
        <v>1387</v>
      </c>
    </row>
    <row r="163" s="12" customFormat="1" ht="22.8" customHeight="1">
      <c r="A163" s="12"/>
      <c r="B163" s="190"/>
      <c r="C163" s="191"/>
      <c r="D163" s="192" t="s">
        <v>77</v>
      </c>
      <c r="E163" s="204" t="s">
        <v>1388</v>
      </c>
      <c r="F163" s="204" t="s">
        <v>1297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SUM(P164:P170)</f>
        <v>0</v>
      </c>
      <c r="Q163" s="198"/>
      <c r="R163" s="199">
        <f>SUM(R164:R170)</f>
        <v>0</v>
      </c>
      <c r="S163" s="198"/>
      <c r="T163" s="200">
        <f>SUM(T164:T170)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86</v>
      </c>
      <c r="AT163" s="202" t="s">
        <v>77</v>
      </c>
      <c r="AU163" s="202" t="s">
        <v>86</v>
      </c>
      <c r="AY163" s="201" t="s">
        <v>128</v>
      </c>
      <c r="BK163" s="203">
        <f>SUM(BK164:BK170)</f>
        <v>0</v>
      </c>
    </row>
    <row r="164" s="2" customFormat="1" ht="16.5" customHeight="1">
      <c r="A164" s="39"/>
      <c r="B164" s="40"/>
      <c r="C164" s="206" t="s">
        <v>481</v>
      </c>
      <c r="D164" s="206" t="s">
        <v>130</v>
      </c>
      <c r="E164" s="207" t="s">
        <v>1389</v>
      </c>
      <c r="F164" s="208" t="s">
        <v>1299</v>
      </c>
      <c r="G164" s="209" t="s">
        <v>281</v>
      </c>
      <c r="H164" s="210">
        <v>200</v>
      </c>
      <c r="I164" s="211"/>
      <c r="J164" s="212">
        <f>ROUND(I164*H164,2)</f>
        <v>0</v>
      </c>
      <c r="K164" s="213"/>
      <c r="L164" s="45"/>
      <c r="M164" s="214" t="s">
        <v>19</v>
      </c>
      <c r="N164" s="215" t="s">
        <v>49</v>
      </c>
      <c r="O164" s="85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8" t="s">
        <v>134</v>
      </c>
      <c r="AT164" s="218" t="s">
        <v>130</v>
      </c>
      <c r="AU164" s="218" t="s">
        <v>88</v>
      </c>
      <c r="AY164" s="18" t="s">
        <v>128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8" t="s">
        <v>86</v>
      </c>
      <c r="BK164" s="219">
        <f>ROUND(I164*H164,2)</f>
        <v>0</v>
      </c>
      <c r="BL164" s="18" t="s">
        <v>134</v>
      </c>
      <c r="BM164" s="218" t="s">
        <v>1390</v>
      </c>
    </row>
    <row r="165" s="2" customFormat="1" ht="16.5" customHeight="1">
      <c r="A165" s="39"/>
      <c r="B165" s="40"/>
      <c r="C165" s="206" t="s">
        <v>485</v>
      </c>
      <c r="D165" s="206" t="s">
        <v>130</v>
      </c>
      <c r="E165" s="207" t="s">
        <v>1391</v>
      </c>
      <c r="F165" s="208" t="s">
        <v>1302</v>
      </c>
      <c r="G165" s="209" t="s">
        <v>281</v>
      </c>
      <c r="H165" s="210">
        <v>20</v>
      </c>
      <c r="I165" s="211"/>
      <c r="J165" s="212">
        <f>ROUND(I165*H165,2)</f>
        <v>0</v>
      </c>
      <c r="K165" s="213"/>
      <c r="L165" s="45"/>
      <c r="M165" s="214" t="s">
        <v>19</v>
      </c>
      <c r="N165" s="215" t="s">
        <v>49</v>
      </c>
      <c r="O165" s="85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8" t="s">
        <v>134</v>
      </c>
      <c r="AT165" s="218" t="s">
        <v>130</v>
      </c>
      <c r="AU165" s="218" t="s">
        <v>88</v>
      </c>
      <c r="AY165" s="18" t="s">
        <v>128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8" t="s">
        <v>86</v>
      </c>
      <c r="BK165" s="219">
        <f>ROUND(I165*H165,2)</f>
        <v>0</v>
      </c>
      <c r="BL165" s="18" t="s">
        <v>134</v>
      </c>
      <c r="BM165" s="218" t="s">
        <v>1392</v>
      </c>
    </row>
    <row r="166" s="2" customFormat="1" ht="16.5" customHeight="1">
      <c r="A166" s="39"/>
      <c r="B166" s="40"/>
      <c r="C166" s="206" t="s">
        <v>489</v>
      </c>
      <c r="D166" s="206" t="s">
        <v>130</v>
      </c>
      <c r="E166" s="207" t="s">
        <v>1393</v>
      </c>
      <c r="F166" s="208" t="s">
        <v>1394</v>
      </c>
      <c r="G166" s="209" t="s">
        <v>281</v>
      </c>
      <c r="H166" s="210">
        <v>50</v>
      </c>
      <c r="I166" s="211"/>
      <c r="J166" s="212">
        <f>ROUND(I166*H166,2)</f>
        <v>0</v>
      </c>
      <c r="K166" s="213"/>
      <c r="L166" s="45"/>
      <c r="M166" s="214" t="s">
        <v>19</v>
      </c>
      <c r="N166" s="215" t="s">
        <v>49</v>
      </c>
      <c r="O166" s="85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8" t="s">
        <v>134</v>
      </c>
      <c r="AT166" s="218" t="s">
        <v>130</v>
      </c>
      <c r="AU166" s="218" t="s">
        <v>88</v>
      </c>
      <c r="AY166" s="18" t="s">
        <v>128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8" t="s">
        <v>86</v>
      </c>
      <c r="BK166" s="219">
        <f>ROUND(I166*H166,2)</f>
        <v>0</v>
      </c>
      <c r="BL166" s="18" t="s">
        <v>134</v>
      </c>
      <c r="BM166" s="218" t="s">
        <v>1395</v>
      </c>
    </row>
    <row r="167" s="2" customFormat="1" ht="24.15" customHeight="1">
      <c r="A167" s="39"/>
      <c r="B167" s="40"/>
      <c r="C167" s="206" t="s">
        <v>494</v>
      </c>
      <c r="D167" s="206" t="s">
        <v>130</v>
      </c>
      <c r="E167" s="207" t="s">
        <v>1396</v>
      </c>
      <c r="F167" s="208" t="s">
        <v>1307</v>
      </c>
      <c r="G167" s="209" t="s">
        <v>281</v>
      </c>
      <c r="H167" s="210">
        <v>5</v>
      </c>
      <c r="I167" s="211"/>
      <c r="J167" s="212">
        <f>ROUND(I167*H167,2)</f>
        <v>0</v>
      </c>
      <c r="K167" s="213"/>
      <c r="L167" s="45"/>
      <c r="M167" s="214" t="s">
        <v>19</v>
      </c>
      <c r="N167" s="215" t="s">
        <v>49</v>
      </c>
      <c r="O167" s="85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8" t="s">
        <v>134</v>
      </c>
      <c r="AT167" s="218" t="s">
        <v>130</v>
      </c>
      <c r="AU167" s="218" t="s">
        <v>88</v>
      </c>
      <c r="AY167" s="18" t="s">
        <v>128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8" t="s">
        <v>86</v>
      </c>
      <c r="BK167" s="219">
        <f>ROUND(I167*H167,2)</f>
        <v>0</v>
      </c>
      <c r="BL167" s="18" t="s">
        <v>134</v>
      </c>
      <c r="BM167" s="218" t="s">
        <v>1397</v>
      </c>
    </row>
    <row r="168" s="2" customFormat="1" ht="16.5" customHeight="1">
      <c r="A168" s="39"/>
      <c r="B168" s="40"/>
      <c r="C168" s="206" t="s">
        <v>498</v>
      </c>
      <c r="D168" s="206" t="s">
        <v>130</v>
      </c>
      <c r="E168" s="207" t="s">
        <v>1398</v>
      </c>
      <c r="F168" s="208" t="s">
        <v>1288</v>
      </c>
      <c r="G168" s="209" t="s">
        <v>281</v>
      </c>
      <c r="H168" s="210">
        <v>10</v>
      </c>
      <c r="I168" s="211"/>
      <c r="J168" s="212">
        <f>ROUND(I168*H168,2)</f>
        <v>0</v>
      </c>
      <c r="K168" s="213"/>
      <c r="L168" s="45"/>
      <c r="M168" s="214" t="s">
        <v>19</v>
      </c>
      <c r="N168" s="215" t="s">
        <v>49</v>
      </c>
      <c r="O168" s="85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8" t="s">
        <v>134</v>
      </c>
      <c r="AT168" s="218" t="s">
        <v>130</v>
      </c>
      <c r="AU168" s="218" t="s">
        <v>88</v>
      </c>
      <c r="AY168" s="18" t="s">
        <v>128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8" t="s">
        <v>86</v>
      </c>
      <c r="BK168" s="219">
        <f>ROUND(I168*H168,2)</f>
        <v>0</v>
      </c>
      <c r="BL168" s="18" t="s">
        <v>134</v>
      </c>
      <c r="BM168" s="218" t="s">
        <v>1399</v>
      </c>
    </row>
    <row r="169" s="2" customFormat="1" ht="16.5" customHeight="1">
      <c r="A169" s="39"/>
      <c r="B169" s="40"/>
      <c r="C169" s="206" t="s">
        <v>502</v>
      </c>
      <c r="D169" s="206" t="s">
        <v>130</v>
      </c>
      <c r="E169" s="207" t="s">
        <v>1400</v>
      </c>
      <c r="F169" s="208" t="s">
        <v>1315</v>
      </c>
      <c r="G169" s="209" t="s">
        <v>172</v>
      </c>
      <c r="H169" s="210">
        <v>1</v>
      </c>
      <c r="I169" s="211"/>
      <c r="J169" s="212">
        <f>ROUND(I169*H169,2)</f>
        <v>0</v>
      </c>
      <c r="K169" s="213"/>
      <c r="L169" s="45"/>
      <c r="M169" s="214" t="s">
        <v>19</v>
      </c>
      <c r="N169" s="215" t="s">
        <v>49</v>
      </c>
      <c r="O169" s="85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8" t="s">
        <v>134</v>
      </c>
      <c r="AT169" s="218" t="s">
        <v>130</v>
      </c>
      <c r="AU169" s="218" t="s">
        <v>88</v>
      </c>
      <c r="AY169" s="18" t="s">
        <v>128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8" t="s">
        <v>86</v>
      </c>
      <c r="BK169" s="219">
        <f>ROUND(I169*H169,2)</f>
        <v>0</v>
      </c>
      <c r="BL169" s="18" t="s">
        <v>134</v>
      </c>
      <c r="BM169" s="218" t="s">
        <v>1401</v>
      </c>
    </row>
    <row r="170" s="2" customFormat="1" ht="24.15" customHeight="1">
      <c r="A170" s="39"/>
      <c r="B170" s="40"/>
      <c r="C170" s="206" t="s">
        <v>506</v>
      </c>
      <c r="D170" s="206" t="s">
        <v>130</v>
      </c>
      <c r="E170" s="207" t="s">
        <v>1402</v>
      </c>
      <c r="F170" s="208" t="s">
        <v>1318</v>
      </c>
      <c r="G170" s="209" t="s">
        <v>172</v>
      </c>
      <c r="H170" s="210">
        <v>1</v>
      </c>
      <c r="I170" s="211"/>
      <c r="J170" s="212">
        <f>ROUND(I170*H170,2)</f>
        <v>0</v>
      </c>
      <c r="K170" s="213"/>
      <c r="L170" s="45"/>
      <c r="M170" s="214" t="s">
        <v>19</v>
      </c>
      <c r="N170" s="215" t="s">
        <v>49</v>
      </c>
      <c r="O170" s="85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8" t="s">
        <v>134</v>
      </c>
      <c r="AT170" s="218" t="s">
        <v>130</v>
      </c>
      <c r="AU170" s="218" t="s">
        <v>88</v>
      </c>
      <c r="AY170" s="18" t="s">
        <v>128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8" t="s">
        <v>86</v>
      </c>
      <c r="BK170" s="219">
        <f>ROUND(I170*H170,2)</f>
        <v>0</v>
      </c>
      <c r="BL170" s="18" t="s">
        <v>134</v>
      </c>
      <c r="BM170" s="218" t="s">
        <v>1403</v>
      </c>
    </row>
    <row r="171" s="12" customFormat="1" ht="22.8" customHeight="1">
      <c r="A171" s="12"/>
      <c r="B171" s="190"/>
      <c r="C171" s="191"/>
      <c r="D171" s="192" t="s">
        <v>77</v>
      </c>
      <c r="E171" s="204" t="s">
        <v>1404</v>
      </c>
      <c r="F171" s="204" t="s">
        <v>1321</v>
      </c>
      <c r="G171" s="191"/>
      <c r="H171" s="191"/>
      <c r="I171" s="194"/>
      <c r="J171" s="205">
        <f>BK171</f>
        <v>0</v>
      </c>
      <c r="K171" s="191"/>
      <c r="L171" s="196"/>
      <c r="M171" s="197"/>
      <c r="N171" s="198"/>
      <c r="O171" s="198"/>
      <c r="P171" s="199">
        <f>SUM(P172:P173)</f>
        <v>0</v>
      </c>
      <c r="Q171" s="198"/>
      <c r="R171" s="199">
        <f>SUM(R172:R173)</f>
        <v>0</v>
      </c>
      <c r="S171" s="198"/>
      <c r="T171" s="200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1" t="s">
        <v>86</v>
      </c>
      <c r="AT171" s="202" t="s">
        <v>77</v>
      </c>
      <c r="AU171" s="202" t="s">
        <v>86</v>
      </c>
      <c r="AY171" s="201" t="s">
        <v>128</v>
      </c>
      <c r="BK171" s="203">
        <f>SUM(BK172:BK173)</f>
        <v>0</v>
      </c>
    </row>
    <row r="172" s="2" customFormat="1" ht="16.5" customHeight="1">
      <c r="A172" s="39"/>
      <c r="B172" s="40"/>
      <c r="C172" s="206" t="s">
        <v>510</v>
      </c>
      <c r="D172" s="206" t="s">
        <v>130</v>
      </c>
      <c r="E172" s="207" t="s">
        <v>1405</v>
      </c>
      <c r="F172" s="208" t="s">
        <v>1323</v>
      </c>
      <c r="G172" s="209" t="s">
        <v>172</v>
      </c>
      <c r="H172" s="210">
        <v>1</v>
      </c>
      <c r="I172" s="211"/>
      <c r="J172" s="212">
        <f>ROUND(I172*H172,2)</f>
        <v>0</v>
      </c>
      <c r="K172" s="213"/>
      <c r="L172" s="45"/>
      <c r="M172" s="214" t="s">
        <v>19</v>
      </c>
      <c r="N172" s="215" t="s">
        <v>49</v>
      </c>
      <c r="O172" s="85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8" t="s">
        <v>134</v>
      </c>
      <c r="AT172" s="218" t="s">
        <v>130</v>
      </c>
      <c r="AU172" s="218" t="s">
        <v>88</v>
      </c>
      <c r="AY172" s="18" t="s">
        <v>128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8" t="s">
        <v>86</v>
      </c>
      <c r="BK172" s="219">
        <f>ROUND(I172*H172,2)</f>
        <v>0</v>
      </c>
      <c r="BL172" s="18" t="s">
        <v>134</v>
      </c>
      <c r="BM172" s="218" t="s">
        <v>1406</v>
      </c>
    </row>
    <row r="173" s="2" customFormat="1" ht="16.5" customHeight="1">
      <c r="A173" s="39"/>
      <c r="B173" s="40"/>
      <c r="C173" s="206" t="s">
        <v>515</v>
      </c>
      <c r="D173" s="206" t="s">
        <v>130</v>
      </c>
      <c r="E173" s="207" t="s">
        <v>1407</v>
      </c>
      <c r="F173" s="208" t="s">
        <v>1326</v>
      </c>
      <c r="G173" s="209" t="s">
        <v>172</v>
      </c>
      <c r="H173" s="210">
        <v>1</v>
      </c>
      <c r="I173" s="211"/>
      <c r="J173" s="212">
        <f>ROUND(I173*H173,2)</f>
        <v>0</v>
      </c>
      <c r="K173" s="213"/>
      <c r="L173" s="45"/>
      <c r="M173" s="214" t="s">
        <v>19</v>
      </c>
      <c r="N173" s="215" t="s">
        <v>49</v>
      </c>
      <c r="O173" s="85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8" t="s">
        <v>134</v>
      </c>
      <c r="AT173" s="218" t="s">
        <v>130</v>
      </c>
      <c r="AU173" s="218" t="s">
        <v>88</v>
      </c>
      <c r="AY173" s="18" t="s">
        <v>128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8" t="s">
        <v>86</v>
      </c>
      <c r="BK173" s="219">
        <f>ROUND(I173*H173,2)</f>
        <v>0</v>
      </c>
      <c r="BL173" s="18" t="s">
        <v>134</v>
      </c>
      <c r="BM173" s="218" t="s">
        <v>1408</v>
      </c>
    </row>
    <row r="174" s="12" customFormat="1" ht="22.8" customHeight="1">
      <c r="A174" s="12"/>
      <c r="B174" s="190"/>
      <c r="C174" s="191"/>
      <c r="D174" s="192" t="s">
        <v>77</v>
      </c>
      <c r="E174" s="204" t="s">
        <v>1409</v>
      </c>
      <c r="F174" s="204" t="s">
        <v>1171</v>
      </c>
      <c r="G174" s="191"/>
      <c r="H174" s="191"/>
      <c r="I174" s="194"/>
      <c r="J174" s="205">
        <f>BK174</f>
        <v>0</v>
      </c>
      <c r="K174" s="191"/>
      <c r="L174" s="196"/>
      <c r="M174" s="197"/>
      <c r="N174" s="198"/>
      <c r="O174" s="198"/>
      <c r="P174" s="199">
        <f>SUM(P175:P181)</f>
        <v>0</v>
      </c>
      <c r="Q174" s="198"/>
      <c r="R174" s="199">
        <f>SUM(R175:R181)</f>
        <v>0</v>
      </c>
      <c r="S174" s="198"/>
      <c r="T174" s="200">
        <f>SUM(T175:T181)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1" t="s">
        <v>86</v>
      </c>
      <c r="AT174" s="202" t="s">
        <v>77</v>
      </c>
      <c r="AU174" s="202" t="s">
        <v>86</v>
      </c>
      <c r="AY174" s="201" t="s">
        <v>128</v>
      </c>
      <c r="BK174" s="203">
        <f>SUM(BK175:BK181)</f>
        <v>0</v>
      </c>
    </row>
    <row r="175" s="2" customFormat="1" ht="16.5" customHeight="1">
      <c r="A175" s="39"/>
      <c r="B175" s="40"/>
      <c r="C175" s="206" t="s">
        <v>520</v>
      </c>
      <c r="D175" s="206" t="s">
        <v>130</v>
      </c>
      <c r="E175" s="207" t="s">
        <v>1410</v>
      </c>
      <c r="F175" s="208" t="s">
        <v>1336</v>
      </c>
      <c r="G175" s="209" t="s">
        <v>172</v>
      </c>
      <c r="H175" s="210">
        <v>1</v>
      </c>
      <c r="I175" s="211"/>
      <c r="J175" s="212">
        <f>ROUND(I175*H175,2)</f>
        <v>0</v>
      </c>
      <c r="K175" s="213"/>
      <c r="L175" s="45"/>
      <c r="M175" s="214" t="s">
        <v>19</v>
      </c>
      <c r="N175" s="215" t="s">
        <v>49</v>
      </c>
      <c r="O175" s="85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8" t="s">
        <v>134</v>
      </c>
      <c r="AT175" s="218" t="s">
        <v>130</v>
      </c>
      <c r="AU175" s="218" t="s">
        <v>88</v>
      </c>
      <c r="AY175" s="18" t="s">
        <v>128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8" t="s">
        <v>86</v>
      </c>
      <c r="BK175" s="219">
        <f>ROUND(I175*H175,2)</f>
        <v>0</v>
      </c>
      <c r="BL175" s="18" t="s">
        <v>134</v>
      </c>
      <c r="BM175" s="218" t="s">
        <v>1411</v>
      </c>
    </row>
    <row r="176" s="2" customFormat="1" ht="16.5" customHeight="1">
      <c r="A176" s="39"/>
      <c r="B176" s="40"/>
      <c r="C176" s="206" t="s">
        <v>524</v>
      </c>
      <c r="D176" s="206" t="s">
        <v>130</v>
      </c>
      <c r="E176" s="207" t="s">
        <v>1412</v>
      </c>
      <c r="F176" s="208" t="s">
        <v>1339</v>
      </c>
      <c r="G176" s="209" t="s">
        <v>172</v>
      </c>
      <c r="H176" s="210">
        <v>1</v>
      </c>
      <c r="I176" s="211"/>
      <c r="J176" s="212">
        <f>ROUND(I176*H176,2)</f>
        <v>0</v>
      </c>
      <c r="K176" s="213"/>
      <c r="L176" s="45"/>
      <c r="M176" s="214" t="s">
        <v>19</v>
      </c>
      <c r="N176" s="215" t="s">
        <v>49</v>
      </c>
      <c r="O176" s="85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8" t="s">
        <v>134</v>
      </c>
      <c r="AT176" s="218" t="s">
        <v>130</v>
      </c>
      <c r="AU176" s="218" t="s">
        <v>88</v>
      </c>
      <c r="AY176" s="18" t="s">
        <v>128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8" t="s">
        <v>86</v>
      </c>
      <c r="BK176" s="219">
        <f>ROUND(I176*H176,2)</f>
        <v>0</v>
      </c>
      <c r="BL176" s="18" t="s">
        <v>134</v>
      </c>
      <c r="BM176" s="218" t="s">
        <v>1413</v>
      </c>
    </row>
    <row r="177" s="2" customFormat="1" ht="16.5" customHeight="1">
      <c r="A177" s="39"/>
      <c r="B177" s="40"/>
      <c r="C177" s="206" t="s">
        <v>529</v>
      </c>
      <c r="D177" s="206" t="s">
        <v>130</v>
      </c>
      <c r="E177" s="207" t="s">
        <v>1414</v>
      </c>
      <c r="F177" s="208" t="s">
        <v>1342</v>
      </c>
      <c r="G177" s="209" t="s">
        <v>172</v>
      </c>
      <c r="H177" s="210">
        <v>1</v>
      </c>
      <c r="I177" s="211"/>
      <c r="J177" s="212">
        <f>ROUND(I177*H177,2)</f>
        <v>0</v>
      </c>
      <c r="K177" s="213"/>
      <c r="L177" s="45"/>
      <c r="M177" s="214" t="s">
        <v>19</v>
      </c>
      <c r="N177" s="215" t="s">
        <v>49</v>
      </c>
      <c r="O177" s="85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8" t="s">
        <v>134</v>
      </c>
      <c r="AT177" s="218" t="s">
        <v>130</v>
      </c>
      <c r="AU177" s="218" t="s">
        <v>88</v>
      </c>
      <c r="AY177" s="18" t="s">
        <v>128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8" t="s">
        <v>86</v>
      </c>
      <c r="BK177" s="219">
        <f>ROUND(I177*H177,2)</f>
        <v>0</v>
      </c>
      <c r="BL177" s="18" t="s">
        <v>134</v>
      </c>
      <c r="BM177" s="218" t="s">
        <v>1415</v>
      </c>
    </row>
    <row r="178" s="2" customFormat="1" ht="16.5" customHeight="1">
      <c r="A178" s="39"/>
      <c r="B178" s="40"/>
      <c r="C178" s="206" t="s">
        <v>533</v>
      </c>
      <c r="D178" s="206" t="s">
        <v>130</v>
      </c>
      <c r="E178" s="207" t="s">
        <v>1416</v>
      </c>
      <c r="F178" s="208" t="s">
        <v>1345</v>
      </c>
      <c r="G178" s="209" t="s">
        <v>172</v>
      </c>
      <c r="H178" s="210">
        <v>1</v>
      </c>
      <c r="I178" s="211"/>
      <c r="J178" s="212">
        <f>ROUND(I178*H178,2)</f>
        <v>0</v>
      </c>
      <c r="K178" s="213"/>
      <c r="L178" s="45"/>
      <c r="M178" s="214" t="s">
        <v>19</v>
      </c>
      <c r="N178" s="215" t="s">
        <v>49</v>
      </c>
      <c r="O178" s="85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8" t="s">
        <v>134</v>
      </c>
      <c r="AT178" s="218" t="s">
        <v>130</v>
      </c>
      <c r="AU178" s="218" t="s">
        <v>88</v>
      </c>
      <c r="AY178" s="18" t="s">
        <v>128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8" t="s">
        <v>86</v>
      </c>
      <c r="BK178" s="219">
        <f>ROUND(I178*H178,2)</f>
        <v>0</v>
      </c>
      <c r="BL178" s="18" t="s">
        <v>134</v>
      </c>
      <c r="BM178" s="218" t="s">
        <v>1417</v>
      </c>
    </row>
    <row r="179" s="2" customFormat="1" ht="16.5" customHeight="1">
      <c r="A179" s="39"/>
      <c r="B179" s="40"/>
      <c r="C179" s="206" t="s">
        <v>537</v>
      </c>
      <c r="D179" s="206" t="s">
        <v>130</v>
      </c>
      <c r="E179" s="207" t="s">
        <v>1418</v>
      </c>
      <c r="F179" s="208" t="s">
        <v>1348</v>
      </c>
      <c r="G179" s="209" t="s">
        <v>172</v>
      </c>
      <c r="H179" s="210">
        <v>1</v>
      </c>
      <c r="I179" s="211"/>
      <c r="J179" s="212">
        <f>ROUND(I179*H179,2)</f>
        <v>0</v>
      </c>
      <c r="K179" s="213"/>
      <c r="L179" s="45"/>
      <c r="M179" s="214" t="s">
        <v>19</v>
      </c>
      <c r="N179" s="215" t="s">
        <v>49</v>
      </c>
      <c r="O179" s="85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8" t="s">
        <v>134</v>
      </c>
      <c r="AT179" s="218" t="s">
        <v>130</v>
      </c>
      <c r="AU179" s="218" t="s">
        <v>88</v>
      </c>
      <c r="AY179" s="18" t="s">
        <v>128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8" t="s">
        <v>86</v>
      </c>
      <c r="BK179" s="219">
        <f>ROUND(I179*H179,2)</f>
        <v>0</v>
      </c>
      <c r="BL179" s="18" t="s">
        <v>134</v>
      </c>
      <c r="BM179" s="218" t="s">
        <v>1419</v>
      </c>
    </row>
    <row r="180" s="2" customFormat="1" ht="16.5" customHeight="1">
      <c r="A180" s="39"/>
      <c r="B180" s="40"/>
      <c r="C180" s="206" t="s">
        <v>541</v>
      </c>
      <c r="D180" s="206" t="s">
        <v>130</v>
      </c>
      <c r="E180" s="207" t="s">
        <v>1420</v>
      </c>
      <c r="F180" s="208" t="s">
        <v>1351</v>
      </c>
      <c r="G180" s="209" t="s">
        <v>172</v>
      </c>
      <c r="H180" s="210">
        <v>1</v>
      </c>
      <c r="I180" s="211"/>
      <c r="J180" s="212">
        <f>ROUND(I180*H180,2)</f>
        <v>0</v>
      </c>
      <c r="K180" s="213"/>
      <c r="L180" s="45"/>
      <c r="M180" s="214" t="s">
        <v>19</v>
      </c>
      <c r="N180" s="215" t="s">
        <v>49</v>
      </c>
      <c r="O180" s="85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8" t="s">
        <v>134</v>
      </c>
      <c r="AT180" s="218" t="s">
        <v>130</v>
      </c>
      <c r="AU180" s="218" t="s">
        <v>88</v>
      </c>
      <c r="AY180" s="18" t="s">
        <v>128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8" t="s">
        <v>86</v>
      </c>
      <c r="BK180" s="219">
        <f>ROUND(I180*H180,2)</f>
        <v>0</v>
      </c>
      <c r="BL180" s="18" t="s">
        <v>134</v>
      </c>
      <c r="BM180" s="218" t="s">
        <v>1421</v>
      </c>
    </row>
    <row r="181" s="2" customFormat="1" ht="16.5" customHeight="1">
      <c r="A181" s="39"/>
      <c r="B181" s="40"/>
      <c r="C181" s="206" t="s">
        <v>546</v>
      </c>
      <c r="D181" s="206" t="s">
        <v>130</v>
      </c>
      <c r="E181" s="207" t="s">
        <v>1422</v>
      </c>
      <c r="F181" s="208" t="s">
        <v>1354</v>
      </c>
      <c r="G181" s="209" t="s">
        <v>172</v>
      </c>
      <c r="H181" s="210">
        <v>1</v>
      </c>
      <c r="I181" s="211"/>
      <c r="J181" s="212">
        <f>ROUND(I181*H181,2)</f>
        <v>0</v>
      </c>
      <c r="K181" s="213"/>
      <c r="L181" s="45"/>
      <c r="M181" s="214" t="s">
        <v>19</v>
      </c>
      <c r="N181" s="215" t="s">
        <v>49</v>
      </c>
      <c r="O181" s="85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8" t="s">
        <v>134</v>
      </c>
      <c r="AT181" s="218" t="s">
        <v>130</v>
      </c>
      <c r="AU181" s="218" t="s">
        <v>88</v>
      </c>
      <c r="AY181" s="18" t="s">
        <v>128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18" t="s">
        <v>86</v>
      </c>
      <c r="BK181" s="219">
        <f>ROUND(I181*H181,2)</f>
        <v>0</v>
      </c>
      <c r="BL181" s="18" t="s">
        <v>134</v>
      </c>
      <c r="BM181" s="218" t="s">
        <v>1423</v>
      </c>
    </row>
    <row r="182" s="12" customFormat="1" ht="22.8" customHeight="1">
      <c r="A182" s="12"/>
      <c r="B182" s="190"/>
      <c r="C182" s="191"/>
      <c r="D182" s="192" t="s">
        <v>77</v>
      </c>
      <c r="E182" s="204" t="s">
        <v>1424</v>
      </c>
      <c r="F182" s="204" t="s">
        <v>1357</v>
      </c>
      <c r="G182" s="191"/>
      <c r="H182" s="191"/>
      <c r="I182" s="194"/>
      <c r="J182" s="205">
        <f>BK182</f>
        <v>0</v>
      </c>
      <c r="K182" s="191"/>
      <c r="L182" s="196"/>
      <c r="M182" s="197"/>
      <c r="N182" s="198"/>
      <c r="O182" s="198"/>
      <c r="P182" s="199">
        <f>P183</f>
        <v>0</v>
      </c>
      <c r="Q182" s="198"/>
      <c r="R182" s="199">
        <f>R183</f>
        <v>0</v>
      </c>
      <c r="S182" s="198"/>
      <c r="T182" s="200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86</v>
      </c>
      <c r="AT182" s="202" t="s">
        <v>77</v>
      </c>
      <c r="AU182" s="202" t="s">
        <v>86</v>
      </c>
      <c r="AY182" s="201" t="s">
        <v>128</v>
      </c>
      <c r="BK182" s="203">
        <f>BK183</f>
        <v>0</v>
      </c>
    </row>
    <row r="183" s="2" customFormat="1" ht="21.75" customHeight="1">
      <c r="A183" s="39"/>
      <c r="B183" s="40"/>
      <c r="C183" s="206" t="s">
        <v>550</v>
      </c>
      <c r="D183" s="206" t="s">
        <v>130</v>
      </c>
      <c r="E183" s="207" t="s">
        <v>1425</v>
      </c>
      <c r="F183" s="208" t="s">
        <v>1359</v>
      </c>
      <c r="G183" s="209" t="s">
        <v>172</v>
      </c>
      <c r="H183" s="210">
        <v>1</v>
      </c>
      <c r="I183" s="211"/>
      <c r="J183" s="212">
        <f>ROUND(I183*H183,2)</f>
        <v>0</v>
      </c>
      <c r="K183" s="213"/>
      <c r="L183" s="45"/>
      <c r="M183" s="214" t="s">
        <v>19</v>
      </c>
      <c r="N183" s="215" t="s">
        <v>49</v>
      </c>
      <c r="O183" s="85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8" t="s">
        <v>134</v>
      </c>
      <c r="AT183" s="218" t="s">
        <v>130</v>
      </c>
      <c r="AU183" s="218" t="s">
        <v>88</v>
      </c>
      <c r="AY183" s="18" t="s">
        <v>128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8" t="s">
        <v>86</v>
      </c>
      <c r="BK183" s="219">
        <f>ROUND(I183*H183,2)</f>
        <v>0</v>
      </c>
      <c r="BL183" s="18" t="s">
        <v>134</v>
      </c>
      <c r="BM183" s="218" t="s">
        <v>1426</v>
      </c>
    </row>
    <row r="184" s="12" customFormat="1" ht="22.8" customHeight="1">
      <c r="A184" s="12"/>
      <c r="B184" s="190"/>
      <c r="C184" s="191"/>
      <c r="D184" s="192" t="s">
        <v>77</v>
      </c>
      <c r="E184" s="204" t="s">
        <v>1427</v>
      </c>
      <c r="F184" s="204" t="s">
        <v>95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P185</f>
        <v>0</v>
      </c>
      <c r="Q184" s="198"/>
      <c r="R184" s="199">
        <f>R185</f>
        <v>0</v>
      </c>
      <c r="S184" s="198"/>
      <c r="T184" s="200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86</v>
      </c>
      <c r="AT184" s="202" t="s">
        <v>77</v>
      </c>
      <c r="AU184" s="202" t="s">
        <v>86</v>
      </c>
      <c r="AY184" s="201" t="s">
        <v>128</v>
      </c>
      <c r="BK184" s="203">
        <f>BK185</f>
        <v>0</v>
      </c>
    </row>
    <row r="185" s="2" customFormat="1" ht="16.5" customHeight="1">
      <c r="A185" s="39"/>
      <c r="B185" s="40"/>
      <c r="C185" s="206" t="s">
        <v>554</v>
      </c>
      <c r="D185" s="206" t="s">
        <v>130</v>
      </c>
      <c r="E185" s="207" t="s">
        <v>1428</v>
      </c>
      <c r="F185" s="208" t="s">
        <v>1363</v>
      </c>
      <c r="G185" s="209" t="s">
        <v>172</v>
      </c>
      <c r="H185" s="210">
        <v>1</v>
      </c>
      <c r="I185" s="211"/>
      <c r="J185" s="212">
        <f>ROUND(I185*H185,2)</f>
        <v>0</v>
      </c>
      <c r="K185" s="213"/>
      <c r="L185" s="45"/>
      <c r="M185" s="214" t="s">
        <v>19</v>
      </c>
      <c r="N185" s="215" t="s">
        <v>49</v>
      </c>
      <c r="O185" s="85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8" t="s">
        <v>134</v>
      </c>
      <c r="AT185" s="218" t="s">
        <v>130</v>
      </c>
      <c r="AU185" s="218" t="s">
        <v>88</v>
      </c>
      <c r="AY185" s="18" t="s">
        <v>128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8" t="s">
        <v>86</v>
      </c>
      <c r="BK185" s="219">
        <f>ROUND(I185*H185,2)</f>
        <v>0</v>
      </c>
      <c r="BL185" s="18" t="s">
        <v>134</v>
      </c>
      <c r="BM185" s="218" t="s">
        <v>1429</v>
      </c>
    </row>
    <row r="186" s="12" customFormat="1" ht="25.92" customHeight="1">
      <c r="A186" s="12"/>
      <c r="B186" s="190"/>
      <c r="C186" s="191"/>
      <c r="D186" s="192" t="s">
        <v>77</v>
      </c>
      <c r="E186" s="193" t="s">
        <v>1430</v>
      </c>
      <c r="F186" s="193" t="s">
        <v>1431</v>
      </c>
      <c r="G186" s="191"/>
      <c r="H186" s="191"/>
      <c r="I186" s="194"/>
      <c r="J186" s="195">
        <f>BK186</f>
        <v>0</v>
      </c>
      <c r="K186" s="191"/>
      <c r="L186" s="196"/>
      <c r="M186" s="197"/>
      <c r="N186" s="198"/>
      <c r="O186" s="198"/>
      <c r="P186" s="199">
        <f>P187+P192+P196+P203+P206+P214+P216</f>
        <v>0</v>
      </c>
      <c r="Q186" s="198"/>
      <c r="R186" s="199">
        <f>R187+R192+R196+R203+R206+R214+R216</f>
        <v>0</v>
      </c>
      <c r="S186" s="198"/>
      <c r="T186" s="200">
        <f>T187+T192+T196+T203+T206+T214+T216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1" t="s">
        <v>86</v>
      </c>
      <c r="AT186" s="202" t="s">
        <v>77</v>
      </c>
      <c r="AU186" s="202" t="s">
        <v>78</v>
      </c>
      <c r="AY186" s="201" t="s">
        <v>128</v>
      </c>
      <c r="BK186" s="203">
        <f>BK187+BK192+BK196+BK203+BK206+BK214+BK216</f>
        <v>0</v>
      </c>
    </row>
    <row r="187" s="12" customFormat="1" ht="22.8" customHeight="1">
      <c r="A187" s="12"/>
      <c r="B187" s="190"/>
      <c r="C187" s="191"/>
      <c r="D187" s="192" t="s">
        <v>77</v>
      </c>
      <c r="E187" s="204" t="s">
        <v>1432</v>
      </c>
      <c r="F187" s="204" t="s">
        <v>1368</v>
      </c>
      <c r="G187" s="191"/>
      <c r="H187" s="191"/>
      <c r="I187" s="194"/>
      <c r="J187" s="205">
        <f>BK187</f>
        <v>0</v>
      </c>
      <c r="K187" s="191"/>
      <c r="L187" s="196"/>
      <c r="M187" s="197"/>
      <c r="N187" s="198"/>
      <c r="O187" s="198"/>
      <c r="P187" s="199">
        <f>SUM(P188:P191)</f>
        <v>0</v>
      </c>
      <c r="Q187" s="198"/>
      <c r="R187" s="199">
        <f>SUM(R188:R191)</f>
        <v>0</v>
      </c>
      <c r="S187" s="198"/>
      <c r="T187" s="200">
        <f>SUM(T188:T191)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1" t="s">
        <v>86</v>
      </c>
      <c r="AT187" s="202" t="s">
        <v>77</v>
      </c>
      <c r="AU187" s="202" t="s">
        <v>86</v>
      </c>
      <c r="AY187" s="201" t="s">
        <v>128</v>
      </c>
      <c r="BK187" s="203">
        <f>SUM(BK188:BK191)</f>
        <v>0</v>
      </c>
    </row>
    <row r="188" s="2" customFormat="1" ht="16.5" customHeight="1">
      <c r="A188" s="39"/>
      <c r="B188" s="40"/>
      <c r="C188" s="206" t="s">
        <v>559</v>
      </c>
      <c r="D188" s="206" t="s">
        <v>130</v>
      </c>
      <c r="E188" s="207" t="s">
        <v>1433</v>
      </c>
      <c r="F188" s="208" t="s">
        <v>1246</v>
      </c>
      <c r="G188" s="209" t="s">
        <v>172</v>
      </c>
      <c r="H188" s="210">
        <v>1</v>
      </c>
      <c r="I188" s="211"/>
      <c r="J188" s="212">
        <f>ROUND(I188*H188,2)</f>
        <v>0</v>
      </c>
      <c r="K188" s="213"/>
      <c r="L188" s="45"/>
      <c r="M188" s="214" t="s">
        <v>19</v>
      </c>
      <c r="N188" s="215" t="s">
        <v>49</v>
      </c>
      <c r="O188" s="85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8" t="s">
        <v>134</v>
      </c>
      <c r="AT188" s="218" t="s">
        <v>130</v>
      </c>
      <c r="AU188" s="218" t="s">
        <v>88</v>
      </c>
      <c r="AY188" s="18" t="s">
        <v>128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8" t="s">
        <v>86</v>
      </c>
      <c r="BK188" s="219">
        <f>ROUND(I188*H188,2)</f>
        <v>0</v>
      </c>
      <c r="BL188" s="18" t="s">
        <v>134</v>
      </c>
      <c r="BM188" s="218" t="s">
        <v>1434</v>
      </c>
    </row>
    <row r="189" s="2" customFormat="1" ht="24.15" customHeight="1">
      <c r="A189" s="39"/>
      <c r="B189" s="40"/>
      <c r="C189" s="206" t="s">
        <v>563</v>
      </c>
      <c r="D189" s="206" t="s">
        <v>130</v>
      </c>
      <c r="E189" s="207" t="s">
        <v>1435</v>
      </c>
      <c r="F189" s="208" t="s">
        <v>1436</v>
      </c>
      <c r="G189" s="209" t="s">
        <v>172</v>
      </c>
      <c r="H189" s="210">
        <v>1</v>
      </c>
      <c r="I189" s="211"/>
      <c r="J189" s="212">
        <f>ROUND(I189*H189,2)</f>
        <v>0</v>
      </c>
      <c r="K189" s="213"/>
      <c r="L189" s="45"/>
      <c r="M189" s="214" t="s">
        <v>19</v>
      </c>
      <c r="N189" s="215" t="s">
        <v>49</v>
      </c>
      <c r="O189" s="85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8" t="s">
        <v>134</v>
      </c>
      <c r="AT189" s="218" t="s">
        <v>130</v>
      </c>
      <c r="AU189" s="218" t="s">
        <v>88</v>
      </c>
      <c r="AY189" s="18" t="s">
        <v>128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8" t="s">
        <v>86</v>
      </c>
      <c r="BK189" s="219">
        <f>ROUND(I189*H189,2)</f>
        <v>0</v>
      </c>
      <c r="BL189" s="18" t="s">
        <v>134</v>
      </c>
      <c r="BM189" s="218" t="s">
        <v>1437</v>
      </c>
    </row>
    <row r="190" s="2" customFormat="1" ht="37.8" customHeight="1">
      <c r="A190" s="39"/>
      <c r="B190" s="40"/>
      <c r="C190" s="206" t="s">
        <v>568</v>
      </c>
      <c r="D190" s="206" t="s">
        <v>130</v>
      </c>
      <c r="E190" s="207" t="s">
        <v>1438</v>
      </c>
      <c r="F190" s="208" t="s">
        <v>1252</v>
      </c>
      <c r="G190" s="209" t="s">
        <v>172</v>
      </c>
      <c r="H190" s="210">
        <v>1</v>
      </c>
      <c r="I190" s="211"/>
      <c r="J190" s="212">
        <f>ROUND(I190*H190,2)</f>
        <v>0</v>
      </c>
      <c r="K190" s="213"/>
      <c r="L190" s="45"/>
      <c r="M190" s="214" t="s">
        <v>19</v>
      </c>
      <c r="N190" s="215" t="s">
        <v>49</v>
      </c>
      <c r="O190" s="85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8" t="s">
        <v>134</v>
      </c>
      <c r="AT190" s="218" t="s">
        <v>130</v>
      </c>
      <c r="AU190" s="218" t="s">
        <v>88</v>
      </c>
      <c r="AY190" s="18" t="s">
        <v>128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8" t="s">
        <v>86</v>
      </c>
      <c r="BK190" s="219">
        <f>ROUND(I190*H190,2)</f>
        <v>0</v>
      </c>
      <c r="BL190" s="18" t="s">
        <v>134</v>
      </c>
      <c r="BM190" s="218" t="s">
        <v>1439</v>
      </c>
    </row>
    <row r="191" s="2" customFormat="1" ht="16.5" customHeight="1">
      <c r="A191" s="39"/>
      <c r="B191" s="40"/>
      <c r="C191" s="206" t="s">
        <v>573</v>
      </c>
      <c r="D191" s="206" t="s">
        <v>130</v>
      </c>
      <c r="E191" s="207" t="s">
        <v>1440</v>
      </c>
      <c r="F191" s="208" t="s">
        <v>1255</v>
      </c>
      <c r="G191" s="209" t="s">
        <v>172</v>
      </c>
      <c r="H191" s="210">
        <v>1</v>
      </c>
      <c r="I191" s="211"/>
      <c r="J191" s="212">
        <f>ROUND(I191*H191,2)</f>
        <v>0</v>
      </c>
      <c r="K191" s="213"/>
      <c r="L191" s="45"/>
      <c r="M191" s="214" t="s">
        <v>19</v>
      </c>
      <c r="N191" s="215" t="s">
        <v>49</v>
      </c>
      <c r="O191" s="85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8" t="s">
        <v>134</v>
      </c>
      <c r="AT191" s="218" t="s">
        <v>130</v>
      </c>
      <c r="AU191" s="218" t="s">
        <v>88</v>
      </c>
      <c r="AY191" s="18" t="s">
        <v>128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8" t="s">
        <v>86</v>
      </c>
      <c r="BK191" s="219">
        <f>ROUND(I191*H191,2)</f>
        <v>0</v>
      </c>
      <c r="BL191" s="18" t="s">
        <v>134</v>
      </c>
      <c r="BM191" s="218" t="s">
        <v>1441</v>
      </c>
    </row>
    <row r="192" s="12" customFormat="1" ht="22.8" customHeight="1">
      <c r="A192" s="12"/>
      <c r="B192" s="190"/>
      <c r="C192" s="191"/>
      <c r="D192" s="192" t="s">
        <v>77</v>
      </c>
      <c r="E192" s="204" t="s">
        <v>1442</v>
      </c>
      <c r="F192" s="204" t="s">
        <v>1258</v>
      </c>
      <c r="G192" s="191"/>
      <c r="H192" s="191"/>
      <c r="I192" s="194"/>
      <c r="J192" s="205">
        <f>BK192</f>
        <v>0</v>
      </c>
      <c r="K192" s="191"/>
      <c r="L192" s="196"/>
      <c r="M192" s="197"/>
      <c r="N192" s="198"/>
      <c r="O192" s="198"/>
      <c r="P192" s="199">
        <f>SUM(P193:P195)</f>
        <v>0</v>
      </c>
      <c r="Q192" s="198"/>
      <c r="R192" s="199">
        <f>SUM(R193:R195)</f>
        <v>0</v>
      </c>
      <c r="S192" s="198"/>
      <c r="T192" s="200">
        <f>SUM(T193:T195)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1" t="s">
        <v>86</v>
      </c>
      <c r="AT192" s="202" t="s">
        <v>77</v>
      </c>
      <c r="AU192" s="202" t="s">
        <v>86</v>
      </c>
      <c r="AY192" s="201" t="s">
        <v>128</v>
      </c>
      <c r="BK192" s="203">
        <f>SUM(BK193:BK195)</f>
        <v>0</v>
      </c>
    </row>
    <row r="193" s="2" customFormat="1" ht="16.5" customHeight="1">
      <c r="A193" s="39"/>
      <c r="B193" s="40"/>
      <c r="C193" s="206" t="s">
        <v>578</v>
      </c>
      <c r="D193" s="206" t="s">
        <v>130</v>
      </c>
      <c r="E193" s="207" t="s">
        <v>1443</v>
      </c>
      <c r="F193" s="208" t="s">
        <v>1444</v>
      </c>
      <c r="G193" s="209" t="s">
        <v>295</v>
      </c>
      <c r="H193" s="210">
        <v>1</v>
      </c>
      <c r="I193" s="211"/>
      <c r="J193" s="212">
        <f>ROUND(I193*H193,2)</f>
        <v>0</v>
      </c>
      <c r="K193" s="213"/>
      <c r="L193" s="45"/>
      <c r="M193" s="214" t="s">
        <v>19</v>
      </c>
      <c r="N193" s="215" t="s">
        <v>49</v>
      </c>
      <c r="O193" s="85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8" t="s">
        <v>134</v>
      </c>
      <c r="AT193" s="218" t="s">
        <v>130</v>
      </c>
      <c r="AU193" s="218" t="s">
        <v>88</v>
      </c>
      <c r="AY193" s="18" t="s">
        <v>128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8" t="s">
        <v>86</v>
      </c>
      <c r="BK193" s="219">
        <f>ROUND(I193*H193,2)</f>
        <v>0</v>
      </c>
      <c r="BL193" s="18" t="s">
        <v>134</v>
      </c>
      <c r="BM193" s="218" t="s">
        <v>1445</v>
      </c>
    </row>
    <row r="194" s="2" customFormat="1" ht="16.5" customHeight="1">
      <c r="A194" s="39"/>
      <c r="B194" s="40"/>
      <c r="C194" s="206" t="s">
        <v>583</v>
      </c>
      <c r="D194" s="206" t="s">
        <v>130</v>
      </c>
      <c r="E194" s="207" t="s">
        <v>1446</v>
      </c>
      <c r="F194" s="208" t="s">
        <v>1266</v>
      </c>
      <c r="G194" s="209" t="s">
        <v>295</v>
      </c>
      <c r="H194" s="210">
        <v>1</v>
      </c>
      <c r="I194" s="211"/>
      <c r="J194" s="212">
        <f>ROUND(I194*H194,2)</f>
        <v>0</v>
      </c>
      <c r="K194" s="213"/>
      <c r="L194" s="45"/>
      <c r="M194" s="214" t="s">
        <v>19</v>
      </c>
      <c r="N194" s="215" t="s">
        <v>49</v>
      </c>
      <c r="O194" s="85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8" t="s">
        <v>134</v>
      </c>
      <c r="AT194" s="218" t="s">
        <v>130</v>
      </c>
      <c r="AU194" s="218" t="s">
        <v>88</v>
      </c>
      <c r="AY194" s="18" t="s">
        <v>128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8" t="s">
        <v>86</v>
      </c>
      <c r="BK194" s="219">
        <f>ROUND(I194*H194,2)</f>
        <v>0</v>
      </c>
      <c r="BL194" s="18" t="s">
        <v>134</v>
      </c>
      <c r="BM194" s="218" t="s">
        <v>1447</v>
      </c>
    </row>
    <row r="195" s="2" customFormat="1" ht="16.5" customHeight="1">
      <c r="A195" s="39"/>
      <c r="B195" s="40"/>
      <c r="C195" s="206" t="s">
        <v>588</v>
      </c>
      <c r="D195" s="206" t="s">
        <v>130</v>
      </c>
      <c r="E195" s="207" t="s">
        <v>1448</v>
      </c>
      <c r="F195" s="208" t="s">
        <v>1269</v>
      </c>
      <c r="G195" s="209" t="s">
        <v>172</v>
      </c>
      <c r="H195" s="210">
        <v>1</v>
      </c>
      <c r="I195" s="211"/>
      <c r="J195" s="212">
        <f>ROUND(I195*H195,2)</f>
        <v>0</v>
      </c>
      <c r="K195" s="213"/>
      <c r="L195" s="45"/>
      <c r="M195" s="214" t="s">
        <v>19</v>
      </c>
      <c r="N195" s="215" t="s">
        <v>49</v>
      </c>
      <c r="O195" s="85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8" t="s">
        <v>134</v>
      </c>
      <c r="AT195" s="218" t="s">
        <v>130</v>
      </c>
      <c r="AU195" s="218" t="s">
        <v>88</v>
      </c>
      <c r="AY195" s="18" t="s">
        <v>128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8" t="s">
        <v>86</v>
      </c>
      <c r="BK195" s="219">
        <f>ROUND(I195*H195,2)</f>
        <v>0</v>
      </c>
      <c r="BL195" s="18" t="s">
        <v>134</v>
      </c>
      <c r="BM195" s="218" t="s">
        <v>1449</v>
      </c>
    </row>
    <row r="196" s="12" customFormat="1" ht="22.8" customHeight="1">
      <c r="A196" s="12"/>
      <c r="B196" s="190"/>
      <c r="C196" s="191"/>
      <c r="D196" s="192" t="s">
        <v>77</v>
      </c>
      <c r="E196" s="204" t="s">
        <v>1450</v>
      </c>
      <c r="F196" s="204" t="s">
        <v>1297</v>
      </c>
      <c r="G196" s="191"/>
      <c r="H196" s="191"/>
      <c r="I196" s="194"/>
      <c r="J196" s="205">
        <f>BK196</f>
        <v>0</v>
      </c>
      <c r="K196" s="191"/>
      <c r="L196" s="196"/>
      <c r="M196" s="197"/>
      <c r="N196" s="198"/>
      <c r="O196" s="198"/>
      <c r="P196" s="199">
        <f>SUM(P197:P202)</f>
        <v>0</v>
      </c>
      <c r="Q196" s="198"/>
      <c r="R196" s="199">
        <f>SUM(R197:R202)</f>
        <v>0</v>
      </c>
      <c r="S196" s="198"/>
      <c r="T196" s="200">
        <f>SUM(T197:T202)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1" t="s">
        <v>86</v>
      </c>
      <c r="AT196" s="202" t="s">
        <v>77</v>
      </c>
      <c r="AU196" s="202" t="s">
        <v>86</v>
      </c>
      <c r="AY196" s="201" t="s">
        <v>128</v>
      </c>
      <c r="BK196" s="203">
        <f>SUM(BK197:BK202)</f>
        <v>0</v>
      </c>
    </row>
    <row r="197" s="2" customFormat="1" ht="16.5" customHeight="1">
      <c r="A197" s="39"/>
      <c r="B197" s="40"/>
      <c r="C197" s="206" t="s">
        <v>593</v>
      </c>
      <c r="D197" s="206" t="s">
        <v>130</v>
      </c>
      <c r="E197" s="207" t="s">
        <v>1451</v>
      </c>
      <c r="F197" s="208" t="s">
        <v>1299</v>
      </c>
      <c r="G197" s="209" t="s">
        <v>281</v>
      </c>
      <c r="H197" s="210">
        <v>25</v>
      </c>
      <c r="I197" s="211"/>
      <c r="J197" s="212">
        <f>ROUND(I197*H197,2)</f>
        <v>0</v>
      </c>
      <c r="K197" s="213"/>
      <c r="L197" s="45"/>
      <c r="M197" s="214" t="s">
        <v>19</v>
      </c>
      <c r="N197" s="215" t="s">
        <v>49</v>
      </c>
      <c r="O197" s="85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8" t="s">
        <v>134</v>
      </c>
      <c r="AT197" s="218" t="s">
        <v>130</v>
      </c>
      <c r="AU197" s="218" t="s">
        <v>88</v>
      </c>
      <c r="AY197" s="18" t="s">
        <v>128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18" t="s">
        <v>86</v>
      </c>
      <c r="BK197" s="219">
        <f>ROUND(I197*H197,2)</f>
        <v>0</v>
      </c>
      <c r="BL197" s="18" t="s">
        <v>134</v>
      </c>
      <c r="BM197" s="218" t="s">
        <v>1452</v>
      </c>
    </row>
    <row r="198" s="2" customFormat="1" ht="16.5" customHeight="1">
      <c r="A198" s="39"/>
      <c r="B198" s="40"/>
      <c r="C198" s="206" t="s">
        <v>597</v>
      </c>
      <c r="D198" s="206" t="s">
        <v>130</v>
      </c>
      <c r="E198" s="207" t="s">
        <v>1453</v>
      </c>
      <c r="F198" s="208" t="s">
        <v>1302</v>
      </c>
      <c r="G198" s="209" t="s">
        <v>281</v>
      </c>
      <c r="H198" s="210">
        <v>25</v>
      </c>
      <c r="I198" s="211"/>
      <c r="J198" s="212">
        <f>ROUND(I198*H198,2)</f>
        <v>0</v>
      </c>
      <c r="K198" s="213"/>
      <c r="L198" s="45"/>
      <c r="M198" s="214" t="s">
        <v>19</v>
      </c>
      <c r="N198" s="215" t="s">
        <v>49</v>
      </c>
      <c r="O198" s="85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8" t="s">
        <v>134</v>
      </c>
      <c r="AT198" s="218" t="s">
        <v>130</v>
      </c>
      <c r="AU198" s="218" t="s">
        <v>88</v>
      </c>
      <c r="AY198" s="18" t="s">
        <v>128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8" t="s">
        <v>86</v>
      </c>
      <c r="BK198" s="219">
        <f>ROUND(I198*H198,2)</f>
        <v>0</v>
      </c>
      <c r="BL198" s="18" t="s">
        <v>134</v>
      </c>
      <c r="BM198" s="218" t="s">
        <v>1454</v>
      </c>
    </row>
    <row r="199" s="2" customFormat="1" ht="24.15" customHeight="1">
      <c r="A199" s="39"/>
      <c r="B199" s="40"/>
      <c r="C199" s="206" t="s">
        <v>601</v>
      </c>
      <c r="D199" s="206" t="s">
        <v>130</v>
      </c>
      <c r="E199" s="207" t="s">
        <v>1455</v>
      </c>
      <c r="F199" s="208" t="s">
        <v>1307</v>
      </c>
      <c r="G199" s="209" t="s">
        <v>281</v>
      </c>
      <c r="H199" s="210">
        <v>5</v>
      </c>
      <c r="I199" s="211"/>
      <c r="J199" s="212">
        <f>ROUND(I199*H199,2)</f>
        <v>0</v>
      </c>
      <c r="K199" s="213"/>
      <c r="L199" s="45"/>
      <c r="M199" s="214" t="s">
        <v>19</v>
      </c>
      <c r="N199" s="215" t="s">
        <v>49</v>
      </c>
      <c r="O199" s="85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8" t="s">
        <v>134</v>
      </c>
      <c r="AT199" s="218" t="s">
        <v>130</v>
      </c>
      <c r="AU199" s="218" t="s">
        <v>88</v>
      </c>
      <c r="AY199" s="18" t="s">
        <v>128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8" t="s">
        <v>86</v>
      </c>
      <c r="BK199" s="219">
        <f>ROUND(I199*H199,2)</f>
        <v>0</v>
      </c>
      <c r="BL199" s="18" t="s">
        <v>134</v>
      </c>
      <c r="BM199" s="218" t="s">
        <v>1456</v>
      </c>
    </row>
    <row r="200" s="2" customFormat="1" ht="16.5" customHeight="1">
      <c r="A200" s="39"/>
      <c r="B200" s="40"/>
      <c r="C200" s="206" t="s">
        <v>605</v>
      </c>
      <c r="D200" s="206" t="s">
        <v>130</v>
      </c>
      <c r="E200" s="207" t="s">
        <v>1457</v>
      </c>
      <c r="F200" s="208" t="s">
        <v>1288</v>
      </c>
      <c r="G200" s="209" t="s">
        <v>281</v>
      </c>
      <c r="H200" s="210">
        <v>10</v>
      </c>
      <c r="I200" s="211"/>
      <c r="J200" s="212">
        <f>ROUND(I200*H200,2)</f>
        <v>0</v>
      </c>
      <c r="K200" s="213"/>
      <c r="L200" s="45"/>
      <c r="M200" s="214" t="s">
        <v>19</v>
      </c>
      <c r="N200" s="215" t="s">
        <v>49</v>
      </c>
      <c r="O200" s="85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8" t="s">
        <v>134</v>
      </c>
      <c r="AT200" s="218" t="s">
        <v>130</v>
      </c>
      <c r="AU200" s="218" t="s">
        <v>88</v>
      </c>
      <c r="AY200" s="18" t="s">
        <v>128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8" t="s">
        <v>86</v>
      </c>
      <c r="BK200" s="219">
        <f>ROUND(I200*H200,2)</f>
        <v>0</v>
      </c>
      <c r="BL200" s="18" t="s">
        <v>134</v>
      </c>
      <c r="BM200" s="218" t="s">
        <v>1458</v>
      </c>
    </row>
    <row r="201" s="2" customFormat="1" ht="16.5" customHeight="1">
      <c r="A201" s="39"/>
      <c r="B201" s="40"/>
      <c r="C201" s="206" t="s">
        <v>609</v>
      </c>
      <c r="D201" s="206" t="s">
        <v>130</v>
      </c>
      <c r="E201" s="207" t="s">
        <v>1459</v>
      </c>
      <c r="F201" s="208" t="s">
        <v>1315</v>
      </c>
      <c r="G201" s="209" t="s">
        <v>172</v>
      </c>
      <c r="H201" s="210">
        <v>1</v>
      </c>
      <c r="I201" s="211"/>
      <c r="J201" s="212">
        <f>ROUND(I201*H201,2)</f>
        <v>0</v>
      </c>
      <c r="K201" s="213"/>
      <c r="L201" s="45"/>
      <c r="M201" s="214" t="s">
        <v>19</v>
      </c>
      <c r="N201" s="215" t="s">
        <v>49</v>
      </c>
      <c r="O201" s="85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8" t="s">
        <v>134</v>
      </c>
      <c r="AT201" s="218" t="s">
        <v>130</v>
      </c>
      <c r="AU201" s="218" t="s">
        <v>88</v>
      </c>
      <c r="AY201" s="18" t="s">
        <v>128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8" t="s">
        <v>86</v>
      </c>
      <c r="BK201" s="219">
        <f>ROUND(I201*H201,2)</f>
        <v>0</v>
      </c>
      <c r="BL201" s="18" t="s">
        <v>134</v>
      </c>
      <c r="BM201" s="218" t="s">
        <v>1460</v>
      </c>
    </row>
    <row r="202" s="2" customFormat="1" ht="24.15" customHeight="1">
      <c r="A202" s="39"/>
      <c r="B202" s="40"/>
      <c r="C202" s="206" t="s">
        <v>614</v>
      </c>
      <c r="D202" s="206" t="s">
        <v>130</v>
      </c>
      <c r="E202" s="207" t="s">
        <v>1461</v>
      </c>
      <c r="F202" s="208" t="s">
        <v>1318</v>
      </c>
      <c r="G202" s="209" t="s">
        <v>172</v>
      </c>
      <c r="H202" s="210">
        <v>1</v>
      </c>
      <c r="I202" s="211"/>
      <c r="J202" s="212">
        <f>ROUND(I202*H202,2)</f>
        <v>0</v>
      </c>
      <c r="K202" s="213"/>
      <c r="L202" s="45"/>
      <c r="M202" s="214" t="s">
        <v>19</v>
      </c>
      <c r="N202" s="215" t="s">
        <v>49</v>
      </c>
      <c r="O202" s="85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8" t="s">
        <v>134</v>
      </c>
      <c r="AT202" s="218" t="s">
        <v>130</v>
      </c>
      <c r="AU202" s="218" t="s">
        <v>88</v>
      </c>
      <c r="AY202" s="18" t="s">
        <v>128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8" t="s">
        <v>86</v>
      </c>
      <c r="BK202" s="219">
        <f>ROUND(I202*H202,2)</f>
        <v>0</v>
      </c>
      <c r="BL202" s="18" t="s">
        <v>134</v>
      </c>
      <c r="BM202" s="218" t="s">
        <v>1462</v>
      </c>
    </row>
    <row r="203" s="12" customFormat="1" ht="22.8" customHeight="1">
      <c r="A203" s="12"/>
      <c r="B203" s="190"/>
      <c r="C203" s="191"/>
      <c r="D203" s="192" t="s">
        <v>77</v>
      </c>
      <c r="E203" s="204" t="s">
        <v>1463</v>
      </c>
      <c r="F203" s="204" t="s">
        <v>1321</v>
      </c>
      <c r="G203" s="191"/>
      <c r="H203" s="191"/>
      <c r="I203" s="194"/>
      <c r="J203" s="205">
        <f>BK203</f>
        <v>0</v>
      </c>
      <c r="K203" s="191"/>
      <c r="L203" s="196"/>
      <c r="M203" s="197"/>
      <c r="N203" s="198"/>
      <c r="O203" s="198"/>
      <c r="P203" s="199">
        <f>SUM(P204:P205)</f>
        <v>0</v>
      </c>
      <c r="Q203" s="198"/>
      <c r="R203" s="199">
        <f>SUM(R204:R205)</f>
        <v>0</v>
      </c>
      <c r="S203" s="198"/>
      <c r="T203" s="200">
        <f>SUM(T204:T205)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1" t="s">
        <v>86</v>
      </c>
      <c r="AT203" s="202" t="s">
        <v>77</v>
      </c>
      <c r="AU203" s="202" t="s">
        <v>86</v>
      </c>
      <c r="AY203" s="201" t="s">
        <v>128</v>
      </c>
      <c r="BK203" s="203">
        <f>SUM(BK204:BK205)</f>
        <v>0</v>
      </c>
    </row>
    <row r="204" s="2" customFormat="1" ht="16.5" customHeight="1">
      <c r="A204" s="39"/>
      <c r="B204" s="40"/>
      <c r="C204" s="206" t="s">
        <v>619</v>
      </c>
      <c r="D204" s="206" t="s">
        <v>130</v>
      </c>
      <c r="E204" s="207" t="s">
        <v>1464</v>
      </c>
      <c r="F204" s="208" t="s">
        <v>1323</v>
      </c>
      <c r="G204" s="209" t="s">
        <v>172</v>
      </c>
      <c r="H204" s="210">
        <v>1</v>
      </c>
      <c r="I204" s="211"/>
      <c r="J204" s="212">
        <f>ROUND(I204*H204,2)</f>
        <v>0</v>
      </c>
      <c r="K204" s="213"/>
      <c r="L204" s="45"/>
      <c r="M204" s="214" t="s">
        <v>19</v>
      </c>
      <c r="N204" s="215" t="s">
        <v>49</v>
      </c>
      <c r="O204" s="85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8" t="s">
        <v>134</v>
      </c>
      <c r="AT204" s="218" t="s">
        <v>130</v>
      </c>
      <c r="AU204" s="218" t="s">
        <v>88</v>
      </c>
      <c r="AY204" s="18" t="s">
        <v>128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8" t="s">
        <v>86</v>
      </c>
      <c r="BK204" s="219">
        <f>ROUND(I204*H204,2)</f>
        <v>0</v>
      </c>
      <c r="BL204" s="18" t="s">
        <v>134</v>
      </c>
      <c r="BM204" s="218" t="s">
        <v>1465</v>
      </c>
    </row>
    <row r="205" s="2" customFormat="1" ht="16.5" customHeight="1">
      <c r="A205" s="39"/>
      <c r="B205" s="40"/>
      <c r="C205" s="206" t="s">
        <v>624</v>
      </c>
      <c r="D205" s="206" t="s">
        <v>130</v>
      </c>
      <c r="E205" s="207" t="s">
        <v>1466</v>
      </c>
      <c r="F205" s="208" t="s">
        <v>1326</v>
      </c>
      <c r="G205" s="209" t="s">
        <v>172</v>
      </c>
      <c r="H205" s="210">
        <v>1</v>
      </c>
      <c r="I205" s="211"/>
      <c r="J205" s="212">
        <f>ROUND(I205*H205,2)</f>
        <v>0</v>
      </c>
      <c r="K205" s="213"/>
      <c r="L205" s="45"/>
      <c r="M205" s="214" t="s">
        <v>19</v>
      </c>
      <c r="N205" s="215" t="s">
        <v>49</v>
      </c>
      <c r="O205" s="85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8" t="s">
        <v>134</v>
      </c>
      <c r="AT205" s="218" t="s">
        <v>130</v>
      </c>
      <c r="AU205" s="218" t="s">
        <v>88</v>
      </c>
      <c r="AY205" s="18" t="s">
        <v>128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8" t="s">
        <v>86</v>
      </c>
      <c r="BK205" s="219">
        <f>ROUND(I205*H205,2)</f>
        <v>0</v>
      </c>
      <c r="BL205" s="18" t="s">
        <v>134</v>
      </c>
      <c r="BM205" s="218" t="s">
        <v>1467</v>
      </c>
    </row>
    <row r="206" s="12" customFormat="1" ht="22.8" customHeight="1">
      <c r="A206" s="12"/>
      <c r="B206" s="190"/>
      <c r="C206" s="191"/>
      <c r="D206" s="192" t="s">
        <v>77</v>
      </c>
      <c r="E206" s="204" t="s">
        <v>1468</v>
      </c>
      <c r="F206" s="204" t="s">
        <v>1171</v>
      </c>
      <c r="G206" s="191"/>
      <c r="H206" s="191"/>
      <c r="I206" s="194"/>
      <c r="J206" s="205">
        <f>BK206</f>
        <v>0</v>
      </c>
      <c r="K206" s="191"/>
      <c r="L206" s="196"/>
      <c r="M206" s="197"/>
      <c r="N206" s="198"/>
      <c r="O206" s="198"/>
      <c r="P206" s="199">
        <f>SUM(P207:P213)</f>
        <v>0</v>
      </c>
      <c r="Q206" s="198"/>
      <c r="R206" s="199">
        <f>SUM(R207:R213)</f>
        <v>0</v>
      </c>
      <c r="S206" s="198"/>
      <c r="T206" s="200">
        <f>SUM(T207:T213)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1" t="s">
        <v>86</v>
      </c>
      <c r="AT206" s="202" t="s">
        <v>77</v>
      </c>
      <c r="AU206" s="202" t="s">
        <v>86</v>
      </c>
      <c r="AY206" s="201" t="s">
        <v>128</v>
      </c>
      <c r="BK206" s="203">
        <f>SUM(BK207:BK213)</f>
        <v>0</v>
      </c>
    </row>
    <row r="207" s="2" customFormat="1" ht="16.5" customHeight="1">
      <c r="A207" s="39"/>
      <c r="B207" s="40"/>
      <c r="C207" s="206" t="s">
        <v>629</v>
      </c>
      <c r="D207" s="206" t="s">
        <v>130</v>
      </c>
      <c r="E207" s="207" t="s">
        <v>1469</v>
      </c>
      <c r="F207" s="208" t="s">
        <v>1336</v>
      </c>
      <c r="G207" s="209" t="s">
        <v>172</v>
      </c>
      <c r="H207" s="210">
        <v>1</v>
      </c>
      <c r="I207" s="211"/>
      <c r="J207" s="212">
        <f>ROUND(I207*H207,2)</f>
        <v>0</v>
      </c>
      <c r="K207" s="213"/>
      <c r="L207" s="45"/>
      <c r="M207" s="214" t="s">
        <v>19</v>
      </c>
      <c r="N207" s="215" t="s">
        <v>49</v>
      </c>
      <c r="O207" s="85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8" t="s">
        <v>134</v>
      </c>
      <c r="AT207" s="218" t="s">
        <v>130</v>
      </c>
      <c r="AU207" s="218" t="s">
        <v>88</v>
      </c>
      <c r="AY207" s="18" t="s">
        <v>128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8" t="s">
        <v>86</v>
      </c>
      <c r="BK207" s="219">
        <f>ROUND(I207*H207,2)</f>
        <v>0</v>
      </c>
      <c r="BL207" s="18" t="s">
        <v>134</v>
      </c>
      <c r="BM207" s="218" t="s">
        <v>1470</v>
      </c>
    </row>
    <row r="208" s="2" customFormat="1" ht="16.5" customHeight="1">
      <c r="A208" s="39"/>
      <c r="B208" s="40"/>
      <c r="C208" s="206" t="s">
        <v>634</v>
      </c>
      <c r="D208" s="206" t="s">
        <v>130</v>
      </c>
      <c r="E208" s="207" t="s">
        <v>1471</v>
      </c>
      <c r="F208" s="208" t="s">
        <v>1339</v>
      </c>
      <c r="G208" s="209" t="s">
        <v>172</v>
      </c>
      <c r="H208" s="210">
        <v>1</v>
      </c>
      <c r="I208" s="211"/>
      <c r="J208" s="212">
        <f>ROUND(I208*H208,2)</f>
        <v>0</v>
      </c>
      <c r="K208" s="213"/>
      <c r="L208" s="45"/>
      <c r="M208" s="214" t="s">
        <v>19</v>
      </c>
      <c r="N208" s="215" t="s">
        <v>49</v>
      </c>
      <c r="O208" s="85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8" t="s">
        <v>134</v>
      </c>
      <c r="AT208" s="218" t="s">
        <v>130</v>
      </c>
      <c r="AU208" s="218" t="s">
        <v>88</v>
      </c>
      <c r="AY208" s="18" t="s">
        <v>128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8" t="s">
        <v>86</v>
      </c>
      <c r="BK208" s="219">
        <f>ROUND(I208*H208,2)</f>
        <v>0</v>
      </c>
      <c r="BL208" s="18" t="s">
        <v>134</v>
      </c>
      <c r="BM208" s="218" t="s">
        <v>1472</v>
      </c>
    </row>
    <row r="209" s="2" customFormat="1" ht="16.5" customHeight="1">
      <c r="A209" s="39"/>
      <c r="B209" s="40"/>
      <c r="C209" s="206" t="s">
        <v>639</v>
      </c>
      <c r="D209" s="206" t="s">
        <v>130</v>
      </c>
      <c r="E209" s="207" t="s">
        <v>1473</v>
      </c>
      <c r="F209" s="208" t="s">
        <v>1342</v>
      </c>
      <c r="G209" s="209" t="s">
        <v>172</v>
      </c>
      <c r="H209" s="210">
        <v>1</v>
      </c>
      <c r="I209" s="211"/>
      <c r="J209" s="212">
        <f>ROUND(I209*H209,2)</f>
        <v>0</v>
      </c>
      <c r="K209" s="213"/>
      <c r="L209" s="45"/>
      <c r="M209" s="214" t="s">
        <v>19</v>
      </c>
      <c r="N209" s="215" t="s">
        <v>49</v>
      </c>
      <c r="O209" s="85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8" t="s">
        <v>134</v>
      </c>
      <c r="AT209" s="218" t="s">
        <v>130</v>
      </c>
      <c r="AU209" s="218" t="s">
        <v>88</v>
      </c>
      <c r="AY209" s="18" t="s">
        <v>128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8" t="s">
        <v>86</v>
      </c>
      <c r="BK209" s="219">
        <f>ROUND(I209*H209,2)</f>
        <v>0</v>
      </c>
      <c r="BL209" s="18" t="s">
        <v>134</v>
      </c>
      <c r="BM209" s="218" t="s">
        <v>1474</v>
      </c>
    </row>
    <row r="210" s="2" customFormat="1" ht="16.5" customHeight="1">
      <c r="A210" s="39"/>
      <c r="B210" s="40"/>
      <c r="C210" s="206" t="s">
        <v>644</v>
      </c>
      <c r="D210" s="206" t="s">
        <v>130</v>
      </c>
      <c r="E210" s="207" t="s">
        <v>1475</v>
      </c>
      <c r="F210" s="208" t="s">
        <v>1345</v>
      </c>
      <c r="G210" s="209" t="s">
        <v>172</v>
      </c>
      <c r="H210" s="210">
        <v>1</v>
      </c>
      <c r="I210" s="211"/>
      <c r="J210" s="212">
        <f>ROUND(I210*H210,2)</f>
        <v>0</v>
      </c>
      <c r="K210" s="213"/>
      <c r="L210" s="45"/>
      <c r="M210" s="214" t="s">
        <v>19</v>
      </c>
      <c r="N210" s="215" t="s">
        <v>49</v>
      </c>
      <c r="O210" s="85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8" t="s">
        <v>134</v>
      </c>
      <c r="AT210" s="218" t="s">
        <v>130</v>
      </c>
      <c r="AU210" s="218" t="s">
        <v>88</v>
      </c>
      <c r="AY210" s="18" t="s">
        <v>128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8" t="s">
        <v>86</v>
      </c>
      <c r="BK210" s="219">
        <f>ROUND(I210*H210,2)</f>
        <v>0</v>
      </c>
      <c r="BL210" s="18" t="s">
        <v>134</v>
      </c>
      <c r="BM210" s="218" t="s">
        <v>1476</v>
      </c>
    </row>
    <row r="211" s="2" customFormat="1" ht="16.5" customHeight="1">
      <c r="A211" s="39"/>
      <c r="B211" s="40"/>
      <c r="C211" s="206" t="s">
        <v>648</v>
      </c>
      <c r="D211" s="206" t="s">
        <v>130</v>
      </c>
      <c r="E211" s="207" t="s">
        <v>1477</v>
      </c>
      <c r="F211" s="208" t="s">
        <v>1348</v>
      </c>
      <c r="G211" s="209" t="s">
        <v>172</v>
      </c>
      <c r="H211" s="210">
        <v>1</v>
      </c>
      <c r="I211" s="211"/>
      <c r="J211" s="212">
        <f>ROUND(I211*H211,2)</f>
        <v>0</v>
      </c>
      <c r="K211" s="213"/>
      <c r="L211" s="45"/>
      <c r="M211" s="214" t="s">
        <v>19</v>
      </c>
      <c r="N211" s="215" t="s">
        <v>49</v>
      </c>
      <c r="O211" s="85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8" t="s">
        <v>134</v>
      </c>
      <c r="AT211" s="218" t="s">
        <v>130</v>
      </c>
      <c r="AU211" s="218" t="s">
        <v>88</v>
      </c>
      <c r="AY211" s="18" t="s">
        <v>128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8" t="s">
        <v>86</v>
      </c>
      <c r="BK211" s="219">
        <f>ROUND(I211*H211,2)</f>
        <v>0</v>
      </c>
      <c r="BL211" s="18" t="s">
        <v>134</v>
      </c>
      <c r="BM211" s="218" t="s">
        <v>1478</v>
      </c>
    </row>
    <row r="212" s="2" customFormat="1" ht="16.5" customHeight="1">
      <c r="A212" s="39"/>
      <c r="B212" s="40"/>
      <c r="C212" s="206" t="s">
        <v>652</v>
      </c>
      <c r="D212" s="206" t="s">
        <v>130</v>
      </c>
      <c r="E212" s="207" t="s">
        <v>1479</v>
      </c>
      <c r="F212" s="208" t="s">
        <v>1351</v>
      </c>
      <c r="G212" s="209" t="s">
        <v>172</v>
      </c>
      <c r="H212" s="210">
        <v>1</v>
      </c>
      <c r="I212" s="211"/>
      <c r="J212" s="212">
        <f>ROUND(I212*H212,2)</f>
        <v>0</v>
      </c>
      <c r="K212" s="213"/>
      <c r="L212" s="45"/>
      <c r="M212" s="214" t="s">
        <v>19</v>
      </c>
      <c r="N212" s="215" t="s">
        <v>49</v>
      </c>
      <c r="O212" s="85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8" t="s">
        <v>134</v>
      </c>
      <c r="AT212" s="218" t="s">
        <v>130</v>
      </c>
      <c r="AU212" s="218" t="s">
        <v>88</v>
      </c>
      <c r="AY212" s="18" t="s">
        <v>128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8" t="s">
        <v>86</v>
      </c>
      <c r="BK212" s="219">
        <f>ROUND(I212*H212,2)</f>
        <v>0</v>
      </c>
      <c r="BL212" s="18" t="s">
        <v>134</v>
      </c>
      <c r="BM212" s="218" t="s">
        <v>1480</v>
      </c>
    </row>
    <row r="213" s="2" customFormat="1" ht="16.5" customHeight="1">
      <c r="A213" s="39"/>
      <c r="B213" s="40"/>
      <c r="C213" s="206" t="s">
        <v>657</v>
      </c>
      <c r="D213" s="206" t="s">
        <v>130</v>
      </c>
      <c r="E213" s="207" t="s">
        <v>1481</v>
      </c>
      <c r="F213" s="208" t="s">
        <v>1354</v>
      </c>
      <c r="G213" s="209" t="s">
        <v>172</v>
      </c>
      <c r="H213" s="210">
        <v>1</v>
      </c>
      <c r="I213" s="211"/>
      <c r="J213" s="212">
        <f>ROUND(I213*H213,2)</f>
        <v>0</v>
      </c>
      <c r="K213" s="213"/>
      <c r="L213" s="45"/>
      <c r="M213" s="214" t="s">
        <v>19</v>
      </c>
      <c r="N213" s="215" t="s">
        <v>49</v>
      </c>
      <c r="O213" s="85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8" t="s">
        <v>134</v>
      </c>
      <c r="AT213" s="218" t="s">
        <v>130</v>
      </c>
      <c r="AU213" s="218" t="s">
        <v>88</v>
      </c>
      <c r="AY213" s="18" t="s">
        <v>128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8" t="s">
        <v>86</v>
      </c>
      <c r="BK213" s="219">
        <f>ROUND(I213*H213,2)</f>
        <v>0</v>
      </c>
      <c r="BL213" s="18" t="s">
        <v>134</v>
      </c>
      <c r="BM213" s="218" t="s">
        <v>1482</v>
      </c>
    </row>
    <row r="214" s="12" customFormat="1" ht="22.8" customHeight="1">
      <c r="A214" s="12"/>
      <c r="B214" s="190"/>
      <c r="C214" s="191"/>
      <c r="D214" s="192" t="s">
        <v>77</v>
      </c>
      <c r="E214" s="204" t="s">
        <v>1483</v>
      </c>
      <c r="F214" s="204" t="s">
        <v>1357</v>
      </c>
      <c r="G214" s="191"/>
      <c r="H214" s="191"/>
      <c r="I214" s="194"/>
      <c r="J214" s="205">
        <f>BK214</f>
        <v>0</v>
      </c>
      <c r="K214" s="191"/>
      <c r="L214" s="196"/>
      <c r="M214" s="197"/>
      <c r="N214" s="198"/>
      <c r="O214" s="198"/>
      <c r="P214" s="199">
        <f>P215</f>
        <v>0</v>
      </c>
      <c r="Q214" s="198"/>
      <c r="R214" s="199">
        <f>R215</f>
        <v>0</v>
      </c>
      <c r="S214" s="198"/>
      <c r="T214" s="200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1" t="s">
        <v>86</v>
      </c>
      <c r="AT214" s="202" t="s">
        <v>77</v>
      </c>
      <c r="AU214" s="202" t="s">
        <v>86</v>
      </c>
      <c r="AY214" s="201" t="s">
        <v>128</v>
      </c>
      <c r="BK214" s="203">
        <f>BK215</f>
        <v>0</v>
      </c>
    </row>
    <row r="215" s="2" customFormat="1" ht="21.75" customHeight="1">
      <c r="A215" s="39"/>
      <c r="B215" s="40"/>
      <c r="C215" s="206" t="s">
        <v>661</v>
      </c>
      <c r="D215" s="206" t="s">
        <v>130</v>
      </c>
      <c r="E215" s="207" t="s">
        <v>1484</v>
      </c>
      <c r="F215" s="208" t="s">
        <v>1359</v>
      </c>
      <c r="G215" s="209" t="s">
        <v>172</v>
      </c>
      <c r="H215" s="210">
        <v>1</v>
      </c>
      <c r="I215" s="211"/>
      <c r="J215" s="212">
        <f>ROUND(I215*H215,2)</f>
        <v>0</v>
      </c>
      <c r="K215" s="213"/>
      <c r="L215" s="45"/>
      <c r="M215" s="214" t="s">
        <v>19</v>
      </c>
      <c r="N215" s="215" t="s">
        <v>49</v>
      </c>
      <c r="O215" s="85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8" t="s">
        <v>134</v>
      </c>
      <c r="AT215" s="218" t="s">
        <v>130</v>
      </c>
      <c r="AU215" s="218" t="s">
        <v>88</v>
      </c>
      <c r="AY215" s="18" t="s">
        <v>128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8" t="s">
        <v>86</v>
      </c>
      <c r="BK215" s="219">
        <f>ROUND(I215*H215,2)</f>
        <v>0</v>
      </c>
      <c r="BL215" s="18" t="s">
        <v>134</v>
      </c>
      <c r="BM215" s="218" t="s">
        <v>1485</v>
      </c>
    </row>
    <row r="216" s="12" customFormat="1" ht="22.8" customHeight="1">
      <c r="A216" s="12"/>
      <c r="B216" s="190"/>
      <c r="C216" s="191"/>
      <c r="D216" s="192" t="s">
        <v>77</v>
      </c>
      <c r="E216" s="204" t="s">
        <v>1486</v>
      </c>
      <c r="F216" s="204" t="s">
        <v>95</v>
      </c>
      <c r="G216" s="191"/>
      <c r="H216" s="191"/>
      <c r="I216" s="194"/>
      <c r="J216" s="205">
        <f>BK216</f>
        <v>0</v>
      </c>
      <c r="K216" s="191"/>
      <c r="L216" s="196"/>
      <c r="M216" s="197"/>
      <c r="N216" s="198"/>
      <c r="O216" s="198"/>
      <c r="P216" s="199">
        <f>P217</f>
        <v>0</v>
      </c>
      <c r="Q216" s="198"/>
      <c r="R216" s="199">
        <f>R217</f>
        <v>0</v>
      </c>
      <c r="S216" s="198"/>
      <c r="T216" s="200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1" t="s">
        <v>86</v>
      </c>
      <c r="AT216" s="202" t="s">
        <v>77</v>
      </c>
      <c r="AU216" s="202" t="s">
        <v>86</v>
      </c>
      <c r="AY216" s="201" t="s">
        <v>128</v>
      </c>
      <c r="BK216" s="203">
        <f>BK217</f>
        <v>0</v>
      </c>
    </row>
    <row r="217" s="2" customFormat="1" ht="16.5" customHeight="1">
      <c r="A217" s="39"/>
      <c r="B217" s="40"/>
      <c r="C217" s="206" t="s">
        <v>665</v>
      </c>
      <c r="D217" s="206" t="s">
        <v>130</v>
      </c>
      <c r="E217" s="207" t="s">
        <v>1487</v>
      </c>
      <c r="F217" s="208" t="s">
        <v>1363</v>
      </c>
      <c r="G217" s="209" t="s">
        <v>172</v>
      </c>
      <c r="H217" s="210">
        <v>1</v>
      </c>
      <c r="I217" s="211"/>
      <c r="J217" s="212">
        <f>ROUND(I217*H217,2)</f>
        <v>0</v>
      </c>
      <c r="K217" s="213"/>
      <c r="L217" s="45"/>
      <c r="M217" s="264" t="s">
        <v>19</v>
      </c>
      <c r="N217" s="265" t="s">
        <v>49</v>
      </c>
      <c r="O217" s="251"/>
      <c r="P217" s="266">
        <f>O217*H217</f>
        <v>0</v>
      </c>
      <c r="Q217" s="266">
        <v>0</v>
      </c>
      <c r="R217" s="266">
        <f>Q217*H217</f>
        <v>0</v>
      </c>
      <c r="S217" s="266">
        <v>0</v>
      </c>
      <c r="T217" s="26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8" t="s">
        <v>134</v>
      </c>
      <c r="AT217" s="218" t="s">
        <v>130</v>
      </c>
      <c r="AU217" s="218" t="s">
        <v>88</v>
      </c>
      <c r="AY217" s="18" t="s">
        <v>128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18" t="s">
        <v>86</v>
      </c>
      <c r="BK217" s="219">
        <f>ROUND(I217*H217,2)</f>
        <v>0</v>
      </c>
      <c r="BL217" s="18" t="s">
        <v>134</v>
      </c>
      <c r="BM217" s="218" t="s">
        <v>1488</v>
      </c>
    </row>
    <row r="218" s="2" customFormat="1" ht="6.96" customHeight="1">
      <c r="A218" s="3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45"/>
      <c r="M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</row>
  </sheetData>
  <sheetProtection sheet="1" autoFilter="0" formatColumns="0" formatRows="0" objects="1" scenarios="1" spinCount="100000" saltValue="TKPo8CxHmJ9wehCJ5QUfZsYVQke03hrGeH97XL13+B66x3y7vt9Ok77uJjiNRKuCNQP1QCP9jDom2fiXyBBmwA==" hashValue="qR14I78L2yfOfetXbG9UVzL66NdmeHVCtrIjZRcOzG3Wux5X1CgaR6XCBKBGL+W7/Im/QOBcKVNC3UWIdb6t9g==" algorithmName="SHA-512" password="CC35"/>
  <autoFilter ref="C103:K217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88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6.25" customHeight="1">
      <c r="B7" s="21"/>
      <c r="E7" s="134" t="str">
        <f>'Rekapitulace stavby'!K6</f>
        <v>NEMOCNICE ČESKÁ LÍPA, ÚPRAVY OHŘEVU TEPLÉ VODY (TUV)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1489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11. 7. 2024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41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44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46</v>
      </c>
      <c r="G32" s="39"/>
      <c r="H32" s="39"/>
      <c r="I32" s="146" t="s">
        <v>45</v>
      </c>
      <c r="J32" s="146" t="s">
        <v>47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48</v>
      </c>
      <c r="E33" s="133" t="s">
        <v>49</v>
      </c>
      <c r="F33" s="148">
        <f>ROUND((SUM(BE83:BE102)),  2)</f>
        <v>0</v>
      </c>
      <c r="G33" s="39"/>
      <c r="H33" s="39"/>
      <c r="I33" s="149">
        <v>0.20999999999999999</v>
      </c>
      <c r="J33" s="148">
        <f>ROUND(((SUM(BE83:BE102))*I33),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50</v>
      </c>
      <c r="F34" s="148">
        <f>ROUND((SUM(BF83:BF102)),  2)</f>
        <v>0</v>
      </c>
      <c r="G34" s="39"/>
      <c r="H34" s="39"/>
      <c r="I34" s="149">
        <v>0.12</v>
      </c>
      <c r="J34" s="148">
        <f>ROUND(((SUM(BF83:BF102))*I34),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51</v>
      </c>
      <c r="F35" s="148">
        <f>ROUND((SUM(BG83:BG102)),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52</v>
      </c>
      <c r="F36" s="148">
        <f>ROUND((SUM(BH83:BH102)),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53</v>
      </c>
      <c r="F37" s="148">
        <f>ROUND((SUM(BI83:BI102)),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54</v>
      </c>
      <c r="E39" s="152"/>
      <c r="F39" s="152"/>
      <c r="G39" s="153" t="s">
        <v>55</v>
      </c>
      <c r="H39" s="154" t="s">
        <v>56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41"/>
      <c r="D48" s="41"/>
      <c r="E48" s="161" t="str">
        <f>E7</f>
        <v>NEMOCNICE ČESKÁ LÍPA, ÚPRAVY OHŘEVU TEPLÉ VODY (TUV)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Purkyňova 1849, Česká Lípa </v>
      </c>
      <c r="G52" s="41"/>
      <c r="H52" s="41"/>
      <c r="I52" s="33" t="s">
        <v>23</v>
      </c>
      <c r="J52" s="73" t="str">
        <f>IF(J12="","",J12)</f>
        <v>11. 7. 2024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Nemocnice s poliklinikou Česká Lípa a.s.</v>
      </c>
      <c r="G54" s="41"/>
      <c r="H54" s="41"/>
      <c r="I54" s="33" t="s">
        <v>33</v>
      </c>
      <c r="J54" s="37" t="str">
        <f>E21</f>
        <v>Ing. Václav Remuta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STORING spol. s.r.o.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76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1489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1490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1491</v>
      </c>
      <c r="E62" s="175"/>
      <c r="F62" s="175"/>
      <c r="G62" s="175"/>
      <c r="H62" s="175"/>
      <c r="I62" s="175"/>
      <c r="J62" s="176">
        <f>J89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1492</v>
      </c>
      <c r="E63" s="175"/>
      <c r="F63" s="175"/>
      <c r="G63" s="175"/>
      <c r="H63" s="175"/>
      <c r="I63" s="175"/>
      <c r="J63" s="176">
        <f>J93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113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6.25" customHeight="1">
      <c r="A73" s="39"/>
      <c r="B73" s="40"/>
      <c r="C73" s="41"/>
      <c r="D73" s="41"/>
      <c r="E73" s="161" t="str">
        <f>E7</f>
        <v>NEMOCNICE ČESKÁ LÍPA, ÚPRAVY OHŘEVU TEPLÉ VODY (TUV)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99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VRN - Vedlejší rozpočtové náklady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 xml:space="preserve">Purkyňova 1849, Česká Lípa </v>
      </c>
      <c r="G77" s="41"/>
      <c r="H77" s="41"/>
      <c r="I77" s="33" t="s">
        <v>23</v>
      </c>
      <c r="J77" s="73" t="str">
        <f>IF(J12="","",J12)</f>
        <v>11. 7. 2024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Nemocnice s poliklinikou Česká Lípa a.s.</v>
      </c>
      <c r="G79" s="41"/>
      <c r="H79" s="41"/>
      <c r="I79" s="33" t="s">
        <v>33</v>
      </c>
      <c r="J79" s="37" t="str">
        <f>E21</f>
        <v>Ing. Václav Remuta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31</v>
      </c>
      <c r="D80" s="41"/>
      <c r="E80" s="41"/>
      <c r="F80" s="28" t="str">
        <f>IF(E18="","",E18)</f>
        <v>Vyplň údaj</v>
      </c>
      <c r="G80" s="41"/>
      <c r="H80" s="41"/>
      <c r="I80" s="33" t="s">
        <v>38</v>
      </c>
      <c r="J80" s="37" t="str">
        <f>E24</f>
        <v xml:space="preserve">STORING spol. s.r.o. 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114</v>
      </c>
      <c r="D82" s="181" t="s">
        <v>63</v>
      </c>
      <c r="E82" s="181" t="s">
        <v>59</v>
      </c>
      <c r="F82" s="181" t="s">
        <v>60</v>
      </c>
      <c r="G82" s="181" t="s">
        <v>115</v>
      </c>
      <c r="H82" s="181" t="s">
        <v>116</v>
      </c>
      <c r="I82" s="181" t="s">
        <v>117</v>
      </c>
      <c r="J82" s="182" t="s">
        <v>103</v>
      </c>
      <c r="K82" s="183" t="s">
        <v>118</v>
      </c>
      <c r="L82" s="184"/>
      <c r="M82" s="93" t="s">
        <v>19</v>
      </c>
      <c r="N82" s="94" t="s">
        <v>48</v>
      </c>
      <c r="O82" s="94" t="s">
        <v>119</v>
      </c>
      <c r="P82" s="94" t="s">
        <v>120</v>
      </c>
      <c r="Q82" s="94" t="s">
        <v>121</v>
      </c>
      <c r="R82" s="94" t="s">
        <v>122</v>
      </c>
      <c r="S82" s="94" t="s">
        <v>123</v>
      </c>
      <c r="T82" s="95" t="s">
        <v>124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125</v>
      </c>
      <c r="D83" s="41"/>
      <c r="E83" s="41"/>
      <c r="F83" s="41"/>
      <c r="G83" s="41"/>
      <c r="H83" s="41"/>
      <c r="I83" s="41"/>
      <c r="J83" s="185">
        <f>BK83</f>
        <v>0</v>
      </c>
      <c r="K83" s="41"/>
      <c r="L83" s="45"/>
      <c r="M83" s="96"/>
      <c r="N83" s="186"/>
      <c r="O83" s="97"/>
      <c r="P83" s="187">
        <f>P84</f>
        <v>0</v>
      </c>
      <c r="Q83" s="97"/>
      <c r="R83" s="187">
        <f>R84</f>
        <v>0</v>
      </c>
      <c r="S83" s="97"/>
      <c r="T83" s="188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77</v>
      </c>
      <c r="AU83" s="18" t="s">
        <v>104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77</v>
      </c>
      <c r="E84" s="193" t="s">
        <v>95</v>
      </c>
      <c r="F84" s="193" t="s">
        <v>96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P85+P89+P93</f>
        <v>0</v>
      </c>
      <c r="Q84" s="198"/>
      <c r="R84" s="199">
        <f>R85+R89+R93</f>
        <v>0</v>
      </c>
      <c r="S84" s="198"/>
      <c r="T84" s="200">
        <f>T85+T89+T93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162</v>
      </c>
      <c r="AT84" s="202" t="s">
        <v>77</v>
      </c>
      <c r="AU84" s="202" t="s">
        <v>78</v>
      </c>
      <c r="AY84" s="201" t="s">
        <v>128</v>
      </c>
      <c r="BK84" s="203">
        <f>BK85+BK89+BK93</f>
        <v>0</v>
      </c>
    </row>
    <row r="85" s="12" customFormat="1" ht="22.8" customHeight="1">
      <c r="A85" s="12"/>
      <c r="B85" s="190"/>
      <c r="C85" s="191"/>
      <c r="D85" s="192" t="s">
        <v>77</v>
      </c>
      <c r="E85" s="204" t="s">
        <v>1493</v>
      </c>
      <c r="F85" s="204" t="s">
        <v>1494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SUM(P86:P88)</f>
        <v>0</v>
      </c>
      <c r="Q85" s="198"/>
      <c r="R85" s="199">
        <f>SUM(R86:R88)</f>
        <v>0</v>
      </c>
      <c r="S85" s="198"/>
      <c r="T85" s="200">
        <f>SUM(T86:T88)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162</v>
      </c>
      <c r="AT85" s="202" t="s">
        <v>77</v>
      </c>
      <c r="AU85" s="202" t="s">
        <v>86</v>
      </c>
      <c r="AY85" s="201" t="s">
        <v>128</v>
      </c>
      <c r="BK85" s="203">
        <f>SUM(BK86:BK88)</f>
        <v>0</v>
      </c>
    </row>
    <row r="86" s="2" customFormat="1" ht="16.5" customHeight="1">
      <c r="A86" s="39"/>
      <c r="B86" s="40"/>
      <c r="C86" s="206" t="s">
        <v>86</v>
      </c>
      <c r="D86" s="206" t="s">
        <v>130</v>
      </c>
      <c r="E86" s="207" t="s">
        <v>1495</v>
      </c>
      <c r="F86" s="208" t="s">
        <v>1496</v>
      </c>
      <c r="G86" s="209" t="s">
        <v>414</v>
      </c>
      <c r="H86" s="210">
        <v>1</v>
      </c>
      <c r="I86" s="211"/>
      <c r="J86" s="212">
        <f>ROUND(I86*H86,2)</f>
        <v>0</v>
      </c>
      <c r="K86" s="213"/>
      <c r="L86" s="45"/>
      <c r="M86" s="214" t="s">
        <v>19</v>
      </c>
      <c r="N86" s="215" t="s">
        <v>49</v>
      </c>
      <c r="O86" s="85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8" t="s">
        <v>1497</v>
      </c>
      <c r="AT86" s="218" t="s">
        <v>130</v>
      </c>
      <c r="AU86" s="218" t="s">
        <v>88</v>
      </c>
      <c r="AY86" s="18" t="s">
        <v>128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8" t="s">
        <v>86</v>
      </c>
      <c r="BK86" s="219">
        <f>ROUND(I86*H86,2)</f>
        <v>0</v>
      </c>
      <c r="BL86" s="18" t="s">
        <v>1497</v>
      </c>
      <c r="BM86" s="218" t="s">
        <v>1498</v>
      </c>
    </row>
    <row r="87" s="2" customFormat="1" ht="16.5" customHeight="1">
      <c r="A87" s="39"/>
      <c r="B87" s="40"/>
      <c r="C87" s="206" t="s">
        <v>88</v>
      </c>
      <c r="D87" s="206" t="s">
        <v>130</v>
      </c>
      <c r="E87" s="207" t="s">
        <v>1499</v>
      </c>
      <c r="F87" s="208" t="s">
        <v>1500</v>
      </c>
      <c r="G87" s="209" t="s">
        <v>414</v>
      </c>
      <c r="H87" s="210">
        <v>1</v>
      </c>
      <c r="I87" s="211"/>
      <c r="J87" s="212">
        <f>ROUND(I87*H87,2)</f>
        <v>0</v>
      </c>
      <c r="K87" s="213"/>
      <c r="L87" s="45"/>
      <c r="M87" s="214" t="s">
        <v>19</v>
      </c>
      <c r="N87" s="215" t="s">
        <v>49</v>
      </c>
      <c r="O87" s="85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8" t="s">
        <v>1497</v>
      </c>
      <c r="AT87" s="218" t="s">
        <v>130</v>
      </c>
      <c r="AU87" s="218" t="s">
        <v>88</v>
      </c>
      <c r="AY87" s="18" t="s">
        <v>128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8" t="s">
        <v>86</v>
      </c>
      <c r="BK87" s="219">
        <f>ROUND(I87*H87,2)</f>
        <v>0</v>
      </c>
      <c r="BL87" s="18" t="s">
        <v>1497</v>
      </c>
      <c r="BM87" s="218" t="s">
        <v>1501</v>
      </c>
    </row>
    <row r="88" s="2" customFormat="1" ht="16.5" customHeight="1">
      <c r="A88" s="39"/>
      <c r="B88" s="40"/>
      <c r="C88" s="206" t="s">
        <v>149</v>
      </c>
      <c r="D88" s="206" t="s">
        <v>130</v>
      </c>
      <c r="E88" s="207" t="s">
        <v>1502</v>
      </c>
      <c r="F88" s="208" t="s">
        <v>1503</v>
      </c>
      <c r="G88" s="209" t="s">
        <v>281</v>
      </c>
      <c r="H88" s="210">
        <v>60</v>
      </c>
      <c r="I88" s="211"/>
      <c r="J88" s="212">
        <f>ROUND(I88*H88,2)</f>
        <v>0</v>
      </c>
      <c r="K88" s="213"/>
      <c r="L88" s="45"/>
      <c r="M88" s="214" t="s">
        <v>19</v>
      </c>
      <c r="N88" s="215" t="s">
        <v>49</v>
      </c>
      <c r="O88" s="85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8" t="s">
        <v>1497</v>
      </c>
      <c r="AT88" s="218" t="s">
        <v>130</v>
      </c>
      <c r="AU88" s="218" t="s">
        <v>88</v>
      </c>
      <c r="AY88" s="18" t="s">
        <v>128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8" t="s">
        <v>86</v>
      </c>
      <c r="BK88" s="219">
        <f>ROUND(I88*H88,2)</f>
        <v>0</v>
      </c>
      <c r="BL88" s="18" t="s">
        <v>1497</v>
      </c>
      <c r="BM88" s="218" t="s">
        <v>1504</v>
      </c>
    </row>
    <row r="89" s="12" customFormat="1" ht="22.8" customHeight="1">
      <c r="A89" s="12"/>
      <c r="B89" s="190"/>
      <c r="C89" s="191"/>
      <c r="D89" s="192" t="s">
        <v>77</v>
      </c>
      <c r="E89" s="204" t="s">
        <v>1505</v>
      </c>
      <c r="F89" s="204" t="s">
        <v>1506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SUM(P90:P92)</f>
        <v>0</v>
      </c>
      <c r="Q89" s="198"/>
      <c r="R89" s="199">
        <f>SUM(R90:R92)</f>
        <v>0</v>
      </c>
      <c r="S89" s="198"/>
      <c r="T89" s="200">
        <f>SUM(T90:T92)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162</v>
      </c>
      <c r="AT89" s="202" t="s">
        <v>77</v>
      </c>
      <c r="AU89" s="202" t="s">
        <v>86</v>
      </c>
      <c r="AY89" s="201" t="s">
        <v>128</v>
      </c>
      <c r="BK89" s="203">
        <f>SUM(BK90:BK92)</f>
        <v>0</v>
      </c>
    </row>
    <row r="90" s="2" customFormat="1" ht="16.5" customHeight="1">
      <c r="A90" s="39"/>
      <c r="B90" s="40"/>
      <c r="C90" s="206" t="s">
        <v>134</v>
      </c>
      <c r="D90" s="206" t="s">
        <v>130</v>
      </c>
      <c r="E90" s="207" t="s">
        <v>1507</v>
      </c>
      <c r="F90" s="208" t="s">
        <v>1508</v>
      </c>
      <c r="G90" s="209" t="s">
        <v>414</v>
      </c>
      <c r="H90" s="210">
        <v>1</v>
      </c>
      <c r="I90" s="211"/>
      <c r="J90" s="212">
        <f>ROUND(I90*H90,2)</f>
        <v>0</v>
      </c>
      <c r="K90" s="213"/>
      <c r="L90" s="45"/>
      <c r="M90" s="214" t="s">
        <v>19</v>
      </c>
      <c r="N90" s="215" t="s">
        <v>49</v>
      </c>
      <c r="O90" s="85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8" t="s">
        <v>1497</v>
      </c>
      <c r="AT90" s="218" t="s">
        <v>130</v>
      </c>
      <c r="AU90" s="218" t="s">
        <v>88</v>
      </c>
      <c r="AY90" s="18" t="s">
        <v>128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8" t="s">
        <v>86</v>
      </c>
      <c r="BK90" s="219">
        <f>ROUND(I90*H90,2)</f>
        <v>0</v>
      </c>
      <c r="BL90" s="18" t="s">
        <v>1497</v>
      </c>
      <c r="BM90" s="218" t="s">
        <v>1509</v>
      </c>
    </row>
    <row r="91" s="2" customFormat="1" ht="16.5" customHeight="1">
      <c r="A91" s="39"/>
      <c r="B91" s="40"/>
      <c r="C91" s="206" t="s">
        <v>162</v>
      </c>
      <c r="D91" s="206" t="s">
        <v>130</v>
      </c>
      <c r="E91" s="207" t="s">
        <v>1510</v>
      </c>
      <c r="F91" s="208" t="s">
        <v>1511</v>
      </c>
      <c r="G91" s="209" t="s">
        <v>414</v>
      </c>
      <c r="H91" s="210">
        <v>1</v>
      </c>
      <c r="I91" s="211"/>
      <c r="J91" s="212">
        <f>ROUND(I91*H91,2)</f>
        <v>0</v>
      </c>
      <c r="K91" s="213"/>
      <c r="L91" s="45"/>
      <c r="M91" s="214" t="s">
        <v>19</v>
      </c>
      <c r="N91" s="215" t="s">
        <v>49</v>
      </c>
      <c r="O91" s="85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8" t="s">
        <v>1497</v>
      </c>
      <c r="AT91" s="218" t="s">
        <v>130</v>
      </c>
      <c r="AU91" s="218" t="s">
        <v>88</v>
      </c>
      <c r="AY91" s="18" t="s">
        <v>128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8" t="s">
        <v>86</v>
      </c>
      <c r="BK91" s="219">
        <f>ROUND(I91*H91,2)</f>
        <v>0</v>
      </c>
      <c r="BL91" s="18" t="s">
        <v>1497</v>
      </c>
      <c r="BM91" s="218" t="s">
        <v>1512</v>
      </c>
    </row>
    <row r="92" s="2" customFormat="1" ht="33" customHeight="1">
      <c r="A92" s="39"/>
      <c r="B92" s="40"/>
      <c r="C92" s="206" t="s">
        <v>160</v>
      </c>
      <c r="D92" s="206" t="s">
        <v>130</v>
      </c>
      <c r="E92" s="207" t="s">
        <v>1513</v>
      </c>
      <c r="F92" s="208" t="s">
        <v>1514</v>
      </c>
      <c r="G92" s="209" t="s">
        <v>414</v>
      </c>
      <c r="H92" s="210">
        <v>1</v>
      </c>
      <c r="I92" s="211"/>
      <c r="J92" s="212">
        <f>ROUND(I92*H92,2)</f>
        <v>0</v>
      </c>
      <c r="K92" s="213"/>
      <c r="L92" s="45"/>
      <c r="M92" s="214" t="s">
        <v>19</v>
      </c>
      <c r="N92" s="215" t="s">
        <v>49</v>
      </c>
      <c r="O92" s="85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8" t="s">
        <v>1497</v>
      </c>
      <c r="AT92" s="218" t="s">
        <v>130</v>
      </c>
      <c r="AU92" s="218" t="s">
        <v>88</v>
      </c>
      <c r="AY92" s="18" t="s">
        <v>128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8" t="s">
        <v>86</v>
      </c>
      <c r="BK92" s="219">
        <f>ROUND(I92*H92,2)</f>
        <v>0</v>
      </c>
      <c r="BL92" s="18" t="s">
        <v>1497</v>
      </c>
      <c r="BM92" s="218" t="s">
        <v>1515</v>
      </c>
    </row>
    <row r="93" s="12" customFormat="1" ht="22.8" customHeight="1">
      <c r="A93" s="12"/>
      <c r="B93" s="190"/>
      <c r="C93" s="191"/>
      <c r="D93" s="192" t="s">
        <v>77</v>
      </c>
      <c r="E93" s="204" t="s">
        <v>1516</v>
      </c>
      <c r="F93" s="204" t="s">
        <v>1517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SUM(P94:P102)</f>
        <v>0</v>
      </c>
      <c r="Q93" s="198"/>
      <c r="R93" s="199">
        <f>SUM(R94:R102)</f>
        <v>0</v>
      </c>
      <c r="S93" s="198"/>
      <c r="T93" s="200">
        <f>SUM(T94:T102)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162</v>
      </c>
      <c r="AT93" s="202" t="s">
        <v>77</v>
      </c>
      <c r="AU93" s="202" t="s">
        <v>86</v>
      </c>
      <c r="AY93" s="201" t="s">
        <v>128</v>
      </c>
      <c r="BK93" s="203">
        <f>SUM(BK94:BK102)</f>
        <v>0</v>
      </c>
    </row>
    <row r="94" s="2" customFormat="1" ht="16.5" customHeight="1">
      <c r="A94" s="39"/>
      <c r="B94" s="40"/>
      <c r="C94" s="206" t="s">
        <v>174</v>
      </c>
      <c r="D94" s="206" t="s">
        <v>130</v>
      </c>
      <c r="E94" s="207" t="s">
        <v>1518</v>
      </c>
      <c r="F94" s="208" t="s">
        <v>1519</v>
      </c>
      <c r="G94" s="209" t="s">
        <v>414</v>
      </c>
      <c r="H94" s="210">
        <v>1</v>
      </c>
      <c r="I94" s="211"/>
      <c r="J94" s="212">
        <f>ROUND(I94*H94,2)</f>
        <v>0</v>
      </c>
      <c r="K94" s="213"/>
      <c r="L94" s="45"/>
      <c r="M94" s="214" t="s">
        <v>19</v>
      </c>
      <c r="N94" s="215" t="s">
        <v>49</v>
      </c>
      <c r="O94" s="85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8" t="s">
        <v>1497</v>
      </c>
      <c r="AT94" s="218" t="s">
        <v>130</v>
      </c>
      <c r="AU94" s="218" t="s">
        <v>88</v>
      </c>
      <c r="AY94" s="18" t="s">
        <v>128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8" t="s">
        <v>86</v>
      </c>
      <c r="BK94" s="219">
        <f>ROUND(I94*H94,2)</f>
        <v>0</v>
      </c>
      <c r="BL94" s="18" t="s">
        <v>1497</v>
      </c>
      <c r="BM94" s="218" t="s">
        <v>1520</v>
      </c>
    </row>
    <row r="95" s="2" customFormat="1">
      <c r="A95" s="39"/>
      <c r="B95" s="40"/>
      <c r="C95" s="41"/>
      <c r="D95" s="227" t="s">
        <v>209</v>
      </c>
      <c r="E95" s="41"/>
      <c r="F95" s="248" t="s">
        <v>1521</v>
      </c>
      <c r="G95" s="41"/>
      <c r="H95" s="41"/>
      <c r="I95" s="222"/>
      <c r="J95" s="41"/>
      <c r="K95" s="41"/>
      <c r="L95" s="45"/>
      <c r="M95" s="223"/>
      <c r="N95" s="22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209</v>
      </c>
      <c r="AU95" s="18" t="s">
        <v>88</v>
      </c>
    </row>
    <row r="96" s="2" customFormat="1" ht="16.5" customHeight="1">
      <c r="A96" s="39"/>
      <c r="B96" s="40"/>
      <c r="C96" s="206" t="s">
        <v>178</v>
      </c>
      <c r="D96" s="206" t="s">
        <v>130</v>
      </c>
      <c r="E96" s="207" t="s">
        <v>1522</v>
      </c>
      <c r="F96" s="208" t="s">
        <v>1523</v>
      </c>
      <c r="G96" s="209" t="s">
        <v>414</v>
      </c>
      <c r="H96" s="210">
        <v>1</v>
      </c>
      <c r="I96" s="211"/>
      <c r="J96" s="212">
        <f>ROUND(I96*H96,2)</f>
        <v>0</v>
      </c>
      <c r="K96" s="213"/>
      <c r="L96" s="45"/>
      <c r="M96" s="214" t="s">
        <v>19</v>
      </c>
      <c r="N96" s="215" t="s">
        <v>49</v>
      </c>
      <c r="O96" s="85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8" t="s">
        <v>220</v>
      </c>
      <c r="AT96" s="218" t="s">
        <v>130</v>
      </c>
      <c r="AU96" s="218" t="s">
        <v>88</v>
      </c>
      <c r="AY96" s="18" t="s">
        <v>128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8" t="s">
        <v>86</v>
      </c>
      <c r="BK96" s="219">
        <f>ROUND(I96*H96,2)</f>
        <v>0</v>
      </c>
      <c r="BL96" s="18" t="s">
        <v>220</v>
      </c>
      <c r="BM96" s="218" t="s">
        <v>1524</v>
      </c>
    </row>
    <row r="97" s="2" customFormat="1">
      <c r="A97" s="39"/>
      <c r="B97" s="40"/>
      <c r="C97" s="41"/>
      <c r="D97" s="227" t="s">
        <v>209</v>
      </c>
      <c r="E97" s="41"/>
      <c r="F97" s="248" t="s">
        <v>1525</v>
      </c>
      <c r="G97" s="41"/>
      <c r="H97" s="41"/>
      <c r="I97" s="222"/>
      <c r="J97" s="41"/>
      <c r="K97" s="41"/>
      <c r="L97" s="45"/>
      <c r="M97" s="223"/>
      <c r="N97" s="22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209</v>
      </c>
      <c r="AU97" s="18" t="s">
        <v>88</v>
      </c>
    </row>
    <row r="98" s="2" customFormat="1" ht="24.15" customHeight="1">
      <c r="A98" s="39"/>
      <c r="B98" s="40"/>
      <c r="C98" s="206" t="s">
        <v>168</v>
      </c>
      <c r="D98" s="206" t="s">
        <v>130</v>
      </c>
      <c r="E98" s="207" t="s">
        <v>1526</v>
      </c>
      <c r="F98" s="208" t="s">
        <v>1527</v>
      </c>
      <c r="G98" s="209" t="s">
        <v>414</v>
      </c>
      <c r="H98" s="210">
        <v>1</v>
      </c>
      <c r="I98" s="211"/>
      <c r="J98" s="212">
        <f>ROUND(I98*H98,2)</f>
        <v>0</v>
      </c>
      <c r="K98" s="213"/>
      <c r="L98" s="45"/>
      <c r="M98" s="214" t="s">
        <v>19</v>
      </c>
      <c r="N98" s="215" t="s">
        <v>49</v>
      </c>
      <c r="O98" s="85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8" t="s">
        <v>220</v>
      </c>
      <c r="AT98" s="218" t="s">
        <v>130</v>
      </c>
      <c r="AU98" s="218" t="s">
        <v>88</v>
      </c>
      <c r="AY98" s="18" t="s">
        <v>128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8" t="s">
        <v>86</v>
      </c>
      <c r="BK98" s="219">
        <f>ROUND(I98*H98,2)</f>
        <v>0</v>
      </c>
      <c r="BL98" s="18" t="s">
        <v>220</v>
      </c>
      <c r="BM98" s="218" t="s">
        <v>1528</v>
      </c>
    </row>
    <row r="99" s="2" customFormat="1">
      <c r="A99" s="39"/>
      <c r="B99" s="40"/>
      <c r="C99" s="41"/>
      <c r="D99" s="227" t="s">
        <v>209</v>
      </c>
      <c r="E99" s="41"/>
      <c r="F99" s="248" t="s">
        <v>1529</v>
      </c>
      <c r="G99" s="41"/>
      <c r="H99" s="41"/>
      <c r="I99" s="222"/>
      <c r="J99" s="41"/>
      <c r="K99" s="41"/>
      <c r="L99" s="45"/>
      <c r="M99" s="223"/>
      <c r="N99" s="22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209</v>
      </c>
      <c r="AU99" s="18" t="s">
        <v>88</v>
      </c>
    </row>
    <row r="100" s="2" customFormat="1" ht="49.05" customHeight="1">
      <c r="A100" s="39"/>
      <c r="B100" s="40"/>
      <c r="C100" s="206" t="s">
        <v>186</v>
      </c>
      <c r="D100" s="206" t="s">
        <v>130</v>
      </c>
      <c r="E100" s="207" t="s">
        <v>1530</v>
      </c>
      <c r="F100" s="208" t="s">
        <v>1531</v>
      </c>
      <c r="G100" s="209" t="s">
        <v>414</v>
      </c>
      <c r="H100" s="210">
        <v>1</v>
      </c>
      <c r="I100" s="211"/>
      <c r="J100" s="212">
        <f>ROUND(I100*H100,2)</f>
        <v>0</v>
      </c>
      <c r="K100" s="213"/>
      <c r="L100" s="45"/>
      <c r="M100" s="214" t="s">
        <v>19</v>
      </c>
      <c r="N100" s="215" t="s">
        <v>49</v>
      </c>
      <c r="O100" s="85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8" t="s">
        <v>1497</v>
      </c>
      <c r="AT100" s="218" t="s">
        <v>130</v>
      </c>
      <c r="AU100" s="218" t="s">
        <v>88</v>
      </c>
      <c r="AY100" s="18" t="s">
        <v>128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8" t="s">
        <v>86</v>
      </c>
      <c r="BK100" s="219">
        <f>ROUND(I100*H100,2)</f>
        <v>0</v>
      </c>
      <c r="BL100" s="18" t="s">
        <v>1497</v>
      </c>
      <c r="BM100" s="218" t="s">
        <v>1532</v>
      </c>
    </row>
    <row r="101" s="2" customFormat="1" ht="66.75" customHeight="1">
      <c r="A101" s="39"/>
      <c r="B101" s="40"/>
      <c r="C101" s="206" t="s">
        <v>195</v>
      </c>
      <c r="D101" s="206" t="s">
        <v>130</v>
      </c>
      <c r="E101" s="207" t="s">
        <v>1533</v>
      </c>
      <c r="F101" s="208" t="s">
        <v>1534</v>
      </c>
      <c r="G101" s="209" t="s">
        <v>414</v>
      </c>
      <c r="H101" s="210">
        <v>1</v>
      </c>
      <c r="I101" s="211"/>
      <c r="J101" s="212">
        <f>ROUND(I101*H101,2)</f>
        <v>0</v>
      </c>
      <c r="K101" s="213"/>
      <c r="L101" s="45"/>
      <c r="M101" s="214" t="s">
        <v>19</v>
      </c>
      <c r="N101" s="215" t="s">
        <v>49</v>
      </c>
      <c r="O101" s="85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8" t="s">
        <v>1497</v>
      </c>
      <c r="AT101" s="218" t="s">
        <v>130</v>
      </c>
      <c r="AU101" s="218" t="s">
        <v>88</v>
      </c>
      <c r="AY101" s="18" t="s">
        <v>128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8" t="s">
        <v>86</v>
      </c>
      <c r="BK101" s="219">
        <f>ROUND(I101*H101,2)</f>
        <v>0</v>
      </c>
      <c r="BL101" s="18" t="s">
        <v>1497</v>
      </c>
      <c r="BM101" s="218" t="s">
        <v>1535</v>
      </c>
    </row>
    <row r="102" s="2" customFormat="1" ht="62.7" customHeight="1">
      <c r="A102" s="39"/>
      <c r="B102" s="40"/>
      <c r="C102" s="206" t="s">
        <v>8</v>
      </c>
      <c r="D102" s="206" t="s">
        <v>130</v>
      </c>
      <c r="E102" s="207" t="s">
        <v>1536</v>
      </c>
      <c r="F102" s="208" t="s">
        <v>1537</v>
      </c>
      <c r="G102" s="209" t="s">
        <v>414</v>
      </c>
      <c r="H102" s="210">
        <v>1</v>
      </c>
      <c r="I102" s="211"/>
      <c r="J102" s="212">
        <f>ROUND(I102*H102,2)</f>
        <v>0</v>
      </c>
      <c r="K102" s="213"/>
      <c r="L102" s="45"/>
      <c r="M102" s="264" t="s">
        <v>19</v>
      </c>
      <c r="N102" s="265" t="s">
        <v>49</v>
      </c>
      <c r="O102" s="251"/>
      <c r="P102" s="266">
        <f>O102*H102</f>
        <v>0</v>
      </c>
      <c r="Q102" s="266">
        <v>0</v>
      </c>
      <c r="R102" s="266">
        <f>Q102*H102</f>
        <v>0</v>
      </c>
      <c r="S102" s="266">
        <v>0</v>
      </c>
      <c r="T102" s="26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8" t="s">
        <v>1497</v>
      </c>
      <c r="AT102" s="218" t="s">
        <v>130</v>
      </c>
      <c r="AU102" s="218" t="s">
        <v>88</v>
      </c>
      <c r="AY102" s="18" t="s">
        <v>128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8" t="s">
        <v>86</v>
      </c>
      <c r="BK102" s="219">
        <f>ROUND(I102*H102,2)</f>
        <v>0</v>
      </c>
      <c r="BL102" s="18" t="s">
        <v>1497</v>
      </c>
      <c r="BM102" s="218" t="s">
        <v>1538</v>
      </c>
    </row>
    <row r="103" s="2" customFormat="1" ht="6.96" customHeight="1">
      <c r="A103" s="39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45"/>
      <c r="M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</sheetData>
  <sheetProtection sheet="1" autoFilter="0" formatColumns="0" formatRows="0" objects="1" scenarios="1" spinCount="100000" saltValue="mm2/ZYc3cRdG1lYUyDdDi0WIBRp7H0ScIqmzE39ZihqPlzNLveF6H+z8HK2w0KTeKxUKlI9/vbOU+xtamsI4FA==" hashValue="JS1yWZFLd2bSWCznSCRU1Jv/gsM3t4rb0ww9OuZMBrEFnEYidfL5Wyfw5T+PyI4ZlkQmQr6RNIRtzywIprDuyQ==" algorithmName="SHA-512" password="CC35"/>
  <autoFilter ref="C82:K10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68" customWidth="1"/>
    <col min="2" max="2" width="1.667969" style="268" customWidth="1"/>
    <col min="3" max="4" width="5" style="268" customWidth="1"/>
    <col min="5" max="5" width="11.66016" style="268" customWidth="1"/>
    <col min="6" max="6" width="9.160156" style="268" customWidth="1"/>
    <col min="7" max="7" width="5" style="268" customWidth="1"/>
    <col min="8" max="8" width="77.83203" style="268" customWidth="1"/>
    <col min="9" max="10" width="20" style="268" customWidth="1"/>
    <col min="11" max="11" width="1.667969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5" customFormat="1" ht="45" customHeight="1">
      <c r="B3" s="272"/>
      <c r="C3" s="273" t="s">
        <v>1539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1540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1541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1542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1543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1544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1545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1546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1547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1548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1549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85</v>
      </c>
      <c r="F18" s="279" t="s">
        <v>1550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1551</v>
      </c>
      <c r="F19" s="279" t="s">
        <v>1552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1553</v>
      </c>
      <c r="F20" s="279" t="s">
        <v>1554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1555</v>
      </c>
      <c r="F21" s="279" t="s">
        <v>1556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1170</v>
      </c>
      <c r="F22" s="279" t="s">
        <v>1171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1557</v>
      </c>
      <c r="F23" s="279" t="s">
        <v>1558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1559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1560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1561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1562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1563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1564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1565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1566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1567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114</v>
      </c>
      <c r="F36" s="279"/>
      <c r="G36" s="279" t="s">
        <v>1568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1569</v>
      </c>
      <c r="F37" s="279"/>
      <c r="G37" s="279" t="s">
        <v>1570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59</v>
      </c>
      <c r="F38" s="279"/>
      <c r="G38" s="279" t="s">
        <v>1571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60</v>
      </c>
      <c r="F39" s="279"/>
      <c r="G39" s="279" t="s">
        <v>1572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115</v>
      </c>
      <c r="F40" s="279"/>
      <c r="G40" s="279" t="s">
        <v>1573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116</v>
      </c>
      <c r="F41" s="279"/>
      <c r="G41" s="279" t="s">
        <v>1574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1575</v>
      </c>
      <c r="F42" s="279"/>
      <c r="G42" s="279" t="s">
        <v>1576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1577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1578</v>
      </c>
      <c r="F44" s="279"/>
      <c r="G44" s="279" t="s">
        <v>1579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118</v>
      </c>
      <c r="F45" s="279"/>
      <c r="G45" s="279" t="s">
        <v>1580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1581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1582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1583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1584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1585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1586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1587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1588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1589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1590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1591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1592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1593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1594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1595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1596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1597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1598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1599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1600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1601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1602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1603</v>
      </c>
      <c r="D76" s="297"/>
      <c r="E76" s="297"/>
      <c r="F76" s="297" t="s">
        <v>1604</v>
      </c>
      <c r="G76" s="298"/>
      <c r="H76" s="297" t="s">
        <v>60</v>
      </c>
      <c r="I76" s="297" t="s">
        <v>63</v>
      </c>
      <c r="J76" s="297" t="s">
        <v>1605</v>
      </c>
      <c r="K76" s="296"/>
    </row>
    <row r="77" s="1" customFormat="1" ht="17.25" customHeight="1">
      <c r="B77" s="294"/>
      <c r="C77" s="299" t="s">
        <v>1606</v>
      </c>
      <c r="D77" s="299"/>
      <c r="E77" s="299"/>
      <c r="F77" s="300" t="s">
        <v>1607</v>
      </c>
      <c r="G77" s="301"/>
      <c r="H77" s="299"/>
      <c r="I77" s="299"/>
      <c r="J77" s="299" t="s">
        <v>1608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59</v>
      </c>
      <c r="D79" s="304"/>
      <c r="E79" s="304"/>
      <c r="F79" s="305" t="s">
        <v>1609</v>
      </c>
      <c r="G79" s="306"/>
      <c r="H79" s="282" t="s">
        <v>1610</v>
      </c>
      <c r="I79" s="282" t="s">
        <v>1611</v>
      </c>
      <c r="J79" s="282">
        <v>20</v>
      </c>
      <c r="K79" s="296"/>
    </row>
    <row r="80" s="1" customFormat="1" ht="15" customHeight="1">
      <c r="B80" s="294"/>
      <c r="C80" s="282" t="s">
        <v>1612</v>
      </c>
      <c r="D80" s="282"/>
      <c r="E80" s="282"/>
      <c r="F80" s="305" t="s">
        <v>1609</v>
      </c>
      <c r="G80" s="306"/>
      <c r="H80" s="282" t="s">
        <v>1613</v>
      </c>
      <c r="I80" s="282" t="s">
        <v>1611</v>
      </c>
      <c r="J80" s="282">
        <v>120</v>
      </c>
      <c r="K80" s="296"/>
    </row>
    <row r="81" s="1" customFormat="1" ht="15" customHeight="1">
      <c r="B81" s="307"/>
      <c r="C81" s="282" t="s">
        <v>1614</v>
      </c>
      <c r="D81" s="282"/>
      <c r="E81" s="282"/>
      <c r="F81" s="305" t="s">
        <v>1615</v>
      </c>
      <c r="G81" s="306"/>
      <c r="H81" s="282" t="s">
        <v>1616</v>
      </c>
      <c r="I81" s="282" t="s">
        <v>1611</v>
      </c>
      <c r="J81" s="282">
        <v>50</v>
      </c>
      <c r="K81" s="296"/>
    </row>
    <row r="82" s="1" customFormat="1" ht="15" customHeight="1">
      <c r="B82" s="307"/>
      <c r="C82" s="282" t="s">
        <v>1617</v>
      </c>
      <c r="D82" s="282"/>
      <c r="E82" s="282"/>
      <c r="F82" s="305" t="s">
        <v>1609</v>
      </c>
      <c r="G82" s="306"/>
      <c r="H82" s="282" t="s">
        <v>1618</v>
      </c>
      <c r="I82" s="282" t="s">
        <v>1619</v>
      </c>
      <c r="J82" s="282"/>
      <c r="K82" s="296"/>
    </row>
    <row r="83" s="1" customFormat="1" ht="15" customHeight="1">
      <c r="B83" s="307"/>
      <c r="C83" s="308" t="s">
        <v>1620</v>
      </c>
      <c r="D83" s="308"/>
      <c r="E83" s="308"/>
      <c r="F83" s="309" t="s">
        <v>1615</v>
      </c>
      <c r="G83" s="308"/>
      <c r="H83" s="308" t="s">
        <v>1621</v>
      </c>
      <c r="I83" s="308" t="s">
        <v>1611</v>
      </c>
      <c r="J83" s="308">
        <v>15</v>
      </c>
      <c r="K83" s="296"/>
    </row>
    <row r="84" s="1" customFormat="1" ht="15" customHeight="1">
      <c r="B84" s="307"/>
      <c r="C84" s="308" t="s">
        <v>1622</v>
      </c>
      <c r="D84" s="308"/>
      <c r="E84" s="308"/>
      <c r="F84" s="309" t="s">
        <v>1615</v>
      </c>
      <c r="G84" s="308"/>
      <c r="H84" s="308" t="s">
        <v>1623</v>
      </c>
      <c r="I84" s="308" t="s">
        <v>1611</v>
      </c>
      <c r="J84" s="308">
        <v>15</v>
      </c>
      <c r="K84" s="296"/>
    </row>
    <row r="85" s="1" customFormat="1" ht="15" customHeight="1">
      <c r="B85" s="307"/>
      <c r="C85" s="308" t="s">
        <v>1624</v>
      </c>
      <c r="D85" s="308"/>
      <c r="E85" s="308"/>
      <c r="F85" s="309" t="s">
        <v>1615</v>
      </c>
      <c r="G85" s="308"/>
      <c r="H85" s="308" t="s">
        <v>1625</v>
      </c>
      <c r="I85" s="308" t="s">
        <v>1611</v>
      </c>
      <c r="J85" s="308">
        <v>20</v>
      </c>
      <c r="K85" s="296"/>
    </row>
    <row r="86" s="1" customFormat="1" ht="15" customHeight="1">
      <c r="B86" s="307"/>
      <c r="C86" s="308" t="s">
        <v>1626</v>
      </c>
      <c r="D86" s="308"/>
      <c r="E86" s="308"/>
      <c r="F86" s="309" t="s">
        <v>1615</v>
      </c>
      <c r="G86" s="308"/>
      <c r="H86" s="308" t="s">
        <v>1627</v>
      </c>
      <c r="I86" s="308" t="s">
        <v>1611</v>
      </c>
      <c r="J86" s="308">
        <v>20</v>
      </c>
      <c r="K86" s="296"/>
    </row>
    <row r="87" s="1" customFormat="1" ht="15" customHeight="1">
      <c r="B87" s="307"/>
      <c r="C87" s="282" t="s">
        <v>1628</v>
      </c>
      <c r="D87" s="282"/>
      <c r="E87" s="282"/>
      <c r="F87" s="305" t="s">
        <v>1615</v>
      </c>
      <c r="G87" s="306"/>
      <c r="H87" s="282" t="s">
        <v>1629</v>
      </c>
      <c r="I87" s="282" t="s">
        <v>1611</v>
      </c>
      <c r="J87" s="282">
        <v>50</v>
      </c>
      <c r="K87" s="296"/>
    </row>
    <row r="88" s="1" customFormat="1" ht="15" customHeight="1">
      <c r="B88" s="307"/>
      <c r="C88" s="282" t="s">
        <v>1630</v>
      </c>
      <c r="D88" s="282"/>
      <c r="E88" s="282"/>
      <c r="F88" s="305" t="s">
        <v>1615</v>
      </c>
      <c r="G88" s="306"/>
      <c r="H88" s="282" t="s">
        <v>1631</v>
      </c>
      <c r="I88" s="282" t="s">
        <v>1611</v>
      </c>
      <c r="J88" s="282">
        <v>20</v>
      </c>
      <c r="K88" s="296"/>
    </row>
    <row r="89" s="1" customFormat="1" ht="15" customHeight="1">
      <c r="B89" s="307"/>
      <c r="C89" s="282" t="s">
        <v>1632</v>
      </c>
      <c r="D89" s="282"/>
      <c r="E89" s="282"/>
      <c r="F89" s="305" t="s">
        <v>1615</v>
      </c>
      <c r="G89" s="306"/>
      <c r="H89" s="282" t="s">
        <v>1633</v>
      </c>
      <c r="I89" s="282" t="s">
        <v>1611</v>
      </c>
      <c r="J89" s="282">
        <v>20</v>
      </c>
      <c r="K89" s="296"/>
    </row>
    <row r="90" s="1" customFormat="1" ht="15" customHeight="1">
      <c r="B90" s="307"/>
      <c r="C90" s="282" t="s">
        <v>1634</v>
      </c>
      <c r="D90" s="282"/>
      <c r="E90" s="282"/>
      <c r="F90" s="305" t="s">
        <v>1615</v>
      </c>
      <c r="G90" s="306"/>
      <c r="H90" s="282" t="s">
        <v>1635</v>
      </c>
      <c r="I90" s="282" t="s">
        <v>1611</v>
      </c>
      <c r="J90" s="282">
        <v>50</v>
      </c>
      <c r="K90" s="296"/>
    </row>
    <row r="91" s="1" customFormat="1" ht="15" customHeight="1">
      <c r="B91" s="307"/>
      <c r="C91" s="282" t="s">
        <v>1636</v>
      </c>
      <c r="D91" s="282"/>
      <c r="E91" s="282"/>
      <c r="F91" s="305" t="s">
        <v>1615</v>
      </c>
      <c r="G91" s="306"/>
      <c r="H91" s="282" t="s">
        <v>1636</v>
      </c>
      <c r="I91" s="282" t="s">
        <v>1611</v>
      </c>
      <c r="J91" s="282">
        <v>50</v>
      </c>
      <c r="K91" s="296"/>
    </row>
    <row r="92" s="1" customFormat="1" ht="15" customHeight="1">
      <c r="B92" s="307"/>
      <c r="C92" s="282" t="s">
        <v>1637</v>
      </c>
      <c r="D92" s="282"/>
      <c r="E92" s="282"/>
      <c r="F92" s="305" t="s">
        <v>1615</v>
      </c>
      <c r="G92" s="306"/>
      <c r="H92" s="282" t="s">
        <v>1638</v>
      </c>
      <c r="I92" s="282" t="s">
        <v>1611</v>
      </c>
      <c r="J92" s="282">
        <v>255</v>
      </c>
      <c r="K92" s="296"/>
    </row>
    <row r="93" s="1" customFormat="1" ht="15" customHeight="1">
      <c r="B93" s="307"/>
      <c r="C93" s="282" t="s">
        <v>1639</v>
      </c>
      <c r="D93" s="282"/>
      <c r="E93" s="282"/>
      <c r="F93" s="305" t="s">
        <v>1609</v>
      </c>
      <c r="G93" s="306"/>
      <c r="H93" s="282" t="s">
        <v>1640</v>
      </c>
      <c r="I93" s="282" t="s">
        <v>1641</v>
      </c>
      <c r="J93" s="282"/>
      <c r="K93" s="296"/>
    </row>
    <row r="94" s="1" customFormat="1" ht="15" customHeight="1">
      <c r="B94" s="307"/>
      <c r="C94" s="282" t="s">
        <v>1642</v>
      </c>
      <c r="D94" s="282"/>
      <c r="E94" s="282"/>
      <c r="F94" s="305" t="s">
        <v>1609</v>
      </c>
      <c r="G94" s="306"/>
      <c r="H94" s="282" t="s">
        <v>1643</v>
      </c>
      <c r="I94" s="282" t="s">
        <v>1644</v>
      </c>
      <c r="J94" s="282"/>
      <c r="K94" s="296"/>
    </row>
    <row r="95" s="1" customFormat="1" ht="15" customHeight="1">
      <c r="B95" s="307"/>
      <c r="C95" s="282" t="s">
        <v>1645</v>
      </c>
      <c r="D95" s="282"/>
      <c r="E95" s="282"/>
      <c r="F95" s="305" t="s">
        <v>1609</v>
      </c>
      <c r="G95" s="306"/>
      <c r="H95" s="282" t="s">
        <v>1645</v>
      </c>
      <c r="I95" s="282" t="s">
        <v>1644</v>
      </c>
      <c r="J95" s="282"/>
      <c r="K95" s="296"/>
    </row>
    <row r="96" s="1" customFormat="1" ht="15" customHeight="1">
      <c r="B96" s="307"/>
      <c r="C96" s="282" t="s">
        <v>44</v>
      </c>
      <c r="D96" s="282"/>
      <c r="E96" s="282"/>
      <c r="F96" s="305" t="s">
        <v>1609</v>
      </c>
      <c r="G96" s="306"/>
      <c r="H96" s="282" t="s">
        <v>1646</v>
      </c>
      <c r="I96" s="282" t="s">
        <v>1644</v>
      </c>
      <c r="J96" s="282"/>
      <c r="K96" s="296"/>
    </row>
    <row r="97" s="1" customFormat="1" ht="15" customHeight="1">
      <c r="B97" s="307"/>
      <c r="C97" s="282" t="s">
        <v>54</v>
      </c>
      <c r="D97" s="282"/>
      <c r="E97" s="282"/>
      <c r="F97" s="305" t="s">
        <v>1609</v>
      </c>
      <c r="G97" s="306"/>
      <c r="H97" s="282" t="s">
        <v>1647</v>
      </c>
      <c r="I97" s="282" t="s">
        <v>1644</v>
      </c>
      <c r="J97" s="282"/>
      <c r="K97" s="296"/>
    </row>
    <row r="98" s="1" customFormat="1" ht="15" customHeight="1">
      <c r="B98" s="310"/>
      <c r="C98" s="311"/>
      <c r="D98" s="311"/>
      <c r="E98" s="311"/>
      <c r="F98" s="311"/>
      <c r="G98" s="311"/>
      <c r="H98" s="311"/>
      <c r="I98" s="311"/>
      <c r="J98" s="311"/>
      <c r="K98" s="312"/>
    </row>
    <row r="99" s="1" customFormat="1" ht="18.75" customHeight="1">
      <c r="B99" s="313"/>
      <c r="C99" s="314"/>
      <c r="D99" s="314"/>
      <c r="E99" s="314"/>
      <c r="F99" s="314"/>
      <c r="G99" s="314"/>
      <c r="H99" s="314"/>
      <c r="I99" s="314"/>
      <c r="J99" s="314"/>
      <c r="K99" s="313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1648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1603</v>
      </c>
      <c r="D103" s="297"/>
      <c r="E103" s="297"/>
      <c r="F103" s="297" t="s">
        <v>1604</v>
      </c>
      <c r="G103" s="298"/>
      <c r="H103" s="297" t="s">
        <v>60</v>
      </c>
      <c r="I103" s="297" t="s">
        <v>63</v>
      </c>
      <c r="J103" s="297" t="s">
        <v>1605</v>
      </c>
      <c r="K103" s="296"/>
    </row>
    <row r="104" s="1" customFormat="1" ht="17.25" customHeight="1">
      <c r="B104" s="294"/>
      <c r="C104" s="299" t="s">
        <v>1606</v>
      </c>
      <c r="D104" s="299"/>
      <c r="E104" s="299"/>
      <c r="F104" s="300" t="s">
        <v>1607</v>
      </c>
      <c r="G104" s="301"/>
      <c r="H104" s="299"/>
      <c r="I104" s="299"/>
      <c r="J104" s="299" t="s">
        <v>1608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5"/>
      <c r="H105" s="297"/>
      <c r="I105" s="297"/>
      <c r="J105" s="297"/>
      <c r="K105" s="296"/>
    </row>
    <row r="106" s="1" customFormat="1" ht="15" customHeight="1">
      <c r="B106" s="294"/>
      <c r="C106" s="282" t="s">
        <v>59</v>
      </c>
      <c r="D106" s="304"/>
      <c r="E106" s="304"/>
      <c r="F106" s="305" t="s">
        <v>1609</v>
      </c>
      <c r="G106" s="282"/>
      <c r="H106" s="282" t="s">
        <v>1649</v>
      </c>
      <c r="I106" s="282" t="s">
        <v>1611</v>
      </c>
      <c r="J106" s="282">
        <v>20</v>
      </c>
      <c r="K106" s="296"/>
    </row>
    <row r="107" s="1" customFormat="1" ht="15" customHeight="1">
      <c r="B107" s="294"/>
      <c r="C107" s="282" t="s">
        <v>1612</v>
      </c>
      <c r="D107" s="282"/>
      <c r="E107" s="282"/>
      <c r="F107" s="305" t="s">
        <v>1609</v>
      </c>
      <c r="G107" s="282"/>
      <c r="H107" s="282" t="s">
        <v>1649</v>
      </c>
      <c r="I107" s="282" t="s">
        <v>1611</v>
      </c>
      <c r="J107" s="282">
        <v>120</v>
      </c>
      <c r="K107" s="296"/>
    </row>
    <row r="108" s="1" customFormat="1" ht="15" customHeight="1">
      <c r="B108" s="307"/>
      <c r="C108" s="282" t="s">
        <v>1614</v>
      </c>
      <c r="D108" s="282"/>
      <c r="E108" s="282"/>
      <c r="F108" s="305" t="s">
        <v>1615</v>
      </c>
      <c r="G108" s="282"/>
      <c r="H108" s="282" t="s">
        <v>1649</v>
      </c>
      <c r="I108" s="282" t="s">
        <v>1611</v>
      </c>
      <c r="J108" s="282">
        <v>50</v>
      </c>
      <c r="K108" s="296"/>
    </row>
    <row r="109" s="1" customFormat="1" ht="15" customHeight="1">
      <c r="B109" s="307"/>
      <c r="C109" s="282" t="s">
        <v>1617</v>
      </c>
      <c r="D109" s="282"/>
      <c r="E109" s="282"/>
      <c r="F109" s="305" t="s">
        <v>1609</v>
      </c>
      <c r="G109" s="282"/>
      <c r="H109" s="282" t="s">
        <v>1649</v>
      </c>
      <c r="I109" s="282" t="s">
        <v>1619</v>
      </c>
      <c r="J109" s="282"/>
      <c r="K109" s="296"/>
    </row>
    <row r="110" s="1" customFormat="1" ht="15" customHeight="1">
      <c r="B110" s="307"/>
      <c r="C110" s="282" t="s">
        <v>1628</v>
      </c>
      <c r="D110" s="282"/>
      <c r="E110" s="282"/>
      <c r="F110" s="305" t="s">
        <v>1615</v>
      </c>
      <c r="G110" s="282"/>
      <c r="H110" s="282" t="s">
        <v>1649</v>
      </c>
      <c r="I110" s="282" t="s">
        <v>1611</v>
      </c>
      <c r="J110" s="282">
        <v>50</v>
      </c>
      <c r="K110" s="296"/>
    </row>
    <row r="111" s="1" customFormat="1" ht="15" customHeight="1">
      <c r="B111" s="307"/>
      <c r="C111" s="282" t="s">
        <v>1636</v>
      </c>
      <c r="D111" s="282"/>
      <c r="E111" s="282"/>
      <c r="F111" s="305" t="s">
        <v>1615</v>
      </c>
      <c r="G111" s="282"/>
      <c r="H111" s="282" t="s">
        <v>1649</v>
      </c>
      <c r="I111" s="282" t="s">
        <v>1611</v>
      </c>
      <c r="J111" s="282">
        <v>50</v>
      </c>
      <c r="K111" s="296"/>
    </row>
    <row r="112" s="1" customFormat="1" ht="15" customHeight="1">
      <c r="B112" s="307"/>
      <c r="C112" s="282" t="s">
        <v>1634</v>
      </c>
      <c r="D112" s="282"/>
      <c r="E112" s="282"/>
      <c r="F112" s="305" t="s">
        <v>1615</v>
      </c>
      <c r="G112" s="282"/>
      <c r="H112" s="282" t="s">
        <v>1649</v>
      </c>
      <c r="I112" s="282" t="s">
        <v>1611</v>
      </c>
      <c r="J112" s="282">
        <v>50</v>
      </c>
      <c r="K112" s="296"/>
    </row>
    <row r="113" s="1" customFormat="1" ht="15" customHeight="1">
      <c r="B113" s="307"/>
      <c r="C113" s="282" t="s">
        <v>59</v>
      </c>
      <c r="D113" s="282"/>
      <c r="E113" s="282"/>
      <c r="F113" s="305" t="s">
        <v>1609</v>
      </c>
      <c r="G113" s="282"/>
      <c r="H113" s="282" t="s">
        <v>1650</v>
      </c>
      <c r="I113" s="282" t="s">
        <v>1611</v>
      </c>
      <c r="J113" s="282">
        <v>20</v>
      </c>
      <c r="K113" s="296"/>
    </row>
    <row r="114" s="1" customFormat="1" ht="15" customHeight="1">
      <c r="B114" s="307"/>
      <c r="C114" s="282" t="s">
        <v>1651</v>
      </c>
      <c r="D114" s="282"/>
      <c r="E114" s="282"/>
      <c r="F114" s="305" t="s">
        <v>1609</v>
      </c>
      <c r="G114" s="282"/>
      <c r="H114" s="282" t="s">
        <v>1652</v>
      </c>
      <c r="I114" s="282" t="s">
        <v>1611</v>
      </c>
      <c r="J114" s="282">
        <v>120</v>
      </c>
      <c r="K114" s="296"/>
    </row>
    <row r="115" s="1" customFormat="1" ht="15" customHeight="1">
      <c r="B115" s="307"/>
      <c r="C115" s="282" t="s">
        <v>44</v>
      </c>
      <c r="D115" s="282"/>
      <c r="E115" s="282"/>
      <c r="F115" s="305" t="s">
        <v>1609</v>
      </c>
      <c r="G115" s="282"/>
      <c r="H115" s="282" t="s">
        <v>1653</v>
      </c>
      <c r="I115" s="282" t="s">
        <v>1644</v>
      </c>
      <c r="J115" s="282"/>
      <c r="K115" s="296"/>
    </row>
    <row r="116" s="1" customFormat="1" ht="15" customHeight="1">
      <c r="B116" s="307"/>
      <c r="C116" s="282" t="s">
        <v>54</v>
      </c>
      <c r="D116" s="282"/>
      <c r="E116" s="282"/>
      <c r="F116" s="305" t="s">
        <v>1609</v>
      </c>
      <c r="G116" s="282"/>
      <c r="H116" s="282" t="s">
        <v>1654</v>
      </c>
      <c r="I116" s="282" t="s">
        <v>1644</v>
      </c>
      <c r="J116" s="282"/>
      <c r="K116" s="296"/>
    </row>
    <row r="117" s="1" customFormat="1" ht="15" customHeight="1">
      <c r="B117" s="307"/>
      <c r="C117" s="282" t="s">
        <v>63</v>
      </c>
      <c r="D117" s="282"/>
      <c r="E117" s="282"/>
      <c r="F117" s="305" t="s">
        <v>1609</v>
      </c>
      <c r="G117" s="282"/>
      <c r="H117" s="282" t="s">
        <v>1655</v>
      </c>
      <c r="I117" s="282" t="s">
        <v>1656</v>
      </c>
      <c r="J117" s="282"/>
      <c r="K117" s="296"/>
    </row>
    <row r="118" s="1" customFormat="1" ht="15" customHeight="1">
      <c r="B118" s="310"/>
      <c r="C118" s="316"/>
      <c r="D118" s="316"/>
      <c r="E118" s="316"/>
      <c r="F118" s="316"/>
      <c r="G118" s="316"/>
      <c r="H118" s="316"/>
      <c r="I118" s="316"/>
      <c r="J118" s="316"/>
      <c r="K118" s="312"/>
    </row>
    <row r="119" s="1" customFormat="1" ht="18.75" customHeight="1">
      <c r="B119" s="317"/>
      <c r="C119" s="318"/>
      <c r="D119" s="318"/>
      <c r="E119" s="318"/>
      <c r="F119" s="319"/>
      <c r="G119" s="318"/>
      <c r="H119" s="318"/>
      <c r="I119" s="318"/>
      <c r="J119" s="318"/>
      <c r="K119" s="317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="1" customFormat="1" ht="45" customHeight="1">
      <c r="B122" s="323"/>
      <c r="C122" s="273" t="s">
        <v>1657</v>
      </c>
      <c r="D122" s="273"/>
      <c r="E122" s="273"/>
      <c r="F122" s="273"/>
      <c r="G122" s="273"/>
      <c r="H122" s="273"/>
      <c r="I122" s="273"/>
      <c r="J122" s="273"/>
      <c r="K122" s="324"/>
    </row>
    <row r="123" s="1" customFormat="1" ht="17.25" customHeight="1">
      <c r="B123" s="325"/>
      <c r="C123" s="297" t="s">
        <v>1603</v>
      </c>
      <c r="D123" s="297"/>
      <c r="E123" s="297"/>
      <c r="F123" s="297" t="s">
        <v>1604</v>
      </c>
      <c r="G123" s="298"/>
      <c r="H123" s="297" t="s">
        <v>60</v>
      </c>
      <c r="I123" s="297" t="s">
        <v>63</v>
      </c>
      <c r="J123" s="297" t="s">
        <v>1605</v>
      </c>
      <c r="K123" s="326"/>
    </row>
    <row r="124" s="1" customFormat="1" ht="17.25" customHeight="1">
      <c r="B124" s="325"/>
      <c r="C124" s="299" t="s">
        <v>1606</v>
      </c>
      <c r="D124" s="299"/>
      <c r="E124" s="299"/>
      <c r="F124" s="300" t="s">
        <v>1607</v>
      </c>
      <c r="G124" s="301"/>
      <c r="H124" s="299"/>
      <c r="I124" s="299"/>
      <c r="J124" s="299" t="s">
        <v>1608</v>
      </c>
      <c r="K124" s="326"/>
    </row>
    <row r="125" s="1" customFormat="1" ht="5.25" customHeight="1">
      <c r="B125" s="327"/>
      <c r="C125" s="302"/>
      <c r="D125" s="302"/>
      <c r="E125" s="302"/>
      <c r="F125" s="302"/>
      <c r="G125" s="328"/>
      <c r="H125" s="302"/>
      <c r="I125" s="302"/>
      <c r="J125" s="302"/>
      <c r="K125" s="329"/>
    </row>
    <row r="126" s="1" customFormat="1" ht="15" customHeight="1">
      <c r="B126" s="327"/>
      <c r="C126" s="282" t="s">
        <v>1612</v>
      </c>
      <c r="D126" s="304"/>
      <c r="E126" s="304"/>
      <c r="F126" s="305" t="s">
        <v>1609</v>
      </c>
      <c r="G126" s="282"/>
      <c r="H126" s="282" t="s">
        <v>1649</v>
      </c>
      <c r="I126" s="282" t="s">
        <v>1611</v>
      </c>
      <c r="J126" s="282">
        <v>120</v>
      </c>
      <c r="K126" s="330"/>
    </row>
    <row r="127" s="1" customFormat="1" ht="15" customHeight="1">
      <c r="B127" s="327"/>
      <c r="C127" s="282" t="s">
        <v>1658</v>
      </c>
      <c r="D127" s="282"/>
      <c r="E127" s="282"/>
      <c r="F127" s="305" t="s">
        <v>1609</v>
      </c>
      <c r="G127" s="282"/>
      <c r="H127" s="282" t="s">
        <v>1659</v>
      </c>
      <c r="I127" s="282" t="s">
        <v>1611</v>
      </c>
      <c r="J127" s="282" t="s">
        <v>1660</v>
      </c>
      <c r="K127" s="330"/>
    </row>
    <row r="128" s="1" customFormat="1" ht="15" customHeight="1">
      <c r="B128" s="327"/>
      <c r="C128" s="282" t="s">
        <v>1557</v>
      </c>
      <c r="D128" s="282"/>
      <c r="E128" s="282"/>
      <c r="F128" s="305" t="s">
        <v>1609</v>
      </c>
      <c r="G128" s="282"/>
      <c r="H128" s="282" t="s">
        <v>1661</v>
      </c>
      <c r="I128" s="282" t="s">
        <v>1611</v>
      </c>
      <c r="J128" s="282" t="s">
        <v>1660</v>
      </c>
      <c r="K128" s="330"/>
    </row>
    <row r="129" s="1" customFormat="1" ht="15" customHeight="1">
      <c r="B129" s="327"/>
      <c r="C129" s="282" t="s">
        <v>1620</v>
      </c>
      <c r="D129" s="282"/>
      <c r="E129" s="282"/>
      <c r="F129" s="305" t="s">
        <v>1615</v>
      </c>
      <c r="G129" s="282"/>
      <c r="H129" s="282" t="s">
        <v>1621</v>
      </c>
      <c r="I129" s="282" t="s">
        <v>1611</v>
      </c>
      <c r="J129" s="282">
        <v>15</v>
      </c>
      <c r="K129" s="330"/>
    </row>
    <row r="130" s="1" customFormat="1" ht="15" customHeight="1">
      <c r="B130" s="327"/>
      <c r="C130" s="308" t="s">
        <v>1622</v>
      </c>
      <c r="D130" s="308"/>
      <c r="E130" s="308"/>
      <c r="F130" s="309" t="s">
        <v>1615</v>
      </c>
      <c r="G130" s="308"/>
      <c r="H130" s="308" t="s">
        <v>1623</v>
      </c>
      <c r="I130" s="308" t="s">
        <v>1611</v>
      </c>
      <c r="J130" s="308">
        <v>15</v>
      </c>
      <c r="K130" s="330"/>
    </row>
    <row r="131" s="1" customFormat="1" ht="15" customHeight="1">
      <c r="B131" s="327"/>
      <c r="C131" s="308" t="s">
        <v>1624</v>
      </c>
      <c r="D131" s="308"/>
      <c r="E131" s="308"/>
      <c r="F131" s="309" t="s">
        <v>1615</v>
      </c>
      <c r="G131" s="308"/>
      <c r="H131" s="308" t="s">
        <v>1625</v>
      </c>
      <c r="I131" s="308" t="s">
        <v>1611</v>
      </c>
      <c r="J131" s="308">
        <v>20</v>
      </c>
      <c r="K131" s="330"/>
    </row>
    <row r="132" s="1" customFormat="1" ht="15" customHeight="1">
      <c r="B132" s="327"/>
      <c r="C132" s="308" t="s">
        <v>1626</v>
      </c>
      <c r="D132" s="308"/>
      <c r="E132" s="308"/>
      <c r="F132" s="309" t="s">
        <v>1615</v>
      </c>
      <c r="G132" s="308"/>
      <c r="H132" s="308" t="s">
        <v>1627</v>
      </c>
      <c r="I132" s="308" t="s">
        <v>1611</v>
      </c>
      <c r="J132" s="308">
        <v>20</v>
      </c>
      <c r="K132" s="330"/>
    </row>
    <row r="133" s="1" customFormat="1" ht="15" customHeight="1">
      <c r="B133" s="327"/>
      <c r="C133" s="282" t="s">
        <v>1614</v>
      </c>
      <c r="D133" s="282"/>
      <c r="E133" s="282"/>
      <c r="F133" s="305" t="s">
        <v>1615</v>
      </c>
      <c r="G133" s="282"/>
      <c r="H133" s="282" t="s">
        <v>1649</v>
      </c>
      <c r="I133" s="282" t="s">
        <v>1611</v>
      </c>
      <c r="J133" s="282">
        <v>50</v>
      </c>
      <c r="K133" s="330"/>
    </row>
    <row r="134" s="1" customFormat="1" ht="15" customHeight="1">
      <c r="B134" s="327"/>
      <c r="C134" s="282" t="s">
        <v>1628</v>
      </c>
      <c r="D134" s="282"/>
      <c r="E134" s="282"/>
      <c r="F134" s="305" t="s">
        <v>1615</v>
      </c>
      <c r="G134" s="282"/>
      <c r="H134" s="282" t="s">
        <v>1649</v>
      </c>
      <c r="I134" s="282" t="s">
        <v>1611</v>
      </c>
      <c r="J134" s="282">
        <v>50</v>
      </c>
      <c r="K134" s="330"/>
    </row>
    <row r="135" s="1" customFormat="1" ht="15" customHeight="1">
      <c r="B135" s="327"/>
      <c r="C135" s="282" t="s">
        <v>1634</v>
      </c>
      <c r="D135" s="282"/>
      <c r="E135" s="282"/>
      <c r="F135" s="305" t="s">
        <v>1615</v>
      </c>
      <c r="G135" s="282"/>
      <c r="H135" s="282" t="s">
        <v>1649</v>
      </c>
      <c r="I135" s="282" t="s">
        <v>1611</v>
      </c>
      <c r="J135" s="282">
        <v>50</v>
      </c>
      <c r="K135" s="330"/>
    </row>
    <row r="136" s="1" customFormat="1" ht="15" customHeight="1">
      <c r="B136" s="327"/>
      <c r="C136" s="282" t="s">
        <v>1636</v>
      </c>
      <c r="D136" s="282"/>
      <c r="E136" s="282"/>
      <c r="F136" s="305" t="s">
        <v>1615</v>
      </c>
      <c r="G136" s="282"/>
      <c r="H136" s="282" t="s">
        <v>1649</v>
      </c>
      <c r="I136" s="282" t="s">
        <v>1611</v>
      </c>
      <c r="J136" s="282">
        <v>50</v>
      </c>
      <c r="K136" s="330"/>
    </row>
    <row r="137" s="1" customFormat="1" ht="15" customHeight="1">
      <c r="B137" s="327"/>
      <c r="C137" s="282" t="s">
        <v>1637</v>
      </c>
      <c r="D137" s="282"/>
      <c r="E137" s="282"/>
      <c r="F137" s="305" t="s">
        <v>1615</v>
      </c>
      <c r="G137" s="282"/>
      <c r="H137" s="282" t="s">
        <v>1662</v>
      </c>
      <c r="I137" s="282" t="s">
        <v>1611</v>
      </c>
      <c r="J137" s="282">
        <v>255</v>
      </c>
      <c r="K137" s="330"/>
    </row>
    <row r="138" s="1" customFormat="1" ht="15" customHeight="1">
      <c r="B138" s="327"/>
      <c r="C138" s="282" t="s">
        <v>1639</v>
      </c>
      <c r="D138" s="282"/>
      <c r="E138" s="282"/>
      <c r="F138" s="305" t="s">
        <v>1609</v>
      </c>
      <c r="G138" s="282"/>
      <c r="H138" s="282" t="s">
        <v>1663</v>
      </c>
      <c r="I138" s="282" t="s">
        <v>1641</v>
      </c>
      <c r="J138" s="282"/>
      <c r="K138" s="330"/>
    </row>
    <row r="139" s="1" customFormat="1" ht="15" customHeight="1">
      <c r="B139" s="327"/>
      <c r="C139" s="282" t="s">
        <v>1642</v>
      </c>
      <c r="D139" s="282"/>
      <c r="E139" s="282"/>
      <c r="F139" s="305" t="s">
        <v>1609</v>
      </c>
      <c r="G139" s="282"/>
      <c r="H139" s="282" t="s">
        <v>1664</v>
      </c>
      <c r="I139" s="282" t="s">
        <v>1644</v>
      </c>
      <c r="J139" s="282"/>
      <c r="K139" s="330"/>
    </row>
    <row r="140" s="1" customFormat="1" ht="15" customHeight="1">
      <c r="B140" s="327"/>
      <c r="C140" s="282" t="s">
        <v>1645</v>
      </c>
      <c r="D140" s="282"/>
      <c r="E140" s="282"/>
      <c r="F140" s="305" t="s">
        <v>1609</v>
      </c>
      <c r="G140" s="282"/>
      <c r="H140" s="282" t="s">
        <v>1645</v>
      </c>
      <c r="I140" s="282" t="s">
        <v>1644</v>
      </c>
      <c r="J140" s="282"/>
      <c r="K140" s="330"/>
    </row>
    <row r="141" s="1" customFormat="1" ht="15" customHeight="1">
      <c r="B141" s="327"/>
      <c r="C141" s="282" t="s">
        <v>44</v>
      </c>
      <c r="D141" s="282"/>
      <c r="E141" s="282"/>
      <c r="F141" s="305" t="s">
        <v>1609</v>
      </c>
      <c r="G141" s="282"/>
      <c r="H141" s="282" t="s">
        <v>1665</v>
      </c>
      <c r="I141" s="282" t="s">
        <v>1644</v>
      </c>
      <c r="J141" s="282"/>
      <c r="K141" s="330"/>
    </row>
    <row r="142" s="1" customFormat="1" ht="15" customHeight="1">
      <c r="B142" s="327"/>
      <c r="C142" s="282" t="s">
        <v>1666</v>
      </c>
      <c r="D142" s="282"/>
      <c r="E142" s="282"/>
      <c r="F142" s="305" t="s">
        <v>1609</v>
      </c>
      <c r="G142" s="282"/>
      <c r="H142" s="282" t="s">
        <v>1667</v>
      </c>
      <c r="I142" s="282" t="s">
        <v>1644</v>
      </c>
      <c r="J142" s="282"/>
      <c r="K142" s="330"/>
    </row>
    <row r="143" s="1" customFormat="1" ht="15" customHeight="1">
      <c r="B143" s="331"/>
      <c r="C143" s="332"/>
      <c r="D143" s="332"/>
      <c r="E143" s="332"/>
      <c r="F143" s="332"/>
      <c r="G143" s="332"/>
      <c r="H143" s="332"/>
      <c r="I143" s="332"/>
      <c r="J143" s="332"/>
      <c r="K143" s="333"/>
    </row>
    <row r="144" s="1" customFormat="1" ht="18.75" customHeight="1">
      <c r="B144" s="318"/>
      <c r="C144" s="318"/>
      <c r="D144" s="318"/>
      <c r="E144" s="318"/>
      <c r="F144" s="319"/>
      <c r="G144" s="318"/>
      <c r="H144" s="318"/>
      <c r="I144" s="318"/>
      <c r="J144" s="318"/>
      <c r="K144" s="318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1668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1603</v>
      </c>
      <c r="D148" s="297"/>
      <c r="E148" s="297"/>
      <c r="F148" s="297" t="s">
        <v>1604</v>
      </c>
      <c r="G148" s="298"/>
      <c r="H148" s="297" t="s">
        <v>60</v>
      </c>
      <c r="I148" s="297" t="s">
        <v>63</v>
      </c>
      <c r="J148" s="297" t="s">
        <v>1605</v>
      </c>
      <c r="K148" s="296"/>
    </row>
    <row r="149" s="1" customFormat="1" ht="17.25" customHeight="1">
      <c r="B149" s="294"/>
      <c r="C149" s="299" t="s">
        <v>1606</v>
      </c>
      <c r="D149" s="299"/>
      <c r="E149" s="299"/>
      <c r="F149" s="300" t="s">
        <v>1607</v>
      </c>
      <c r="G149" s="301"/>
      <c r="H149" s="299"/>
      <c r="I149" s="299"/>
      <c r="J149" s="299" t="s">
        <v>1608</v>
      </c>
      <c r="K149" s="296"/>
    </row>
    <row r="150" s="1" customFormat="1" ht="5.25" customHeight="1">
      <c r="B150" s="307"/>
      <c r="C150" s="302"/>
      <c r="D150" s="302"/>
      <c r="E150" s="302"/>
      <c r="F150" s="302"/>
      <c r="G150" s="303"/>
      <c r="H150" s="302"/>
      <c r="I150" s="302"/>
      <c r="J150" s="302"/>
      <c r="K150" s="330"/>
    </row>
    <row r="151" s="1" customFormat="1" ht="15" customHeight="1">
      <c r="B151" s="307"/>
      <c r="C151" s="334" t="s">
        <v>1612</v>
      </c>
      <c r="D151" s="282"/>
      <c r="E151" s="282"/>
      <c r="F151" s="335" t="s">
        <v>1609</v>
      </c>
      <c r="G151" s="282"/>
      <c r="H151" s="334" t="s">
        <v>1649</v>
      </c>
      <c r="I151" s="334" t="s">
        <v>1611</v>
      </c>
      <c r="J151" s="334">
        <v>120</v>
      </c>
      <c r="K151" s="330"/>
    </row>
    <row r="152" s="1" customFormat="1" ht="15" customHeight="1">
      <c r="B152" s="307"/>
      <c r="C152" s="334" t="s">
        <v>1658</v>
      </c>
      <c r="D152" s="282"/>
      <c r="E152" s="282"/>
      <c r="F152" s="335" t="s">
        <v>1609</v>
      </c>
      <c r="G152" s="282"/>
      <c r="H152" s="334" t="s">
        <v>1669</v>
      </c>
      <c r="I152" s="334" t="s">
        <v>1611</v>
      </c>
      <c r="J152" s="334" t="s">
        <v>1660</v>
      </c>
      <c r="K152" s="330"/>
    </row>
    <row r="153" s="1" customFormat="1" ht="15" customHeight="1">
      <c r="B153" s="307"/>
      <c r="C153" s="334" t="s">
        <v>1557</v>
      </c>
      <c r="D153" s="282"/>
      <c r="E153" s="282"/>
      <c r="F153" s="335" t="s">
        <v>1609</v>
      </c>
      <c r="G153" s="282"/>
      <c r="H153" s="334" t="s">
        <v>1670</v>
      </c>
      <c r="I153" s="334" t="s">
        <v>1611</v>
      </c>
      <c r="J153" s="334" t="s">
        <v>1660</v>
      </c>
      <c r="K153" s="330"/>
    </row>
    <row r="154" s="1" customFormat="1" ht="15" customHeight="1">
      <c r="B154" s="307"/>
      <c r="C154" s="334" t="s">
        <v>1614</v>
      </c>
      <c r="D154" s="282"/>
      <c r="E154" s="282"/>
      <c r="F154" s="335" t="s">
        <v>1615</v>
      </c>
      <c r="G154" s="282"/>
      <c r="H154" s="334" t="s">
        <v>1649</v>
      </c>
      <c r="I154" s="334" t="s">
        <v>1611</v>
      </c>
      <c r="J154" s="334">
        <v>50</v>
      </c>
      <c r="K154" s="330"/>
    </row>
    <row r="155" s="1" customFormat="1" ht="15" customHeight="1">
      <c r="B155" s="307"/>
      <c r="C155" s="334" t="s">
        <v>1617</v>
      </c>
      <c r="D155" s="282"/>
      <c r="E155" s="282"/>
      <c r="F155" s="335" t="s">
        <v>1609</v>
      </c>
      <c r="G155" s="282"/>
      <c r="H155" s="334" t="s">
        <v>1649</v>
      </c>
      <c r="I155" s="334" t="s">
        <v>1619</v>
      </c>
      <c r="J155" s="334"/>
      <c r="K155" s="330"/>
    </row>
    <row r="156" s="1" customFormat="1" ht="15" customHeight="1">
      <c r="B156" s="307"/>
      <c r="C156" s="334" t="s">
        <v>1628</v>
      </c>
      <c r="D156" s="282"/>
      <c r="E156" s="282"/>
      <c r="F156" s="335" t="s">
        <v>1615</v>
      </c>
      <c r="G156" s="282"/>
      <c r="H156" s="334" t="s">
        <v>1649</v>
      </c>
      <c r="I156" s="334" t="s">
        <v>1611</v>
      </c>
      <c r="J156" s="334">
        <v>50</v>
      </c>
      <c r="K156" s="330"/>
    </row>
    <row r="157" s="1" customFormat="1" ht="15" customHeight="1">
      <c r="B157" s="307"/>
      <c r="C157" s="334" t="s">
        <v>1636</v>
      </c>
      <c r="D157" s="282"/>
      <c r="E157" s="282"/>
      <c r="F157" s="335" t="s">
        <v>1615</v>
      </c>
      <c r="G157" s="282"/>
      <c r="H157" s="334" t="s">
        <v>1649</v>
      </c>
      <c r="I157" s="334" t="s">
        <v>1611</v>
      </c>
      <c r="J157" s="334">
        <v>50</v>
      </c>
      <c r="K157" s="330"/>
    </row>
    <row r="158" s="1" customFormat="1" ht="15" customHeight="1">
      <c r="B158" s="307"/>
      <c r="C158" s="334" t="s">
        <v>1634</v>
      </c>
      <c r="D158" s="282"/>
      <c r="E158" s="282"/>
      <c r="F158" s="335" t="s">
        <v>1615</v>
      </c>
      <c r="G158" s="282"/>
      <c r="H158" s="334" t="s">
        <v>1649</v>
      </c>
      <c r="I158" s="334" t="s">
        <v>1611</v>
      </c>
      <c r="J158" s="334">
        <v>50</v>
      </c>
      <c r="K158" s="330"/>
    </row>
    <row r="159" s="1" customFormat="1" ht="15" customHeight="1">
      <c r="B159" s="307"/>
      <c r="C159" s="334" t="s">
        <v>102</v>
      </c>
      <c r="D159" s="282"/>
      <c r="E159" s="282"/>
      <c r="F159" s="335" t="s">
        <v>1609</v>
      </c>
      <c r="G159" s="282"/>
      <c r="H159" s="334" t="s">
        <v>1671</v>
      </c>
      <c r="I159" s="334" t="s">
        <v>1611</v>
      </c>
      <c r="J159" s="334" t="s">
        <v>1672</v>
      </c>
      <c r="K159" s="330"/>
    </row>
    <row r="160" s="1" customFormat="1" ht="15" customHeight="1">
      <c r="B160" s="307"/>
      <c r="C160" s="334" t="s">
        <v>1673</v>
      </c>
      <c r="D160" s="282"/>
      <c r="E160" s="282"/>
      <c r="F160" s="335" t="s">
        <v>1609</v>
      </c>
      <c r="G160" s="282"/>
      <c r="H160" s="334" t="s">
        <v>1674</v>
      </c>
      <c r="I160" s="334" t="s">
        <v>1644</v>
      </c>
      <c r="J160" s="334"/>
      <c r="K160" s="330"/>
    </row>
    <row r="161" s="1" customFormat="1" ht="15" customHeight="1">
      <c r="B161" s="336"/>
      <c r="C161" s="316"/>
      <c r="D161" s="316"/>
      <c r="E161" s="316"/>
      <c r="F161" s="316"/>
      <c r="G161" s="316"/>
      <c r="H161" s="316"/>
      <c r="I161" s="316"/>
      <c r="J161" s="316"/>
      <c r="K161" s="337"/>
    </row>
    <row r="162" s="1" customFormat="1" ht="18.75" customHeight="1">
      <c r="B162" s="318"/>
      <c r="C162" s="328"/>
      <c r="D162" s="328"/>
      <c r="E162" s="328"/>
      <c r="F162" s="338"/>
      <c r="G162" s="328"/>
      <c r="H162" s="328"/>
      <c r="I162" s="328"/>
      <c r="J162" s="328"/>
      <c r="K162" s="318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1675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1603</v>
      </c>
      <c r="D166" s="297"/>
      <c r="E166" s="297"/>
      <c r="F166" s="297" t="s">
        <v>1604</v>
      </c>
      <c r="G166" s="339"/>
      <c r="H166" s="340" t="s">
        <v>60</v>
      </c>
      <c r="I166" s="340" t="s">
        <v>63</v>
      </c>
      <c r="J166" s="297" t="s">
        <v>1605</v>
      </c>
      <c r="K166" s="274"/>
    </row>
    <row r="167" s="1" customFormat="1" ht="17.25" customHeight="1">
      <c r="B167" s="275"/>
      <c r="C167" s="299" t="s">
        <v>1606</v>
      </c>
      <c r="D167" s="299"/>
      <c r="E167" s="299"/>
      <c r="F167" s="300" t="s">
        <v>1607</v>
      </c>
      <c r="G167" s="341"/>
      <c r="H167" s="342"/>
      <c r="I167" s="342"/>
      <c r="J167" s="299" t="s">
        <v>1608</v>
      </c>
      <c r="K167" s="277"/>
    </row>
    <row r="168" s="1" customFormat="1" ht="5.25" customHeight="1">
      <c r="B168" s="307"/>
      <c r="C168" s="302"/>
      <c r="D168" s="302"/>
      <c r="E168" s="302"/>
      <c r="F168" s="302"/>
      <c r="G168" s="303"/>
      <c r="H168" s="302"/>
      <c r="I168" s="302"/>
      <c r="J168" s="302"/>
      <c r="K168" s="330"/>
    </row>
    <row r="169" s="1" customFormat="1" ht="15" customHeight="1">
      <c r="B169" s="307"/>
      <c r="C169" s="282" t="s">
        <v>1612</v>
      </c>
      <c r="D169" s="282"/>
      <c r="E169" s="282"/>
      <c r="F169" s="305" t="s">
        <v>1609</v>
      </c>
      <c r="G169" s="282"/>
      <c r="H169" s="282" t="s">
        <v>1649</v>
      </c>
      <c r="I169" s="282" t="s">
        <v>1611</v>
      </c>
      <c r="J169" s="282">
        <v>120</v>
      </c>
      <c r="K169" s="330"/>
    </row>
    <row r="170" s="1" customFormat="1" ht="15" customHeight="1">
      <c r="B170" s="307"/>
      <c r="C170" s="282" t="s">
        <v>1658</v>
      </c>
      <c r="D170" s="282"/>
      <c r="E170" s="282"/>
      <c r="F170" s="305" t="s">
        <v>1609</v>
      </c>
      <c r="G170" s="282"/>
      <c r="H170" s="282" t="s">
        <v>1659</v>
      </c>
      <c r="I170" s="282" t="s">
        <v>1611</v>
      </c>
      <c r="J170" s="282" t="s">
        <v>1660</v>
      </c>
      <c r="K170" s="330"/>
    </row>
    <row r="171" s="1" customFormat="1" ht="15" customHeight="1">
      <c r="B171" s="307"/>
      <c r="C171" s="282" t="s">
        <v>1557</v>
      </c>
      <c r="D171" s="282"/>
      <c r="E171" s="282"/>
      <c r="F171" s="305" t="s">
        <v>1609</v>
      </c>
      <c r="G171" s="282"/>
      <c r="H171" s="282" t="s">
        <v>1676</v>
      </c>
      <c r="I171" s="282" t="s">
        <v>1611</v>
      </c>
      <c r="J171" s="282" t="s">
        <v>1660</v>
      </c>
      <c r="K171" s="330"/>
    </row>
    <row r="172" s="1" customFormat="1" ht="15" customHeight="1">
      <c r="B172" s="307"/>
      <c r="C172" s="282" t="s">
        <v>1614</v>
      </c>
      <c r="D172" s="282"/>
      <c r="E172" s="282"/>
      <c r="F172" s="305" t="s">
        <v>1615</v>
      </c>
      <c r="G172" s="282"/>
      <c r="H172" s="282" t="s">
        <v>1676</v>
      </c>
      <c r="I172" s="282" t="s">
        <v>1611</v>
      </c>
      <c r="J172" s="282">
        <v>50</v>
      </c>
      <c r="K172" s="330"/>
    </row>
    <row r="173" s="1" customFormat="1" ht="15" customHeight="1">
      <c r="B173" s="307"/>
      <c r="C173" s="282" t="s">
        <v>1617</v>
      </c>
      <c r="D173" s="282"/>
      <c r="E173" s="282"/>
      <c r="F173" s="305" t="s">
        <v>1609</v>
      </c>
      <c r="G173" s="282"/>
      <c r="H173" s="282" t="s">
        <v>1676</v>
      </c>
      <c r="I173" s="282" t="s">
        <v>1619</v>
      </c>
      <c r="J173" s="282"/>
      <c r="K173" s="330"/>
    </row>
    <row r="174" s="1" customFormat="1" ht="15" customHeight="1">
      <c r="B174" s="307"/>
      <c r="C174" s="282" t="s">
        <v>1628</v>
      </c>
      <c r="D174" s="282"/>
      <c r="E174" s="282"/>
      <c r="F174" s="305" t="s">
        <v>1615</v>
      </c>
      <c r="G174" s="282"/>
      <c r="H174" s="282" t="s">
        <v>1676</v>
      </c>
      <c r="I174" s="282" t="s">
        <v>1611</v>
      </c>
      <c r="J174" s="282">
        <v>50</v>
      </c>
      <c r="K174" s="330"/>
    </row>
    <row r="175" s="1" customFormat="1" ht="15" customHeight="1">
      <c r="B175" s="307"/>
      <c r="C175" s="282" t="s">
        <v>1636</v>
      </c>
      <c r="D175" s="282"/>
      <c r="E175" s="282"/>
      <c r="F175" s="305" t="s">
        <v>1615</v>
      </c>
      <c r="G175" s="282"/>
      <c r="H175" s="282" t="s">
        <v>1676</v>
      </c>
      <c r="I175" s="282" t="s">
        <v>1611</v>
      </c>
      <c r="J175" s="282">
        <v>50</v>
      </c>
      <c r="K175" s="330"/>
    </row>
    <row r="176" s="1" customFormat="1" ht="15" customHeight="1">
      <c r="B176" s="307"/>
      <c r="C176" s="282" t="s">
        <v>1634</v>
      </c>
      <c r="D176" s="282"/>
      <c r="E176" s="282"/>
      <c r="F176" s="305" t="s">
        <v>1615</v>
      </c>
      <c r="G176" s="282"/>
      <c r="H176" s="282" t="s">
        <v>1676</v>
      </c>
      <c r="I176" s="282" t="s">
        <v>1611</v>
      </c>
      <c r="J176" s="282">
        <v>50</v>
      </c>
      <c r="K176" s="330"/>
    </row>
    <row r="177" s="1" customFormat="1" ht="15" customHeight="1">
      <c r="B177" s="307"/>
      <c r="C177" s="282" t="s">
        <v>114</v>
      </c>
      <c r="D177" s="282"/>
      <c r="E177" s="282"/>
      <c r="F177" s="305" t="s">
        <v>1609</v>
      </c>
      <c r="G177" s="282"/>
      <c r="H177" s="282" t="s">
        <v>1677</v>
      </c>
      <c r="I177" s="282" t="s">
        <v>1678</v>
      </c>
      <c r="J177" s="282"/>
      <c r="K177" s="330"/>
    </row>
    <row r="178" s="1" customFormat="1" ht="15" customHeight="1">
      <c r="B178" s="307"/>
      <c r="C178" s="282" t="s">
        <v>63</v>
      </c>
      <c r="D178" s="282"/>
      <c r="E178" s="282"/>
      <c r="F178" s="305" t="s">
        <v>1609</v>
      </c>
      <c r="G178" s="282"/>
      <c r="H178" s="282" t="s">
        <v>1679</v>
      </c>
      <c r="I178" s="282" t="s">
        <v>1680</v>
      </c>
      <c r="J178" s="282">
        <v>1</v>
      </c>
      <c r="K178" s="330"/>
    </row>
    <row r="179" s="1" customFormat="1" ht="15" customHeight="1">
      <c r="B179" s="307"/>
      <c r="C179" s="282" t="s">
        <v>59</v>
      </c>
      <c r="D179" s="282"/>
      <c r="E179" s="282"/>
      <c r="F179" s="305" t="s">
        <v>1609</v>
      </c>
      <c r="G179" s="282"/>
      <c r="H179" s="282" t="s">
        <v>1681</v>
      </c>
      <c r="I179" s="282" t="s">
        <v>1611</v>
      </c>
      <c r="J179" s="282">
        <v>20</v>
      </c>
      <c r="K179" s="330"/>
    </row>
    <row r="180" s="1" customFormat="1" ht="15" customHeight="1">
      <c r="B180" s="307"/>
      <c r="C180" s="282" t="s">
        <v>60</v>
      </c>
      <c r="D180" s="282"/>
      <c r="E180" s="282"/>
      <c r="F180" s="305" t="s">
        <v>1609</v>
      </c>
      <c r="G180" s="282"/>
      <c r="H180" s="282" t="s">
        <v>1682</v>
      </c>
      <c r="I180" s="282" t="s">
        <v>1611</v>
      </c>
      <c r="J180" s="282">
        <v>255</v>
      </c>
      <c r="K180" s="330"/>
    </row>
    <row r="181" s="1" customFormat="1" ht="15" customHeight="1">
      <c r="B181" s="307"/>
      <c r="C181" s="282" t="s">
        <v>115</v>
      </c>
      <c r="D181" s="282"/>
      <c r="E181" s="282"/>
      <c r="F181" s="305" t="s">
        <v>1609</v>
      </c>
      <c r="G181" s="282"/>
      <c r="H181" s="282" t="s">
        <v>1573</v>
      </c>
      <c r="I181" s="282" t="s">
        <v>1611</v>
      </c>
      <c r="J181" s="282">
        <v>10</v>
      </c>
      <c r="K181" s="330"/>
    </row>
    <row r="182" s="1" customFormat="1" ht="15" customHeight="1">
      <c r="B182" s="307"/>
      <c r="C182" s="282" t="s">
        <v>116</v>
      </c>
      <c r="D182" s="282"/>
      <c r="E182" s="282"/>
      <c r="F182" s="305" t="s">
        <v>1609</v>
      </c>
      <c r="G182" s="282"/>
      <c r="H182" s="282" t="s">
        <v>1683</v>
      </c>
      <c r="I182" s="282" t="s">
        <v>1644</v>
      </c>
      <c r="J182" s="282"/>
      <c r="K182" s="330"/>
    </row>
    <row r="183" s="1" customFormat="1" ht="15" customHeight="1">
      <c r="B183" s="307"/>
      <c r="C183" s="282" t="s">
        <v>1684</v>
      </c>
      <c r="D183" s="282"/>
      <c r="E183" s="282"/>
      <c r="F183" s="305" t="s">
        <v>1609</v>
      </c>
      <c r="G183" s="282"/>
      <c r="H183" s="282" t="s">
        <v>1685</v>
      </c>
      <c r="I183" s="282" t="s">
        <v>1644</v>
      </c>
      <c r="J183" s="282"/>
      <c r="K183" s="330"/>
    </row>
    <row r="184" s="1" customFormat="1" ht="15" customHeight="1">
      <c r="B184" s="307"/>
      <c r="C184" s="282" t="s">
        <v>1673</v>
      </c>
      <c r="D184" s="282"/>
      <c r="E184" s="282"/>
      <c r="F184" s="305" t="s">
        <v>1609</v>
      </c>
      <c r="G184" s="282"/>
      <c r="H184" s="282" t="s">
        <v>1686</v>
      </c>
      <c r="I184" s="282" t="s">
        <v>1644</v>
      </c>
      <c r="J184" s="282"/>
      <c r="K184" s="330"/>
    </row>
    <row r="185" s="1" customFormat="1" ht="15" customHeight="1">
      <c r="B185" s="307"/>
      <c r="C185" s="282" t="s">
        <v>118</v>
      </c>
      <c r="D185" s="282"/>
      <c r="E185" s="282"/>
      <c r="F185" s="305" t="s">
        <v>1615</v>
      </c>
      <c r="G185" s="282"/>
      <c r="H185" s="282" t="s">
        <v>1687</v>
      </c>
      <c r="I185" s="282" t="s">
        <v>1611</v>
      </c>
      <c r="J185" s="282">
        <v>50</v>
      </c>
      <c r="K185" s="330"/>
    </row>
    <row r="186" s="1" customFormat="1" ht="15" customHeight="1">
      <c r="B186" s="307"/>
      <c r="C186" s="282" t="s">
        <v>1688</v>
      </c>
      <c r="D186" s="282"/>
      <c r="E186" s="282"/>
      <c r="F186" s="305" t="s">
        <v>1615</v>
      </c>
      <c r="G186" s="282"/>
      <c r="H186" s="282" t="s">
        <v>1689</v>
      </c>
      <c r="I186" s="282" t="s">
        <v>1690</v>
      </c>
      <c r="J186" s="282"/>
      <c r="K186" s="330"/>
    </row>
    <row r="187" s="1" customFormat="1" ht="15" customHeight="1">
      <c r="B187" s="307"/>
      <c r="C187" s="282" t="s">
        <v>1691</v>
      </c>
      <c r="D187" s="282"/>
      <c r="E187" s="282"/>
      <c r="F187" s="305" t="s">
        <v>1615</v>
      </c>
      <c r="G187" s="282"/>
      <c r="H187" s="282" t="s">
        <v>1692</v>
      </c>
      <c r="I187" s="282" t="s">
        <v>1690</v>
      </c>
      <c r="J187" s="282"/>
      <c r="K187" s="330"/>
    </row>
    <row r="188" s="1" customFormat="1" ht="15" customHeight="1">
      <c r="B188" s="307"/>
      <c r="C188" s="282" t="s">
        <v>1693</v>
      </c>
      <c r="D188" s="282"/>
      <c r="E188" s="282"/>
      <c r="F188" s="305" t="s">
        <v>1615</v>
      </c>
      <c r="G188" s="282"/>
      <c r="H188" s="282" t="s">
        <v>1694</v>
      </c>
      <c r="I188" s="282" t="s">
        <v>1690</v>
      </c>
      <c r="J188" s="282"/>
      <c r="K188" s="330"/>
    </row>
    <row r="189" s="1" customFormat="1" ht="15" customHeight="1">
      <c r="B189" s="307"/>
      <c r="C189" s="343" t="s">
        <v>1695</v>
      </c>
      <c r="D189" s="282"/>
      <c r="E189" s="282"/>
      <c r="F189" s="305" t="s">
        <v>1615</v>
      </c>
      <c r="G189" s="282"/>
      <c r="H189" s="282" t="s">
        <v>1696</v>
      </c>
      <c r="I189" s="282" t="s">
        <v>1697</v>
      </c>
      <c r="J189" s="344" t="s">
        <v>1698</v>
      </c>
      <c r="K189" s="330"/>
    </row>
    <row r="190" s="16" customFormat="1" ht="15" customHeight="1">
      <c r="B190" s="345"/>
      <c r="C190" s="346" t="s">
        <v>1699</v>
      </c>
      <c r="D190" s="347"/>
      <c r="E190" s="347"/>
      <c r="F190" s="348" t="s">
        <v>1615</v>
      </c>
      <c r="G190" s="347"/>
      <c r="H190" s="347" t="s">
        <v>1700</v>
      </c>
      <c r="I190" s="347" t="s">
        <v>1697</v>
      </c>
      <c r="J190" s="349" t="s">
        <v>1698</v>
      </c>
      <c r="K190" s="350"/>
    </row>
    <row r="191" s="1" customFormat="1" ht="15" customHeight="1">
      <c r="B191" s="307"/>
      <c r="C191" s="343" t="s">
        <v>48</v>
      </c>
      <c r="D191" s="282"/>
      <c r="E191" s="282"/>
      <c r="F191" s="305" t="s">
        <v>1609</v>
      </c>
      <c r="G191" s="282"/>
      <c r="H191" s="279" t="s">
        <v>1701</v>
      </c>
      <c r="I191" s="282" t="s">
        <v>1702</v>
      </c>
      <c r="J191" s="282"/>
      <c r="K191" s="330"/>
    </row>
    <row r="192" s="1" customFormat="1" ht="15" customHeight="1">
      <c r="B192" s="307"/>
      <c r="C192" s="343" t="s">
        <v>1703</v>
      </c>
      <c r="D192" s="282"/>
      <c r="E192" s="282"/>
      <c r="F192" s="305" t="s">
        <v>1609</v>
      </c>
      <c r="G192" s="282"/>
      <c r="H192" s="282" t="s">
        <v>1704</v>
      </c>
      <c r="I192" s="282" t="s">
        <v>1644</v>
      </c>
      <c r="J192" s="282"/>
      <c r="K192" s="330"/>
    </row>
    <row r="193" s="1" customFormat="1" ht="15" customHeight="1">
      <c r="B193" s="307"/>
      <c r="C193" s="343" t="s">
        <v>1705</v>
      </c>
      <c r="D193" s="282"/>
      <c r="E193" s="282"/>
      <c r="F193" s="305" t="s">
        <v>1609</v>
      </c>
      <c r="G193" s="282"/>
      <c r="H193" s="282" t="s">
        <v>1706</v>
      </c>
      <c r="I193" s="282" t="s">
        <v>1644</v>
      </c>
      <c r="J193" s="282"/>
      <c r="K193" s="330"/>
    </row>
    <row r="194" s="1" customFormat="1" ht="15" customHeight="1">
      <c r="B194" s="307"/>
      <c r="C194" s="343" t="s">
        <v>1707</v>
      </c>
      <c r="D194" s="282"/>
      <c r="E194" s="282"/>
      <c r="F194" s="305" t="s">
        <v>1615</v>
      </c>
      <c r="G194" s="282"/>
      <c r="H194" s="282" t="s">
        <v>1708</v>
      </c>
      <c r="I194" s="282" t="s">
        <v>1644</v>
      </c>
      <c r="J194" s="282"/>
      <c r="K194" s="330"/>
    </row>
    <row r="195" s="1" customFormat="1" ht="15" customHeight="1">
      <c r="B195" s="336"/>
      <c r="C195" s="351"/>
      <c r="D195" s="316"/>
      <c r="E195" s="316"/>
      <c r="F195" s="316"/>
      <c r="G195" s="316"/>
      <c r="H195" s="316"/>
      <c r="I195" s="316"/>
      <c r="J195" s="316"/>
      <c r="K195" s="337"/>
    </row>
    <row r="196" s="1" customFormat="1" ht="18.75" customHeight="1">
      <c r="B196" s="318"/>
      <c r="C196" s="328"/>
      <c r="D196" s="328"/>
      <c r="E196" s="328"/>
      <c r="F196" s="338"/>
      <c r="G196" s="328"/>
      <c r="H196" s="328"/>
      <c r="I196" s="328"/>
      <c r="J196" s="328"/>
      <c r="K196" s="318"/>
    </row>
    <row r="197" s="1" customFormat="1" ht="18.75" customHeight="1">
      <c r="B197" s="318"/>
      <c r="C197" s="328"/>
      <c r="D197" s="328"/>
      <c r="E197" s="328"/>
      <c r="F197" s="338"/>
      <c r="G197" s="328"/>
      <c r="H197" s="328"/>
      <c r="I197" s="328"/>
      <c r="J197" s="328"/>
      <c r="K197" s="318"/>
    </row>
    <row r="198" s="1" customFormat="1" ht="18.75" customHeight="1">
      <c r="B198" s="290"/>
      <c r="C198" s="290"/>
      <c r="D198" s="290"/>
      <c r="E198" s="290"/>
      <c r="F198" s="290"/>
      <c r="G198" s="290"/>
      <c r="H198" s="290"/>
      <c r="I198" s="290"/>
      <c r="J198" s="290"/>
      <c r="K198" s="290"/>
    </row>
    <row r="199" s="1" customFormat="1" ht="13.5">
      <c r="B199" s="269"/>
      <c r="C199" s="270"/>
      <c r="D199" s="270"/>
      <c r="E199" s="270"/>
      <c r="F199" s="270"/>
      <c r="G199" s="270"/>
      <c r="H199" s="270"/>
      <c r="I199" s="270"/>
      <c r="J199" s="270"/>
      <c r="K199" s="271"/>
    </row>
    <row r="200" s="1" customFormat="1" ht="21">
      <c r="B200" s="272"/>
      <c r="C200" s="273" t="s">
        <v>1709</v>
      </c>
      <c r="D200" s="273"/>
      <c r="E200" s="273"/>
      <c r="F200" s="273"/>
      <c r="G200" s="273"/>
      <c r="H200" s="273"/>
      <c r="I200" s="273"/>
      <c r="J200" s="273"/>
      <c r="K200" s="274"/>
    </row>
    <row r="201" s="1" customFormat="1" ht="25.5" customHeight="1">
      <c r="B201" s="272"/>
      <c r="C201" s="352" t="s">
        <v>1710</v>
      </c>
      <c r="D201" s="352"/>
      <c r="E201" s="352"/>
      <c r="F201" s="352" t="s">
        <v>1711</v>
      </c>
      <c r="G201" s="353"/>
      <c r="H201" s="352" t="s">
        <v>1712</v>
      </c>
      <c r="I201" s="352"/>
      <c r="J201" s="352"/>
      <c r="K201" s="274"/>
    </row>
    <row r="202" s="1" customFormat="1" ht="5.25" customHeight="1">
      <c r="B202" s="307"/>
      <c r="C202" s="302"/>
      <c r="D202" s="302"/>
      <c r="E202" s="302"/>
      <c r="F202" s="302"/>
      <c r="G202" s="328"/>
      <c r="H202" s="302"/>
      <c r="I202" s="302"/>
      <c r="J202" s="302"/>
      <c r="K202" s="330"/>
    </row>
    <row r="203" s="1" customFormat="1" ht="15" customHeight="1">
      <c r="B203" s="307"/>
      <c r="C203" s="282" t="s">
        <v>1702</v>
      </c>
      <c r="D203" s="282"/>
      <c r="E203" s="282"/>
      <c r="F203" s="305" t="s">
        <v>49</v>
      </c>
      <c r="G203" s="282"/>
      <c r="H203" s="282" t="s">
        <v>1713</v>
      </c>
      <c r="I203" s="282"/>
      <c r="J203" s="282"/>
      <c r="K203" s="330"/>
    </row>
    <row r="204" s="1" customFormat="1" ht="15" customHeight="1">
      <c r="B204" s="307"/>
      <c r="C204" s="282"/>
      <c r="D204" s="282"/>
      <c r="E204" s="282"/>
      <c r="F204" s="305" t="s">
        <v>50</v>
      </c>
      <c r="G204" s="282"/>
      <c r="H204" s="282" t="s">
        <v>1714</v>
      </c>
      <c r="I204" s="282"/>
      <c r="J204" s="282"/>
      <c r="K204" s="330"/>
    </row>
    <row r="205" s="1" customFormat="1" ht="15" customHeight="1">
      <c r="B205" s="307"/>
      <c r="C205" s="282"/>
      <c r="D205" s="282"/>
      <c r="E205" s="282"/>
      <c r="F205" s="305" t="s">
        <v>53</v>
      </c>
      <c r="G205" s="282"/>
      <c r="H205" s="282" t="s">
        <v>1715</v>
      </c>
      <c r="I205" s="282"/>
      <c r="J205" s="282"/>
      <c r="K205" s="330"/>
    </row>
    <row r="206" s="1" customFormat="1" ht="15" customHeight="1">
      <c r="B206" s="307"/>
      <c r="C206" s="282"/>
      <c r="D206" s="282"/>
      <c r="E206" s="282"/>
      <c r="F206" s="305" t="s">
        <v>51</v>
      </c>
      <c r="G206" s="282"/>
      <c r="H206" s="282" t="s">
        <v>1716</v>
      </c>
      <c r="I206" s="282"/>
      <c r="J206" s="282"/>
      <c r="K206" s="330"/>
    </row>
    <row r="207" s="1" customFormat="1" ht="15" customHeight="1">
      <c r="B207" s="307"/>
      <c r="C207" s="282"/>
      <c r="D207" s="282"/>
      <c r="E207" s="282"/>
      <c r="F207" s="305" t="s">
        <v>52</v>
      </c>
      <c r="G207" s="282"/>
      <c r="H207" s="282" t="s">
        <v>1717</v>
      </c>
      <c r="I207" s="282"/>
      <c r="J207" s="282"/>
      <c r="K207" s="330"/>
    </row>
    <row r="208" s="1" customFormat="1" ht="15" customHeight="1">
      <c r="B208" s="307"/>
      <c r="C208" s="282"/>
      <c r="D208" s="282"/>
      <c r="E208" s="282"/>
      <c r="F208" s="305"/>
      <c r="G208" s="282"/>
      <c r="H208" s="282"/>
      <c r="I208" s="282"/>
      <c r="J208" s="282"/>
      <c r="K208" s="330"/>
    </row>
    <row r="209" s="1" customFormat="1" ht="15" customHeight="1">
      <c r="B209" s="307"/>
      <c r="C209" s="282" t="s">
        <v>1656</v>
      </c>
      <c r="D209" s="282"/>
      <c r="E209" s="282"/>
      <c r="F209" s="305" t="s">
        <v>85</v>
      </c>
      <c r="G209" s="282"/>
      <c r="H209" s="282" t="s">
        <v>1718</v>
      </c>
      <c r="I209" s="282"/>
      <c r="J209" s="282"/>
      <c r="K209" s="330"/>
    </row>
    <row r="210" s="1" customFormat="1" ht="15" customHeight="1">
      <c r="B210" s="307"/>
      <c r="C210" s="282"/>
      <c r="D210" s="282"/>
      <c r="E210" s="282"/>
      <c r="F210" s="305" t="s">
        <v>1553</v>
      </c>
      <c r="G210" s="282"/>
      <c r="H210" s="282" t="s">
        <v>1554</v>
      </c>
      <c r="I210" s="282"/>
      <c r="J210" s="282"/>
      <c r="K210" s="330"/>
    </row>
    <row r="211" s="1" customFormat="1" ht="15" customHeight="1">
      <c r="B211" s="307"/>
      <c r="C211" s="282"/>
      <c r="D211" s="282"/>
      <c r="E211" s="282"/>
      <c r="F211" s="305" t="s">
        <v>1551</v>
      </c>
      <c r="G211" s="282"/>
      <c r="H211" s="282" t="s">
        <v>1719</v>
      </c>
      <c r="I211" s="282"/>
      <c r="J211" s="282"/>
      <c r="K211" s="330"/>
    </row>
    <row r="212" s="1" customFormat="1" ht="15" customHeight="1">
      <c r="B212" s="354"/>
      <c r="C212" s="282"/>
      <c r="D212" s="282"/>
      <c r="E212" s="282"/>
      <c r="F212" s="305" t="s">
        <v>1555</v>
      </c>
      <c r="G212" s="343"/>
      <c r="H212" s="334" t="s">
        <v>1556</v>
      </c>
      <c r="I212" s="334"/>
      <c r="J212" s="334"/>
      <c r="K212" s="355"/>
    </row>
    <row r="213" s="1" customFormat="1" ht="15" customHeight="1">
      <c r="B213" s="354"/>
      <c r="C213" s="282"/>
      <c r="D213" s="282"/>
      <c r="E213" s="282"/>
      <c r="F213" s="305" t="s">
        <v>1170</v>
      </c>
      <c r="G213" s="343"/>
      <c r="H213" s="334" t="s">
        <v>1517</v>
      </c>
      <c r="I213" s="334"/>
      <c r="J213" s="334"/>
      <c r="K213" s="355"/>
    </row>
    <row r="214" s="1" customFormat="1" ht="15" customHeight="1">
      <c r="B214" s="354"/>
      <c r="C214" s="282"/>
      <c r="D214" s="282"/>
      <c r="E214" s="282"/>
      <c r="F214" s="305"/>
      <c r="G214" s="343"/>
      <c r="H214" s="334"/>
      <c r="I214" s="334"/>
      <c r="J214" s="334"/>
      <c r="K214" s="355"/>
    </row>
    <row r="215" s="1" customFormat="1" ht="15" customHeight="1">
      <c r="B215" s="354"/>
      <c r="C215" s="282" t="s">
        <v>1680</v>
      </c>
      <c r="D215" s="282"/>
      <c r="E215" s="282"/>
      <c r="F215" s="305">
        <v>1</v>
      </c>
      <c r="G215" s="343"/>
      <c r="H215" s="334" t="s">
        <v>1720</v>
      </c>
      <c r="I215" s="334"/>
      <c r="J215" s="334"/>
      <c r="K215" s="355"/>
    </row>
    <row r="216" s="1" customFormat="1" ht="15" customHeight="1">
      <c r="B216" s="354"/>
      <c r="C216" s="282"/>
      <c r="D216" s="282"/>
      <c r="E216" s="282"/>
      <c r="F216" s="305">
        <v>2</v>
      </c>
      <c r="G216" s="343"/>
      <c r="H216" s="334" t="s">
        <v>1721</v>
      </c>
      <c r="I216" s="334"/>
      <c r="J216" s="334"/>
      <c r="K216" s="355"/>
    </row>
    <row r="217" s="1" customFormat="1" ht="15" customHeight="1">
      <c r="B217" s="354"/>
      <c r="C217" s="282"/>
      <c r="D217" s="282"/>
      <c r="E217" s="282"/>
      <c r="F217" s="305">
        <v>3</v>
      </c>
      <c r="G217" s="343"/>
      <c r="H217" s="334" t="s">
        <v>1722</v>
      </c>
      <c r="I217" s="334"/>
      <c r="J217" s="334"/>
      <c r="K217" s="355"/>
    </row>
    <row r="218" s="1" customFormat="1" ht="15" customHeight="1">
      <c r="B218" s="354"/>
      <c r="C218" s="282"/>
      <c r="D218" s="282"/>
      <c r="E218" s="282"/>
      <c r="F218" s="305">
        <v>4</v>
      </c>
      <c r="G218" s="343"/>
      <c r="H218" s="334" t="s">
        <v>1723</v>
      </c>
      <c r="I218" s="334"/>
      <c r="J218" s="334"/>
      <c r="K218" s="355"/>
    </row>
    <row r="219" s="1" customFormat="1" ht="12.75" customHeight="1">
      <c r="B219" s="356"/>
      <c r="C219" s="357"/>
      <c r="D219" s="357"/>
      <c r="E219" s="357"/>
      <c r="F219" s="357"/>
      <c r="G219" s="357"/>
      <c r="H219" s="357"/>
      <c r="I219" s="357"/>
      <c r="J219" s="357"/>
      <c r="K219" s="35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František Příhoda - STORING spol. s r.o.</dc:creator>
  <cp:lastModifiedBy>Ing. František Příhoda - STORING spol. s r.o.</cp:lastModifiedBy>
  <dcterms:created xsi:type="dcterms:W3CDTF">2024-07-12T18:34:47Z</dcterms:created>
  <dcterms:modified xsi:type="dcterms:W3CDTF">2024-07-12T18:34:54Z</dcterms:modified>
</cp:coreProperties>
</file>