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O:\____OI\_VEŘEJNÉ ZAKÁZKY\veřejné_zakázky_2024\Zelené cesty městem - III. etapa - následná\VV\Rozpočet oparvený\"/>
    </mc:Choice>
  </mc:AlternateContent>
  <bookViews>
    <workbookView xWindow="0" yWindow="0" windowWidth="23040" windowHeight="9408"/>
  </bookViews>
  <sheets>
    <sheet name="Stavební rozpočet" sheetId="1" r:id="rId1"/>
    <sheet name="Krycí list rozpočtu" sheetId="2" r:id="rId2"/>
  </sheets>
  <calcPr calcId="152511" iterateDelta="1E-4"/>
</workbook>
</file>

<file path=xl/calcChain.xml><?xml version="1.0" encoding="utf-8"?>
<calcChain xmlns="http://schemas.openxmlformats.org/spreadsheetml/2006/main">
  <c r="I17" i="2" l="1"/>
  <c r="F17" i="2"/>
  <c r="AF88" i="1"/>
  <c r="AN88" i="1" s="1"/>
  <c r="AE88" i="1"/>
  <c r="H88" i="1" s="1"/>
  <c r="AA88" i="1"/>
  <c r="Z88" i="1"/>
  <c r="O88" i="1"/>
  <c r="L88" i="1"/>
  <c r="J88" i="1"/>
  <c r="AB88" i="1" s="1"/>
  <c r="AF87" i="1"/>
  <c r="AN87" i="1" s="1"/>
  <c r="AE87" i="1"/>
  <c r="AM87" i="1" s="1"/>
  <c r="AA87" i="1"/>
  <c r="Z87" i="1"/>
  <c r="O87" i="1"/>
  <c r="L87" i="1"/>
  <c r="J87" i="1"/>
  <c r="AB87" i="1" s="1"/>
  <c r="H87" i="1"/>
  <c r="AF86" i="1"/>
  <c r="AN86" i="1" s="1"/>
  <c r="AE86" i="1"/>
  <c r="H86" i="1" s="1"/>
  <c r="I86" i="1" s="1"/>
  <c r="AB86" i="1"/>
  <c r="AA86" i="1"/>
  <c r="Z86" i="1"/>
  <c r="O86" i="1"/>
  <c r="L86" i="1"/>
  <c r="J86" i="1"/>
  <c r="AF85" i="1"/>
  <c r="AN85" i="1" s="1"/>
  <c r="AE85" i="1"/>
  <c r="AM85" i="1" s="1"/>
  <c r="AA85" i="1"/>
  <c r="Z85" i="1"/>
  <c r="O85" i="1"/>
  <c r="L85" i="1"/>
  <c r="J85" i="1"/>
  <c r="AB85" i="1" s="1"/>
  <c r="H85" i="1"/>
  <c r="AF83" i="1"/>
  <c r="AN83" i="1" s="1"/>
  <c r="AE83" i="1"/>
  <c r="AA83" i="1"/>
  <c r="Z83" i="1"/>
  <c r="O83" i="1"/>
  <c r="L83" i="1"/>
  <c r="J83" i="1"/>
  <c r="AB83" i="1" s="1"/>
  <c r="AF82" i="1"/>
  <c r="AN82" i="1" s="1"/>
  <c r="AE82" i="1"/>
  <c r="AM82" i="1" s="1"/>
  <c r="AA82" i="1"/>
  <c r="Z82" i="1"/>
  <c r="O82" i="1"/>
  <c r="L82" i="1"/>
  <c r="J82" i="1"/>
  <c r="AB82" i="1" s="1"/>
  <c r="AF81" i="1"/>
  <c r="AN81" i="1" s="1"/>
  <c r="AE81" i="1"/>
  <c r="H81" i="1" s="1"/>
  <c r="AA81" i="1"/>
  <c r="Z81" i="1"/>
  <c r="O81" i="1"/>
  <c r="L81" i="1"/>
  <c r="J81" i="1"/>
  <c r="AB81" i="1" s="1"/>
  <c r="AF79" i="1"/>
  <c r="AN79" i="1" s="1"/>
  <c r="AE79" i="1"/>
  <c r="AM79" i="1" s="1"/>
  <c r="AA79" i="1"/>
  <c r="Z79" i="1"/>
  <c r="O79" i="1"/>
  <c r="L79" i="1"/>
  <c r="J79" i="1"/>
  <c r="AB79" i="1" s="1"/>
  <c r="H79" i="1"/>
  <c r="I79" i="1" s="1"/>
  <c r="AF77" i="1"/>
  <c r="AN77" i="1" s="1"/>
  <c r="AE77" i="1"/>
  <c r="H77" i="1" s="1"/>
  <c r="AA77" i="1"/>
  <c r="Z77" i="1"/>
  <c r="O77" i="1"/>
  <c r="L77" i="1"/>
  <c r="J77" i="1"/>
  <c r="AB77" i="1" s="1"/>
  <c r="AF75" i="1"/>
  <c r="AN75" i="1" s="1"/>
  <c r="AE75" i="1"/>
  <c r="AM75" i="1" s="1"/>
  <c r="AA75" i="1"/>
  <c r="Z75" i="1"/>
  <c r="O75" i="1"/>
  <c r="L75" i="1"/>
  <c r="J75" i="1"/>
  <c r="AB75" i="1" s="1"/>
  <c r="AF73" i="1"/>
  <c r="AN73" i="1" s="1"/>
  <c r="AE73" i="1"/>
  <c r="H73" i="1" s="1"/>
  <c r="AA73" i="1"/>
  <c r="Z73" i="1"/>
  <c r="O73" i="1"/>
  <c r="L73" i="1"/>
  <c r="J73" i="1"/>
  <c r="AB73" i="1" s="1"/>
  <c r="AF71" i="1"/>
  <c r="AN71" i="1" s="1"/>
  <c r="AE71" i="1"/>
  <c r="AM71" i="1" s="1"/>
  <c r="AA71" i="1"/>
  <c r="Z71" i="1"/>
  <c r="O71" i="1"/>
  <c r="L71" i="1"/>
  <c r="J71" i="1"/>
  <c r="AB71" i="1" s="1"/>
  <c r="AF70" i="1"/>
  <c r="AN70" i="1" s="1"/>
  <c r="AE70" i="1"/>
  <c r="H70" i="1" s="1"/>
  <c r="AA70" i="1"/>
  <c r="Z70" i="1"/>
  <c r="O70" i="1"/>
  <c r="L70" i="1"/>
  <c r="J70" i="1"/>
  <c r="AB70" i="1" s="1"/>
  <c r="AF68" i="1"/>
  <c r="AN68" i="1" s="1"/>
  <c r="AE68" i="1"/>
  <c r="AM68" i="1" s="1"/>
  <c r="AA68" i="1"/>
  <c r="Z68" i="1"/>
  <c r="O68" i="1"/>
  <c r="L68" i="1"/>
  <c r="J68" i="1"/>
  <c r="AB68" i="1" s="1"/>
  <c r="H68" i="1"/>
  <c r="AF65" i="1"/>
  <c r="AN65" i="1" s="1"/>
  <c r="AE65" i="1"/>
  <c r="H65" i="1" s="1"/>
  <c r="AA65" i="1"/>
  <c r="Z65" i="1"/>
  <c r="O65" i="1"/>
  <c r="L65" i="1"/>
  <c r="J65" i="1"/>
  <c r="AB65" i="1" s="1"/>
  <c r="W64" i="1"/>
  <c r="V64" i="1"/>
  <c r="U64" i="1"/>
  <c r="T64" i="1"/>
  <c r="S64" i="1"/>
  <c r="R64" i="1"/>
  <c r="L64" i="1"/>
  <c r="AF62" i="1"/>
  <c r="AN62" i="1" s="1"/>
  <c r="AE62" i="1"/>
  <c r="AM62" i="1" s="1"/>
  <c r="AA62" i="1"/>
  <c r="Z62" i="1"/>
  <c r="O62" i="1"/>
  <c r="L62" i="1"/>
  <c r="J62" i="1"/>
  <c r="AB62" i="1" s="1"/>
  <c r="H62" i="1"/>
  <c r="I62" i="1" s="1"/>
  <c r="AF60" i="1"/>
  <c r="AN60" i="1" s="1"/>
  <c r="AE60" i="1"/>
  <c r="AM60" i="1" s="1"/>
  <c r="AA60" i="1"/>
  <c r="Z60" i="1"/>
  <c r="O60" i="1"/>
  <c r="L60" i="1"/>
  <c r="J60" i="1"/>
  <c r="AB60" i="1" s="1"/>
  <c r="AF58" i="1"/>
  <c r="AN58" i="1" s="1"/>
  <c r="AE58" i="1"/>
  <c r="AM58" i="1" s="1"/>
  <c r="AA58" i="1"/>
  <c r="Z58" i="1"/>
  <c r="O58" i="1"/>
  <c r="L58" i="1"/>
  <c r="J58" i="1"/>
  <c r="AB58" i="1" s="1"/>
  <c r="AF56" i="1"/>
  <c r="AN56" i="1" s="1"/>
  <c r="AE56" i="1"/>
  <c r="AM56" i="1" s="1"/>
  <c r="AA56" i="1"/>
  <c r="Z56" i="1"/>
  <c r="O56" i="1"/>
  <c r="L56" i="1"/>
  <c r="J56" i="1"/>
  <c r="AB56" i="1" s="1"/>
  <c r="AF54" i="1"/>
  <c r="AN54" i="1" s="1"/>
  <c r="AE54" i="1"/>
  <c r="AM54" i="1" s="1"/>
  <c r="AA54" i="1"/>
  <c r="Z54" i="1"/>
  <c r="O54" i="1"/>
  <c r="L54" i="1"/>
  <c r="J54" i="1"/>
  <c r="AB54" i="1" s="1"/>
  <c r="H54" i="1"/>
  <c r="I54" i="1" s="1"/>
  <c r="AF52" i="1"/>
  <c r="AN52" i="1" s="1"/>
  <c r="AE52" i="1"/>
  <c r="AM52" i="1" s="1"/>
  <c r="AA52" i="1"/>
  <c r="Z52" i="1"/>
  <c r="O52" i="1"/>
  <c r="L52" i="1"/>
  <c r="J52" i="1"/>
  <c r="AB52" i="1" s="1"/>
  <c r="AF50" i="1"/>
  <c r="AN50" i="1" s="1"/>
  <c r="AE50" i="1"/>
  <c r="H50" i="1" s="1"/>
  <c r="AA50" i="1"/>
  <c r="Z50" i="1"/>
  <c r="O50" i="1"/>
  <c r="L50" i="1"/>
  <c r="J50" i="1"/>
  <c r="AB50" i="1" s="1"/>
  <c r="AF49" i="1"/>
  <c r="AN49" i="1" s="1"/>
  <c r="AE49" i="1"/>
  <c r="AM49" i="1" s="1"/>
  <c r="AA49" i="1"/>
  <c r="Z49" i="1"/>
  <c r="O49" i="1"/>
  <c r="L49" i="1"/>
  <c r="J49" i="1"/>
  <c r="AB49" i="1" s="1"/>
  <c r="H49" i="1"/>
  <c r="AF48" i="1"/>
  <c r="AN48" i="1" s="1"/>
  <c r="AE48" i="1"/>
  <c r="AM48" i="1" s="1"/>
  <c r="AA48" i="1"/>
  <c r="Z48" i="1"/>
  <c r="O48" i="1"/>
  <c r="L48" i="1"/>
  <c r="J48" i="1"/>
  <c r="AB48" i="1" s="1"/>
  <c r="AF47" i="1"/>
  <c r="AN47" i="1" s="1"/>
  <c r="AE47" i="1"/>
  <c r="AM47" i="1" s="1"/>
  <c r="AA47" i="1"/>
  <c r="Z47" i="1"/>
  <c r="O47" i="1"/>
  <c r="L47" i="1"/>
  <c r="J47" i="1"/>
  <c r="AB47" i="1" s="1"/>
  <c r="AF45" i="1"/>
  <c r="AN45" i="1" s="1"/>
  <c r="AE45" i="1"/>
  <c r="AM45" i="1" s="1"/>
  <c r="AA45" i="1"/>
  <c r="Z45" i="1"/>
  <c r="O45" i="1"/>
  <c r="L45" i="1"/>
  <c r="J45" i="1"/>
  <c r="AB45" i="1" s="1"/>
  <c r="H45" i="1"/>
  <c r="I45" i="1" s="1"/>
  <c r="AF44" i="1"/>
  <c r="AN44" i="1" s="1"/>
  <c r="AE44" i="1"/>
  <c r="AM44" i="1" s="1"/>
  <c r="AA44" i="1"/>
  <c r="Z44" i="1"/>
  <c r="O44" i="1"/>
  <c r="L44" i="1"/>
  <c r="J44" i="1"/>
  <c r="AB44" i="1" s="1"/>
  <c r="AF42" i="1"/>
  <c r="AN42" i="1" s="1"/>
  <c r="AE42" i="1"/>
  <c r="AM42" i="1" s="1"/>
  <c r="AA42" i="1"/>
  <c r="Z42" i="1"/>
  <c r="O42" i="1"/>
  <c r="L42" i="1"/>
  <c r="J42" i="1"/>
  <c r="AB42" i="1" s="1"/>
  <c r="AF40" i="1"/>
  <c r="AN40" i="1" s="1"/>
  <c r="AE40" i="1"/>
  <c r="AM40" i="1" s="1"/>
  <c r="AA40" i="1"/>
  <c r="Z40" i="1"/>
  <c r="O40" i="1"/>
  <c r="L40" i="1"/>
  <c r="L39" i="1" s="1"/>
  <c r="J40" i="1"/>
  <c r="AB40" i="1" s="1"/>
  <c r="X39" i="1"/>
  <c r="W39" i="1"/>
  <c r="V39" i="1"/>
  <c r="U39" i="1"/>
  <c r="T39" i="1"/>
  <c r="S39" i="1"/>
  <c r="R39" i="1"/>
  <c r="AF38" i="1"/>
  <c r="AN38" i="1" s="1"/>
  <c r="AE38" i="1"/>
  <c r="H38" i="1" s="1"/>
  <c r="H37" i="1" s="1"/>
  <c r="AA38" i="1"/>
  <c r="AJ37" i="1" s="1"/>
  <c r="Z38" i="1"/>
  <c r="AI37" i="1" s="1"/>
  <c r="O38" i="1"/>
  <c r="P37" i="1" s="1"/>
  <c r="L38" i="1"/>
  <c r="L37" i="1" s="1"/>
  <c r="J38" i="1"/>
  <c r="AB38" i="1" s="1"/>
  <c r="AK37" i="1" s="1"/>
  <c r="X37" i="1"/>
  <c r="W37" i="1"/>
  <c r="V37" i="1"/>
  <c r="U37" i="1"/>
  <c r="T37" i="1"/>
  <c r="S37" i="1"/>
  <c r="R37" i="1"/>
  <c r="AF36" i="1"/>
  <c r="AN36" i="1" s="1"/>
  <c r="AE36" i="1"/>
  <c r="AM36" i="1" s="1"/>
  <c r="AA36" i="1"/>
  <c r="AJ35" i="1" s="1"/>
  <c r="Z36" i="1"/>
  <c r="AI35" i="1" s="1"/>
  <c r="O36" i="1"/>
  <c r="P35" i="1" s="1"/>
  <c r="L36" i="1"/>
  <c r="J36" i="1"/>
  <c r="AB36" i="1" s="1"/>
  <c r="AK35" i="1" s="1"/>
  <c r="X35" i="1"/>
  <c r="W35" i="1"/>
  <c r="V35" i="1"/>
  <c r="U35" i="1"/>
  <c r="T35" i="1"/>
  <c r="S35" i="1"/>
  <c r="R35" i="1"/>
  <c r="L35" i="1"/>
  <c r="AF33" i="1"/>
  <c r="AN33" i="1" s="1"/>
  <c r="AE33" i="1"/>
  <c r="H33" i="1" s="1"/>
  <c r="H32" i="1" s="1"/>
  <c r="AA33" i="1"/>
  <c r="AJ32" i="1" s="1"/>
  <c r="Z33" i="1"/>
  <c r="AI32" i="1" s="1"/>
  <c r="O33" i="1"/>
  <c r="P32" i="1" s="1"/>
  <c r="L33" i="1"/>
  <c r="J33" i="1"/>
  <c r="AB33" i="1" s="1"/>
  <c r="AK32" i="1" s="1"/>
  <c r="X32" i="1"/>
  <c r="W32" i="1"/>
  <c r="V32" i="1"/>
  <c r="U32" i="1"/>
  <c r="T32" i="1"/>
  <c r="S32" i="1"/>
  <c r="R32" i="1"/>
  <c r="L32" i="1"/>
  <c r="AF30" i="1"/>
  <c r="AN30" i="1" s="1"/>
  <c r="AE30" i="1"/>
  <c r="AM30" i="1" s="1"/>
  <c r="AA30" i="1"/>
  <c r="Z30" i="1"/>
  <c r="L30" i="1"/>
  <c r="J30" i="1"/>
  <c r="AB30" i="1" s="1"/>
  <c r="AK29" i="1" s="1"/>
  <c r="H30" i="1"/>
  <c r="H29" i="1" s="1"/>
  <c r="AJ29" i="1"/>
  <c r="AI29" i="1"/>
  <c r="X29" i="1"/>
  <c r="W29" i="1"/>
  <c r="V29" i="1"/>
  <c r="U29" i="1"/>
  <c r="T29" i="1"/>
  <c r="S29" i="1"/>
  <c r="R29" i="1"/>
  <c r="L29" i="1"/>
  <c r="AF27" i="1"/>
  <c r="AN27" i="1" s="1"/>
  <c r="AE27" i="1"/>
  <c r="AM27" i="1" s="1"/>
  <c r="AA27" i="1"/>
  <c r="AJ26" i="1" s="1"/>
  <c r="Z27" i="1"/>
  <c r="AI26" i="1" s="1"/>
  <c r="O27" i="1"/>
  <c r="P26" i="1" s="1"/>
  <c r="L27" i="1"/>
  <c r="L26" i="1" s="1"/>
  <c r="J27" i="1"/>
  <c r="AB27" i="1" s="1"/>
  <c r="AK26" i="1" s="1"/>
  <c r="X26" i="1"/>
  <c r="W26" i="1"/>
  <c r="V26" i="1"/>
  <c r="U26" i="1"/>
  <c r="T26" i="1"/>
  <c r="AF24" i="1"/>
  <c r="AN24" i="1" s="1"/>
  <c r="AE24" i="1"/>
  <c r="AM24" i="1" s="1"/>
  <c r="AA24" i="1"/>
  <c r="Z24" i="1"/>
  <c r="O24" i="1"/>
  <c r="L24" i="1"/>
  <c r="J24" i="1"/>
  <c r="AB24" i="1" s="1"/>
  <c r="AF22" i="1"/>
  <c r="AN22" i="1" s="1"/>
  <c r="AE22" i="1"/>
  <c r="AM22" i="1" s="1"/>
  <c r="AA22" i="1"/>
  <c r="Z22" i="1"/>
  <c r="O22" i="1"/>
  <c r="L22" i="1"/>
  <c r="J22" i="1"/>
  <c r="AB22" i="1" s="1"/>
  <c r="AF20" i="1"/>
  <c r="AN20" i="1" s="1"/>
  <c r="AE20" i="1"/>
  <c r="AM20" i="1" s="1"/>
  <c r="AA20" i="1"/>
  <c r="Z20" i="1"/>
  <c r="O20" i="1"/>
  <c r="L20" i="1"/>
  <c r="J20" i="1"/>
  <c r="AB20" i="1" s="1"/>
  <c r="H20" i="1"/>
  <c r="I20" i="1" s="1"/>
  <c r="AF18" i="1"/>
  <c r="AN18" i="1" s="1"/>
  <c r="AE18" i="1"/>
  <c r="H18" i="1" s="1"/>
  <c r="AA18" i="1"/>
  <c r="Z18" i="1"/>
  <c r="O18" i="1"/>
  <c r="L18" i="1"/>
  <c r="J18" i="1"/>
  <c r="I18" i="1" s="1"/>
  <c r="AF16" i="1"/>
  <c r="AN16" i="1" s="1"/>
  <c r="AE16" i="1"/>
  <c r="AM16" i="1" s="1"/>
  <c r="AA16" i="1"/>
  <c r="Z16" i="1"/>
  <c r="O16" i="1"/>
  <c r="L16" i="1"/>
  <c r="J16" i="1"/>
  <c r="AB16" i="1" s="1"/>
  <c r="AF14" i="1"/>
  <c r="AN14" i="1" s="1"/>
  <c r="AE14" i="1"/>
  <c r="AM14" i="1" s="1"/>
  <c r="AA14" i="1"/>
  <c r="Z14" i="1"/>
  <c r="O14" i="1"/>
  <c r="L14" i="1"/>
  <c r="J14" i="1"/>
  <c r="AB14" i="1" s="1"/>
  <c r="AF12" i="1"/>
  <c r="AN12" i="1" s="1"/>
  <c r="AE12" i="1"/>
  <c r="AM12" i="1" s="1"/>
  <c r="AA12" i="1"/>
  <c r="Z12" i="1"/>
  <c r="O12" i="1"/>
  <c r="L12" i="1"/>
  <c r="J12" i="1"/>
  <c r="AB12" i="1" s="1"/>
  <c r="H12" i="1"/>
  <c r="I12" i="1" s="1"/>
  <c r="AF10" i="1"/>
  <c r="AN10" i="1" s="1"/>
  <c r="AE10" i="1"/>
  <c r="H10" i="1" s="1"/>
  <c r="AA10" i="1"/>
  <c r="Z10" i="1"/>
  <c r="O10" i="1"/>
  <c r="L10" i="1"/>
  <c r="J10" i="1"/>
  <c r="AB10" i="1" s="1"/>
  <c r="X9" i="1"/>
  <c r="W9" i="1"/>
  <c r="V9" i="1"/>
  <c r="U9" i="1"/>
  <c r="T9" i="1"/>
  <c r="L9" i="1"/>
  <c r="H40" i="1" l="1"/>
  <c r="H56" i="1"/>
  <c r="I56" i="1" s="1"/>
  <c r="H24" i="1"/>
  <c r="I24" i="1" s="1"/>
  <c r="I77" i="1"/>
  <c r="H75" i="1"/>
  <c r="I75" i="1" s="1"/>
  <c r="I68" i="1"/>
  <c r="I65" i="1"/>
  <c r="H58" i="1"/>
  <c r="I58" i="1" s="1"/>
  <c r="H52" i="1"/>
  <c r="I52" i="1" s="1"/>
  <c r="I50" i="1"/>
  <c r="H48" i="1"/>
  <c r="I48" i="1" s="1"/>
  <c r="H44" i="1"/>
  <c r="I44" i="1" s="1"/>
  <c r="H42" i="1"/>
  <c r="I42" i="1" s="1"/>
  <c r="I88" i="1"/>
  <c r="I85" i="1"/>
  <c r="P64" i="1"/>
  <c r="H82" i="1"/>
  <c r="I82" i="1" s="1"/>
  <c r="I81" i="1"/>
  <c r="I73" i="1"/>
  <c r="H71" i="1"/>
  <c r="I71" i="1" s="1"/>
  <c r="I70" i="1"/>
  <c r="AI64" i="1"/>
  <c r="AJ64" i="1"/>
  <c r="H60" i="1"/>
  <c r="I60" i="1" s="1"/>
  <c r="AM50" i="1"/>
  <c r="I49" i="1"/>
  <c r="H47" i="1"/>
  <c r="I47" i="1" s="1"/>
  <c r="AJ39" i="1"/>
  <c r="P39" i="1"/>
  <c r="AI39" i="1"/>
  <c r="AK39" i="1"/>
  <c r="I33" i="1"/>
  <c r="I32" i="1" s="1"/>
  <c r="J32" i="1" s="1"/>
  <c r="C14" i="2"/>
  <c r="C12" i="2"/>
  <c r="H27" i="1"/>
  <c r="I27" i="1" s="1"/>
  <c r="I26" i="1" s="1"/>
  <c r="S26" i="1" s="1"/>
  <c r="AB18" i="1"/>
  <c r="AK9" i="1" s="1"/>
  <c r="H16" i="1"/>
  <c r="I16" i="1" s="1"/>
  <c r="C11" i="2"/>
  <c r="C13" i="2"/>
  <c r="AM73" i="1"/>
  <c r="AM86" i="1"/>
  <c r="AM70" i="1"/>
  <c r="AM77" i="1"/>
  <c r="I40" i="1"/>
  <c r="AM81" i="1"/>
  <c r="L8" i="1"/>
  <c r="I14" i="1"/>
  <c r="AM83" i="1"/>
  <c r="H83" i="1"/>
  <c r="I83" i="1" s="1"/>
  <c r="I10" i="1"/>
  <c r="P9" i="1"/>
  <c r="AK64" i="1"/>
  <c r="C22" i="2"/>
  <c r="AI9" i="1"/>
  <c r="AM88" i="1"/>
  <c r="C23" i="2"/>
  <c r="F23" i="2" s="1"/>
  <c r="AJ9" i="1"/>
  <c r="AM33" i="1"/>
  <c r="I38" i="1"/>
  <c r="I37" i="1" s="1"/>
  <c r="J37" i="1" s="1"/>
  <c r="AM65" i="1"/>
  <c r="AM10" i="1"/>
  <c r="AM18" i="1"/>
  <c r="H14" i="1"/>
  <c r="H22" i="1"/>
  <c r="I22" i="1" s="1"/>
  <c r="H36" i="1"/>
  <c r="H35" i="1" s="1"/>
  <c r="I87" i="1"/>
  <c r="I30" i="1"/>
  <c r="AM38" i="1"/>
  <c r="I39" i="1" l="1"/>
  <c r="H39" i="1"/>
  <c r="H26" i="1"/>
  <c r="C24" i="2"/>
  <c r="F24" i="2" s="1"/>
  <c r="I64" i="1"/>
  <c r="H9" i="1"/>
  <c r="R9" i="1"/>
  <c r="I9" i="1"/>
  <c r="H64" i="1"/>
  <c r="J26" i="1"/>
  <c r="R26" i="1"/>
  <c r="J39" i="1"/>
  <c r="I36" i="1"/>
  <c r="I35" i="1" s="1"/>
  <c r="J35" i="1" s="1"/>
  <c r="O30" i="1"/>
  <c r="P29" i="1" s="1"/>
  <c r="C16" i="2" s="1"/>
  <c r="I29" i="1"/>
  <c r="J29" i="1" s="1"/>
  <c r="I23" i="2" l="1"/>
  <c r="X64" i="1"/>
  <c r="C15" i="2" s="1"/>
  <c r="J64" i="1"/>
  <c r="S9" i="1"/>
  <c r="C10" i="2" s="1"/>
  <c r="I8" i="1"/>
  <c r="H8" i="1"/>
  <c r="J9" i="1"/>
  <c r="C9" i="2"/>
  <c r="I24" i="2" l="1"/>
  <c r="J89" i="1"/>
  <c r="J8" i="1"/>
  <c r="C17" i="2"/>
</calcChain>
</file>

<file path=xl/sharedStrings.xml><?xml version="1.0" encoding="utf-8"?>
<sst xmlns="http://schemas.openxmlformats.org/spreadsheetml/2006/main" count="548" uniqueCount="268">
  <si>
    <t>Stavební rozpočet</t>
  </si>
  <si>
    <t>Název stavby:</t>
  </si>
  <si>
    <t>Doba výstavby:</t>
  </si>
  <si>
    <t>Objednatel:</t>
  </si>
  <si>
    <t>Druh stavby:</t>
  </si>
  <si>
    <t>Sadovnické úpravy</t>
  </si>
  <si>
    <t>Začátek výstavby:</t>
  </si>
  <si>
    <t>Projektant:</t>
  </si>
  <si>
    <t>Lokalita:</t>
  </si>
  <si>
    <t>Konec výstavby:</t>
  </si>
  <si>
    <t>Zhotovitel:</t>
  </si>
  <si>
    <t>JKSO:</t>
  </si>
  <si>
    <t>Zpracováno dne:</t>
  </si>
  <si>
    <t>Zpracoval:</t>
  </si>
  <si>
    <t>Č</t>
  </si>
  <si>
    <t>Objekt</t>
  </si>
  <si>
    <t>Kód</t>
  </si>
  <si>
    <t>Zkrácený popis / Varianta</t>
  </si>
  <si>
    <t>M.j.</t>
  </si>
  <si>
    <t>Množství</t>
  </si>
  <si>
    <t>Jednot. cena (Kč)</t>
  </si>
  <si>
    <t>Náklady (Kč)</t>
  </si>
  <si>
    <t>Hmotnost (t)</t>
  </si>
  <si>
    <t>Cenová soustava</t>
  </si>
  <si>
    <t>Rozměry</t>
  </si>
  <si>
    <t>Dodávka</t>
  </si>
  <si>
    <t>Montáž</t>
  </si>
  <si>
    <t>Celkem</t>
  </si>
  <si>
    <t>Jednot.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</si>
  <si>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</si>
  <si>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</si>
  <si>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</si>
  <si>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</si>
  <si>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</si>
  <si>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</si>
  <si>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</si>
  <si>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</si>
  <si>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</si>
  <si>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SO 01</t>
  </si>
  <si>
    <t>18</t>
  </si>
  <si>
    <t>Povrchové úpravy terénu</t>
  </si>
  <si>
    <t>HS</t>
  </si>
  <si>
    <t>1</t>
  </si>
  <si>
    <t>183101115R00</t>
  </si>
  <si>
    <t>Hloub. jamek bez výměny půdy do 0,4 m3, rovina, svah 1:5</t>
  </si>
  <si>
    <t>kus</t>
  </si>
  <si>
    <t>RTS I / 2023</t>
  </si>
  <si>
    <t>18_</t>
  </si>
  <si>
    <t>1_</t>
  </si>
  <si>
    <t>SO 01_</t>
  </si>
  <si>
    <t>Poznámka:</t>
  </si>
  <si>
    <t>stromy v rovině</t>
  </si>
  <si>
    <t>2</t>
  </si>
  <si>
    <t>183101314R00</t>
  </si>
  <si>
    <t>Hloub. jamek s výměnou 100% půdy do 0,125 m3, 1:5</t>
  </si>
  <si>
    <t>výměna půdy - rašelina</t>
  </si>
  <si>
    <t>3</t>
  </si>
  <si>
    <t>183205112R00</t>
  </si>
  <si>
    <t>Založení záhonu v rovině/svah 1 : 5, hor. 3</t>
  </si>
  <si>
    <t>m2</t>
  </si>
  <si>
    <t>Obdělání půdy nakopáním,frézováním nebo rytím. Plošné urovnání terénu. Případné naložení odpadu na 
dopravní prostředek, odvoz do 20km.</t>
  </si>
  <si>
    <t>4</t>
  </si>
  <si>
    <t>184102111R00</t>
  </si>
  <si>
    <t>Výsadba dřevin s balem D do 20 cm, v rovině</t>
  </si>
  <si>
    <t>výsadba keřů do vel 40 cm a 60 cm</t>
  </si>
  <si>
    <t>5</t>
  </si>
  <si>
    <t>184102115R00</t>
  </si>
  <si>
    <t>Výsadba dřevin s balem D do 60 cm, v rovině</t>
  </si>
  <si>
    <t>výsadba stromů</t>
  </si>
  <si>
    <t>6</t>
  </si>
  <si>
    <t>184202112R00</t>
  </si>
  <si>
    <t>Ukotvení dřeviny kůly D do 10 cm, dl. do 3 m</t>
  </si>
  <si>
    <t>stromy</t>
  </si>
  <si>
    <t>7</t>
  </si>
  <si>
    <t>184802111R00</t>
  </si>
  <si>
    <t>Chem. odplevelení před založ. postřikem, v rovině</t>
  </si>
  <si>
    <t>2 x opakovat ( 85 x2), záhony keřů</t>
  </si>
  <si>
    <t>8</t>
  </si>
  <si>
    <t>184921093R00</t>
  </si>
  <si>
    <t>Mulčování rostlin tl. do 0,1 m rovina</t>
  </si>
  <si>
    <t>záhony 85 m2 + stromové mísy 22 m2</t>
  </si>
  <si>
    <t>19</t>
  </si>
  <si>
    <t>Hloubení pro podzemní stěny, ražení a hloubení důlní</t>
  </si>
  <si>
    <t>9</t>
  </si>
  <si>
    <t>199000005R00</t>
  </si>
  <si>
    <t>Poplatek za skládku zeminy a odpadu 1- 4</t>
  </si>
  <si>
    <t>t</t>
  </si>
  <si>
    <t>19_</t>
  </si>
  <si>
    <t>odpad ze založení záhonů</t>
  </si>
  <si>
    <t>H23</t>
  </si>
  <si>
    <t>Plochy a úpravy území</t>
  </si>
  <si>
    <t>10</t>
  </si>
  <si>
    <t>998231311R00</t>
  </si>
  <si>
    <t>Přesun hmot pro sadovnické a krajin. úpravy do 5km</t>
  </si>
  <si>
    <t>H23_</t>
  </si>
  <si>
    <t>9_</t>
  </si>
  <si>
    <t>(stromy - 0,15t/ks, keře - 0,02/m2 )</t>
  </si>
  <si>
    <t>LK</t>
  </si>
  <si>
    <t>Přípravné a přidružené práce</t>
  </si>
  <si>
    <t>11</t>
  </si>
  <si>
    <t>LK 1</t>
  </si>
  <si>
    <t>Likvidace dřevní hmoty</t>
  </si>
  <si>
    <t>akce</t>
  </si>
  <si>
    <t>LK_</t>
  </si>
  <si>
    <t>Rozřezání kmenů na 4,2m délky, resp. 1m palivo a uložení dřevní hmoty (kmeny, větve a ostatní biologický 
materiál) s odvozem do 10km. 
Manipulace, naložení na dopravní prostředek, složení, příp. překládka, skládkovné, příp. ostatní náklady 
spojené s likvidací dřevní hmoty. Cena za 
akci.</t>
  </si>
  <si>
    <t>VK1</t>
  </si>
  <si>
    <t>Vytyčení</t>
  </si>
  <si>
    <t>12</t>
  </si>
  <si>
    <t>Vytyčení keřů</t>
  </si>
  <si>
    <t>VK1_</t>
  </si>
  <si>
    <t>VS1</t>
  </si>
  <si>
    <t>13</t>
  </si>
  <si>
    <t>Vytyčení stromů</t>
  </si>
  <si>
    <t>VS1_</t>
  </si>
  <si>
    <t>VU1</t>
  </si>
  <si>
    <t>Vegetační úpravy</t>
  </si>
  <si>
    <t>14</t>
  </si>
  <si>
    <t>Aplikace půdního kondicionéru</t>
  </si>
  <si>
    <t>VU1_</t>
  </si>
  <si>
    <t>(stromy 22 m2 , keře 85 m2)</t>
  </si>
  <si>
    <t>15</t>
  </si>
  <si>
    <t>VU13</t>
  </si>
  <si>
    <t>Zhotovení obalu kmene z rákosu</t>
  </si>
  <si>
    <t>ks</t>
  </si>
  <si>
    <t>listnaté stromy</t>
  </si>
  <si>
    <t>16</t>
  </si>
  <si>
    <t>VU14</t>
  </si>
  <si>
    <t>Instalace chráničky paty kmene</t>
  </si>
  <si>
    <t>17</t>
  </si>
  <si>
    <t>VU15</t>
  </si>
  <si>
    <t>Hnojení tabletovým hnojivem</t>
  </si>
  <si>
    <t>stromy+keře</t>
  </si>
  <si>
    <t>VU16</t>
  </si>
  <si>
    <t>Zhotovení závlahové mísy u solitérních dřevin o prům. mísy 0,5-1m</t>
  </si>
  <si>
    <t>VU17</t>
  </si>
  <si>
    <t>Dovoz vody pro zálivku do 1000 m (1x 0,06 m3/strom) včetně ceny vody</t>
  </si>
  <si>
    <t>m3</t>
  </si>
  <si>
    <t>20</t>
  </si>
  <si>
    <t>VU19</t>
  </si>
  <si>
    <t>Dovoz vody pro zálivku do 1000 m (1x 0,02m3/m2, keře) včetně ceny vody</t>
  </si>
  <si>
    <t>21</t>
  </si>
  <si>
    <t>VU1rezZR100</t>
  </si>
  <si>
    <t>Řez stromů zdravotní, plocha koruny do 100m2</t>
  </si>
  <si>
    <t>vč.rozřezání větví a přemístění do 50m</t>
  </si>
  <si>
    <t>22</t>
  </si>
  <si>
    <t>VU1rezZR200</t>
  </si>
  <si>
    <t>Řez stromů zdravotní, plocha koruny do 200m2</t>
  </si>
  <si>
    <t>23</t>
  </si>
  <si>
    <t>VU1rezZR300</t>
  </si>
  <si>
    <t>Řez stromů zdravotní, plocha koruny do 300m2</t>
  </si>
  <si>
    <t>24</t>
  </si>
  <si>
    <t>VU1rezZR50</t>
  </si>
  <si>
    <t>Řez stromů zdravotní, plocha koruny do 50m2</t>
  </si>
  <si>
    <t>vč. rozřezání větví a přemístění do 50m</t>
  </si>
  <si>
    <t>25</t>
  </si>
  <si>
    <t>VU1RPK</t>
  </si>
  <si>
    <t>Rozvojová péče - skupiny keřů, 3 roky</t>
  </si>
  <si>
    <t>Zálivka vč.dopravy a ceny vody (10x/rok, odplevelení, doplnění mulče vč. ceny mulče, ochrana proti 
chorobám,výchovný řez,hnojení</t>
  </si>
  <si>
    <t>26</t>
  </si>
  <si>
    <t>VU1RPS</t>
  </si>
  <si>
    <t>Rozvojová péče - soliterní stromy, 3 roky</t>
  </si>
  <si>
    <t>zálivka, vč.dopravy a ceny vody (10x/rok),kontrola,doplnění (odstranění) kotvících prvků,odplevelení, 
hnojení,výchovný řez, 
doplnění mulcě vč,ceny mulče</t>
  </si>
  <si>
    <t>27</t>
  </si>
  <si>
    <t>VU1vaz80</t>
  </si>
  <si>
    <t>Instalace dynamické vazby o nosnosti do 80kN</t>
  </si>
  <si>
    <t>vč.materiálu</t>
  </si>
  <si>
    <t>Ostatní materiál</t>
  </si>
  <si>
    <t>OM</t>
  </si>
  <si>
    <t>Z999</t>
  </si>
  <si>
    <t>28</t>
  </si>
  <si>
    <t>10391505.A</t>
  </si>
  <si>
    <t>TerraCottem fyzikální půdní kondicionér po 20 kg, nebo jiný</t>
  </si>
  <si>
    <t>kg</t>
  </si>
  <si>
    <t>Z999_</t>
  </si>
  <si>
    <t>Z_</t>
  </si>
  <si>
    <t>RTS komentář:</t>
  </si>
  <si>
    <t>zvyšuje vodní retenční kapacitu půdy a přístupnost hnojiv, zlepšuje půdní struktury, omezuje účinky přesazovacího šoku. Vhodný pro použití v degradovaných nebo problematických půdách. Půdní kondicionér se musí smíchat s růstovým médiem do kořenové zóny.</t>
  </si>
  <si>
    <t>1kg/strom, 0,1kg/ m2 záhony</t>
  </si>
  <si>
    <t>29</t>
  </si>
  <si>
    <t>25234000.A</t>
  </si>
  <si>
    <t>ROUNDUP BIAKTIV herbicid totální bal. po 1 litru</t>
  </si>
  <si>
    <t>l</t>
  </si>
  <si>
    <t>20ml / 1l vody / 100m2</t>
  </si>
  <si>
    <t>30</t>
  </si>
  <si>
    <t>kerra</t>
  </si>
  <si>
    <t>ra - Rhododendron ´Alfred´, v 40-60 cm</t>
  </si>
  <si>
    <t>31</t>
  </si>
  <si>
    <t>OM1</t>
  </si>
  <si>
    <t>tabletové hnojivo</t>
  </si>
  <si>
    <t>strom/ 3ks, keř / 2 ks</t>
  </si>
  <si>
    <t>32</t>
  </si>
  <si>
    <t>OM11</t>
  </si>
  <si>
    <t>kůl (frézovaný, prům. 6 cm, 2,5m)</t>
  </si>
  <si>
    <t xml:space="preserve">3ks/strom listnatý, 1 ks/strom jehličnatý </t>
  </si>
  <si>
    <t>33</t>
  </si>
  <si>
    <t>OM12</t>
  </si>
  <si>
    <t>příčky (prům. 8cm, délka 60cm)</t>
  </si>
  <si>
    <t>3ks/strom listnatý</t>
  </si>
  <si>
    <t>34</t>
  </si>
  <si>
    <t>OM13</t>
  </si>
  <si>
    <t>úvazky</t>
  </si>
  <si>
    <t>strom /1,5bm</t>
  </si>
  <si>
    <t>35</t>
  </si>
  <si>
    <t>OM14</t>
  </si>
  <si>
    <t>rákos pletený (výška 1,6m, 0,5 bm/strom)</t>
  </si>
  <si>
    <t>36</t>
  </si>
  <si>
    <t>OM15</t>
  </si>
  <si>
    <t>chránička paty kmene před pošk.sekačkou, biodegradibilní</t>
  </si>
  <si>
    <t>37</t>
  </si>
  <si>
    <t>OM18</t>
  </si>
  <si>
    <t>mulčovací kůra (tl.10cm)</t>
  </si>
  <si>
    <t>38</t>
  </si>
  <si>
    <t>OM1ras</t>
  </si>
  <si>
    <t>Rašelina</t>
  </si>
  <si>
    <t>30l / ks (Rhododendron)</t>
  </si>
  <si>
    <t>39</t>
  </si>
  <si>
    <t>strLTu</t>
  </si>
  <si>
    <t>LT - Liriodendron tulipifera, ok 12-14, ZB</t>
  </si>
  <si>
    <t>40</t>
  </si>
  <si>
    <t>strPAc</t>
  </si>
  <si>
    <t>PA - Platanus x acerifolia, ok 12-14, ZB</t>
  </si>
  <si>
    <t>41</t>
  </si>
  <si>
    <t>strPSS</t>
  </si>
  <si>
    <t>PSS - Prunus serrulata ´Sunset Boulervard´, ok 12-14, ZB</t>
  </si>
  <si>
    <t>42</t>
  </si>
  <si>
    <t>strTP</t>
  </si>
  <si>
    <t>TP - Tilia platyphyllos, ok 12-14, ZB</t>
  </si>
  <si>
    <t>Celkem:</t>
  </si>
  <si>
    <t>Krycí list rozpočtu</t>
  </si>
  <si>
    <t>IČ/DIČ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</si>
  <si>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</si>
  <si>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</si>
  <si>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</si>
  <si>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</si>
  <si>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</si>
  <si>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</si>
  <si>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</si>
  <si>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</si>
  <si>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</si>
  <si>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</si>
  <si>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</si>
  <si>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</si>
  <si>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</si>
  <si>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</si>
  <si>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</si>
  <si>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</si>
  <si>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</si>
  <si>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</si>
  <si>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</si>
  <si>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</si>
  <si>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</si>
  <si>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</si>
  <si>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Přesun hmot a sutí</t>
  </si>
  <si>
    <t>ZRN celkem</t>
  </si>
  <si>
    <t>DN celkem</t>
  </si>
  <si>
    <t>NUS celkem</t>
  </si>
  <si>
    <t>DN celkem z obj.</t>
  </si>
  <si>
    <t>NUS celkem z obj.</t>
  </si>
  <si>
    <t>Základ 0%</t>
  </si>
  <si>
    <t>Základ 15%</t>
  </si>
  <si>
    <t>DPH 15%</t>
  </si>
  <si>
    <t>Celkem bez DPH</t>
  </si>
  <si>
    <t>Základ 21%</t>
  </si>
  <si>
    <t>DPH 21%</t>
  </si>
  <si>
    <t>Celkem včetně DPH</t>
  </si>
  <si>
    <t>Datum, razítko a podpis</t>
  </si>
  <si>
    <t>6 ULICE OBCHODNÍ</t>
  </si>
  <si>
    <t>Zelené stezky městem Uherský Brod - III. 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</si>
</sst>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18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  <font>
      <i/>
      <sz val="8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24"/>
      <color rgb="FF000000"/>
      <name val="Arial"/>
    </font>
    <font>
      <b/>
      <sz val="18"/>
      <color rgb="FF000000"/>
      <name val="Arial"/>
    </font>
    <font>
      <b/>
      <sz val="20"/>
      <color rgb="FF000000"/>
      <name val="Arial"/>
    </font>
    <font>
      <b/>
      <sz val="11"/>
      <color rgb="FF000000"/>
      <name val="Arial"/>
    </font>
    <font>
      <b/>
      <sz val="10"/>
      <color rgb="FF000000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89">
    <xf numFmtId="4" fontId="0" fillId="0" borderId="0" xfId="0" applyNumberFormat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right" vertical="center"/>
    </xf>
    <xf numFmtId="49" fontId="0" fillId="0" borderId="4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center"/>
    </xf>
    <xf numFmtId="49" fontId="3" fillId="0" borderId="0" xfId="0" applyNumberFormat="1" applyFont="1" applyAlignment="1">
      <alignment vertical="top" wrapText="1"/>
    </xf>
    <xf numFmtId="49" fontId="2" fillId="2" borderId="0" xfId="0" applyNumberFormat="1" applyFont="1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49" fontId="2" fillId="0" borderId="4" xfId="0" applyNumberFormat="1" applyFont="1" applyBorder="1" applyAlignment="1">
      <alignment horizontal="right" vertical="center"/>
    </xf>
    <xf numFmtId="49" fontId="2" fillId="0" borderId="4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0" fillId="0" borderId="7" xfId="0" applyNumberFormat="1" applyBorder="1" applyAlignment="1">
      <alignment vertical="center"/>
    </xf>
    <xf numFmtId="1" fontId="0" fillId="0" borderId="7" xfId="0" applyNumberFormat="1" applyBorder="1" applyAlignment="1">
      <alignment horizontal="left" vertical="center"/>
    </xf>
    <xf numFmtId="49" fontId="0" fillId="0" borderId="8" xfId="0" applyNumberFormat="1" applyBorder="1" applyAlignment="1">
      <alignment vertical="center"/>
    </xf>
    <xf numFmtId="4" fontId="5" fillId="0" borderId="22" xfId="0" applyNumberFormat="1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6" fillId="2" borderId="23" xfId="0" applyNumberFormat="1" applyFont="1" applyFill="1" applyBorder="1" applyAlignment="1">
      <alignment vertical="center"/>
    </xf>
    <xf numFmtId="4" fontId="6" fillId="0" borderId="0" xfId="0" applyNumberFormat="1" applyFont="1" applyAlignment="1">
      <alignment vertical="center"/>
    </xf>
    <xf numFmtId="49" fontId="9" fillId="2" borderId="24" xfId="0" applyNumberFormat="1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11" fillId="0" borderId="30" xfId="0" applyNumberFormat="1" applyFont="1" applyBorder="1" applyAlignment="1">
      <alignment horizontal="left" vertical="center"/>
    </xf>
    <xf numFmtId="4" fontId="2" fillId="0" borderId="4" xfId="0" applyNumberFormat="1" applyFont="1" applyBorder="1" applyAlignment="1">
      <alignment vertical="center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4" fontId="3" fillId="0" borderId="0" xfId="0" applyNumberFormat="1" applyFont="1" applyAlignment="1">
      <alignment vertical="top" wrapText="1"/>
    </xf>
    <xf numFmtId="49" fontId="0" fillId="0" borderId="5" xfId="0" applyNumberForma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0" fillId="0" borderId="7" xfId="0" applyNumberFormat="1" applyBorder="1" applyAlignment="1">
      <alignment horizontal="left" vertical="center"/>
    </xf>
    <xf numFmtId="4" fontId="0" fillId="0" borderId="0" xfId="0" applyNumberFormat="1" applyAlignment="1">
      <alignment horizontal="left" vertical="top" wrapText="1"/>
    </xf>
    <xf numFmtId="4" fontId="5" fillId="0" borderId="0" xfId="0" applyNumberFormat="1" applyFont="1" applyAlignment="1">
      <alignment vertical="center"/>
    </xf>
    <xf numFmtId="4" fontId="5" fillId="0" borderId="22" xfId="0" applyNumberFormat="1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6" fillId="2" borderId="22" xfId="0" applyNumberFormat="1" applyFont="1" applyFill="1" applyBorder="1" applyAlignment="1">
      <alignment vertical="center"/>
    </xf>
    <xf numFmtId="4" fontId="6" fillId="2" borderId="25" xfId="0" applyNumberFormat="1" applyFont="1" applyFill="1" applyBorder="1" applyAlignment="1">
      <alignment vertical="center"/>
    </xf>
    <xf numFmtId="4" fontId="5" fillId="0" borderId="15" xfId="0" applyNumberFormat="1" applyFont="1" applyBorder="1" applyAlignment="1">
      <alignment vertical="center"/>
    </xf>
    <xf numFmtId="4" fontId="5" fillId="0" borderId="13" xfId="0" applyNumberFormat="1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4" fontId="5" fillId="0" borderId="26" xfId="0" applyNumberFormat="1" applyFont="1" applyBorder="1" applyAlignment="1">
      <alignment vertical="center"/>
    </xf>
    <xf numFmtId="4" fontId="5" fillId="0" borderId="28" xfId="0" applyNumberFormat="1" applyFont="1" applyBorder="1" applyAlignment="1">
      <alignment vertical="center"/>
    </xf>
    <xf numFmtId="4" fontId="5" fillId="0" borderId="27" xfId="0" applyNumberFormat="1" applyFont="1" applyBorder="1" applyAlignment="1">
      <alignment vertical="center"/>
    </xf>
    <xf numFmtId="4" fontId="5" fillId="0" borderId="14" xfId="0" applyNumberFormat="1" applyFont="1" applyBorder="1" applyAlignment="1">
      <alignment vertical="center"/>
    </xf>
    <xf numFmtId="4" fontId="5" fillId="0" borderId="29" xfId="0" applyNumberFormat="1" applyFont="1" applyBorder="1" applyAlignment="1">
      <alignment vertical="center"/>
    </xf>
    <xf numFmtId="4" fontId="6" fillId="0" borderId="22" xfId="0" applyNumberFormat="1" applyFont="1" applyBorder="1" applyAlignment="1">
      <alignment vertical="center"/>
    </xf>
    <xf numFmtId="4" fontId="6" fillId="0" borderId="23" xfId="0" applyNumberFormat="1" applyFont="1" applyBorder="1" applyAlignment="1">
      <alignment vertical="center"/>
    </xf>
    <xf numFmtId="49" fontId="10" fillId="0" borderId="22" xfId="0" applyNumberFormat="1" applyFont="1" applyBorder="1" applyAlignment="1">
      <alignment vertical="center"/>
    </xf>
    <xf numFmtId="49" fontId="6" fillId="0" borderId="23" xfId="0" applyNumberFormat="1" applyFont="1" applyBorder="1" applyAlignment="1">
      <alignment vertical="center"/>
    </xf>
    <xf numFmtId="4" fontId="6" fillId="0" borderId="24" xfId="0" applyNumberFormat="1" applyFont="1" applyBorder="1" applyAlignment="1">
      <alignment horizontal="center" vertical="center"/>
    </xf>
    <xf numFmtId="49" fontId="0" fillId="0" borderId="3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91"/>
  <sheetViews>
    <sheetView tabSelected="1" workbookViewId="0">
      <selection activeCell="G10" sqref="G10"/>
    </sheetView>
  </sheetViews>
  <sheetFormatPr defaultColWidth="12.109375" defaultRowHeight="13.2" x14ac:dyDescent="0.25"/>
  <cols>
    <col min="1" max="1" width="3.6640625" style="2" customWidth="1"/>
    <col min="2" max="2" width="6.88671875" style="1" customWidth="1"/>
    <col min="3" max="3" width="13.88671875" style="1" customWidth="1"/>
    <col min="4" max="4" width="54.33203125" customWidth="1"/>
    <col min="5" max="5" width="4.33203125" customWidth="1"/>
    <col min="6" max="6" width="12.88671875" customWidth="1"/>
    <col min="7" max="7" width="12" customWidth="1"/>
    <col min="8" max="10" width="14.33203125" customWidth="1"/>
    <col min="11" max="13" width="11.6640625" customWidth="1"/>
    <col min="14" max="48" width="9.109375" hidden="1" customWidth="1"/>
  </cols>
  <sheetData>
    <row r="1" spans="1:43" ht="25.5" customHeight="1" x14ac:dyDescent="0.25">
      <c r="A1" s="54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43" ht="25.5" customHeight="1" x14ac:dyDescent="0.25">
      <c r="A2" s="55" t="s">
        <v>1</v>
      </c>
      <c r="B2" s="56"/>
      <c r="C2" s="56"/>
      <c r="D2" s="34" t="s">
        <v>267</v>
      </c>
      <c r="E2" s="56" t="s">
        <v>2</v>
      </c>
      <c r="F2" s="56"/>
      <c r="G2" s="56"/>
      <c r="H2" s="56"/>
      <c r="I2" s="3" t="s">
        <v>3</v>
      </c>
      <c r="J2" s="56"/>
      <c r="K2" s="56"/>
      <c r="L2" s="56"/>
      <c r="M2" s="60"/>
    </row>
    <row r="3" spans="1:43" ht="25.5" customHeight="1" x14ac:dyDescent="0.25">
      <c r="A3" s="57" t="s">
        <v>4</v>
      </c>
      <c r="B3" s="58"/>
      <c r="C3" s="58"/>
      <c r="D3" s="4" t="s">
        <v>5</v>
      </c>
      <c r="E3" s="58" t="s">
        <v>6</v>
      </c>
      <c r="F3" s="58"/>
      <c r="G3" s="58"/>
      <c r="H3" s="58"/>
      <c r="I3" s="4" t="s">
        <v>7</v>
      </c>
      <c r="J3" s="58"/>
      <c r="K3" s="58"/>
      <c r="L3" s="58"/>
      <c r="M3" s="61"/>
    </row>
    <row r="4" spans="1:43" ht="25.5" customHeight="1" x14ac:dyDescent="0.25">
      <c r="A4" s="57" t="s">
        <v>8</v>
      </c>
      <c r="B4" s="58"/>
      <c r="C4" s="58"/>
      <c r="D4" s="4" t="s">
        <v>266</v>
      </c>
      <c r="E4" s="58" t="s">
        <v>9</v>
      </c>
      <c r="F4" s="58"/>
      <c r="G4" s="58"/>
      <c r="H4" s="58"/>
      <c r="I4" s="4" t="s">
        <v>10</v>
      </c>
      <c r="J4" s="58"/>
      <c r="K4" s="58"/>
      <c r="L4" s="58"/>
      <c r="M4" s="61"/>
    </row>
    <row r="5" spans="1:43" ht="25.5" customHeight="1" x14ac:dyDescent="0.25">
      <c r="A5" s="59" t="s">
        <v>11</v>
      </c>
      <c r="B5" s="40"/>
      <c r="C5" s="40"/>
      <c r="D5" s="5"/>
      <c r="E5" s="40" t="s">
        <v>12</v>
      </c>
      <c r="F5" s="40"/>
      <c r="G5" s="40"/>
      <c r="H5" s="40"/>
      <c r="I5" s="5" t="s">
        <v>13</v>
      </c>
      <c r="J5" s="40"/>
      <c r="K5" s="40"/>
      <c r="L5" s="40"/>
      <c r="M5" s="41"/>
    </row>
    <row r="6" spans="1:43" x14ac:dyDescent="0.25">
      <c r="A6" s="42" t="s">
        <v>14</v>
      </c>
      <c r="B6" s="44" t="s">
        <v>15</v>
      </c>
      <c r="C6" s="44" t="s">
        <v>16</v>
      </c>
      <c r="D6" s="6" t="s">
        <v>17</v>
      </c>
      <c r="E6" s="46" t="s">
        <v>18</v>
      </c>
      <c r="F6" s="46" t="s">
        <v>19</v>
      </c>
      <c r="G6" s="48" t="s">
        <v>20</v>
      </c>
      <c r="H6" s="50" t="s">
        <v>21</v>
      </c>
      <c r="I6" s="48"/>
      <c r="J6" s="51"/>
      <c r="K6" s="50" t="s">
        <v>22</v>
      </c>
      <c r="L6" s="51"/>
      <c r="M6" s="52" t="s">
        <v>23</v>
      </c>
    </row>
    <row r="7" spans="1:43" x14ac:dyDescent="0.25">
      <c r="A7" s="43"/>
      <c r="B7" s="45"/>
      <c r="C7" s="45"/>
      <c r="D7" s="7" t="s">
        <v>24</v>
      </c>
      <c r="E7" s="47"/>
      <c r="F7" s="47"/>
      <c r="G7" s="49"/>
      <c r="H7" s="8" t="s">
        <v>25</v>
      </c>
      <c r="I7" s="9" t="s">
        <v>26</v>
      </c>
      <c r="J7" s="10" t="s">
        <v>27</v>
      </c>
      <c r="K7" s="8" t="s">
        <v>28</v>
      </c>
      <c r="L7" s="10" t="s">
        <v>27</v>
      </c>
      <c r="M7" s="53"/>
      <c r="P7" s="11" t="s">
        <v>29</v>
      </c>
      <c r="Q7" s="11" t="s">
        <v>30</v>
      </c>
      <c r="R7" s="11" t="s">
        <v>31</v>
      </c>
      <c r="S7" s="11" t="s">
        <v>32</v>
      </c>
      <c r="T7" s="11" t="s">
        <v>33</v>
      </c>
      <c r="U7" s="11" t="s">
        <v>34</v>
      </c>
      <c r="V7" s="11" t="s">
        <v>35</v>
      </c>
      <c r="W7" s="11" t="s">
        <v>36</v>
      </c>
      <c r="X7" s="11" t="s">
        <v>37</v>
      </c>
    </row>
    <row r="8" spans="1:43" x14ac:dyDescent="0.25">
      <c r="A8" s="13"/>
      <c r="B8" s="14" t="s">
        <v>38</v>
      </c>
      <c r="C8" s="14"/>
      <c r="D8" s="11" t="s">
        <v>5</v>
      </c>
      <c r="E8" s="11"/>
      <c r="F8" s="11"/>
      <c r="G8" s="11"/>
      <c r="H8" s="11">
        <f>H9+H26+H29+H32+H35+H37+H39+H64</f>
        <v>0</v>
      </c>
      <c r="I8" s="11">
        <f>I9+I26+I29+I32+I35+I37+I39+I64</f>
        <v>0</v>
      </c>
      <c r="J8" s="11">
        <f>H8+I8</f>
        <v>0</v>
      </c>
      <c r="K8" s="11"/>
      <c r="L8" s="11">
        <f>L9+L26+L29+L32+L35+L37+L39+L64</f>
        <v>4.2853999999999996E-2</v>
      </c>
      <c r="M8" s="11"/>
    </row>
    <row r="9" spans="1:43" x14ac:dyDescent="0.25">
      <c r="A9" s="13"/>
      <c r="B9" s="14" t="s">
        <v>38</v>
      </c>
      <c r="C9" s="14" t="s">
        <v>39</v>
      </c>
      <c r="D9" s="11" t="s">
        <v>40</v>
      </c>
      <c r="E9" s="11"/>
      <c r="F9" s="11"/>
      <c r="G9" s="11"/>
      <c r="H9" s="11">
        <f>SUM(H10:H24)</f>
        <v>0</v>
      </c>
      <c r="I9" s="11">
        <f>SUM(I10:I24)</f>
        <v>0</v>
      </c>
      <c r="J9" s="11">
        <f>H9+I9</f>
        <v>0</v>
      </c>
      <c r="K9" s="11"/>
      <c r="L9" s="11">
        <f>SUM(L10:L24)</f>
        <v>1.2319999999999999E-2</v>
      </c>
      <c r="M9" s="11"/>
      <c r="P9" s="11">
        <f>IF(Q9="PR",J9,SUM(O10:O24))</f>
        <v>0</v>
      </c>
      <c r="Q9" s="11" t="s">
        <v>41</v>
      </c>
      <c r="R9" s="11">
        <f>IF(Q9="HS",H9,0)</f>
        <v>0</v>
      </c>
      <c r="S9" s="11">
        <f>IF(Q9="HS",I9-P9,0)</f>
        <v>0</v>
      </c>
      <c r="T9" s="11">
        <f>IF(Q9="PS",H9,0)</f>
        <v>0</v>
      </c>
      <c r="U9" s="11">
        <f>IF(Q9="PS",I9-P9,0)</f>
        <v>0</v>
      </c>
      <c r="V9" s="11">
        <f>IF(Q9="MP",H9,0)</f>
        <v>0</v>
      </c>
      <c r="W9" s="11">
        <f>IF(Q9="MP",I9-P9,0)</f>
        <v>0</v>
      </c>
      <c r="X9" s="11">
        <f>IF(Q9="OM",H9,0)</f>
        <v>0</v>
      </c>
      <c r="Y9" s="11">
        <v>18</v>
      </c>
      <c r="AI9">
        <f>SUM(Z10:Z24)</f>
        <v>0</v>
      </c>
      <c r="AJ9">
        <f>SUM(AA10:AA24)</f>
        <v>0</v>
      </c>
      <c r="AK9">
        <f>SUM(AB10:AB24)</f>
        <v>0</v>
      </c>
    </row>
    <row r="10" spans="1:43" x14ac:dyDescent="0.25">
      <c r="A10" s="2" t="s">
        <v>42</v>
      </c>
      <c r="B10" s="1" t="s">
        <v>38</v>
      </c>
      <c r="C10" s="1" t="s">
        <v>43</v>
      </c>
      <c r="D10" t="s">
        <v>44</v>
      </c>
      <c r="E10" t="s">
        <v>45</v>
      </c>
      <c r="F10">
        <v>22</v>
      </c>
      <c r="G10">
        <v>0</v>
      </c>
      <c r="H10">
        <f>F10*AE10</f>
        <v>0</v>
      </c>
      <c r="I10">
        <f>J10-H10</f>
        <v>0</v>
      </c>
      <c r="J10">
        <f>F10*G10</f>
        <v>0</v>
      </c>
      <c r="K10">
        <v>0</v>
      </c>
      <c r="L10">
        <f>F10*K10</f>
        <v>0</v>
      </c>
      <c r="M10" t="s">
        <v>46</v>
      </c>
      <c r="N10">
        <v>1</v>
      </c>
      <c r="O10">
        <f>IF(N10=5,I10,0)</f>
        <v>0</v>
      </c>
      <c r="Z10">
        <f>IF(AD10=0,J10,0)</f>
        <v>0</v>
      </c>
      <c r="AA10">
        <f>IF(AD10=15,J10,0)</f>
        <v>0</v>
      </c>
      <c r="AB10">
        <f>IF(AD10=21,J10,0)</f>
        <v>0</v>
      </c>
      <c r="AD10">
        <v>21</v>
      </c>
      <c r="AE10">
        <f>G10*AG10</f>
        <v>0</v>
      </c>
      <c r="AF10">
        <f>G10*(1-AG10)</f>
        <v>0</v>
      </c>
      <c r="AG10">
        <v>0</v>
      </c>
      <c r="AM10">
        <f>F10*AE10</f>
        <v>0</v>
      </c>
      <c r="AN10">
        <f>F10*AF10</f>
        <v>0</v>
      </c>
      <c r="AO10" t="s">
        <v>47</v>
      </c>
      <c r="AP10" t="s">
        <v>48</v>
      </c>
      <c r="AQ10" s="11" t="s">
        <v>49</v>
      </c>
    </row>
    <row r="11" spans="1:43" ht="12.75" customHeight="1" x14ac:dyDescent="0.25">
      <c r="C11" s="12" t="s">
        <v>50</v>
      </c>
      <c r="D11" s="39" t="s">
        <v>51</v>
      </c>
      <c r="E11" s="39"/>
      <c r="F11" s="39"/>
      <c r="G11" s="39"/>
      <c r="H11" s="39"/>
      <c r="I11" s="39"/>
      <c r="J11" s="39"/>
      <c r="K11" s="39"/>
      <c r="L11" s="39"/>
      <c r="M11" s="39"/>
    </row>
    <row r="12" spans="1:43" x14ac:dyDescent="0.25">
      <c r="A12" s="2" t="s">
        <v>52</v>
      </c>
      <c r="B12" s="1" t="s">
        <v>38</v>
      </c>
      <c r="C12" s="1" t="s">
        <v>53</v>
      </c>
      <c r="D12" t="s">
        <v>54</v>
      </c>
      <c r="E12" t="s">
        <v>45</v>
      </c>
      <c r="F12">
        <v>88</v>
      </c>
      <c r="G12">
        <v>0</v>
      </c>
      <c r="H12">
        <f>F12*AE12</f>
        <v>0</v>
      </c>
      <c r="I12">
        <f>J12-H12</f>
        <v>0</v>
      </c>
      <c r="J12">
        <f>F12*G12</f>
        <v>0</v>
      </c>
      <c r="K12">
        <v>0</v>
      </c>
      <c r="L12">
        <f>F12*K12</f>
        <v>0</v>
      </c>
      <c r="M12" t="s">
        <v>46</v>
      </c>
      <c r="N12">
        <v>1</v>
      </c>
      <c r="O12">
        <f>IF(N12=5,I12,0)</f>
        <v>0</v>
      </c>
      <c r="Z12">
        <f>IF(AD12=0,J12,0)</f>
        <v>0</v>
      </c>
      <c r="AA12">
        <f>IF(AD12=15,J12,0)</f>
        <v>0</v>
      </c>
      <c r="AB12">
        <f>IF(AD12=21,J12,0)</f>
        <v>0</v>
      </c>
      <c r="AD12">
        <v>21</v>
      </c>
      <c r="AE12">
        <f>G12*AG12</f>
        <v>0</v>
      </c>
      <c r="AF12">
        <f>G12*(1-AG12)</f>
        <v>0</v>
      </c>
      <c r="AG12">
        <v>0</v>
      </c>
      <c r="AM12">
        <f>F12*AE12</f>
        <v>0</v>
      </c>
      <c r="AN12">
        <f>F12*AF12</f>
        <v>0</v>
      </c>
      <c r="AO12" t="s">
        <v>47</v>
      </c>
      <c r="AP12" t="s">
        <v>48</v>
      </c>
      <c r="AQ12" s="11" t="s">
        <v>49</v>
      </c>
    </row>
    <row r="13" spans="1:43" ht="12.75" customHeight="1" x14ac:dyDescent="0.25">
      <c r="C13" s="12" t="s">
        <v>50</v>
      </c>
      <c r="D13" s="39" t="s">
        <v>55</v>
      </c>
      <c r="E13" s="39"/>
      <c r="F13" s="39"/>
      <c r="G13" s="39"/>
      <c r="H13" s="39"/>
      <c r="I13" s="39"/>
      <c r="J13" s="39"/>
      <c r="K13" s="39"/>
      <c r="L13" s="39"/>
      <c r="M13" s="39"/>
    </row>
    <row r="14" spans="1:43" x14ac:dyDescent="0.25">
      <c r="A14" s="2" t="s">
        <v>56</v>
      </c>
      <c r="B14" s="1" t="s">
        <v>38</v>
      </c>
      <c r="C14" s="1" t="s">
        <v>57</v>
      </c>
      <c r="D14" t="s">
        <v>58</v>
      </c>
      <c r="E14" t="s">
        <v>59</v>
      </c>
      <c r="F14">
        <v>85</v>
      </c>
      <c r="G14">
        <v>0</v>
      </c>
      <c r="H14">
        <f>F14*AE14</f>
        <v>0</v>
      </c>
      <c r="I14">
        <f>J14-H14</f>
        <v>0</v>
      </c>
      <c r="J14">
        <f>F14*G14</f>
        <v>0</v>
      </c>
      <c r="K14">
        <v>0</v>
      </c>
      <c r="L14">
        <f>F14*K14</f>
        <v>0</v>
      </c>
      <c r="M14" t="s">
        <v>46</v>
      </c>
      <c r="N14">
        <v>1</v>
      </c>
      <c r="O14">
        <f>IF(N14=5,I14,0)</f>
        <v>0</v>
      </c>
      <c r="Z14">
        <f>IF(AD14=0,J14,0)</f>
        <v>0</v>
      </c>
      <c r="AA14">
        <f>IF(AD14=15,J14,0)</f>
        <v>0</v>
      </c>
      <c r="AB14">
        <f>IF(AD14=21,J14,0)</f>
        <v>0</v>
      </c>
      <c r="AD14">
        <v>21</v>
      </c>
      <c r="AE14">
        <f>G14*AG14</f>
        <v>0</v>
      </c>
      <c r="AF14">
        <f>G14*(1-AG14)</f>
        <v>0</v>
      </c>
      <c r="AG14">
        <v>0</v>
      </c>
      <c r="AM14">
        <f>F14*AE14</f>
        <v>0</v>
      </c>
      <c r="AN14">
        <f>F14*AF14</f>
        <v>0</v>
      </c>
      <c r="AO14" t="s">
        <v>47</v>
      </c>
      <c r="AP14" t="s">
        <v>48</v>
      </c>
      <c r="AQ14" s="11" t="s">
        <v>49</v>
      </c>
    </row>
    <row r="15" spans="1:43" ht="25.5" customHeight="1" x14ac:dyDescent="0.25">
      <c r="C15" s="12" t="s">
        <v>50</v>
      </c>
      <c r="D15" s="39" t="s">
        <v>60</v>
      </c>
      <c r="E15" s="39"/>
      <c r="F15" s="39"/>
      <c r="G15" s="39"/>
      <c r="H15" s="39"/>
      <c r="I15" s="39"/>
      <c r="J15" s="39"/>
      <c r="K15" s="39"/>
      <c r="L15" s="39"/>
      <c r="M15" s="39"/>
    </row>
    <row r="16" spans="1:43" x14ac:dyDescent="0.25">
      <c r="A16" s="2" t="s">
        <v>61</v>
      </c>
      <c r="B16" s="1" t="s">
        <v>38</v>
      </c>
      <c r="C16" s="1" t="s">
        <v>62</v>
      </c>
      <c r="D16" t="s">
        <v>63</v>
      </c>
      <c r="E16" t="s">
        <v>45</v>
      </c>
      <c r="F16">
        <v>88</v>
      </c>
      <c r="G16">
        <v>0</v>
      </c>
      <c r="H16">
        <f>F16*AE16</f>
        <v>0</v>
      </c>
      <c r="I16">
        <f>J16-H16</f>
        <v>0</v>
      </c>
      <c r="J16">
        <f>F16*G16</f>
        <v>0</v>
      </c>
      <c r="K16">
        <v>0</v>
      </c>
      <c r="L16">
        <f>F16*K16</f>
        <v>0</v>
      </c>
      <c r="M16" t="s">
        <v>46</v>
      </c>
      <c r="N16">
        <v>1</v>
      </c>
      <c r="O16">
        <f>IF(N16=5,I16,0)</f>
        <v>0</v>
      </c>
      <c r="Z16">
        <f>IF(AD16=0,J16,0)</f>
        <v>0</v>
      </c>
      <c r="AA16">
        <f>IF(AD16=15,J16,0)</f>
        <v>0</v>
      </c>
      <c r="AB16">
        <f>IF(AD16=21,J16,0)</f>
        <v>0</v>
      </c>
      <c r="AD16">
        <v>21</v>
      </c>
      <c r="AE16">
        <f>G16*AG16</f>
        <v>0</v>
      </c>
      <c r="AF16">
        <f>G16*(1-AG16)</f>
        <v>0</v>
      </c>
      <c r="AG16">
        <v>9.4871794871794878E-3</v>
      </c>
      <c r="AM16">
        <f>F16*AE16</f>
        <v>0</v>
      </c>
      <c r="AN16">
        <f>F16*AF16</f>
        <v>0</v>
      </c>
      <c r="AO16" t="s">
        <v>47</v>
      </c>
      <c r="AP16" t="s">
        <v>48</v>
      </c>
      <c r="AQ16" s="11" t="s">
        <v>49</v>
      </c>
    </row>
    <row r="17" spans="1:43" ht="12.75" customHeight="1" x14ac:dyDescent="0.25">
      <c r="C17" s="12" t="s">
        <v>50</v>
      </c>
      <c r="D17" s="39" t="s">
        <v>64</v>
      </c>
      <c r="E17" s="39"/>
      <c r="F17" s="39"/>
      <c r="G17" s="39"/>
      <c r="H17" s="39"/>
      <c r="I17" s="39"/>
      <c r="J17" s="39"/>
      <c r="K17" s="39"/>
      <c r="L17" s="39"/>
      <c r="M17" s="39"/>
    </row>
    <row r="18" spans="1:43" x14ac:dyDescent="0.25">
      <c r="A18" s="2" t="s">
        <v>65</v>
      </c>
      <c r="B18" s="1" t="s">
        <v>38</v>
      </c>
      <c r="C18" s="1" t="s">
        <v>66</v>
      </c>
      <c r="D18" t="s">
        <v>67</v>
      </c>
      <c r="E18" t="s">
        <v>45</v>
      </c>
      <c r="F18">
        <v>22</v>
      </c>
      <c r="G18">
        <v>0</v>
      </c>
      <c r="H18">
        <f>F18*AE18</f>
        <v>0</v>
      </c>
      <c r="I18">
        <f>J18-H18</f>
        <v>0</v>
      </c>
      <c r="J18">
        <f>F18*G18</f>
        <v>0</v>
      </c>
      <c r="K18">
        <v>0</v>
      </c>
      <c r="L18">
        <f>F18*K18</f>
        <v>0</v>
      </c>
      <c r="M18" t="s">
        <v>46</v>
      </c>
      <c r="N18">
        <v>1</v>
      </c>
      <c r="O18">
        <f>IF(N18=5,I18,0)</f>
        <v>0</v>
      </c>
      <c r="Z18">
        <f>IF(AD18=0,J18,0)</f>
        <v>0</v>
      </c>
      <c r="AA18">
        <f>IF(AD18=15,J18,0)</f>
        <v>0</v>
      </c>
      <c r="AB18">
        <f>IF(AD18=21,J18,0)</f>
        <v>0</v>
      </c>
      <c r="AD18">
        <v>21</v>
      </c>
      <c r="AE18">
        <f>G18*AG18</f>
        <v>0</v>
      </c>
      <c r="AF18">
        <f>G18*(1-AG18)</f>
        <v>0</v>
      </c>
      <c r="AG18">
        <v>6.2116126516343793E-3</v>
      </c>
      <c r="AM18">
        <f>F18*AE18</f>
        <v>0</v>
      </c>
      <c r="AN18">
        <f>F18*AF18</f>
        <v>0</v>
      </c>
      <c r="AO18" t="s">
        <v>47</v>
      </c>
      <c r="AP18" t="s">
        <v>48</v>
      </c>
      <c r="AQ18" s="11" t="s">
        <v>49</v>
      </c>
    </row>
    <row r="19" spans="1:43" ht="12.75" customHeight="1" x14ac:dyDescent="0.25">
      <c r="C19" s="12" t="s">
        <v>50</v>
      </c>
      <c r="D19" s="39" t="s">
        <v>68</v>
      </c>
      <c r="E19" s="39"/>
      <c r="F19" s="39"/>
      <c r="G19" s="39"/>
      <c r="H19" s="39"/>
      <c r="I19" s="39"/>
      <c r="J19" s="39"/>
      <c r="K19" s="39"/>
      <c r="L19" s="39"/>
      <c r="M19" s="39"/>
    </row>
    <row r="20" spans="1:43" x14ac:dyDescent="0.25">
      <c r="A20" s="2" t="s">
        <v>69</v>
      </c>
      <c r="B20" s="1" t="s">
        <v>38</v>
      </c>
      <c r="C20" s="1" t="s">
        <v>70</v>
      </c>
      <c r="D20" t="s">
        <v>71</v>
      </c>
      <c r="E20" t="s">
        <v>45</v>
      </c>
      <c r="F20">
        <v>22</v>
      </c>
      <c r="G20">
        <v>0</v>
      </c>
      <c r="H20">
        <f>F20*AE20</f>
        <v>0</v>
      </c>
      <c r="I20">
        <f>J20-H20</f>
        <v>0</v>
      </c>
      <c r="J20">
        <f>F20*G20</f>
        <v>0</v>
      </c>
      <c r="K20">
        <v>5.5999999999999995E-4</v>
      </c>
      <c r="L20">
        <f>F20*K20</f>
        <v>1.2319999999999999E-2</v>
      </c>
      <c r="M20" t="s">
        <v>46</v>
      </c>
      <c r="N20">
        <v>1</v>
      </c>
      <c r="O20">
        <f>IF(N20=5,I20,0)</f>
        <v>0</v>
      </c>
      <c r="Z20">
        <f>IF(AD20=0,J20,0)</f>
        <v>0</v>
      </c>
      <c r="AA20">
        <f>IF(AD20=15,J20,0)</f>
        <v>0</v>
      </c>
      <c r="AB20">
        <f>IF(AD20=21,J20,0)</f>
        <v>0</v>
      </c>
      <c r="AD20">
        <v>21</v>
      </c>
      <c r="AE20">
        <f>G20*AG20</f>
        <v>0</v>
      </c>
      <c r="AF20">
        <f>G20*(1-AG20)</f>
        <v>0</v>
      </c>
      <c r="AG20">
        <v>0.16937142857142859</v>
      </c>
      <c r="AM20">
        <f>F20*AE20</f>
        <v>0</v>
      </c>
      <c r="AN20">
        <f>F20*AF20</f>
        <v>0</v>
      </c>
      <c r="AO20" t="s">
        <v>47</v>
      </c>
      <c r="AP20" t="s">
        <v>48</v>
      </c>
      <c r="AQ20" s="11" t="s">
        <v>49</v>
      </c>
    </row>
    <row r="21" spans="1:43" ht="12.75" customHeight="1" x14ac:dyDescent="0.25">
      <c r="C21" s="12" t="s">
        <v>50</v>
      </c>
      <c r="D21" s="39" t="s">
        <v>72</v>
      </c>
      <c r="E21" s="39"/>
      <c r="F21" s="39"/>
      <c r="G21" s="39"/>
      <c r="H21" s="39"/>
      <c r="I21" s="39"/>
      <c r="J21" s="39"/>
      <c r="K21" s="39"/>
      <c r="L21" s="39"/>
      <c r="M21" s="39"/>
    </row>
    <row r="22" spans="1:43" x14ac:dyDescent="0.25">
      <c r="A22" s="2" t="s">
        <v>73</v>
      </c>
      <c r="B22" s="1" t="s">
        <v>38</v>
      </c>
      <c r="C22" s="1" t="s">
        <v>74</v>
      </c>
      <c r="D22" t="s">
        <v>75</v>
      </c>
      <c r="E22" t="s">
        <v>59</v>
      </c>
      <c r="F22">
        <v>170</v>
      </c>
      <c r="G22">
        <v>0</v>
      </c>
      <c r="H22">
        <f>F22*AE22</f>
        <v>0</v>
      </c>
      <c r="I22">
        <f>J22-H22</f>
        <v>0</v>
      </c>
      <c r="J22">
        <f>F22*G22</f>
        <v>0</v>
      </c>
      <c r="K22">
        <v>0</v>
      </c>
      <c r="L22">
        <f>F22*K22</f>
        <v>0</v>
      </c>
      <c r="M22" t="s">
        <v>46</v>
      </c>
      <c r="N22">
        <v>1</v>
      </c>
      <c r="O22">
        <f>IF(N22=5,I22,0)</f>
        <v>0</v>
      </c>
      <c r="Z22">
        <f>IF(AD22=0,J22,0)</f>
        <v>0</v>
      </c>
      <c r="AA22">
        <f>IF(AD22=15,J22,0)</f>
        <v>0</v>
      </c>
      <c r="AB22">
        <f>IF(AD22=21,J22,0)</f>
        <v>0</v>
      </c>
      <c r="AD22">
        <v>21</v>
      </c>
      <c r="AE22">
        <f>G22*AG22</f>
        <v>0</v>
      </c>
      <c r="AF22">
        <f>G22*(1-AG22)</f>
        <v>0</v>
      </c>
      <c r="AG22">
        <v>5.6710775047258974E-3</v>
      </c>
      <c r="AM22">
        <f>F22*AE22</f>
        <v>0</v>
      </c>
      <c r="AN22">
        <f>F22*AF22</f>
        <v>0</v>
      </c>
      <c r="AO22" t="s">
        <v>47</v>
      </c>
      <c r="AP22" t="s">
        <v>48</v>
      </c>
      <c r="AQ22" s="11" t="s">
        <v>49</v>
      </c>
    </row>
    <row r="23" spans="1:43" ht="12.75" customHeight="1" x14ac:dyDescent="0.25">
      <c r="C23" s="12" t="s">
        <v>50</v>
      </c>
      <c r="D23" s="39" t="s">
        <v>76</v>
      </c>
      <c r="E23" s="39"/>
      <c r="F23" s="39"/>
      <c r="G23" s="39"/>
      <c r="H23" s="39"/>
      <c r="I23" s="39"/>
      <c r="J23" s="39"/>
      <c r="K23" s="39"/>
      <c r="L23" s="39"/>
      <c r="M23" s="39"/>
    </row>
    <row r="24" spans="1:43" x14ac:dyDescent="0.25">
      <c r="A24" s="2" t="s">
        <v>77</v>
      </c>
      <c r="B24" s="1" t="s">
        <v>38</v>
      </c>
      <c r="C24" s="1" t="s">
        <v>78</v>
      </c>
      <c r="D24" t="s">
        <v>79</v>
      </c>
      <c r="E24" t="s">
        <v>59</v>
      </c>
      <c r="F24">
        <v>107</v>
      </c>
      <c r="G24">
        <v>0</v>
      </c>
      <c r="H24">
        <f>F24*AE24</f>
        <v>0</v>
      </c>
      <c r="I24">
        <f>J24-H24</f>
        <v>0</v>
      </c>
      <c r="J24">
        <f>F24*G24</f>
        <v>0</v>
      </c>
      <c r="K24">
        <v>0</v>
      </c>
      <c r="L24">
        <f>F24*K24</f>
        <v>0</v>
      </c>
      <c r="M24" t="s">
        <v>46</v>
      </c>
      <c r="N24">
        <v>1</v>
      </c>
      <c r="O24">
        <f>IF(N24=5,I24,0)</f>
        <v>0</v>
      </c>
      <c r="Z24">
        <f>IF(AD24=0,J24,0)</f>
        <v>0</v>
      </c>
      <c r="AA24">
        <f>IF(AD24=15,J24,0)</f>
        <v>0</v>
      </c>
      <c r="AB24">
        <f>IF(AD24=21,J24,0)</f>
        <v>0</v>
      </c>
      <c r="AD24">
        <v>21</v>
      </c>
      <c r="AE24">
        <f>G24*AG24</f>
        <v>0</v>
      </c>
      <c r="AF24">
        <f>G24*(1-AG24)</f>
        <v>0</v>
      </c>
      <c r="AG24">
        <v>0</v>
      </c>
      <c r="AM24">
        <f>F24*AE24</f>
        <v>0</v>
      </c>
      <c r="AN24">
        <f>F24*AF24</f>
        <v>0</v>
      </c>
      <c r="AO24" t="s">
        <v>47</v>
      </c>
      <c r="AP24" t="s">
        <v>48</v>
      </c>
      <c r="AQ24" s="11" t="s">
        <v>49</v>
      </c>
    </row>
    <row r="25" spans="1:43" ht="12.75" customHeight="1" x14ac:dyDescent="0.25">
      <c r="C25" s="12" t="s">
        <v>50</v>
      </c>
      <c r="D25" s="39" t="s">
        <v>80</v>
      </c>
      <c r="E25" s="39"/>
      <c r="F25" s="39"/>
      <c r="G25" s="39"/>
      <c r="H25" s="39"/>
      <c r="I25" s="39"/>
      <c r="J25" s="39"/>
      <c r="K25" s="39"/>
      <c r="L25" s="39"/>
      <c r="M25" s="39"/>
    </row>
    <row r="26" spans="1:43" x14ac:dyDescent="0.25">
      <c r="A26" s="13"/>
      <c r="B26" s="14" t="s">
        <v>38</v>
      </c>
      <c r="C26" s="14" t="s">
        <v>81</v>
      </c>
      <c r="D26" s="11" t="s">
        <v>82</v>
      </c>
      <c r="E26" s="11"/>
      <c r="F26" s="11"/>
      <c r="G26" s="11"/>
      <c r="H26" s="11">
        <f>SUM(H27:H27)</f>
        <v>0</v>
      </c>
      <c r="I26" s="11">
        <f>SUM(I27:I27)</f>
        <v>0</v>
      </c>
      <c r="J26" s="11">
        <f>H26+I26</f>
        <v>0</v>
      </c>
      <c r="K26" s="11"/>
      <c r="L26" s="11">
        <f>SUM(L27:L27)</f>
        <v>0</v>
      </c>
      <c r="M26" s="11"/>
      <c r="P26" s="11">
        <f>IF(Q26="PR",J26,SUM(O27:O27))</f>
        <v>0</v>
      </c>
      <c r="Q26" s="11" t="s">
        <v>41</v>
      </c>
      <c r="R26" s="11">
        <f>IF(Q26="HS",H26,0)</f>
        <v>0</v>
      </c>
      <c r="S26" s="11">
        <f>IF(Q26="HS",I26-P26,0)</f>
        <v>0</v>
      </c>
      <c r="T26" s="11">
        <f>IF(Q26="PS",H26,0)</f>
        <v>0</v>
      </c>
      <c r="U26" s="11">
        <f>IF(Q26="PS",I26-P26,0)</f>
        <v>0</v>
      </c>
      <c r="V26" s="11">
        <f>IF(Q26="MP",H26,0)</f>
        <v>0</v>
      </c>
      <c r="W26" s="11">
        <f>IF(Q26="MP",I26-P26,0)</f>
        <v>0</v>
      </c>
      <c r="X26" s="11">
        <f>IF(Q26="OM",H26,0)</f>
        <v>0</v>
      </c>
      <c r="Y26" s="11">
        <v>19</v>
      </c>
      <c r="AI26">
        <f>SUM(Z27:Z27)</f>
        <v>0</v>
      </c>
      <c r="AJ26">
        <f>SUM(AA27:AA27)</f>
        <v>0</v>
      </c>
      <c r="AK26">
        <f>SUM(AB27:AB27)</f>
        <v>0</v>
      </c>
    </row>
    <row r="27" spans="1:43" x14ac:dyDescent="0.25">
      <c r="A27" s="2" t="s">
        <v>83</v>
      </c>
      <c r="B27" s="1" t="s">
        <v>38</v>
      </c>
      <c r="C27" s="1" t="s">
        <v>84</v>
      </c>
      <c r="D27" t="s">
        <v>85</v>
      </c>
      <c r="E27" t="s">
        <v>86</v>
      </c>
      <c r="F27">
        <v>0.85</v>
      </c>
      <c r="G27">
        <v>0</v>
      </c>
      <c r="H27">
        <f>F27*AE27</f>
        <v>0</v>
      </c>
      <c r="I27">
        <f>J27-H27</f>
        <v>0</v>
      </c>
      <c r="J27">
        <f>F27*G27</f>
        <v>0</v>
      </c>
      <c r="K27">
        <v>0</v>
      </c>
      <c r="L27">
        <f>F27*K27</f>
        <v>0</v>
      </c>
      <c r="M27" t="s">
        <v>46</v>
      </c>
      <c r="N27">
        <v>1</v>
      </c>
      <c r="O27">
        <f>IF(N27=5,I27,0)</f>
        <v>0</v>
      </c>
      <c r="Z27">
        <f>IF(AD27=0,J27,0)</f>
        <v>0</v>
      </c>
      <c r="AA27">
        <f>IF(AD27=15,J27,0)</f>
        <v>0</v>
      </c>
      <c r="AB27">
        <f>IF(AD27=21,J27,0)</f>
        <v>0</v>
      </c>
      <c r="AD27">
        <v>21</v>
      </c>
      <c r="AE27">
        <f>G27*AG27</f>
        <v>0</v>
      </c>
      <c r="AF27">
        <f>G27*(1-AG27)</f>
        <v>0</v>
      </c>
      <c r="AG27">
        <v>0</v>
      </c>
      <c r="AM27">
        <f>F27*AE27</f>
        <v>0</v>
      </c>
      <c r="AN27">
        <f>F27*AF27</f>
        <v>0</v>
      </c>
      <c r="AO27" t="s">
        <v>87</v>
      </c>
      <c r="AP27" t="s">
        <v>48</v>
      </c>
      <c r="AQ27" s="11" t="s">
        <v>49</v>
      </c>
    </row>
    <row r="28" spans="1:43" ht="12.75" customHeight="1" x14ac:dyDescent="0.25">
      <c r="C28" s="12" t="s">
        <v>50</v>
      </c>
      <c r="D28" s="39" t="s">
        <v>88</v>
      </c>
      <c r="E28" s="39"/>
      <c r="F28" s="39"/>
      <c r="G28" s="39"/>
      <c r="H28" s="39"/>
      <c r="I28" s="39"/>
      <c r="J28" s="39"/>
      <c r="K28" s="39"/>
      <c r="L28" s="39"/>
      <c r="M28" s="39"/>
    </row>
    <row r="29" spans="1:43" x14ac:dyDescent="0.25">
      <c r="A29" s="13"/>
      <c r="B29" s="14" t="s">
        <v>38</v>
      </c>
      <c r="C29" s="14" t="s">
        <v>89</v>
      </c>
      <c r="D29" s="11" t="s">
        <v>90</v>
      </c>
      <c r="E29" s="11"/>
      <c r="F29" s="11"/>
      <c r="G29" s="11"/>
      <c r="H29" s="11">
        <f>SUM(H30:H30)</f>
        <v>0</v>
      </c>
      <c r="I29" s="11">
        <f>SUM(I30:I30)</f>
        <v>0</v>
      </c>
      <c r="J29" s="11">
        <f>H29+I29</f>
        <v>0</v>
      </c>
      <c r="K29" s="11"/>
      <c r="L29" s="11">
        <f>SUM(L30:L30)</f>
        <v>0</v>
      </c>
      <c r="M29" s="11"/>
      <c r="P29" s="11">
        <f>IF(Q29="PR",J29,SUM(O30:O30))</f>
        <v>0</v>
      </c>
      <c r="Q29" s="11"/>
      <c r="R29" s="11">
        <f>IF(Q29="HS",H29,0)</f>
        <v>0</v>
      </c>
      <c r="S29" s="11">
        <f>IF(Q29="HS",I29-P29,0)</f>
        <v>0</v>
      </c>
      <c r="T29" s="11">
        <f>IF(Q29="PS",H29,0)</f>
        <v>0</v>
      </c>
      <c r="U29" s="11">
        <f>IF(Q29="PS",I29-P29,0)</f>
        <v>0</v>
      </c>
      <c r="V29" s="11">
        <f>IF(Q29="MP",H29,0)</f>
        <v>0</v>
      </c>
      <c r="W29" s="11">
        <f>IF(Q29="MP",I29-P29,0)</f>
        <v>0</v>
      </c>
      <c r="X29" s="11">
        <f>IF(Q29="OM",H29,0)</f>
        <v>0</v>
      </c>
      <c r="Y29" s="11" t="s">
        <v>89</v>
      </c>
      <c r="AI29">
        <f>SUM(Z30:Z30)</f>
        <v>0</v>
      </c>
      <c r="AJ29">
        <f>SUM(AA30:AA30)</f>
        <v>0</v>
      </c>
      <c r="AK29">
        <f>SUM(AB30:AB30)</f>
        <v>0</v>
      </c>
    </row>
    <row r="30" spans="1:43" x14ac:dyDescent="0.25">
      <c r="A30" s="2" t="s">
        <v>91</v>
      </c>
      <c r="B30" s="1" t="s">
        <v>38</v>
      </c>
      <c r="C30" s="1" t="s">
        <v>92</v>
      </c>
      <c r="D30" t="s">
        <v>93</v>
      </c>
      <c r="E30" t="s">
        <v>86</v>
      </c>
      <c r="F30">
        <v>5</v>
      </c>
      <c r="G30">
        <v>0</v>
      </c>
      <c r="H30">
        <f>F30*AE30</f>
        <v>0</v>
      </c>
      <c r="I30">
        <f>J30-H30</f>
        <v>0</v>
      </c>
      <c r="J30">
        <f>F30*G30</f>
        <v>0</v>
      </c>
      <c r="K30">
        <v>0</v>
      </c>
      <c r="L30">
        <f>F30*K30</f>
        <v>0</v>
      </c>
      <c r="M30" t="s">
        <v>46</v>
      </c>
      <c r="N30">
        <v>5</v>
      </c>
      <c r="O30">
        <f>IF(N30=5,I30,0)</f>
        <v>0</v>
      </c>
      <c r="Z30">
        <f>IF(AD30=0,J30,0)</f>
        <v>0</v>
      </c>
      <c r="AA30">
        <f>IF(AD30=15,J30,0)</f>
        <v>0</v>
      </c>
      <c r="AB30">
        <f>IF(AD30=21,J30,0)</f>
        <v>0</v>
      </c>
      <c r="AD30">
        <v>21</v>
      </c>
      <c r="AE30">
        <f>G30*AG30</f>
        <v>0</v>
      </c>
      <c r="AF30">
        <f>G30*(1-AG30)</f>
        <v>0</v>
      </c>
      <c r="AG30">
        <v>0</v>
      </c>
      <c r="AM30">
        <f>F30*AE30</f>
        <v>0</v>
      </c>
      <c r="AN30">
        <f>F30*AF30</f>
        <v>0</v>
      </c>
      <c r="AO30" t="s">
        <v>94</v>
      </c>
      <c r="AP30" t="s">
        <v>95</v>
      </c>
      <c r="AQ30" s="11" t="s">
        <v>49</v>
      </c>
    </row>
    <row r="31" spans="1:43" ht="12.75" customHeight="1" x14ac:dyDescent="0.25">
      <c r="C31" s="12" t="s">
        <v>50</v>
      </c>
      <c r="D31" s="39" t="s">
        <v>96</v>
      </c>
      <c r="E31" s="39"/>
      <c r="F31" s="39"/>
      <c r="G31" s="39"/>
      <c r="H31" s="39"/>
      <c r="I31" s="39"/>
      <c r="J31" s="39"/>
      <c r="K31" s="39"/>
      <c r="L31" s="39"/>
      <c r="M31" s="39"/>
    </row>
    <row r="32" spans="1:43" x14ac:dyDescent="0.25">
      <c r="A32" s="13"/>
      <c r="B32" s="14" t="s">
        <v>38</v>
      </c>
      <c r="C32" s="14" t="s">
        <v>97</v>
      </c>
      <c r="D32" s="11" t="s">
        <v>98</v>
      </c>
      <c r="E32" s="11"/>
      <c r="F32" s="11"/>
      <c r="G32" s="11"/>
      <c r="H32" s="11">
        <f>SUM(H33:H33)</f>
        <v>0</v>
      </c>
      <c r="I32" s="11">
        <f>SUM(I33:I33)</f>
        <v>0</v>
      </c>
      <c r="J32" s="11">
        <f>H32+I32</f>
        <v>0</v>
      </c>
      <c r="K32" s="11"/>
      <c r="L32" s="11">
        <f>SUM(L33:L33)</f>
        <v>0</v>
      </c>
      <c r="M32" s="11"/>
      <c r="P32" s="11">
        <f>IF(Q32="PR",J32,SUM(O33:O33))</f>
        <v>0</v>
      </c>
      <c r="Q32" s="11"/>
      <c r="R32" s="11">
        <f>IF(Q32="HS",H32,0)</f>
        <v>0</v>
      </c>
      <c r="S32" s="11">
        <f>IF(Q32="HS",I32-P32,0)</f>
        <v>0</v>
      </c>
      <c r="T32" s="11">
        <f>IF(Q32="PS",H32,0)</f>
        <v>0</v>
      </c>
      <c r="U32" s="11">
        <f>IF(Q32="PS",I32-P32,0)</f>
        <v>0</v>
      </c>
      <c r="V32" s="11">
        <f>IF(Q32="MP",H32,0)</f>
        <v>0</v>
      </c>
      <c r="W32" s="11">
        <f>IF(Q32="MP",I32-P32,0)</f>
        <v>0</v>
      </c>
      <c r="X32" s="11">
        <f>IF(Q32="OM",H32,0)</f>
        <v>0</v>
      </c>
      <c r="Y32" s="11" t="s">
        <v>97</v>
      </c>
      <c r="AI32">
        <f>SUM(Z33:Z33)</f>
        <v>0</v>
      </c>
      <c r="AJ32">
        <f>SUM(AA33:AA33)</f>
        <v>0</v>
      </c>
      <c r="AK32">
        <f>SUM(AB33:AB33)</f>
        <v>0</v>
      </c>
    </row>
    <row r="33" spans="1:43" x14ac:dyDescent="0.25">
      <c r="A33" s="2" t="s">
        <v>99</v>
      </c>
      <c r="B33" s="1" t="s">
        <v>38</v>
      </c>
      <c r="C33" s="1" t="s">
        <v>100</v>
      </c>
      <c r="D33" t="s">
        <v>101</v>
      </c>
      <c r="E33" t="s">
        <v>102</v>
      </c>
      <c r="F33">
        <v>1</v>
      </c>
      <c r="G33">
        <v>0</v>
      </c>
      <c r="H33">
        <f>F33*AE33</f>
        <v>0</v>
      </c>
      <c r="I33">
        <f>J33-H33</f>
        <v>0</v>
      </c>
      <c r="J33">
        <f>F33*G33</f>
        <v>0</v>
      </c>
      <c r="K33">
        <v>0</v>
      </c>
      <c r="L33">
        <f>F33*K33</f>
        <v>0</v>
      </c>
      <c r="N33">
        <v>1</v>
      </c>
      <c r="O33">
        <f>IF(N33=5,I33,0)</f>
        <v>0</v>
      </c>
      <c r="Z33">
        <f>IF(AD33=0,J33,0)</f>
        <v>0</v>
      </c>
      <c r="AA33">
        <f>IF(AD33=15,J33,0)</f>
        <v>0</v>
      </c>
      <c r="AB33">
        <f>IF(AD33=21,J33,0)</f>
        <v>0</v>
      </c>
      <c r="AD33">
        <v>21</v>
      </c>
      <c r="AE33">
        <f>G33*AG33</f>
        <v>0</v>
      </c>
      <c r="AF33">
        <f>G33*(1-AG33)</f>
        <v>0</v>
      </c>
      <c r="AG33">
        <v>1</v>
      </c>
      <c r="AM33">
        <f>F33*AE33</f>
        <v>0</v>
      </c>
      <c r="AN33">
        <f>F33*AF33</f>
        <v>0</v>
      </c>
      <c r="AO33" t="s">
        <v>103</v>
      </c>
      <c r="AP33" t="s">
        <v>95</v>
      </c>
      <c r="AQ33" s="11" t="s">
        <v>49</v>
      </c>
    </row>
    <row r="34" spans="1:43" ht="76.5" customHeight="1" x14ac:dyDescent="0.25">
      <c r="C34" s="12" t="s">
        <v>50</v>
      </c>
      <c r="D34" s="39" t="s">
        <v>104</v>
      </c>
      <c r="E34" s="39"/>
      <c r="F34" s="39"/>
      <c r="G34" s="39"/>
      <c r="H34" s="39"/>
      <c r="I34" s="39"/>
      <c r="J34" s="39"/>
      <c r="K34" s="39"/>
      <c r="L34" s="39"/>
      <c r="M34" s="39"/>
    </row>
    <row r="35" spans="1:43" x14ac:dyDescent="0.25">
      <c r="A35" s="13"/>
      <c r="B35" s="14" t="s">
        <v>38</v>
      </c>
      <c r="C35" s="14" t="s">
        <v>105</v>
      </c>
      <c r="D35" s="11" t="s">
        <v>106</v>
      </c>
      <c r="E35" s="11"/>
      <c r="F35" s="11"/>
      <c r="G35" s="11"/>
      <c r="H35" s="11">
        <f>SUM(H36:H36)</f>
        <v>0</v>
      </c>
      <c r="I35" s="11">
        <f>SUM(I36:I36)</f>
        <v>0</v>
      </c>
      <c r="J35" s="11">
        <f>H35+I35</f>
        <v>0</v>
      </c>
      <c r="K35" s="11"/>
      <c r="L35" s="11">
        <f>SUM(L36:L36)</f>
        <v>0</v>
      </c>
      <c r="M35" s="11"/>
      <c r="P35" s="11">
        <f>IF(Q35="PR",J35,SUM(O36:O36))</f>
        <v>0</v>
      </c>
      <c r="Q35" s="11"/>
      <c r="R35" s="11">
        <f>IF(Q35="HS",H35,0)</f>
        <v>0</v>
      </c>
      <c r="S35" s="11">
        <f>IF(Q35="HS",I35-P35,0)</f>
        <v>0</v>
      </c>
      <c r="T35" s="11">
        <f>IF(Q35="PS",H35,0)</f>
        <v>0</v>
      </c>
      <c r="U35" s="11">
        <f>IF(Q35="PS",I35-P35,0)</f>
        <v>0</v>
      </c>
      <c r="V35" s="11">
        <f>IF(Q35="MP",H35,0)</f>
        <v>0</v>
      </c>
      <c r="W35" s="11">
        <f>IF(Q35="MP",I35-P35,0)</f>
        <v>0</v>
      </c>
      <c r="X35" s="11">
        <f>IF(Q35="OM",H35,0)</f>
        <v>0</v>
      </c>
      <c r="Y35" s="11" t="s">
        <v>105</v>
      </c>
      <c r="AI35">
        <f>SUM(Z36:Z36)</f>
        <v>0</v>
      </c>
      <c r="AJ35">
        <f>SUM(AA36:AA36)</f>
        <v>0</v>
      </c>
      <c r="AK35">
        <f>SUM(AB36:AB36)</f>
        <v>0</v>
      </c>
    </row>
    <row r="36" spans="1:43" x14ac:dyDescent="0.25">
      <c r="A36" s="2" t="s">
        <v>107</v>
      </c>
      <c r="B36" s="1" t="s">
        <v>38</v>
      </c>
      <c r="C36" s="1" t="s">
        <v>105</v>
      </c>
      <c r="D36" t="s">
        <v>108</v>
      </c>
      <c r="F36">
        <v>88</v>
      </c>
      <c r="G36">
        <v>0</v>
      </c>
      <c r="H36">
        <f>F36*AE36</f>
        <v>0</v>
      </c>
      <c r="I36">
        <f>J36-H36</f>
        <v>0</v>
      </c>
      <c r="J36">
        <f>F36*G36</f>
        <v>0</v>
      </c>
      <c r="K36">
        <v>0</v>
      </c>
      <c r="L36">
        <f>F36*K36</f>
        <v>0</v>
      </c>
      <c r="N36">
        <v>1</v>
      </c>
      <c r="O36">
        <f>IF(N36=5,I36,0)</f>
        <v>0</v>
      </c>
      <c r="Z36">
        <f>IF(AD36=0,J36,0)</f>
        <v>0</v>
      </c>
      <c r="AA36">
        <f>IF(AD36=15,J36,0)</f>
        <v>0</v>
      </c>
      <c r="AB36">
        <f>IF(AD36=21,J36,0)</f>
        <v>0</v>
      </c>
      <c r="AD36">
        <v>21</v>
      </c>
      <c r="AE36">
        <f>G36*AG36</f>
        <v>0</v>
      </c>
      <c r="AF36">
        <f>G36*(1-AG36)</f>
        <v>0</v>
      </c>
      <c r="AG36">
        <v>1</v>
      </c>
      <c r="AM36">
        <f>F36*AE36</f>
        <v>0</v>
      </c>
      <c r="AN36">
        <f>F36*AF36</f>
        <v>0</v>
      </c>
      <c r="AO36" t="s">
        <v>109</v>
      </c>
      <c r="AP36" t="s">
        <v>95</v>
      </c>
      <c r="AQ36" s="11" t="s">
        <v>49</v>
      </c>
    </row>
    <row r="37" spans="1:43" x14ac:dyDescent="0.25">
      <c r="A37" s="13"/>
      <c r="B37" s="14" t="s">
        <v>38</v>
      </c>
      <c r="C37" s="14" t="s">
        <v>110</v>
      </c>
      <c r="D37" s="11" t="s">
        <v>106</v>
      </c>
      <c r="E37" s="11"/>
      <c r="F37" s="11"/>
      <c r="G37" s="11"/>
      <c r="H37" s="11">
        <f>SUM(H38:H38)</f>
        <v>0</v>
      </c>
      <c r="I37" s="11">
        <f>SUM(I38:I38)</f>
        <v>0</v>
      </c>
      <c r="J37" s="11">
        <f>H37+I37</f>
        <v>0</v>
      </c>
      <c r="K37" s="11"/>
      <c r="L37" s="11">
        <f>SUM(L38:L38)</f>
        <v>0</v>
      </c>
      <c r="M37" s="11"/>
      <c r="P37" s="11">
        <f>IF(Q37="PR",J37,SUM(O38:O38))</f>
        <v>0</v>
      </c>
      <c r="Q37" s="11"/>
      <c r="R37" s="11">
        <f>IF(Q37="HS",H37,0)</f>
        <v>0</v>
      </c>
      <c r="S37" s="11">
        <f>IF(Q37="HS",I37-P37,0)</f>
        <v>0</v>
      </c>
      <c r="T37" s="11">
        <f>IF(Q37="PS",H37,0)</f>
        <v>0</v>
      </c>
      <c r="U37" s="11">
        <f>IF(Q37="PS",I37-P37,0)</f>
        <v>0</v>
      </c>
      <c r="V37" s="11">
        <f>IF(Q37="MP",H37,0)</f>
        <v>0</v>
      </c>
      <c r="W37" s="11">
        <f>IF(Q37="MP",I37-P37,0)</f>
        <v>0</v>
      </c>
      <c r="X37" s="11">
        <f>IF(Q37="OM",H37,0)</f>
        <v>0</v>
      </c>
      <c r="Y37" s="11" t="s">
        <v>110</v>
      </c>
      <c r="AI37">
        <f>SUM(Z38:Z38)</f>
        <v>0</v>
      </c>
      <c r="AJ37">
        <f>SUM(AA38:AA38)</f>
        <v>0</v>
      </c>
      <c r="AK37">
        <f>SUM(AB38:AB38)</f>
        <v>0</v>
      </c>
    </row>
    <row r="38" spans="1:43" x14ac:dyDescent="0.25">
      <c r="A38" s="2" t="s">
        <v>111</v>
      </c>
      <c r="B38" s="1" t="s">
        <v>38</v>
      </c>
      <c r="C38" s="1" t="s">
        <v>110</v>
      </c>
      <c r="D38" t="s">
        <v>112</v>
      </c>
      <c r="F38">
        <v>22</v>
      </c>
      <c r="G38">
        <v>0</v>
      </c>
      <c r="H38">
        <f>F38*AE38</f>
        <v>0</v>
      </c>
      <c r="I38">
        <f>J38-H38</f>
        <v>0</v>
      </c>
      <c r="J38">
        <f>F38*G38</f>
        <v>0</v>
      </c>
      <c r="K38">
        <v>0</v>
      </c>
      <c r="L38">
        <f>F38*K38</f>
        <v>0</v>
      </c>
      <c r="N38">
        <v>1</v>
      </c>
      <c r="O38">
        <f>IF(N38=5,I38,0)</f>
        <v>0</v>
      </c>
      <c r="Z38">
        <f>IF(AD38=0,J38,0)</f>
        <v>0</v>
      </c>
      <c r="AA38">
        <f>IF(AD38=15,J38,0)</f>
        <v>0</v>
      </c>
      <c r="AB38">
        <f>IF(AD38=21,J38,0)</f>
        <v>0</v>
      </c>
      <c r="AD38">
        <v>21</v>
      </c>
      <c r="AE38">
        <f>G38*AG38</f>
        <v>0</v>
      </c>
      <c r="AF38">
        <f>G38*(1-AG38)</f>
        <v>0</v>
      </c>
      <c r="AG38">
        <v>1</v>
      </c>
      <c r="AM38">
        <f>F38*AE38</f>
        <v>0</v>
      </c>
      <c r="AN38">
        <f>F38*AF38</f>
        <v>0</v>
      </c>
      <c r="AO38" t="s">
        <v>113</v>
      </c>
      <c r="AP38" t="s">
        <v>95</v>
      </c>
      <c r="AQ38" s="11" t="s">
        <v>49</v>
      </c>
    </row>
    <row r="39" spans="1:43" x14ac:dyDescent="0.25">
      <c r="A39" s="13"/>
      <c r="B39" s="14" t="s">
        <v>38</v>
      </c>
      <c r="C39" s="14" t="s">
        <v>114</v>
      </c>
      <c r="D39" s="11" t="s">
        <v>115</v>
      </c>
      <c r="E39" s="11"/>
      <c r="F39" s="11"/>
      <c r="G39" s="11"/>
      <c r="H39" s="11">
        <f>SUM(H40:H62)</f>
        <v>0</v>
      </c>
      <c r="I39" s="11">
        <f>SUM(I40:I62)</f>
        <v>0</v>
      </c>
      <c r="J39" s="11">
        <f>H39+I39</f>
        <v>0</v>
      </c>
      <c r="K39" s="11"/>
      <c r="L39" s="11">
        <f>SUM(L40:L62)</f>
        <v>0</v>
      </c>
      <c r="M39" s="11"/>
      <c r="P39" s="11">
        <f>IF(Q39="PR",J39,SUM(O40:O62))</f>
        <v>0</v>
      </c>
      <c r="Q39" s="11"/>
      <c r="R39" s="11">
        <f>IF(Q39="HS",H39,0)</f>
        <v>0</v>
      </c>
      <c r="S39" s="11">
        <f>IF(Q39="HS",I39-P39,0)</f>
        <v>0</v>
      </c>
      <c r="T39" s="11">
        <f>IF(Q39="PS",H39,0)</f>
        <v>0</v>
      </c>
      <c r="U39" s="11">
        <f>IF(Q39="PS",I39-P39,0)</f>
        <v>0</v>
      </c>
      <c r="V39" s="11">
        <f>IF(Q39="MP",H39,0)</f>
        <v>0</v>
      </c>
      <c r="W39" s="11">
        <f>IF(Q39="MP",I39-P39,0)</f>
        <v>0</v>
      </c>
      <c r="X39" s="11">
        <f>IF(Q39="OM",H39,0)</f>
        <v>0</v>
      </c>
      <c r="Y39" s="11" t="s">
        <v>114</v>
      </c>
      <c r="AI39">
        <f>SUM(Z40:Z62)</f>
        <v>0</v>
      </c>
      <c r="AJ39">
        <f>SUM(AA40:AA62)</f>
        <v>0</v>
      </c>
      <c r="AK39">
        <f>SUM(AB40:AB62)</f>
        <v>0</v>
      </c>
    </row>
    <row r="40" spans="1:43" x14ac:dyDescent="0.25">
      <c r="A40" s="2" t="s">
        <v>116</v>
      </c>
      <c r="B40" s="1" t="s">
        <v>38</v>
      </c>
      <c r="C40" s="1" t="s">
        <v>114</v>
      </c>
      <c r="D40" t="s">
        <v>117</v>
      </c>
      <c r="E40" t="s">
        <v>59</v>
      </c>
      <c r="F40">
        <v>107</v>
      </c>
      <c r="G40">
        <v>0</v>
      </c>
      <c r="H40">
        <f>F40*AE40</f>
        <v>0</v>
      </c>
      <c r="I40">
        <f>J40-H40</f>
        <v>0</v>
      </c>
      <c r="J40">
        <f>F40*G40</f>
        <v>0</v>
      </c>
      <c r="K40">
        <v>0</v>
      </c>
      <c r="L40">
        <f>F40*K40</f>
        <v>0</v>
      </c>
      <c r="N40">
        <v>1</v>
      </c>
      <c r="O40">
        <f>IF(N40=5,I40,0)</f>
        <v>0</v>
      </c>
      <c r="Z40">
        <f>IF(AD40=0,J40,0)</f>
        <v>0</v>
      </c>
      <c r="AA40">
        <f>IF(AD40=15,J40,0)</f>
        <v>0</v>
      </c>
      <c r="AB40">
        <f>IF(AD40=21,J40,0)</f>
        <v>0</v>
      </c>
      <c r="AD40">
        <v>21</v>
      </c>
      <c r="AE40">
        <f>G40*AG40</f>
        <v>0</v>
      </c>
      <c r="AF40">
        <f>G40*(1-AG40)</f>
        <v>0</v>
      </c>
      <c r="AG40">
        <v>1</v>
      </c>
      <c r="AM40">
        <f>F40*AE40</f>
        <v>0</v>
      </c>
      <c r="AN40">
        <f>F40*AF40</f>
        <v>0</v>
      </c>
      <c r="AO40" t="s">
        <v>118</v>
      </c>
      <c r="AP40" t="s">
        <v>95</v>
      </c>
      <c r="AQ40" s="11" t="s">
        <v>49</v>
      </c>
    </row>
    <row r="41" spans="1:43" ht="12.75" customHeight="1" x14ac:dyDescent="0.25">
      <c r="C41" s="12" t="s">
        <v>50</v>
      </c>
      <c r="D41" s="39" t="s">
        <v>119</v>
      </c>
      <c r="E41" s="39"/>
      <c r="F41" s="39"/>
      <c r="G41" s="39"/>
      <c r="H41" s="39"/>
      <c r="I41" s="39"/>
      <c r="J41" s="39"/>
      <c r="K41" s="39"/>
      <c r="L41" s="39"/>
      <c r="M41" s="39"/>
    </row>
    <row r="42" spans="1:43" x14ac:dyDescent="0.25">
      <c r="A42" s="2" t="s">
        <v>120</v>
      </c>
      <c r="B42" s="1" t="s">
        <v>38</v>
      </c>
      <c r="C42" s="1" t="s">
        <v>121</v>
      </c>
      <c r="D42" t="s">
        <v>122</v>
      </c>
      <c r="E42" t="s">
        <v>123</v>
      </c>
      <c r="F42">
        <v>22</v>
      </c>
      <c r="G42">
        <v>0</v>
      </c>
      <c r="H42">
        <f>F42*AE42</f>
        <v>0</v>
      </c>
      <c r="I42">
        <f>J42-H42</f>
        <v>0</v>
      </c>
      <c r="J42">
        <f>F42*G42</f>
        <v>0</v>
      </c>
      <c r="K42">
        <v>0</v>
      </c>
      <c r="L42">
        <f>F42*K42</f>
        <v>0</v>
      </c>
      <c r="N42">
        <v>1</v>
      </c>
      <c r="O42">
        <f>IF(N42=5,I42,0)</f>
        <v>0</v>
      </c>
      <c r="Z42">
        <f>IF(AD42=0,J42,0)</f>
        <v>0</v>
      </c>
      <c r="AA42">
        <f>IF(AD42=15,J42,0)</f>
        <v>0</v>
      </c>
      <c r="AB42">
        <f>IF(AD42=21,J42,0)</f>
        <v>0</v>
      </c>
      <c r="AD42">
        <v>21</v>
      </c>
      <c r="AE42">
        <f>G42*AG42</f>
        <v>0</v>
      </c>
      <c r="AF42">
        <f>G42*(1-AG42)</f>
        <v>0</v>
      </c>
      <c r="AG42">
        <v>1</v>
      </c>
      <c r="AM42">
        <f>F42*AE42</f>
        <v>0</v>
      </c>
      <c r="AN42">
        <f>F42*AF42</f>
        <v>0</v>
      </c>
      <c r="AO42" t="s">
        <v>118</v>
      </c>
      <c r="AP42" t="s">
        <v>95</v>
      </c>
      <c r="AQ42" s="11" t="s">
        <v>49</v>
      </c>
    </row>
    <row r="43" spans="1:43" ht="12.75" customHeight="1" x14ac:dyDescent="0.25">
      <c r="C43" s="12" t="s">
        <v>50</v>
      </c>
      <c r="D43" s="39" t="s">
        <v>124</v>
      </c>
      <c r="E43" s="39"/>
      <c r="F43" s="39"/>
      <c r="G43" s="39"/>
      <c r="H43" s="39"/>
      <c r="I43" s="39"/>
      <c r="J43" s="39"/>
      <c r="K43" s="39"/>
      <c r="L43" s="39"/>
      <c r="M43" s="39"/>
    </row>
    <row r="44" spans="1:43" x14ac:dyDescent="0.25">
      <c r="A44" s="2" t="s">
        <v>125</v>
      </c>
      <c r="B44" s="1" t="s">
        <v>38</v>
      </c>
      <c r="C44" s="1" t="s">
        <v>126</v>
      </c>
      <c r="D44" t="s">
        <v>127</v>
      </c>
      <c r="E44" t="s">
        <v>123</v>
      </c>
      <c r="F44">
        <v>22</v>
      </c>
      <c r="G44">
        <v>0</v>
      </c>
      <c r="H44">
        <f>F44*AE44</f>
        <v>0</v>
      </c>
      <c r="I44">
        <f>J44-H44</f>
        <v>0</v>
      </c>
      <c r="J44">
        <f>F44*G44</f>
        <v>0</v>
      </c>
      <c r="K44">
        <v>0</v>
      </c>
      <c r="L44">
        <f>F44*K44</f>
        <v>0</v>
      </c>
      <c r="N44">
        <v>1</v>
      </c>
      <c r="O44">
        <f>IF(N44=5,I44,0)</f>
        <v>0</v>
      </c>
      <c r="Z44">
        <f>IF(AD44=0,J44,0)</f>
        <v>0</v>
      </c>
      <c r="AA44">
        <f>IF(AD44=15,J44,0)</f>
        <v>0</v>
      </c>
      <c r="AB44">
        <f>IF(AD44=21,J44,0)</f>
        <v>0</v>
      </c>
      <c r="AD44">
        <v>21</v>
      </c>
      <c r="AE44">
        <f>G44*AG44</f>
        <v>0</v>
      </c>
      <c r="AF44">
        <f>G44*(1-AG44)</f>
        <v>0</v>
      </c>
      <c r="AG44">
        <v>1</v>
      </c>
      <c r="AM44">
        <f>F44*AE44</f>
        <v>0</v>
      </c>
      <c r="AN44">
        <f>F44*AF44</f>
        <v>0</v>
      </c>
      <c r="AO44" t="s">
        <v>118</v>
      </c>
      <c r="AP44" t="s">
        <v>95</v>
      </c>
      <c r="AQ44" s="11" t="s">
        <v>49</v>
      </c>
    </row>
    <row r="45" spans="1:43" x14ac:dyDescent="0.25">
      <c r="A45" s="2" t="s">
        <v>128</v>
      </c>
      <c r="B45" s="1" t="s">
        <v>38</v>
      </c>
      <c r="C45" s="1" t="s">
        <v>129</v>
      </c>
      <c r="D45" t="s">
        <v>130</v>
      </c>
      <c r="E45" t="s">
        <v>123</v>
      </c>
      <c r="F45">
        <v>110</v>
      </c>
      <c r="G45">
        <v>0</v>
      </c>
      <c r="H45">
        <f>F45*AE45</f>
        <v>0</v>
      </c>
      <c r="I45">
        <f>J45-H45</f>
        <v>0</v>
      </c>
      <c r="J45">
        <f>F45*G45</f>
        <v>0</v>
      </c>
      <c r="K45">
        <v>0</v>
      </c>
      <c r="L45">
        <f>F45*K45</f>
        <v>0</v>
      </c>
      <c r="N45">
        <v>1</v>
      </c>
      <c r="O45">
        <f>IF(N45=5,I45,0)</f>
        <v>0</v>
      </c>
      <c r="Z45">
        <f>IF(AD45=0,J45,0)</f>
        <v>0</v>
      </c>
      <c r="AA45">
        <f>IF(AD45=15,J45,0)</f>
        <v>0</v>
      </c>
      <c r="AB45">
        <f>IF(AD45=21,J45,0)</f>
        <v>0</v>
      </c>
      <c r="AD45">
        <v>21</v>
      </c>
      <c r="AE45">
        <f>G45*AG45</f>
        <v>0</v>
      </c>
      <c r="AF45">
        <f>G45*(1-AG45)</f>
        <v>0</v>
      </c>
      <c r="AG45">
        <v>1</v>
      </c>
      <c r="AM45">
        <f>F45*AE45</f>
        <v>0</v>
      </c>
      <c r="AN45">
        <f>F45*AF45</f>
        <v>0</v>
      </c>
      <c r="AO45" t="s">
        <v>118</v>
      </c>
      <c r="AP45" t="s">
        <v>95</v>
      </c>
      <c r="AQ45" s="11" t="s">
        <v>49</v>
      </c>
    </row>
    <row r="46" spans="1:43" ht="12.75" customHeight="1" x14ac:dyDescent="0.25">
      <c r="C46" s="12" t="s">
        <v>50</v>
      </c>
      <c r="D46" s="39" t="s">
        <v>131</v>
      </c>
      <c r="E46" s="39"/>
      <c r="F46" s="39"/>
      <c r="G46" s="39"/>
      <c r="H46" s="39"/>
      <c r="I46" s="39"/>
      <c r="J46" s="39"/>
      <c r="K46" s="39"/>
      <c r="L46" s="39"/>
      <c r="M46" s="39"/>
    </row>
    <row r="47" spans="1:43" x14ac:dyDescent="0.25">
      <c r="A47" s="2" t="s">
        <v>39</v>
      </c>
      <c r="B47" s="1" t="s">
        <v>38</v>
      </c>
      <c r="C47" s="1" t="s">
        <v>132</v>
      </c>
      <c r="D47" t="s">
        <v>133</v>
      </c>
      <c r="E47" t="s">
        <v>123</v>
      </c>
      <c r="F47">
        <v>22</v>
      </c>
      <c r="G47">
        <v>0</v>
      </c>
      <c r="H47">
        <f>F47*AE47</f>
        <v>0</v>
      </c>
      <c r="I47">
        <f>J47-H47</f>
        <v>0</v>
      </c>
      <c r="J47">
        <f>F47*G47</f>
        <v>0</v>
      </c>
      <c r="K47">
        <v>0</v>
      </c>
      <c r="L47">
        <f>F47*K47</f>
        <v>0</v>
      </c>
      <c r="N47">
        <v>1</v>
      </c>
      <c r="O47">
        <f>IF(N47=5,I47,0)</f>
        <v>0</v>
      </c>
      <c r="Z47">
        <f>IF(AD47=0,J47,0)</f>
        <v>0</v>
      </c>
      <c r="AA47">
        <f>IF(AD47=15,J47,0)</f>
        <v>0</v>
      </c>
      <c r="AB47">
        <f>IF(AD47=21,J47,0)</f>
        <v>0</v>
      </c>
      <c r="AD47">
        <v>21</v>
      </c>
      <c r="AE47">
        <f>G47*AG47</f>
        <v>0</v>
      </c>
      <c r="AF47">
        <f>G47*(1-AG47)</f>
        <v>0</v>
      </c>
      <c r="AG47">
        <v>1</v>
      </c>
      <c r="AM47">
        <f>F47*AE47</f>
        <v>0</v>
      </c>
      <c r="AN47">
        <f>F47*AF47</f>
        <v>0</v>
      </c>
      <c r="AO47" t="s">
        <v>118</v>
      </c>
      <c r="AP47" t="s">
        <v>95</v>
      </c>
      <c r="AQ47" s="11" t="s">
        <v>49</v>
      </c>
    </row>
    <row r="48" spans="1:43" x14ac:dyDescent="0.25">
      <c r="A48" s="2" t="s">
        <v>81</v>
      </c>
      <c r="B48" s="1" t="s">
        <v>38</v>
      </c>
      <c r="C48" s="1" t="s">
        <v>134</v>
      </c>
      <c r="D48" t="s">
        <v>135</v>
      </c>
      <c r="E48" t="s">
        <v>136</v>
      </c>
      <c r="F48">
        <v>1.32</v>
      </c>
      <c r="G48">
        <v>0</v>
      </c>
      <c r="H48">
        <f>F48*AE48</f>
        <v>0</v>
      </c>
      <c r="I48">
        <f>J48-H48</f>
        <v>0</v>
      </c>
      <c r="J48">
        <f>F48*G48</f>
        <v>0</v>
      </c>
      <c r="K48">
        <v>0</v>
      </c>
      <c r="L48">
        <f>F48*K48</f>
        <v>0</v>
      </c>
      <c r="N48">
        <v>1</v>
      </c>
      <c r="O48">
        <f>IF(N48=5,I48,0)</f>
        <v>0</v>
      </c>
      <c r="Z48">
        <f>IF(AD48=0,J48,0)</f>
        <v>0</v>
      </c>
      <c r="AA48">
        <f>IF(AD48=15,J48,0)</f>
        <v>0</v>
      </c>
      <c r="AB48">
        <f>IF(AD48=21,J48,0)</f>
        <v>0</v>
      </c>
      <c r="AD48">
        <v>21</v>
      </c>
      <c r="AE48">
        <f>G48*AG48</f>
        <v>0</v>
      </c>
      <c r="AF48">
        <f>G48*(1-AG48)</f>
        <v>0</v>
      </c>
      <c r="AG48">
        <v>1</v>
      </c>
      <c r="AM48">
        <f>F48*AE48</f>
        <v>0</v>
      </c>
      <c r="AN48">
        <f>F48*AF48</f>
        <v>0</v>
      </c>
      <c r="AO48" t="s">
        <v>118</v>
      </c>
      <c r="AP48" t="s">
        <v>95</v>
      </c>
      <c r="AQ48" s="11" t="s">
        <v>49</v>
      </c>
    </row>
    <row r="49" spans="1:43" x14ac:dyDescent="0.25">
      <c r="A49" s="2" t="s">
        <v>137</v>
      </c>
      <c r="B49" s="1" t="s">
        <v>38</v>
      </c>
      <c r="C49" s="1" t="s">
        <v>138</v>
      </c>
      <c r="D49" t="s">
        <v>139</v>
      </c>
      <c r="E49" t="s">
        <v>136</v>
      </c>
      <c r="F49">
        <v>1.7</v>
      </c>
      <c r="G49">
        <v>0</v>
      </c>
      <c r="H49">
        <f>F49*AE49</f>
        <v>0</v>
      </c>
      <c r="I49">
        <f>J49-H49</f>
        <v>0</v>
      </c>
      <c r="J49">
        <f>F49*G49</f>
        <v>0</v>
      </c>
      <c r="K49">
        <v>0</v>
      </c>
      <c r="L49">
        <f>F49*K49</f>
        <v>0</v>
      </c>
      <c r="N49">
        <v>1</v>
      </c>
      <c r="O49">
        <f>IF(N49=5,I49,0)</f>
        <v>0</v>
      </c>
      <c r="Z49">
        <f>IF(AD49=0,J49,0)</f>
        <v>0</v>
      </c>
      <c r="AA49">
        <f>IF(AD49=15,J49,0)</f>
        <v>0</v>
      </c>
      <c r="AB49">
        <f>IF(AD49=21,J49,0)</f>
        <v>0</v>
      </c>
      <c r="AD49">
        <v>21</v>
      </c>
      <c r="AE49">
        <f>G49*AG49</f>
        <v>0</v>
      </c>
      <c r="AF49">
        <f>G49*(1-AG49)</f>
        <v>0</v>
      </c>
      <c r="AG49">
        <v>1</v>
      </c>
      <c r="AM49">
        <f>F49*AE49</f>
        <v>0</v>
      </c>
      <c r="AN49">
        <f>F49*AF49</f>
        <v>0</v>
      </c>
      <c r="AO49" t="s">
        <v>118</v>
      </c>
      <c r="AP49" t="s">
        <v>95</v>
      </c>
      <c r="AQ49" s="11" t="s">
        <v>49</v>
      </c>
    </row>
    <row r="50" spans="1:43" x14ac:dyDescent="0.25">
      <c r="A50" s="2" t="s">
        <v>140</v>
      </c>
      <c r="B50" s="1" t="s">
        <v>38</v>
      </c>
      <c r="C50" s="1" t="s">
        <v>141</v>
      </c>
      <c r="D50" t="s">
        <v>142</v>
      </c>
      <c r="E50" t="s">
        <v>123</v>
      </c>
      <c r="F50">
        <v>2</v>
      </c>
      <c r="G50">
        <v>0</v>
      </c>
      <c r="H50">
        <f>F50*AE50</f>
        <v>0</v>
      </c>
      <c r="I50">
        <f>J50-H50</f>
        <v>0</v>
      </c>
      <c r="J50">
        <f>F50*G50</f>
        <v>0</v>
      </c>
      <c r="K50">
        <v>0</v>
      </c>
      <c r="L50">
        <f>F50*K50</f>
        <v>0</v>
      </c>
      <c r="N50">
        <v>1</v>
      </c>
      <c r="O50">
        <f>IF(N50=5,I50,0)</f>
        <v>0</v>
      </c>
      <c r="Z50">
        <f>IF(AD50=0,J50,0)</f>
        <v>0</v>
      </c>
      <c r="AA50">
        <f>IF(AD50=15,J50,0)</f>
        <v>0</v>
      </c>
      <c r="AB50">
        <f>IF(AD50=21,J50,0)</f>
        <v>0</v>
      </c>
      <c r="AD50">
        <v>21</v>
      </c>
      <c r="AE50">
        <f>G50*AG50</f>
        <v>0</v>
      </c>
      <c r="AF50">
        <f>G50*(1-AG50)</f>
        <v>0</v>
      </c>
      <c r="AG50">
        <v>1</v>
      </c>
      <c r="AM50">
        <f>F50*AE50</f>
        <v>0</v>
      </c>
      <c r="AN50">
        <f>F50*AF50</f>
        <v>0</v>
      </c>
      <c r="AO50" t="s">
        <v>118</v>
      </c>
      <c r="AP50" t="s">
        <v>95</v>
      </c>
      <c r="AQ50" s="11" t="s">
        <v>49</v>
      </c>
    </row>
    <row r="51" spans="1:43" ht="12.75" customHeight="1" x14ac:dyDescent="0.25">
      <c r="C51" s="12" t="s">
        <v>50</v>
      </c>
      <c r="D51" s="39" t="s">
        <v>143</v>
      </c>
      <c r="E51" s="39"/>
      <c r="F51" s="39"/>
      <c r="G51" s="39"/>
      <c r="H51" s="39"/>
      <c r="I51" s="39"/>
      <c r="J51" s="39"/>
      <c r="K51" s="39"/>
      <c r="L51" s="39"/>
      <c r="M51" s="39"/>
    </row>
    <row r="52" spans="1:43" x14ac:dyDescent="0.25">
      <c r="A52" s="2" t="s">
        <v>144</v>
      </c>
      <c r="B52" s="1" t="s">
        <v>38</v>
      </c>
      <c r="C52" s="1" t="s">
        <v>145</v>
      </c>
      <c r="D52" t="s">
        <v>146</v>
      </c>
      <c r="E52" t="s">
        <v>123</v>
      </c>
      <c r="F52">
        <v>2</v>
      </c>
      <c r="G52">
        <v>0</v>
      </c>
      <c r="H52">
        <f>F52*AE52</f>
        <v>0</v>
      </c>
      <c r="I52">
        <f>J52-H52</f>
        <v>0</v>
      </c>
      <c r="J52">
        <f>F52*G52</f>
        <v>0</v>
      </c>
      <c r="K52">
        <v>0</v>
      </c>
      <c r="L52">
        <f>F52*K52</f>
        <v>0</v>
      </c>
      <c r="N52">
        <v>1</v>
      </c>
      <c r="O52">
        <f>IF(N52=5,I52,0)</f>
        <v>0</v>
      </c>
      <c r="Z52">
        <f>IF(AD52=0,J52,0)</f>
        <v>0</v>
      </c>
      <c r="AA52">
        <f>IF(AD52=15,J52,0)</f>
        <v>0</v>
      </c>
      <c r="AB52">
        <f>IF(AD52=21,J52,0)</f>
        <v>0</v>
      </c>
      <c r="AD52">
        <v>21</v>
      </c>
      <c r="AE52">
        <f>G52*AG52</f>
        <v>0</v>
      </c>
      <c r="AF52">
        <f>G52*(1-AG52)</f>
        <v>0</v>
      </c>
      <c r="AG52">
        <v>1</v>
      </c>
      <c r="AM52">
        <f>F52*AE52</f>
        <v>0</v>
      </c>
      <c r="AN52">
        <f>F52*AF52</f>
        <v>0</v>
      </c>
      <c r="AO52" t="s">
        <v>118</v>
      </c>
      <c r="AP52" t="s">
        <v>95</v>
      </c>
      <c r="AQ52" s="11" t="s">
        <v>49</v>
      </c>
    </row>
    <row r="53" spans="1:43" ht="12.75" customHeight="1" x14ac:dyDescent="0.25">
      <c r="C53" s="12" t="s">
        <v>50</v>
      </c>
      <c r="D53" s="39" t="s">
        <v>143</v>
      </c>
      <c r="E53" s="39"/>
      <c r="F53" s="39"/>
      <c r="G53" s="39"/>
      <c r="H53" s="39"/>
      <c r="I53" s="39"/>
      <c r="J53" s="39"/>
      <c r="K53" s="39"/>
      <c r="L53" s="39"/>
      <c r="M53" s="39"/>
    </row>
    <row r="54" spans="1:43" x14ac:dyDescent="0.25">
      <c r="A54" s="2" t="s">
        <v>147</v>
      </c>
      <c r="B54" s="1" t="s">
        <v>38</v>
      </c>
      <c r="C54" s="1" t="s">
        <v>148</v>
      </c>
      <c r="D54" t="s">
        <v>149</v>
      </c>
      <c r="E54" t="s">
        <v>123</v>
      </c>
      <c r="F54">
        <v>4</v>
      </c>
      <c r="G54">
        <v>0</v>
      </c>
      <c r="H54">
        <f>F54*AE54</f>
        <v>0</v>
      </c>
      <c r="I54">
        <f>J54-H54</f>
        <v>0</v>
      </c>
      <c r="J54">
        <f>F54*G54</f>
        <v>0</v>
      </c>
      <c r="K54">
        <v>0</v>
      </c>
      <c r="L54">
        <f>F54*K54</f>
        <v>0</v>
      </c>
      <c r="N54">
        <v>1</v>
      </c>
      <c r="O54">
        <f>IF(N54=5,I54,0)</f>
        <v>0</v>
      </c>
      <c r="Z54">
        <f>IF(AD54=0,J54,0)</f>
        <v>0</v>
      </c>
      <c r="AA54">
        <f>IF(AD54=15,J54,0)</f>
        <v>0</v>
      </c>
      <c r="AB54">
        <f>IF(AD54=21,J54,0)</f>
        <v>0</v>
      </c>
      <c r="AD54">
        <v>21</v>
      </c>
      <c r="AE54">
        <f>G54*AG54</f>
        <v>0</v>
      </c>
      <c r="AF54">
        <f>G54*(1-AG54)</f>
        <v>0</v>
      </c>
      <c r="AG54">
        <v>1</v>
      </c>
      <c r="AM54">
        <f>F54*AE54</f>
        <v>0</v>
      </c>
      <c r="AN54">
        <f>F54*AF54</f>
        <v>0</v>
      </c>
      <c r="AO54" t="s">
        <v>118</v>
      </c>
      <c r="AP54" t="s">
        <v>95</v>
      </c>
      <c r="AQ54" s="11" t="s">
        <v>49</v>
      </c>
    </row>
    <row r="55" spans="1:43" ht="12.75" customHeight="1" x14ac:dyDescent="0.25">
      <c r="C55" s="12" t="s">
        <v>50</v>
      </c>
      <c r="D55" s="39" t="s">
        <v>143</v>
      </c>
      <c r="E55" s="39"/>
      <c r="F55" s="39"/>
      <c r="G55" s="39"/>
      <c r="H55" s="39"/>
      <c r="I55" s="39"/>
      <c r="J55" s="39"/>
      <c r="K55" s="39"/>
      <c r="L55" s="39"/>
      <c r="M55" s="39"/>
    </row>
    <row r="56" spans="1:43" x14ac:dyDescent="0.25">
      <c r="A56" s="2" t="s">
        <v>150</v>
      </c>
      <c r="B56" s="1" t="s">
        <v>38</v>
      </c>
      <c r="C56" s="1" t="s">
        <v>151</v>
      </c>
      <c r="D56" t="s">
        <v>152</v>
      </c>
      <c r="E56" t="s">
        <v>123</v>
      </c>
      <c r="F56">
        <v>1</v>
      </c>
      <c r="G56">
        <v>0</v>
      </c>
      <c r="H56">
        <f>F56*AE56</f>
        <v>0</v>
      </c>
      <c r="I56">
        <f>J56-H56</f>
        <v>0</v>
      </c>
      <c r="J56">
        <f>F56*G56</f>
        <v>0</v>
      </c>
      <c r="K56">
        <v>0</v>
      </c>
      <c r="L56">
        <f>F56*K56</f>
        <v>0</v>
      </c>
      <c r="N56">
        <v>1</v>
      </c>
      <c r="O56">
        <f>IF(N56=5,I56,0)</f>
        <v>0</v>
      </c>
      <c r="Z56">
        <f>IF(AD56=0,J56,0)</f>
        <v>0</v>
      </c>
      <c r="AA56">
        <f>IF(AD56=15,J56,0)</f>
        <v>0</v>
      </c>
      <c r="AB56">
        <f>IF(AD56=21,J56,0)</f>
        <v>0</v>
      </c>
      <c r="AD56">
        <v>21</v>
      </c>
      <c r="AE56">
        <f>G56*AG56</f>
        <v>0</v>
      </c>
      <c r="AF56">
        <f>G56*(1-AG56)</f>
        <v>0</v>
      </c>
      <c r="AG56">
        <v>1</v>
      </c>
      <c r="AM56">
        <f>F56*AE56</f>
        <v>0</v>
      </c>
      <c r="AN56">
        <f>F56*AF56</f>
        <v>0</v>
      </c>
      <c r="AO56" t="s">
        <v>118</v>
      </c>
      <c r="AP56" t="s">
        <v>95</v>
      </c>
      <c r="AQ56" s="11" t="s">
        <v>49</v>
      </c>
    </row>
    <row r="57" spans="1:43" ht="12.75" customHeight="1" x14ac:dyDescent="0.25">
      <c r="C57" s="12" t="s">
        <v>50</v>
      </c>
      <c r="D57" s="39" t="s">
        <v>153</v>
      </c>
      <c r="E57" s="39"/>
      <c r="F57" s="39"/>
      <c r="G57" s="39"/>
      <c r="H57" s="39"/>
      <c r="I57" s="39"/>
      <c r="J57" s="39"/>
      <c r="K57" s="39"/>
      <c r="L57" s="39"/>
      <c r="M57" s="39"/>
    </row>
    <row r="58" spans="1:43" x14ac:dyDescent="0.25">
      <c r="A58" s="2" t="s">
        <v>154</v>
      </c>
      <c r="B58" s="1" t="s">
        <v>38</v>
      </c>
      <c r="C58" s="1" t="s">
        <v>155</v>
      </c>
      <c r="D58" t="s">
        <v>156</v>
      </c>
      <c r="E58" t="s">
        <v>59</v>
      </c>
      <c r="F58">
        <v>85</v>
      </c>
      <c r="G58">
        <v>0</v>
      </c>
      <c r="H58">
        <f>F58*AE58</f>
        <v>0</v>
      </c>
      <c r="I58">
        <f>J58-H58</f>
        <v>0</v>
      </c>
      <c r="J58">
        <f>F58*G58</f>
        <v>0</v>
      </c>
      <c r="K58">
        <v>0</v>
      </c>
      <c r="L58">
        <f>F58*K58</f>
        <v>0</v>
      </c>
      <c r="N58">
        <v>1</v>
      </c>
      <c r="O58">
        <f>IF(N58=5,I58,0)</f>
        <v>0</v>
      </c>
      <c r="Z58">
        <f>IF(AD58=0,J58,0)</f>
        <v>0</v>
      </c>
      <c r="AA58">
        <f>IF(AD58=15,J58,0)</f>
        <v>0</v>
      </c>
      <c r="AB58">
        <f>IF(AD58=21,J58,0)</f>
        <v>0</v>
      </c>
      <c r="AD58">
        <v>21</v>
      </c>
      <c r="AE58">
        <f>G58*AG58</f>
        <v>0</v>
      </c>
      <c r="AF58">
        <f>G58*(1-AG58)</f>
        <v>0</v>
      </c>
      <c r="AG58">
        <v>1</v>
      </c>
      <c r="AM58">
        <f>F58*AE58</f>
        <v>0</v>
      </c>
      <c r="AN58">
        <f>F58*AF58</f>
        <v>0</v>
      </c>
      <c r="AO58" t="s">
        <v>118</v>
      </c>
      <c r="AP58" t="s">
        <v>95</v>
      </c>
      <c r="AQ58" s="11" t="s">
        <v>49</v>
      </c>
    </row>
    <row r="59" spans="1:43" ht="25.5" customHeight="1" x14ac:dyDescent="0.25">
      <c r="C59" s="12" t="s">
        <v>50</v>
      </c>
      <c r="D59" s="39" t="s">
        <v>157</v>
      </c>
      <c r="E59" s="39"/>
      <c r="F59" s="39"/>
      <c r="G59" s="39"/>
      <c r="H59" s="39"/>
      <c r="I59" s="39"/>
      <c r="J59" s="39"/>
      <c r="K59" s="39"/>
      <c r="L59" s="39"/>
      <c r="M59" s="39"/>
    </row>
    <row r="60" spans="1:43" x14ac:dyDescent="0.25">
      <c r="A60" s="2" t="s">
        <v>158</v>
      </c>
      <c r="B60" s="1" t="s">
        <v>38</v>
      </c>
      <c r="C60" s="1" t="s">
        <v>159</v>
      </c>
      <c r="D60" t="s">
        <v>160</v>
      </c>
      <c r="E60" t="s">
        <v>123</v>
      </c>
      <c r="F60">
        <v>22</v>
      </c>
      <c r="G60">
        <v>0</v>
      </c>
      <c r="H60">
        <f>F60*AE60</f>
        <v>0</v>
      </c>
      <c r="I60">
        <f>J60-H60</f>
        <v>0</v>
      </c>
      <c r="J60">
        <f>F60*G60</f>
        <v>0</v>
      </c>
      <c r="K60">
        <v>0</v>
      </c>
      <c r="L60">
        <f>F60*K60</f>
        <v>0</v>
      </c>
      <c r="N60">
        <v>1</v>
      </c>
      <c r="O60">
        <f>IF(N60=5,I60,0)</f>
        <v>0</v>
      </c>
      <c r="Z60">
        <f>IF(AD60=0,J60,0)</f>
        <v>0</v>
      </c>
      <c r="AA60">
        <f>IF(AD60=15,J60,0)</f>
        <v>0</v>
      </c>
      <c r="AB60">
        <f>IF(AD60=21,J60,0)</f>
        <v>0</v>
      </c>
      <c r="AD60">
        <v>21</v>
      </c>
      <c r="AE60">
        <f>G60*AG60</f>
        <v>0</v>
      </c>
      <c r="AF60">
        <f>G60*(1-AG60)</f>
        <v>0</v>
      </c>
      <c r="AG60">
        <v>1</v>
      </c>
      <c r="AM60">
        <f>F60*AE60</f>
        <v>0</v>
      </c>
      <c r="AN60">
        <f>F60*AF60</f>
        <v>0</v>
      </c>
      <c r="AO60" t="s">
        <v>118</v>
      </c>
      <c r="AP60" t="s">
        <v>95</v>
      </c>
      <c r="AQ60" s="11" t="s">
        <v>49</v>
      </c>
    </row>
    <row r="61" spans="1:43" ht="38.25" customHeight="1" x14ac:dyDescent="0.25">
      <c r="C61" s="12" t="s">
        <v>50</v>
      </c>
      <c r="D61" s="39" t="s">
        <v>161</v>
      </c>
      <c r="E61" s="39"/>
      <c r="F61" s="39"/>
      <c r="G61" s="39"/>
      <c r="H61" s="39"/>
      <c r="I61" s="39"/>
      <c r="J61" s="39"/>
      <c r="K61" s="39"/>
      <c r="L61" s="39"/>
      <c r="M61" s="39"/>
    </row>
    <row r="62" spans="1:43" x14ac:dyDescent="0.25">
      <c r="A62" s="2" t="s">
        <v>162</v>
      </c>
      <c r="B62" s="1" t="s">
        <v>38</v>
      </c>
      <c r="C62" s="1" t="s">
        <v>163</v>
      </c>
      <c r="D62" t="s">
        <v>164</v>
      </c>
      <c r="E62" t="s">
        <v>123</v>
      </c>
      <c r="F62">
        <v>3</v>
      </c>
      <c r="G62">
        <v>0</v>
      </c>
      <c r="H62">
        <f>F62*AE62</f>
        <v>0</v>
      </c>
      <c r="I62">
        <f>J62-H62</f>
        <v>0</v>
      </c>
      <c r="J62">
        <f>F62*G62</f>
        <v>0</v>
      </c>
      <c r="K62">
        <v>0</v>
      </c>
      <c r="L62">
        <f>F62*K62</f>
        <v>0</v>
      </c>
      <c r="N62">
        <v>1</v>
      </c>
      <c r="O62">
        <f>IF(N62=5,I62,0)</f>
        <v>0</v>
      </c>
      <c r="Z62">
        <f>IF(AD62=0,J62,0)</f>
        <v>0</v>
      </c>
      <c r="AA62">
        <f>IF(AD62=15,J62,0)</f>
        <v>0</v>
      </c>
      <c r="AB62">
        <f>IF(AD62=21,J62,0)</f>
        <v>0</v>
      </c>
      <c r="AD62">
        <v>21</v>
      </c>
      <c r="AE62">
        <f>G62*AG62</f>
        <v>0</v>
      </c>
      <c r="AF62">
        <f>G62*(1-AG62)</f>
        <v>0</v>
      </c>
      <c r="AG62">
        <v>1</v>
      </c>
      <c r="AM62">
        <f>F62*AE62</f>
        <v>0</v>
      </c>
      <c r="AN62">
        <f>F62*AF62</f>
        <v>0</v>
      </c>
      <c r="AO62" t="s">
        <v>118</v>
      </c>
      <c r="AP62" t="s">
        <v>95</v>
      </c>
      <c r="AQ62" s="11" t="s">
        <v>49</v>
      </c>
    </row>
    <row r="63" spans="1:43" ht="12.75" customHeight="1" x14ac:dyDescent="0.25">
      <c r="C63" s="12" t="s">
        <v>50</v>
      </c>
      <c r="D63" s="39" t="s">
        <v>165</v>
      </c>
      <c r="E63" s="39"/>
      <c r="F63" s="39"/>
      <c r="G63" s="39"/>
      <c r="H63" s="39"/>
      <c r="I63" s="39"/>
      <c r="J63" s="39"/>
      <c r="K63" s="39"/>
      <c r="L63" s="39"/>
      <c r="M63" s="39"/>
    </row>
    <row r="64" spans="1:43" x14ac:dyDescent="0.25">
      <c r="A64" s="13"/>
      <c r="B64" s="14" t="s">
        <v>38</v>
      </c>
      <c r="C64" s="14"/>
      <c r="D64" s="11" t="s">
        <v>166</v>
      </c>
      <c r="E64" s="11"/>
      <c r="F64" s="11"/>
      <c r="G64" s="11"/>
      <c r="H64" s="11">
        <f>SUM(H65:H88)</f>
        <v>0</v>
      </c>
      <c r="I64" s="11">
        <f>SUM(I65:I88)</f>
        <v>0</v>
      </c>
      <c r="J64" s="11">
        <f>H64+I64</f>
        <v>0</v>
      </c>
      <c r="K64" s="11"/>
      <c r="L64" s="11">
        <f>SUM(L65:L88)</f>
        <v>3.0533999999999999E-2</v>
      </c>
      <c r="M64" s="11"/>
      <c r="P64" s="11">
        <f>IF(Q64="PR",J64,SUM(O65:O88))</f>
        <v>0</v>
      </c>
      <c r="Q64" s="11" t="s">
        <v>167</v>
      </c>
      <c r="R64" s="11">
        <f>IF(Q64="HS",H64,0)</f>
        <v>0</v>
      </c>
      <c r="S64" s="11">
        <f>IF(Q64="HS",I64-P64,0)</f>
        <v>0</v>
      </c>
      <c r="T64" s="11">
        <f>IF(Q64="PS",H64,0)</f>
        <v>0</v>
      </c>
      <c r="U64" s="11">
        <f>IF(Q64="PS",I64-P64,0)</f>
        <v>0</v>
      </c>
      <c r="V64" s="11">
        <f>IF(Q64="MP",H64,0)</f>
        <v>0</v>
      </c>
      <c r="W64" s="11">
        <f>IF(Q64="MP",I64-P64,0)</f>
        <v>0</v>
      </c>
      <c r="X64" s="11">
        <f>IF(Q64="OM",H64,0)</f>
        <v>0</v>
      </c>
      <c r="Y64" s="11" t="s">
        <v>168</v>
      </c>
      <c r="AI64">
        <f>SUM(Z65:Z88)</f>
        <v>0</v>
      </c>
      <c r="AJ64">
        <f>SUM(AA65:AA88)</f>
        <v>0</v>
      </c>
      <c r="AK64">
        <f>SUM(AB65:AB88)</f>
        <v>0</v>
      </c>
    </row>
    <row r="65" spans="1:43" x14ac:dyDescent="0.25">
      <c r="A65" s="2" t="s">
        <v>169</v>
      </c>
      <c r="B65" s="1" t="s">
        <v>38</v>
      </c>
      <c r="C65" s="1" t="s">
        <v>170</v>
      </c>
      <c r="D65" t="s">
        <v>171</v>
      </c>
      <c r="E65" t="s">
        <v>172</v>
      </c>
      <c r="F65">
        <v>30.5</v>
      </c>
      <c r="G65">
        <v>0</v>
      </c>
      <c r="H65">
        <f>F65*AE65</f>
        <v>0</v>
      </c>
      <c r="I65">
        <f>J65-H65</f>
        <v>0</v>
      </c>
      <c r="J65">
        <f>F65*G65</f>
        <v>0</v>
      </c>
      <c r="K65">
        <v>1E-3</v>
      </c>
      <c r="L65">
        <f>F65*K65</f>
        <v>3.0499999999999999E-2</v>
      </c>
      <c r="M65" t="s">
        <v>46</v>
      </c>
      <c r="N65">
        <v>1</v>
      </c>
      <c r="O65">
        <f>IF(N65=5,I65,0)</f>
        <v>0</v>
      </c>
      <c r="Z65">
        <f>IF(AD65=0,J65,0)</f>
        <v>0</v>
      </c>
      <c r="AA65">
        <f>IF(AD65=15,J65,0)</f>
        <v>0</v>
      </c>
      <c r="AB65">
        <f>IF(AD65=21,J65,0)</f>
        <v>0</v>
      </c>
      <c r="AD65">
        <v>21</v>
      </c>
      <c r="AE65">
        <f>G65*AG65</f>
        <v>0</v>
      </c>
      <c r="AF65">
        <f>G65*(1-AG65)</f>
        <v>0</v>
      </c>
      <c r="AG65">
        <v>1</v>
      </c>
      <c r="AM65">
        <f>F65*AE65</f>
        <v>0</v>
      </c>
      <c r="AN65">
        <f>F65*AF65</f>
        <v>0</v>
      </c>
      <c r="AO65" t="s">
        <v>173</v>
      </c>
      <c r="AP65" t="s">
        <v>174</v>
      </c>
      <c r="AQ65" s="11" t="s">
        <v>49</v>
      </c>
    </row>
    <row r="66" spans="1:43" ht="25.5" customHeight="1" x14ac:dyDescent="0.25">
      <c r="C66" s="12" t="s">
        <v>175</v>
      </c>
      <c r="D66" s="39" t="s">
        <v>176</v>
      </c>
      <c r="E66" s="39"/>
      <c r="F66" s="39"/>
      <c r="G66" s="39"/>
      <c r="H66" s="39"/>
      <c r="I66" s="39"/>
      <c r="J66" s="39"/>
      <c r="K66" s="39"/>
      <c r="L66" s="39"/>
      <c r="M66" s="39"/>
    </row>
    <row r="67" spans="1:43" ht="12.75" customHeight="1" x14ac:dyDescent="0.25">
      <c r="C67" s="12" t="s">
        <v>50</v>
      </c>
      <c r="D67" s="39" t="s">
        <v>177</v>
      </c>
      <c r="E67" s="39"/>
      <c r="F67" s="39"/>
      <c r="G67" s="39"/>
      <c r="H67" s="39"/>
      <c r="I67" s="39"/>
      <c r="J67" s="39"/>
      <c r="K67" s="39"/>
      <c r="L67" s="39"/>
      <c r="M67" s="39"/>
    </row>
    <row r="68" spans="1:43" x14ac:dyDescent="0.25">
      <c r="A68" s="2" t="s">
        <v>178</v>
      </c>
      <c r="B68" s="1" t="s">
        <v>38</v>
      </c>
      <c r="C68" s="1" t="s">
        <v>179</v>
      </c>
      <c r="D68" t="s">
        <v>180</v>
      </c>
      <c r="E68" t="s">
        <v>181</v>
      </c>
      <c r="F68">
        <v>3.4000000000000002E-2</v>
      </c>
      <c r="G68">
        <v>0</v>
      </c>
      <c r="H68">
        <f>F68*AE68</f>
        <v>0</v>
      </c>
      <c r="I68">
        <f>J68-H68</f>
        <v>0</v>
      </c>
      <c r="J68">
        <f>F68*G68</f>
        <v>0</v>
      </c>
      <c r="K68">
        <v>1E-3</v>
      </c>
      <c r="L68">
        <f>F68*K68</f>
        <v>3.4000000000000007E-5</v>
      </c>
      <c r="M68" t="s">
        <v>46</v>
      </c>
      <c r="N68">
        <v>1</v>
      </c>
      <c r="O68">
        <f>IF(N68=5,I68,0)</f>
        <v>0</v>
      </c>
      <c r="Z68">
        <f>IF(AD68=0,J68,0)</f>
        <v>0</v>
      </c>
      <c r="AA68">
        <f>IF(AD68=15,J68,0)</f>
        <v>0</v>
      </c>
      <c r="AB68">
        <f>IF(AD68=21,J68,0)</f>
        <v>0</v>
      </c>
      <c r="AD68">
        <v>21</v>
      </c>
      <c r="AE68">
        <f>G68*AG68</f>
        <v>0</v>
      </c>
      <c r="AF68">
        <f>G68*(1-AG68)</f>
        <v>0</v>
      </c>
      <c r="AG68">
        <v>1</v>
      </c>
      <c r="AM68">
        <f>F68*AE68</f>
        <v>0</v>
      </c>
      <c r="AN68">
        <f>F68*AF68</f>
        <v>0</v>
      </c>
      <c r="AO68" t="s">
        <v>173</v>
      </c>
      <c r="AP68" t="s">
        <v>174</v>
      </c>
      <c r="AQ68" s="11" t="s">
        <v>49</v>
      </c>
    </row>
    <row r="69" spans="1:43" ht="12.75" customHeight="1" x14ac:dyDescent="0.25">
      <c r="C69" s="12" t="s">
        <v>50</v>
      </c>
      <c r="D69" s="39" t="s">
        <v>182</v>
      </c>
      <c r="E69" s="39"/>
      <c r="F69" s="39"/>
      <c r="G69" s="39"/>
      <c r="H69" s="39"/>
      <c r="I69" s="39"/>
      <c r="J69" s="39"/>
      <c r="K69" s="39"/>
      <c r="L69" s="39"/>
      <c r="M69" s="39"/>
    </row>
    <row r="70" spans="1:43" x14ac:dyDescent="0.25">
      <c r="A70" s="2" t="s">
        <v>183</v>
      </c>
      <c r="B70" s="1" t="s">
        <v>38</v>
      </c>
      <c r="C70" s="1" t="s">
        <v>184</v>
      </c>
      <c r="D70" t="s">
        <v>185</v>
      </c>
      <c r="E70" t="s">
        <v>123</v>
      </c>
      <c r="F70">
        <v>88</v>
      </c>
      <c r="G70">
        <v>0</v>
      </c>
      <c r="H70">
        <f>F70*AE70</f>
        <v>0</v>
      </c>
      <c r="I70">
        <f>J70-H70</f>
        <v>0</v>
      </c>
      <c r="J70">
        <f>F70*G70</f>
        <v>0</v>
      </c>
      <c r="K70">
        <v>0</v>
      </c>
      <c r="L70">
        <f>F70*K70</f>
        <v>0</v>
      </c>
      <c r="N70">
        <v>1</v>
      </c>
      <c r="O70">
        <f>IF(N70=5,I70,0)</f>
        <v>0</v>
      </c>
      <c r="Z70">
        <f>IF(AD70=0,J70,0)</f>
        <v>0</v>
      </c>
      <c r="AA70">
        <f>IF(AD70=15,J70,0)</f>
        <v>0</v>
      </c>
      <c r="AB70">
        <f>IF(AD70=21,J70,0)</f>
        <v>0</v>
      </c>
      <c r="AD70">
        <v>21</v>
      </c>
      <c r="AE70">
        <f>G70*AG70</f>
        <v>0</v>
      </c>
      <c r="AF70">
        <f>G70*(1-AG70)</f>
        <v>0</v>
      </c>
      <c r="AG70">
        <v>1</v>
      </c>
      <c r="AM70">
        <f>F70*AE70</f>
        <v>0</v>
      </c>
      <c r="AN70">
        <f>F70*AF70</f>
        <v>0</v>
      </c>
      <c r="AO70" t="s">
        <v>173</v>
      </c>
      <c r="AP70" t="s">
        <v>174</v>
      </c>
      <c r="AQ70" s="11" t="s">
        <v>49</v>
      </c>
    </row>
    <row r="71" spans="1:43" x14ac:dyDescent="0.25">
      <c r="A71" s="2" t="s">
        <v>186</v>
      </c>
      <c r="B71" s="1" t="s">
        <v>38</v>
      </c>
      <c r="C71" s="1" t="s">
        <v>187</v>
      </c>
      <c r="D71" t="s">
        <v>188</v>
      </c>
      <c r="E71" t="s">
        <v>123</v>
      </c>
      <c r="F71">
        <v>242</v>
      </c>
      <c r="G71">
        <v>0</v>
      </c>
      <c r="H71">
        <f>F71*AE71</f>
        <v>0</v>
      </c>
      <c r="I71">
        <f>J71-H71</f>
        <v>0</v>
      </c>
      <c r="J71">
        <f>F71*G71</f>
        <v>0</v>
      </c>
      <c r="K71">
        <v>0</v>
      </c>
      <c r="L71">
        <f>F71*K71</f>
        <v>0</v>
      </c>
      <c r="N71">
        <v>1</v>
      </c>
      <c r="O71">
        <f>IF(N71=5,I71,0)</f>
        <v>0</v>
      </c>
      <c r="Z71">
        <f>IF(AD71=0,J71,0)</f>
        <v>0</v>
      </c>
      <c r="AA71">
        <f>IF(AD71=15,J71,0)</f>
        <v>0</v>
      </c>
      <c r="AB71">
        <f>IF(AD71=21,J71,0)</f>
        <v>0</v>
      </c>
      <c r="AD71">
        <v>21</v>
      </c>
      <c r="AE71">
        <f>G71*AG71</f>
        <v>0</v>
      </c>
      <c r="AF71">
        <f>G71*(1-AG71)</f>
        <v>0</v>
      </c>
      <c r="AG71">
        <v>1</v>
      </c>
      <c r="AM71">
        <f>F71*AE71</f>
        <v>0</v>
      </c>
      <c r="AN71">
        <f>F71*AF71</f>
        <v>0</v>
      </c>
      <c r="AO71" t="s">
        <v>173</v>
      </c>
      <c r="AP71" t="s">
        <v>174</v>
      </c>
      <c r="AQ71" s="11" t="s">
        <v>49</v>
      </c>
    </row>
    <row r="72" spans="1:43" ht="12.75" customHeight="1" x14ac:dyDescent="0.25">
      <c r="C72" s="12" t="s">
        <v>50</v>
      </c>
      <c r="D72" s="39" t="s">
        <v>189</v>
      </c>
      <c r="E72" s="39"/>
      <c r="F72" s="39"/>
      <c r="G72" s="39"/>
      <c r="H72" s="39"/>
      <c r="I72" s="39"/>
      <c r="J72" s="39"/>
      <c r="K72" s="39"/>
      <c r="L72" s="39"/>
      <c r="M72" s="39"/>
    </row>
    <row r="73" spans="1:43" x14ac:dyDescent="0.25">
      <c r="A73" s="2" t="s">
        <v>190</v>
      </c>
      <c r="B73" s="1" t="s">
        <v>38</v>
      </c>
      <c r="C73" s="1" t="s">
        <v>191</v>
      </c>
      <c r="D73" t="s">
        <v>192</v>
      </c>
      <c r="E73" t="s">
        <v>123</v>
      </c>
      <c r="F73">
        <v>66</v>
      </c>
      <c r="G73">
        <v>0</v>
      </c>
      <c r="H73">
        <f>F73*AE73</f>
        <v>0</v>
      </c>
      <c r="I73">
        <f>J73-H73</f>
        <v>0</v>
      </c>
      <c r="J73">
        <f>F73*G73</f>
        <v>0</v>
      </c>
      <c r="K73">
        <v>0</v>
      </c>
      <c r="L73">
        <f>F73*K73</f>
        <v>0</v>
      </c>
      <c r="N73">
        <v>1</v>
      </c>
      <c r="O73">
        <f>IF(N73=5,I73,0)</f>
        <v>0</v>
      </c>
      <c r="Z73">
        <f>IF(AD73=0,J73,0)</f>
        <v>0</v>
      </c>
      <c r="AA73">
        <f>IF(AD73=15,J73,0)</f>
        <v>0</v>
      </c>
      <c r="AB73">
        <f>IF(AD73=21,J73,0)</f>
        <v>0</v>
      </c>
      <c r="AD73">
        <v>21</v>
      </c>
      <c r="AE73">
        <f>G73*AG73</f>
        <v>0</v>
      </c>
      <c r="AF73">
        <f>G73*(1-AG73)</f>
        <v>0</v>
      </c>
      <c r="AG73">
        <v>1</v>
      </c>
      <c r="AM73">
        <f>F73*AE73</f>
        <v>0</v>
      </c>
      <c r="AN73">
        <f>F73*AF73</f>
        <v>0</v>
      </c>
      <c r="AO73" t="s">
        <v>173</v>
      </c>
      <c r="AP73" t="s">
        <v>174</v>
      </c>
      <c r="AQ73" s="11" t="s">
        <v>49</v>
      </c>
    </row>
    <row r="74" spans="1:43" ht="12.75" customHeight="1" x14ac:dyDescent="0.25">
      <c r="C74" s="12" t="s">
        <v>50</v>
      </c>
      <c r="D74" s="39" t="s">
        <v>193</v>
      </c>
      <c r="E74" s="39"/>
      <c r="F74" s="39"/>
      <c r="G74" s="39"/>
      <c r="H74" s="39"/>
      <c r="I74" s="39"/>
      <c r="J74" s="39"/>
      <c r="K74" s="39"/>
      <c r="L74" s="39"/>
      <c r="M74" s="39"/>
    </row>
    <row r="75" spans="1:43" x14ac:dyDescent="0.25">
      <c r="A75" s="2" t="s">
        <v>194</v>
      </c>
      <c r="B75" s="1" t="s">
        <v>38</v>
      </c>
      <c r="C75" s="1" t="s">
        <v>195</v>
      </c>
      <c r="D75" t="s">
        <v>196</v>
      </c>
      <c r="E75" t="s">
        <v>123</v>
      </c>
      <c r="F75">
        <v>66</v>
      </c>
      <c r="G75">
        <v>0</v>
      </c>
      <c r="H75">
        <f>F75*AE75</f>
        <v>0</v>
      </c>
      <c r="I75">
        <f>J75-H75</f>
        <v>0</v>
      </c>
      <c r="J75">
        <f>F75*G75</f>
        <v>0</v>
      </c>
      <c r="K75">
        <v>0</v>
      </c>
      <c r="L75">
        <f>F75*K75</f>
        <v>0</v>
      </c>
      <c r="N75">
        <v>1</v>
      </c>
      <c r="O75">
        <f>IF(N75=5,I75,0)</f>
        <v>0</v>
      </c>
      <c r="Z75">
        <f>IF(AD75=0,J75,0)</f>
        <v>0</v>
      </c>
      <c r="AA75">
        <f>IF(AD75=15,J75,0)</f>
        <v>0</v>
      </c>
      <c r="AB75">
        <f>IF(AD75=21,J75,0)</f>
        <v>0</v>
      </c>
      <c r="AD75">
        <v>21</v>
      </c>
      <c r="AE75">
        <f>G75*AG75</f>
        <v>0</v>
      </c>
      <c r="AF75">
        <f>G75*(1-AG75)</f>
        <v>0</v>
      </c>
      <c r="AG75">
        <v>1</v>
      </c>
      <c r="AM75">
        <f>F75*AE75</f>
        <v>0</v>
      </c>
      <c r="AN75">
        <f>F75*AF75</f>
        <v>0</v>
      </c>
      <c r="AO75" t="s">
        <v>173</v>
      </c>
      <c r="AP75" t="s">
        <v>174</v>
      </c>
      <c r="AQ75" s="11" t="s">
        <v>49</v>
      </c>
    </row>
    <row r="76" spans="1:43" ht="12.75" customHeight="1" x14ac:dyDescent="0.25">
      <c r="C76" s="12" t="s">
        <v>50</v>
      </c>
      <c r="D76" s="39" t="s">
        <v>197</v>
      </c>
      <c r="E76" s="39"/>
      <c r="F76" s="39"/>
      <c r="G76" s="39"/>
      <c r="H76" s="39"/>
      <c r="I76" s="39"/>
      <c r="J76" s="39"/>
      <c r="K76" s="39"/>
      <c r="L76" s="39"/>
      <c r="M76" s="39"/>
    </row>
    <row r="77" spans="1:43" x14ac:dyDescent="0.25">
      <c r="A77" s="2" t="s">
        <v>198</v>
      </c>
      <c r="B77" s="1" t="s">
        <v>38</v>
      </c>
      <c r="C77" s="1" t="s">
        <v>199</v>
      </c>
      <c r="D77" t="s">
        <v>200</v>
      </c>
      <c r="E77" t="s">
        <v>123</v>
      </c>
      <c r="F77">
        <v>22</v>
      </c>
      <c r="G77">
        <v>0</v>
      </c>
      <c r="H77">
        <f>F77*AE77</f>
        <v>0</v>
      </c>
      <c r="I77">
        <f>J77-H77</f>
        <v>0</v>
      </c>
      <c r="J77">
        <f>F77*G77</f>
        <v>0</v>
      </c>
      <c r="K77">
        <v>0</v>
      </c>
      <c r="L77">
        <f>F77*K77</f>
        <v>0</v>
      </c>
      <c r="N77">
        <v>1</v>
      </c>
      <c r="O77">
        <f>IF(N77=5,I77,0)</f>
        <v>0</v>
      </c>
      <c r="Z77">
        <f>IF(AD77=0,J77,0)</f>
        <v>0</v>
      </c>
      <c r="AA77">
        <f>IF(AD77=15,J77,0)</f>
        <v>0</v>
      </c>
      <c r="AB77">
        <f>IF(AD77=21,J77,0)</f>
        <v>0</v>
      </c>
      <c r="AD77">
        <v>21</v>
      </c>
      <c r="AE77">
        <f>G77*AG77</f>
        <v>0</v>
      </c>
      <c r="AF77">
        <f>G77*(1-AG77)</f>
        <v>0</v>
      </c>
      <c r="AG77">
        <v>1</v>
      </c>
      <c r="AM77">
        <f>F77*AE77</f>
        <v>0</v>
      </c>
      <c r="AN77">
        <f>F77*AF77</f>
        <v>0</v>
      </c>
      <c r="AO77" t="s">
        <v>173</v>
      </c>
      <c r="AP77" t="s">
        <v>174</v>
      </c>
      <c r="AQ77" s="11" t="s">
        <v>49</v>
      </c>
    </row>
    <row r="78" spans="1:43" ht="12.75" customHeight="1" x14ac:dyDescent="0.25">
      <c r="C78" s="12" t="s">
        <v>50</v>
      </c>
      <c r="D78" s="39" t="s">
        <v>201</v>
      </c>
      <c r="E78" s="39"/>
      <c r="F78" s="39"/>
      <c r="G78" s="39"/>
      <c r="H78" s="39"/>
      <c r="I78" s="39"/>
      <c r="J78" s="39"/>
      <c r="K78" s="39"/>
      <c r="L78" s="39"/>
      <c r="M78" s="39"/>
    </row>
    <row r="79" spans="1:43" x14ac:dyDescent="0.25">
      <c r="A79" s="2" t="s">
        <v>202</v>
      </c>
      <c r="B79" s="1" t="s">
        <v>38</v>
      </c>
      <c r="C79" s="1" t="s">
        <v>203</v>
      </c>
      <c r="D79" t="s">
        <v>204</v>
      </c>
      <c r="E79" t="s">
        <v>123</v>
      </c>
      <c r="F79">
        <v>22</v>
      </c>
      <c r="G79">
        <v>0</v>
      </c>
      <c r="H79">
        <f>F79*AE79</f>
        <v>0</v>
      </c>
      <c r="I79">
        <f>J79-H79</f>
        <v>0</v>
      </c>
      <c r="J79">
        <f>F79*G79</f>
        <v>0</v>
      </c>
      <c r="K79">
        <v>0</v>
      </c>
      <c r="L79">
        <f>F79*K79</f>
        <v>0</v>
      </c>
      <c r="N79">
        <v>1</v>
      </c>
      <c r="O79">
        <f>IF(N79=5,I79,0)</f>
        <v>0</v>
      </c>
      <c r="Z79">
        <f>IF(AD79=0,J79,0)</f>
        <v>0</v>
      </c>
      <c r="AA79">
        <f>IF(AD79=15,J79,0)</f>
        <v>0</v>
      </c>
      <c r="AB79">
        <f>IF(AD79=21,J79,0)</f>
        <v>0</v>
      </c>
      <c r="AD79">
        <v>21</v>
      </c>
      <c r="AE79">
        <f>G79*AG79</f>
        <v>0</v>
      </c>
      <c r="AF79">
        <f>G79*(1-AG79)</f>
        <v>0</v>
      </c>
      <c r="AG79">
        <v>1</v>
      </c>
      <c r="AM79">
        <f>F79*AE79</f>
        <v>0</v>
      </c>
      <c r="AN79">
        <f>F79*AF79</f>
        <v>0</v>
      </c>
      <c r="AO79" t="s">
        <v>173</v>
      </c>
      <c r="AP79" t="s">
        <v>174</v>
      </c>
      <c r="AQ79" s="11" t="s">
        <v>49</v>
      </c>
    </row>
    <row r="80" spans="1:43" ht="12.75" customHeight="1" x14ac:dyDescent="0.25">
      <c r="C80" s="12" t="s">
        <v>50</v>
      </c>
      <c r="D80" s="39" t="s">
        <v>124</v>
      </c>
      <c r="E80" s="39"/>
      <c r="F80" s="39"/>
      <c r="G80" s="39"/>
      <c r="H80" s="39"/>
      <c r="I80" s="39"/>
      <c r="J80" s="39"/>
      <c r="K80" s="39"/>
      <c r="L80" s="39"/>
      <c r="M80" s="39"/>
    </row>
    <row r="81" spans="1:43" x14ac:dyDescent="0.25">
      <c r="A81" s="2" t="s">
        <v>205</v>
      </c>
      <c r="B81" s="1" t="s">
        <v>38</v>
      </c>
      <c r="C81" s="1" t="s">
        <v>206</v>
      </c>
      <c r="D81" t="s">
        <v>207</v>
      </c>
      <c r="E81" t="s">
        <v>123</v>
      </c>
      <c r="F81">
        <v>22</v>
      </c>
      <c r="G81">
        <v>0</v>
      </c>
      <c r="H81">
        <f>F81*AE81</f>
        <v>0</v>
      </c>
      <c r="I81">
        <f>J81-H81</f>
        <v>0</v>
      </c>
      <c r="J81">
        <f>F81*G81</f>
        <v>0</v>
      </c>
      <c r="K81">
        <v>0</v>
      </c>
      <c r="L81">
        <f>F81*K81</f>
        <v>0</v>
      </c>
      <c r="N81">
        <v>1</v>
      </c>
      <c r="O81">
        <f>IF(N81=5,I81,0)</f>
        <v>0</v>
      </c>
      <c r="Z81">
        <f>IF(AD81=0,J81,0)</f>
        <v>0</v>
      </c>
      <c r="AA81">
        <f>IF(AD81=15,J81,0)</f>
        <v>0</v>
      </c>
      <c r="AB81">
        <f>IF(AD81=21,J81,0)</f>
        <v>0</v>
      </c>
      <c r="AD81">
        <v>21</v>
      </c>
      <c r="AE81">
        <f>G81*AG81</f>
        <v>0</v>
      </c>
      <c r="AF81">
        <f>G81*(1-AG81)</f>
        <v>0</v>
      </c>
      <c r="AG81">
        <v>1</v>
      </c>
      <c r="AM81">
        <f>F81*AE81</f>
        <v>0</v>
      </c>
      <c r="AN81">
        <f>F81*AF81</f>
        <v>0</v>
      </c>
      <c r="AO81" t="s">
        <v>173</v>
      </c>
      <c r="AP81" t="s">
        <v>174</v>
      </c>
      <c r="AQ81" s="11" t="s">
        <v>49</v>
      </c>
    </row>
    <row r="82" spans="1:43" x14ac:dyDescent="0.25">
      <c r="A82" s="2" t="s">
        <v>208</v>
      </c>
      <c r="B82" s="1" t="s">
        <v>38</v>
      </c>
      <c r="C82" s="1" t="s">
        <v>209</v>
      </c>
      <c r="D82" t="s">
        <v>210</v>
      </c>
      <c r="E82" t="s">
        <v>136</v>
      </c>
      <c r="F82">
        <v>10.7</v>
      </c>
      <c r="G82">
        <v>0</v>
      </c>
      <c r="H82">
        <f>F82*AE82</f>
        <v>0</v>
      </c>
      <c r="I82">
        <f>J82-H82</f>
        <v>0</v>
      </c>
      <c r="J82">
        <f>F82*G82</f>
        <v>0</v>
      </c>
      <c r="K82">
        <v>0</v>
      </c>
      <c r="L82">
        <f>F82*K82</f>
        <v>0</v>
      </c>
      <c r="N82">
        <v>1</v>
      </c>
      <c r="O82">
        <f>IF(N82=5,I82,0)</f>
        <v>0</v>
      </c>
      <c r="Z82">
        <f>IF(AD82=0,J82,0)</f>
        <v>0</v>
      </c>
      <c r="AA82">
        <f>IF(AD82=15,J82,0)</f>
        <v>0</v>
      </c>
      <c r="AB82">
        <f>IF(AD82=21,J82,0)</f>
        <v>0</v>
      </c>
      <c r="AD82">
        <v>21</v>
      </c>
      <c r="AE82">
        <f>G82*AG82</f>
        <v>0</v>
      </c>
      <c r="AF82">
        <f>G82*(1-AG82)</f>
        <v>0</v>
      </c>
      <c r="AG82">
        <v>1</v>
      </c>
      <c r="AM82">
        <f>F82*AE82</f>
        <v>0</v>
      </c>
      <c r="AN82">
        <f>F82*AF82</f>
        <v>0</v>
      </c>
      <c r="AO82" t="s">
        <v>173</v>
      </c>
      <c r="AP82" t="s">
        <v>174</v>
      </c>
      <c r="AQ82" s="11" t="s">
        <v>49</v>
      </c>
    </row>
    <row r="83" spans="1:43" x14ac:dyDescent="0.25">
      <c r="A83" s="2" t="s">
        <v>211</v>
      </c>
      <c r="B83" s="1" t="s">
        <v>38</v>
      </c>
      <c r="C83" s="1" t="s">
        <v>212</v>
      </c>
      <c r="D83" t="s">
        <v>213</v>
      </c>
      <c r="E83" t="s">
        <v>181</v>
      </c>
      <c r="F83">
        <v>2640</v>
      </c>
      <c r="G83">
        <v>0</v>
      </c>
      <c r="H83">
        <f>F83*AE83</f>
        <v>0</v>
      </c>
      <c r="I83">
        <f>J83-H83</f>
        <v>0</v>
      </c>
      <c r="J83">
        <f>F83*G83</f>
        <v>0</v>
      </c>
      <c r="K83">
        <v>0</v>
      </c>
      <c r="L83">
        <f>F83*K83</f>
        <v>0</v>
      </c>
      <c r="N83">
        <v>1</v>
      </c>
      <c r="O83">
        <f>IF(N83=5,I83,0)</f>
        <v>0</v>
      </c>
      <c r="Z83">
        <f>IF(AD83=0,J83,0)</f>
        <v>0</v>
      </c>
      <c r="AA83">
        <f>IF(AD83=15,J83,0)</f>
        <v>0</v>
      </c>
      <c r="AB83">
        <f>IF(AD83=21,J83,0)</f>
        <v>0</v>
      </c>
      <c r="AD83">
        <v>21</v>
      </c>
      <c r="AE83">
        <f>G83*AG83</f>
        <v>0</v>
      </c>
      <c r="AF83">
        <f>G83*(1-AG83)</f>
        <v>0</v>
      </c>
      <c r="AG83">
        <v>1</v>
      </c>
      <c r="AM83">
        <f>F83*AE83</f>
        <v>0</v>
      </c>
      <c r="AN83">
        <f>F83*AF83</f>
        <v>0</v>
      </c>
      <c r="AO83" t="s">
        <v>173</v>
      </c>
      <c r="AP83" t="s">
        <v>174</v>
      </c>
      <c r="AQ83" s="11" t="s">
        <v>49</v>
      </c>
    </row>
    <row r="84" spans="1:43" ht="12.75" customHeight="1" x14ac:dyDescent="0.25">
      <c r="C84" s="12" t="s">
        <v>50</v>
      </c>
      <c r="D84" s="39" t="s">
        <v>214</v>
      </c>
      <c r="E84" s="39"/>
      <c r="F84" s="39"/>
      <c r="G84" s="39"/>
      <c r="H84" s="39"/>
      <c r="I84" s="39"/>
      <c r="J84" s="39"/>
      <c r="K84" s="39"/>
      <c r="L84" s="39"/>
      <c r="M84" s="39"/>
    </row>
    <row r="85" spans="1:43" x14ac:dyDescent="0.25">
      <c r="A85" s="2" t="s">
        <v>215</v>
      </c>
      <c r="B85" s="1" t="s">
        <v>38</v>
      </c>
      <c r="C85" s="1" t="s">
        <v>216</v>
      </c>
      <c r="D85" t="s">
        <v>217</v>
      </c>
      <c r="E85" t="s">
        <v>123</v>
      </c>
      <c r="F85">
        <v>3</v>
      </c>
      <c r="G85">
        <v>0</v>
      </c>
      <c r="H85">
        <f>F85*AE85</f>
        <v>0</v>
      </c>
      <c r="I85">
        <f>J85-H85</f>
        <v>0</v>
      </c>
      <c r="J85">
        <f>F85*G85</f>
        <v>0</v>
      </c>
      <c r="K85">
        <v>0</v>
      </c>
      <c r="L85">
        <f>F85*K85</f>
        <v>0</v>
      </c>
      <c r="N85">
        <v>1</v>
      </c>
      <c r="O85">
        <f>IF(N85=5,I85,0)</f>
        <v>0</v>
      </c>
      <c r="Z85">
        <f>IF(AD85=0,J85,0)</f>
        <v>0</v>
      </c>
      <c r="AA85">
        <f>IF(AD85=15,J85,0)</f>
        <v>0</v>
      </c>
      <c r="AB85">
        <f>IF(AD85=21,J85,0)</f>
        <v>0</v>
      </c>
      <c r="AD85">
        <v>21</v>
      </c>
      <c r="AE85">
        <f>G85*AG85</f>
        <v>0</v>
      </c>
      <c r="AF85">
        <f>G85*(1-AG85)</f>
        <v>0</v>
      </c>
      <c r="AG85">
        <v>1</v>
      </c>
      <c r="AM85">
        <f>F85*AE85</f>
        <v>0</v>
      </c>
      <c r="AN85">
        <f>F85*AF85</f>
        <v>0</v>
      </c>
      <c r="AO85" t="s">
        <v>173</v>
      </c>
      <c r="AP85" t="s">
        <v>174</v>
      </c>
      <c r="AQ85" s="11" t="s">
        <v>49</v>
      </c>
    </row>
    <row r="86" spans="1:43" x14ac:dyDescent="0.25">
      <c r="A86" s="2" t="s">
        <v>218</v>
      </c>
      <c r="B86" s="1" t="s">
        <v>38</v>
      </c>
      <c r="C86" s="1" t="s">
        <v>219</v>
      </c>
      <c r="D86" t="s">
        <v>220</v>
      </c>
      <c r="E86" t="s">
        <v>123</v>
      </c>
      <c r="F86">
        <v>8</v>
      </c>
      <c r="G86">
        <v>0</v>
      </c>
      <c r="H86">
        <f>F86*AE86</f>
        <v>0</v>
      </c>
      <c r="I86">
        <f>J86-H86</f>
        <v>0</v>
      </c>
      <c r="J86">
        <f>F86*G86</f>
        <v>0</v>
      </c>
      <c r="K86">
        <v>0</v>
      </c>
      <c r="L86">
        <f>F86*K86</f>
        <v>0</v>
      </c>
      <c r="N86">
        <v>1</v>
      </c>
      <c r="O86">
        <f>IF(N86=5,I86,0)</f>
        <v>0</v>
      </c>
      <c r="Z86">
        <f>IF(AD86=0,J86,0)</f>
        <v>0</v>
      </c>
      <c r="AA86">
        <f>IF(AD86=15,J86,0)</f>
        <v>0</v>
      </c>
      <c r="AB86">
        <f>IF(AD86=21,J86,0)</f>
        <v>0</v>
      </c>
      <c r="AD86">
        <v>21</v>
      </c>
      <c r="AE86">
        <f>G86*AG86</f>
        <v>0</v>
      </c>
      <c r="AF86">
        <f>G86*(1-AG86)</f>
        <v>0</v>
      </c>
      <c r="AG86">
        <v>1</v>
      </c>
      <c r="AM86">
        <f>F86*AE86</f>
        <v>0</v>
      </c>
      <c r="AN86">
        <f>F86*AF86</f>
        <v>0</v>
      </c>
      <c r="AO86" t="s">
        <v>173</v>
      </c>
      <c r="AP86" t="s">
        <v>174</v>
      </c>
      <c r="AQ86" s="11" t="s">
        <v>49</v>
      </c>
    </row>
    <row r="87" spans="1:43" x14ac:dyDescent="0.25">
      <c r="A87" s="2" t="s">
        <v>221</v>
      </c>
      <c r="B87" s="1" t="s">
        <v>38</v>
      </c>
      <c r="C87" s="1" t="s">
        <v>222</v>
      </c>
      <c r="D87" t="s">
        <v>223</v>
      </c>
      <c r="E87" t="s">
        <v>123</v>
      </c>
      <c r="F87">
        <v>10</v>
      </c>
      <c r="G87">
        <v>0</v>
      </c>
      <c r="H87">
        <f>F87*AE87</f>
        <v>0</v>
      </c>
      <c r="I87">
        <f>J87-H87</f>
        <v>0</v>
      </c>
      <c r="J87">
        <f>F87*G87</f>
        <v>0</v>
      </c>
      <c r="K87">
        <v>0</v>
      </c>
      <c r="L87">
        <f>F87*K87</f>
        <v>0</v>
      </c>
      <c r="N87">
        <v>1</v>
      </c>
      <c r="O87">
        <f>IF(N87=5,I87,0)</f>
        <v>0</v>
      </c>
      <c r="Z87">
        <f>IF(AD87=0,J87,0)</f>
        <v>0</v>
      </c>
      <c r="AA87">
        <f>IF(AD87=15,J87,0)</f>
        <v>0</v>
      </c>
      <c r="AB87">
        <f>IF(AD87=21,J87,0)</f>
        <v>0</v>
      </c>
      <c r="AD87">
        <v>21</v>
      </c>
      <c r="AE87">
        <f>G87*AG87</f>
        <v>0</v>
      </c>
      <c r="AF87">
        <f>G87*(1-AG87)</f>
        <v>0</v>
      </c>
      <c r="AG87">
        <v>1</v>
      </c>
      <c r="AM87">
        <f>F87*AE87</f>
        <v>0</v>
      </c>
      <c r="AN87">
        <f>F87*AF87</f>
        <v>0</v>
      </c>
      <c r="AO87" t="s">
        <v>173</v>
      </c>
      <c r="AP87" t="s">
        <v>174</v>
      </c>
      <c r="AQ87" s="11" t="s">
        <v>49</v>
      </c>
    </row>
    <row r="88" spans="1:43" x14ac:dyDescent="0.25">
      <c r="A88" s="2" t="s">
        <v>224</v>
      </c>
      <c r="B88" s="1" t="s">
        <v>38</v>
      </c>
      <c r="C88" s="1" t="s">
        <v>225</v>
      </c>
      <c r="D88" t="s">
        <v>226</v>
      </c>
      <c r="E88" t="s">
        <v>123</v>
      </c>
      <c r="F88">
        <v>1</v>
      </c>
      <c r="G88">
        <v>0</v>
      </c>
      <c r="H88">
        <f>F88*AE88</f>
        <v>0</v>
      </c>
      <c r="I88">
        <f>J88-H88</f>
        <v>0</v>
      </c>
      <c r="J88">
        <f>F88*G88</f>
        <v>0</v>
      </c>
      <c r="K88">
        <v>0</v>
      </c>
      <c r="L88">
        <f>F88*K88</f>
        <v>0</v>
      </c>
      <c r="N88">
        <v>1</v>
      </c>
      <c r="O88">
        <f>IF(N88=5,I88,0)</f>
        <v>0</v>
      </c>
      <c r="Z88">
        <f>IF(AD88=0,J88,0)</f>
        <v>0</v>
      </c>
      <c r="AA88">
        <f>IF(AD88=15,J88,0)</f>
        <v>0</v>
      </c>
      <c r="AB88">
        <f>IF(AD88=21,J88,0)</f>
        <v>0</v>
      </c>
      <c r="AD88">
        <v>21</v>
      </c>
      <c r="AE88">
        <f>G88*AG88</f>
        <v>0</v>
      </c>
      <c r="AF88">
        <f>G88*(1-AG88)</f>
        <v>0</v>
      </c>
      <c r="AG88">
        <v>1</v>
      </c>
      <c r="AM88">
        <f>F88*AE88</f>
        <v>0</v>
      </c>
      <c r="AN88">
        <f>F88*AF88</f>
        <v>0</v>
      </c>
      <c r="AO88" t="s">
        <v>173</v>
      </c>
      <c r="AP88" t="s">
        <v>174</v>
      </c>
      <c r="AQ88" s="11" t="s">
        <v>49</v>
      </c>
    </row>
    <row r="89" spans="1:43" x14ac:dyDescent="0.25">
      <c r="A89" s="15"/>
      <c r="B89" s="16"/>
      <c r="C89" s="16"/>
      <c r="D89" s="17"/>
      <c r="E89" s="17"/>
      <c r="F89" s="17"/>
      <c r="G89" s="17"/>
      <c r="H89" s="35" t="s">
        <v>227</v>
      </c>
      <c r="I89" s="35"/>
      <c r="J89" s="17">
        <f>J9+J26+J29+J32+J35+J37+J39+J64</f>
        <v>0</v>
      </c>
      <c r="K89" s="17"/>
      <c r="L89" s="17"/>
      <c r="M89" s="17"/>
    </row>
    <row r="90" spans="1:43" x14ac:dyDescent="0.25">
      <c r="A90" s="18" t="s">
        <v>50</v>
      </c>
    </row>
    <row r="91" spans="1:43" ht="0" hidden="1" customHeight="1" x14ac:dyDescent="0.25">
      <c r="A91" s="36"/>
      <c r="B91" s="37"/>
      <c r="C91" s="37"/>
      <c r="D91" s="38"/>
      <c r="E91" s="38"/>
      <c r="F91" s="38"/>
      <c r="G91" s="38"/>
      <c r="H91" s="38"/>
      <c r="I91" s="38"/>
      <c r="J91" s="38"/>
      <c r="K91" s="38"/>
      <c r="L91" s="38"/>
      <c r="M91" s="38"/>
    </row>
  </sheetData>
  <sheetProtection formatCells="0" formatColumns="0" formatRows="0" insertColumns="0" insertRows="0" insertHyperlinks="0" deleteColumns="0" deleteRows="0" sort="0" autoFilter="0" pivotTables="0"/>
  <mergeCells count="58">
    <mergeCell ref="A1:M1"/>
    <mergeCell ref="A2:C2"/>
    <mergeCell ref="A3:C3"/>
    <mergeCell ref="A4:C4"/>
    <mergeCell ref="A5:C5"/>
    <mergeCell ref="E2:F2"/>
    <mergeCell ref="E3:F3"/>
    <mergeCell ref="E4:F4"/>
    <mergeCell ref="E5:F5"/>
    <mergeCell ref="G2:H2"/>
    <mergeCell ref="G3:H3"/>
    <mergeCell ref="G4:H4"/>
    <mergeCell ref="G5:H5"/>
    <mergeCell ref="J2:M2"/>
    <mergeCell ref="J3:M3"/>
    <mergeCell ref="J4:M4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D11:M11"/>
    <mergeCell ref="D13:M13"/>
    <mergeCell ref="D15:M15"/>
    <mergeCell ref="D17:M17"/>
    <mergeCell ref="D19:M19"/>
    <mergeCell ref="D21:M21"/>
    <mergeCell ref="D23:M23"/>
    <mergeCell ref="D25:M25"/>
    <mergeCell ref="D28:M28"/>
    <mergeCell ref="D31:M31"/>
    <mergeCell ref="D34:M34"/>
    <mergeCell ref="D41:M41"/>
    <mergeCell ref="D43:M43"/>
    <mergeCell ref="D46:M46"/>
    <mergeCell ref="D51:M51"/>
    <mergeCell ref="D53:M53"/>
    <mergeCell ref="D55:M55"/>
    <mergeCell ref="D57:M57"/>
    <mergeCell ref="D59:M59"/>
    <mergeCell ref="D61:M61"/>
    <mergeCell ref="D63:M63"/>
    <mergeCell ref="D66:M66"/>
    <mergeCell ref="D67:M67"/>
    <mergeCell ref="D69:M69"/>
    <mergeCell ref="D72:M72"/>
    <mergeCell ref="H89:I89"/>
    <mergeCell ref="A91:M91"/>
    <mergeCell ref="D74:M74"/>
    <mergeCell ref="D76:M76"/>
    <mergeCell ref="D78:M78"/>
    <mergeCell ref="D80:M80"/>
    <mergeCell ref="D84:M84"/>
  </mergeCells>
  <pageMargins left="0.70866141732283472" right="0.70866141732283472" top="0.74803149606299213" bottom="0.74803149606299213" header="0.31496062992125984" footer="0.31496062992125984"/>
  <pageSetup paperSize="9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opLeftCell="A4" workbookViewId="0">
      <selection sqref="A1:I34"/>
    </sheetView>
  </sheetViews>
  <sheetFormatPr defaultRowHeight="13.2" x14ac:dyDescent="0.25"/>
  <cols>
    <col min="1" max="1" width="9.109375" customWidth="1"/>
    <col min="2" max="2" width="12.88671875" customWidth="1"/>
    <col min="3" max="3" width="22.88671875" customWidth="1"/>
    <col min="4" max="4" width="21.6640625" customWidth="1"/>
    <col min="5" max="5" width="14" customWidth="1"/>
    <col min="6" max="6" width="22.88671875" customWidth="1"/>
    <col min="7" max="7" width="9.109375" customWidth="1"/>
    <col min="8" max="8" width="12.88671875" customWidth="1"/>
    <col min="9" max="9" width="22.88671875" customWidth="1"/>
  </cols>
  <sheetData>
    <row r="1" spans="1:9" ht="30" customHeight="1" x14ac:dyDescent="0.25">
      <c r="A1" s="85" t="s">
        <v>228</v>
      </c>
      <c r="B1" s="37"/>
      <c r="C1" s="37"/>
      <c r="D1" s="37"/>
      <c r="E1" s="37"/>
      <c r="F1" s="37"/>
      <c r="G1" s="37"/>
      <c r="H1" s="37"/>
      <c r="I1" s="37"/>
    </row>
    <row r="2" spans="1:9" ht="25.5" customHeight="1" x14ac:dyDescent="0.25">
      <c r="A2" s="86" t="s">
        <v>1</v>
      </c>
      <c r="B2" s="87"/>
      <c r="C2" s="34" t="s">
        <v>267</v>
      </c>
      <c r="D2" s="20"/>
      <c r="E2" s="20" t="s">
        <v>3</v>
      </c>
      <c r="F2" s="20"/>
      <c r="G2" s="20"/>
      <c r="H2" s="20" t="s">
        <v>229</v>
      </c>
      <c r="I2" s="22"/>
    </row>
    <row r="3" spans="1:9" ht="25.5" customHeight="1" x14ac:dyDescent="0.25">
      <c r="A3" s="88" t="s">
        <v>4</v>
      </c>
      <c r="B3" s="37"/>
      <c r="C3" s="1" t="s">
        <v>5</v>
      </c>
      <c r="D3" s="1"/>
      <c r="E3" s="1" t="s">
        <v>7</v>
      </c>
      <c r="F3" s="1"/>
      <c r="G3" s="1"/>
      <c r="H3" s="1" t="s">
        <v>229</v>
      </c>
      <c r="I3" s="23"/>
    </row>
    <row r="4" spans="1:9" ht="25.5" customHeight="1" x14ac:dyDescent="0.25">
      <c r="A4" s="88" t="s">
        <v>8</v>
      </c>
      <c r="B4" s="37"/>
      <c r="C4" s="33" t="s">
        <v>266</v>
      </c>
      <c r="D4" s="1"/>
      <c r="E4" s="1" t="s">
        <v>10</v>
      </c>
      <c r="F4" s="1"/>
      <c r="G4" s="1"/>
      <c r="H4" s="1" t="s">
        <v>229</v>
      </c>
      <c r="I4" s="23"/>
    </row>
    <row r="5" spans="1:9" ht="25.5" customHeight="1" x14ac:dyDescent="0.25">
      <c r="A5" s="88" t="s">
        <v>6</v>
      </c>
      <c r="B5" s="37"/>
      <c r="C5" s="1"/>
      <c r="D5" s="1"/>
      <c r="E5" s="1" t="s">
        <v>9</v>
      </c>
      <c r="F5" s="1"/>
      <c r="G5" s="1"/>
      <c r="H5" s="1" t="s">
        <v>230</v>
      </c>
      <c r="I5" s="24">
        <v>42</v>
      </c>
    </row>
    <row r="6" spans="1:9" ht="25.5" customHeight="1" x14ac:dyDescent="0.25">
      <c r="A6" s="81" t="s">
        <v>11</v>
      </c>
      <c r="B6" s="82"/>
      <c r="C6" s="21"/>
      <c r="D6" s="21"/>
      <c r="E6" s="21" t="s">
        <v>13</v>
      </c>
      <c r="F6" s="21"/>
      <c r="G6" s="21"/>
      <c r="H6" s="21" t="s">
        <v>231</v>
      </c>
      <c r="I6" s="25"/>
    </row>
    <row r="7" spans="1:9" ht="25.5" customHeight="1" x14ac:dyDescent="0.25">
      <c r="A7" s="83" t="s">
        <v>232</v>
      </c>
      <c r="B7" s="84"/>
      <c r="C7" s="84"/>
      <c r="D7" s="84"/>
      <c r="E7" s="84"/>
      <c r="F7" s="84"/>
      <c r="G7" s="84"/>
      <c r="H7" s="84"/>
      <c r="I7" s="84"/>
    </row>
    <row r="8" spans="1:9" ht="25.5" customHeight="1" x14ac:dyDescent="0.25">
      <c r="A8" s="31" t="s">
        <v>233</v>
      </c>
      <c r="B8" s="78" t="s">
        <v>234</v>
      </c>
      <c r="C8" s="79"/>
      <c r="D8" s="31" t="s">
        <v>235</v>
      </c>
      <c r="E8" s="78" t="s">
        <v>236</v>
      </c>
      <c r="F8" s="79"/>
      <c r="G8" s="31" t="s">
        <v>237</v>
      </c>
      <c r="H8" s="78" t="s">
        <v>238</v>
      </c>
      <c r="I8" s="79"/>
    </row>
    <row r="9" spans="1:9" ht="15" x14ac:dyDescent="0.25">
      <c r="A9" s="80" t="s">
        <v>239</v>
      </c>
      <c r="B9" s="27" t="s">
        <v>240</v>
      </c>
      <c r="C9" s="28">
        <f>SUM('Stavební rozpočet'!R9:R88)</f>
        <v>0</v>
      </c>
      <c r="D9" s="64" t="s">
        <v>241</v>
      </c>
      <c r="E9" s="65"/>
      <c r="F9" s="28">
        <v>0</v>
      </c>
      <c r="G9" s="64" t="s">
        <v>242</v>
      </c>
      <c r="H9" s="65"/>
      <c r="I9" s="28">
        <v>0</v>
      </c>
    </row>
    <row r="10" spans="1:9" ht="15" x14ac:dyDescent="0.25">
      <c r="A10" s="80"/>
      <c r="B10" s="27" t="s">
        <v>26</v>
      </c>
      <c r="C10" s="28">
        <f>SUM('Stavební rozpočet'!S9:S88)</f>
        <v>0</v>
      </c>
      <c r="D10" s="64" t="s">
        <v>243</v>
      </c>
      <c r="E10" s="65"/>
      <c r="F10" s="28">
        <v>0</v>
      </c>
      <c r="G10" s="64" t="s">
        <v>244</v>
      </c>
      <c r="H10" s="65"/>
      <c r="I10" s="28">
        <v>0</v>
      </c>
    </row>
    <row r="11" spans="1:9" ht="15" x14ac:dyDescent="0.25">
      <c r="A11" s="80" t="s">
        <v>245</v>
      </c>
      <c r="B11" s="27" t="s">
        <v>240</v>
      </c>
      <c r="C11" s="28">
        <f>SUM('Stavební rozpočet'!T9:T88)</f>
        <v>0</v>
      </c>
      <c r="D11" s="64" t="s">
        <v>246</v>
      </c>
      <c r="E11" s="65"/>
      <c r="F11" s="28">
        <v>0</v>
      </c>
      <c r="G11" s="64" t="s">
        <v>247</v>
      </c>
      <c r="H11" s="65"/>
      <c r="I11" s="28">
        <v>0</v>
      </c>
    </row>
    <row r="12" spans="1:9" ht="15" x14ac:dyDescent="0.25">
      <c r="A12" s="80"/>
      <c r="B12" s="27" t="s">
        <v>26</v>
      </c>
      <c r="C12" s="28">
        <f>SUM('Stavební rozpočet'!U9:U88)</f>
        <v>0</v>
      </c>
      <c r="D12" s="64"/>
      <c r="E12" s="65"/>
      <c r="F12" s="28">
        <v>0</v>
      </c>
      <c r="G12" s="64" t="s">
        <v>248</v>
      </c>
      <c r="H12" s="65"/>
      <c r="I12" s="28">
        <v>0</v>
      </c>
    </row>
    <row r="13" spans="1:9" ht="15" x14ac:dyDescent="0.25">
      <c r="A13" s="80" t="s">
        <v>249</v>
      </c>
      <c r="B13" s="27" t="s">
        <v>240</v>
      </c>
      <c r="C13" s="28">
        <f>SUM('Stavební rozpočet'!V9:V88)</f>
        <v>0</v>
      </c>
      <c r="D13" s="64"/>
      <c r="E13" s="65"/>
      <c r="F13" s="28">
        <v>0</v>
      </c>
      <c r="G13" s="64" t="s">
        <v>250</v>
      </c>
      <c r="H13" s="65"/>
      <c r="I13" s="28">
        <v>0</v>
      </c>
    </row>
    <row r="14" spans="1:9" ht="15" x14ac:dyDescent="0.25">
      <c r="A14" s="80"/>
      <c r="B14" s="27" t="s">
        <v>26</v>
      </c>
      <c r="C14" s="28">
        <f>SUM('Stavební rozpočet'!W9:W88)</f>
        <v>0</v>
      </c>
      <c r="D14" s="64"/>
      <c r="E14" s="65"/>
      <c r="F14" s="28">
        <v>0</v>
      </c>
      <c r="G14" s="64" t="s">
        <v>251</v>
      </c>
      <c r="H14" s="65"/>
      <c r="I14" s="28">
        <v>0</v>
      </c>
    </row>
    <row r="15" spans="1:9" ht="15.6" x14ac:dyDescent="0.25">
      <c r="A15" s="76" t="s">
        <v>166</v>
      </c>
      <c r="B15" s="65"/>
      <c r="C15" s="28">
        <f>SUM('Stavební rozpočet'!X9:X88)</f>
        <v>0</v>
      </c>
      <c r="D15" s="64"/>
      <c r="E15" s="65"/>
      <c r="F15" s="28">
        <v>0</v>
      </c>
      <c r="G15" s="26"/>
      <c r="H15" s="27"/>
      <c r="I15" s="28"/>
    </row>
    <row r="16" spans="1:9" ht="15.6" x14ac:dyDescent="0.25">
      <c r="A16" s="76" t="s">
        <v>252</v>
      </c>
      <c r="B16" s="65"/>
      <c r="C16" s="28">
        <f>SUM('Stavební rozpočet'!P9:P88)</f>
        <v>0</v>
      </c>
      <c r="D16" s="64"/>
      <c r="E16" s="65"/>
      <c r="F16" s="28">
        <v>0</v>
      </c>
      <c r="G16" s="26"/>
      <c r="H16" s="27"/>
      <c r="I16" s="28"/>
    </row>
    <row r="17" spans="1:9" ht="15.6" x14ac:dyDescent="0.25">
      <c r="A17" s="76" t="s">
        <v>253</v>
      </c>
      <c r="B17" s="65"/>
      <c r="C17" s="28">
        <f>SUM(C9:C16)</f>
        <v>0</v>
      </c>
      <c r="D17" s="76" t="s">
        <v>254</v>
      </c>
      <c r="E17" s="77"/>
      <c r="F17" s="28">
        <f>SUM(F9:F16)</f>
        <v>0</v>
      </c>
      <c r="G17" s="76" t="s">
        <v>255</v>
      </c>
      <c r="H17" s="77"/>
      <c r="I17" s="28">
        <f>SUM(I9:I16)</f>
        <v>0</v>
      </c>
    </row>
    <row r="18" spans="1:9" ht="15.6" x14ac:dyDescent="0.25">
      <c r="A18" s="19"/>
      <c r="B18" s="19"/>
      <c r="C18" s="19"/>
      <c r="D18" s="76" t="s">
        <v>256</v>
      </c>
      <c r="E18" s="77"/>
      <c r="F18" s="28">
        <v>0</v>
      </c>
      <c r="G18" s="76" t="s">
        <v>257</v>
      </c>
      <c r="H18" s="77"/>
      <c r="I18" s="28">
        <v>0</v>
      </c>
    </row>
    <row r="19" spans="1:9" ht="15.6" x14ac:dyDescent="0.25">
      <c r="A19" s="19"/>
      <c r="B19" s="19"/>
      <c r="C19" s="19"/>
      <c r="D19" s="19"/>
      <c r="E19" s="19"/>
      <c r="F19" s="19"/>
      <c r="G19" s="30"/>
      <c r="H19" s="30"/>
      <c r="I19" s="19"/>
    </row>
    <row r="20" spans="1:9" ht="15.6" x14ac:dyDescent="0.25">
      <c r="A20" s="19"/>
      <c r="B20" s="19"/>
      <c r="C20" s="19"/>
      <c r="D20" s="19"/>
      <c r="E20" s="19"/>
      <c r="F20" s="19"/>
      <c r="G20" s="30"/>
      <c r="H20" s="30"/>
      <c r="I20" s="19"/>
    </row>
    <row r="21" spans="1:9" ht="15" x14ac:dyDescent="0.25">
      <c r="A21" s="19"/>
      <c r="B21" s="19"/>
      <c r="C21" s="19"/>
      <c r="D21" s="19"/>
      <c r="E21" s="19"/>
      <c r="F21" s="19"/>
      <c r="G21" s="19"/>
      <c r="H21" s="19"/>
      <c r="I21" s="19"/>
    </row>
    <row r="22" spans="1:9" ht="15.6" x14ac:dyDescent="0.25">
      <c r="A22" s="66" t="s">
        <v>258</v>
      </c>
      <c r="B22" s="67"/>
      <c r="C22" s="29">
        <f>SUM('Stavební rozpočet'!Z10:Z88)*(1-C18/100)</f>
        <v>0</v>
      </c>
      <c r="D22" s="19"/>
      <c r="E22" s="19"/>
      <c r="F22" s="19"/>
      <c r="G22" s="19"/>
      <c r="H22" s="19"/>
      <c r="I22" s="19"/>
    </row>
    <row r="23" spans="1:9" ht="15.6" x14ac:dyDescent="0.25">
      <c r="A23" s="66" t="s">
        <v>259</v>
      </c>
      <c r="B23" s="67"/>
      <c r="C23" s="29">
        <f>SUM('Stavební rozpočet'!AA10:AA88)*(1-C18/100)</f>
        <v>0</v>
      </c>
      <c r="D23" s="66" t="s">
        <v>260</v>
      </c>
      <c r="E23" s="67"/>
      <c r="F23" s="29">
        <f>ROUND(C23*(15/100),2)</f>
        <v>0</v>
      </c>
      <c r="G23" s="66" t="s">
        <v>261</v>
      </c>
      <c r="H23" s="67"/>
      <c r="I23" s="29">
        <f>SUM(C22:C24)</f>
        <v>0</v>
      </c>
    </row>
    <row r="24" spans="1:9" ht="15.6" x14ac:dyDescent="0.25">
      <c r="A24" s="66" t="s">
        <v>262</v>
      </c>
      <c r="B24" s="67"/>
      <c r="C24" s="29">
        <f>SUM('Stavební rozpočet'!AB10:AB88)*(1-C18/100)+(F17+I17+F18+I18+I19+I20)</f>
        <v>0</v>
      </c>
      <c r="D24" s="66" t="s">
        <v>263</v>
      </c>
      <c r="E24" s="67"/>
      <c r="F24" s="29">
        <f>ROUND(C24*(21/100),2)</f>
        <v>0</v>
      </c>
      <c r="G24" s="66" t="s">
        <v>264</v>
      </c>
      <c r="H24" s="67"/>
      <c r="I24" s="29">
        <f>F23+F24+I23</f>
        <v>0</v>
      </c>
    </row>
    <row r="25" spans="1:9" ht="15" x14ac:dyDescent="0.25">
      <c r="A25" s="19"/>
      <c r="B25" s="19"/>
      <c r="C25" s="19"/>
      <c r="D25" s="19"/>
      <c r="E25" s="19"/>
      <c r="F25" s="19"/>
      <c r="G25" s="19"/>
      <c r="H25" s="19"/>
      <c r="I25" s="19"/>
    </row>
    <row r="26" spans="1:9" ht="15" x14ac:dyDescent="0.25">
      <c r="A26" s="68" t="s">
        <v>7</v>
      </c>
      <c r="B26" s="69"/>
      <c r="C26" s="70"/>
      <c r="D26" s="68" t="s">
        <v>3</v>
      </c>
      <c r="E26" s="69"/>
      <c r="F26" s="70"/>
      <c r="G26" s="68" t="s">
        <v>10</v>
      </c>
      <c r="H26" s="69"/>
      <c r="I26" s="70"/>
    </row>
    <row r="27" spans="1:9" x14ac:dyDescent="0.25">
      <c r="A27" s="71"/>
      <c r="B27" s="63"/>
      <c r="C27" s="72"/>
      <c r="D27" s="71"/>
      <c r="E27" s="63"/>
      <c r="F27" s="72"/>
      <c r="G27" s="71"/>
      <c r="H27" s="63"/>
      <c r="I27" s="72"/>
    </row>
    <row r="28" spans="1:9" x14ac:dyDescent="0.25">
      <c r="A28" s="71"/>
      <c r="B28" s="63"/>
      <c r="C28" s="72"/>
      <c r="D28" s="71"/>
      <c r="E28" s="63"/>
      <c r="F28" s="72"/>
      <c r="G28" s="71"/>
      <c r="H28" s="63"/>
      <c r="I28" s="72"/>
    </row>
    <row r="29" spans="1:9" x14ac:dyDescent="0.25">
      <c r="A29" s="71"/>
      <c r="B29" s="63"/>
      <c r="C29" s="72"/>
      <c r="D29" s="71"/>
      <c r="E29" s="63"/>
      <c r="F29" s="72"/>
      <c r="G29" s="71"/>
      <c r="H29" s="63"/>
      <c r="I29" s="72"/>
    </row>
    <row r="30" spans="1:9" ht="15" x14ac:dyDescent="0.25">
      <c r="A30" s="73" t="s">
        <v>265</v>
      </c>
      <c r="B30" s="74"/>
      <c r="C30" s="75"/>
      <c r="D30" s="73" t="s">
        <v>265</v>
      </c>
      <c r="E30" s="74"/>
      <c r="F30" s="75"/>
      <c r="G30" s="73" t="s">
        <v>265</v>
      </c>
      <c r="H30" s="74"/>
      <c r="I30" s="75"/>
    </row>
    <row r="31" spans="1:9" ht="15" x14ac:dyDescent="0.25">
      <c r="A31" s="32" t="s">
        <v>50</v>
      </c>
      <c r="B31" s="19"/>
      <c r="C31" s="19"/>
      <c r="D31" s="19"/>
      <c r="E31" s="19"/>
      <c r="F31" s="19"/>
      <c r="G31" s="19"/>
      <c r="H31" s="19"/>
      <c r="I31" s="19"/>
    </row>
    <row r="32" spans="1:9" ht="0" hidden="1" customHeight="1" x14ac:dyDescent="0.25">
      <c r="A32" s="62"/>
      <c r="B32" s="63"/>
      <c r="C32" s="63"/>
      <c r="D32" s="63"/>
      <c r="E32" s="63"/>
      <c r="F32" s="63"/>
      <c r="G32" s="63"/>
      <c r="H32" s="63"/>
      <c r="I32" s="63"/>
    </row>
    <row r="33" spans="1:9" ht="15" x14ac:dyDescent="0.25">
      <c r="A33" s="19"/>
      <c r="B33" s="19"/>
      <c r="C33" s="19"/>
      <c r="D33" s="19"/>
      <c r="E33" s="19"/>
      <c r="F33" s="19"/>
      <c r="G33" s="19"/>
      <c r="H33" s="19"/>
      <c r="I33" s="19"/>
    </row>
    <row r="34" spans="1:9" ht="15" x14ac:dyDescent="0.25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5" x14ac:dyDescent="0.25">
      <c r="A35" s="19"/>
      <c r="B35" s="19"/>
      <c r="C35" s="19"/>
      <c r="D35" s="19"/>
      <c r="E35" s="19"/>
      <c r="F35" s="19"/>
      <c r="G35" s="19"/>
      <c r="H35" s="19"/>
      <c r="I35" s="19"/>
    </row>
  </sheetData>
  <sheetProtection formatCells="0" formatColumns="0" formatRows="0" insertColumns="0" insertRows="0" insertHyperlinks="0" deleteColumns="0" deleteRows="0" sort="0" autoFilter="0" pivotTables="0"/>
  <mergeCells count="51">
    <mergeCell ref="A1:I1"/>
    <mergeCell ref="A2:B2"/>
    <mergeCell ref="A3:B3"/>
    <mergeCell ref="A4:B4"/>
    <mergeCell ref="A5:B5"/>
    <mergeCell ref="A6:B6"/>
    <mergeCell ref="A7:I7"/>
    <mergeCell ref="B8:C8"/>
    <mergeCell ref="A9:A10"/>
    <mergeCell ref="A11:A12"/>
    <mergeCell ref="A13:A14"/>
    <mergeCell ref="A15:B15"/>
    <mergeCell ref="A16:B16"/>
    <mergeCell ref="A17:B17"/>
    <mergeCell ref="E8:F8"/>
    <mergeCell ref="D17:E17"/>
    <mergeCell ref="D18:E18"/>
    <mergeCell ref="H8:I8"/>
    <mergeCell ref="G9:H9"/>
    <mergeCell ref="G10:H10"/>
    <mergeCell ref="G11:H11"/>
    <mergeCell ref="G12:H12"/>
    <mergeCell ref="G13:H13"/>
    <mergeCell ref="G14:H14"/>
    <mergeCell ref="G17:H17"/>
    <mergeCell ref="G18:H18"/>
    <mergeCell ref="D30:F30"/>
    <mergeCell ref="G26:I26"/>
    <mergeCell ref="G27:I29"/>
    <mergeCell ref="G30:I30"/>
    <mergeCell ref="A22:B22"/>
    <mergeCell ref="A23:B23"/>
    <mergeCell ref="A24:B24"/>
    <mergeCell ref="D23:E23"/>
    <mergeCell ref="D24:E24"/>
    <mergeCell ref="A32:I32"/>
    <mergeCell ref="D9:E9"/>
    <mergeCell ref="D10:E10"/>
    <mergeCell ref="D11:E11"/>
    <mergeCell ref="D12:E12"/>
    <mergeCell ref="D13:E13"/>
    <mergeCell ref="D14:E14"/>
    <mergeCell ref="D15:E15"/>
    <mergeCell ref="D16:E16"/>
    <mergeCell ref="G23:H23"/>
    <mergeCell ref="G24:H24"/>
    <mergeCell ref="A26:C26"/>
    <mergeCell ref="A27:C29"/>
    <mergeCell ref="A30:C30"/>
    <mergeCell ref="D26:F26"/>
    <mergeCell ref="D27:F29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Stavební rozpočet</vt:lpstr>
      <vt:lpstr>Krycí list rozpočtu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UB ZELENÉ STEZKY III_6_UL. OBCHODNÍ</dc:title>
  <dc:subject/>
  <dc:creator>Verlag Dashőfer, s.r.o.</dc:creator>
  <cp:keywords/>
  <dc:description/>
  <cp:lastModifiedBy>Štěpančíková Taťána, Ing.</cp:lastModifiedBy>
  <cp:lastPrinted>2023-10-24T10:53:08Z</cp:lastPrinted>
  <dcterms:created xsi:type="dcterms:W3CDTF">2023-08-22T12:32:14Z</dcterms:created>
  <dcterms:modified xsi:type="dcterms:W3CDTF">2024-07-25T09:05:17Z</dcterms:modified>
  <cp:category/>
</cp:coreProperties>
</file>