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80" i="1"/>
  <c r="AN80" i="1" s="1"/>
  <c r="AE80" i="1"/>
  <c r="H80" i="1" s="1"/>
  <c r="AA80" i="1"/>
  <c r="Z80" i="1"/>
  <c r="O80" i="1"/>
  <c r="L80" i="1"/>
  <c r="J80" i="1"/>
  <c r="AB80" i="1" s="1"/>
  <c r="AF79" i="1"/>
  <c r="AN79" i="1" s="1"/>
  <c r="AE79" i="1"/>
  <c r="AM79" i="1" s="1"/>
  <c r="AA79" i="1"/>
  <c r="Z79" i="1"/>
  <c r="O79" i="1"/>
  <c r="L79" i="1"/>
  <c r="J79" i="1"/>
  <c r="AB79" i="1" s="1"/>
  <c r="H79" i="1"/>
  <c r="I79" i="1" s="1"/>
  <c r="AF78" i="1"/>
  <c r="AN78" i="1" s="1"/>
  <c r="AE78" i="1"/>
  <c r="H78" i="1" s="1"/>
  <c r="I78" i="1" s="1"/>
  <c r="AB78" i="1"/>
  <c r="AA78" i="1"/>
  <c r="Z78" i="1"/>
  <c r="O78" i="1"/>
  <c r="L78" i="1"/>
  <c r="J78" i="1"/>
  <c r="AF77" i="1"/>
  <c r="AN77" i="1" s="1"/>
  <c r="AE77" i="1"/>
  <c r="AM77" i="1" s="1"/>
  <c r="AA77" i="1"/>
  <c r="Z77" i="1"/>
  <c r="O77" i="1"/>
  <c r="L77" i="1"/>
  <c r="J77" i="1"/>
  <c r="AB77" i="1" s="1"/>
  <c r="H77" i="1"/>
  <c r="I77" i="1" s="1"/>
  <c r="AF75" i="1"/>
  <c r="AN75" i="1" s="1"/>
  <c r="AE75" i="1"/>
  <c r="H75" i="1" s="1"/>
  <c r="AA75" i="1"/>
  <c r="Z75" i="1"/>
  <c r="O75" i="1"/>
  <c r="L75" i="1"/>
  <c r="J75" i="1"/>
  <c r="AB75" i="1" s="1"/>
  <c r="AF73" i="1"/>
  <c r="AN73" i="1" s="1"/>
  <c r="AE73" i="1"/>
  <c r="AM73" i="1" s="1"/>
  <c r="AA73" i="1"/>
  <c r="Z73" i="1"/>
  <c r="O73" i="1"/>
  <c r="L73" i="1"/>
  <c r="J73" i="1"/>
  <c r="AB73" i="1" s="1"/>
  <c r="AF71" i="1"/>
  <c r="AN71" i="1" s="1"/>
  <c r="AE71" i="1"/>
  <c r="H71" i="1" s="1"/>
  <c r="AA71" i="1"/>
  <c r="Z71" i="1"/>
  <c r="O71" i="1"/>
  <c r="L71" i="1"/>
  <c r="J71" i="1"/>
  <c r="AB71" i="1" s="1"/>
  <c r="AF69" i="1"/>
  <c r="AN69" i="1" s="1"/>
  <c r="AE69" i="1"/>
  <c r="AM69" i="1" s="1"/>
  <c r="AA69" i="1"/>
  <c r="Z69" i="1"/>
  <c r="O69" i="1"/>
  <c r="L69" i="1"/>
  <c r="J69" i="1"/>
  <c r="AB69" i="1" s="1"/>
  <c r="H69" i="1"/>
  <c r="I69" i="1" s="1"/>
  <c r="AF67" i="1"/>
  <c r="AN67" i="1" s="1"/>
  <c r="AE67" i="1"/>
  <c r="H67" i="1" s="1"/>
  <c r="AA67" i="1"/>
  <c r="Z67" i="1"/>
  <c r="O67" i="1"/>
  <c r="L67" i="1"/>
  <c r="J67" i="1"/>
  <c r="AB67" i="1" s="1"/>
  <c r="AF66" i="1"/>
  <c r="AN66" i="1" s="1"/>
  <c r="AE66" i="1"/>
  <c r="AM66" i="1" s="1"/>
  <c r="AA66" i="1"/>
  <c r="Z66" i="1"/>
  <c r="O66" i="1"/>
  <c r="L66" i="1"/>
  <c r="J66" i="1"/>
  <c r="AB66" i="1" s="1"/>
  <c r="AF65" i="1"/>
  <c r="AN65" i="1" s="1"/>
  <c r="AE65" i="1"/>
  <c r="H65" i="1" s="1"/>
  <c r="AA65" i="1"/>
  <c r="Z65" i="1"/>
  <c r="O65" i="1"/>
  <c r="L65" i="1"/>
  <c r="J65" i="1"/>
  <c r="AB65" i="1" s="1"/>
  <c r="AF64" i="1"/>
  <c r="AN64" i="1" s="1"/>
  <c r="AE64" i="1"/>
  <c r="AM64" i="1" s="1"/>
  <c r="AA64" i="1"/>
  <c r="Z64" i="1"/>
  <c r="O64" i="1"/>
  <c r="L64" i="1"/>
  <c r="J64" i="1"/>
  <c r="AB64" i="1" s="1"/>
  <c r="AF62" i="1"/>
  <c r="AN62" i="1" s="1"/>
  <c r="AE62" i="1"/>
  <c r="H62" i="1" s="1"/>
  <c r="AA62" i="1"/>
  <c r="Z62" i="1"/>
  <c r="O62" i="1"/>
  <c r="L62" i="1"/>
  <c r="J62" i="1"/>
  <c r="AB62" i="1" s="1"/>
  <c r="AF59" i="1"/>
  <c r="AN59" i="1" s="1"/>
  <c r="AE59" i="1"/>
  <c r="AM59" i="1" s="1"/>
  <c r="AA59" i="1"/>
  <c r="Z59" i="1"/>
  <c r="O59" i="1"/>
  <c r="L59" i="1"/>
  <c r="L58" i="1" s="1"/>
  <c r="J59" i="1"/>
  <c r="AB59" i="1" s="1"/>
  <c r="H59" i="1"/>
  <c r="I59" i="1" s="1"/>
  <c r="W58" i="1"/>
  <c r="V58" i="1"/>
  <c r="U58" i="1"/>
  <c r="T58" i="1"/>
  <c r="S58" i="1"/>
  <c r="R58" i="1"/>
  <c r="AF56" i="1"/>
  <c r="AN56" i="1" s="1"/>
  <c r="AE56" i="1"/>
  <c r="AM56" i="1" s="1"/>
  <c r="AA56" i="1"/>
  <c r="Z56" i="1"/>
  <c r="O56" i="1"/>
  <c r="L56" i="1"/>
  <c r="J56" i="1"/>
  <c r="AB56" i="1" s="1"/>
  <c r="AF54" i="1"/>
  <c r="AN54" i="1" s="1"/>
  <c r="AE54" i="1"/>
  <c r="AM54" i="1" s="1"/>
  <c r="AA54" i="1"/>
  <c r="Z54" i="1"/>
  <c r="O54" i="1"/>
  <c r="L54" i="1"/>
  <c r="J54" i="1"/>
  <c r="AB54" i="1" s="1"/>
  <c r="AF53" i="1"/>
  <c r="AN53" i="1" s="1"/>
  <c r="AE53" i="1"/>
  <c r="AM53" i="1" s="1"/>
  <c r="AA53" i="1"/>
  <c r="Z53" i="1"/>
  <c r="O53" i="1"/>
  <c r="L53" i="1"/>
  <c r="J53" i="1"/>
  <c r="AB53" i="1" s="1"/>
  <c r="AF52" i="1"/>
  <c r="AN52" i="1" s="1"/>
  <c r="AE52" i="1"/>
  <c r="AM52" i="1" s="1"/>
  <c r="AA52" i="1"/>
  <c r="Z52" i="1"/>
  <c r="O52" i="1"/>
  <c r="L52" i="1"/>
  <c r="J52" i="1"/>
  <c r="AB52" i="1" s="1"/>
  <c r="AF51" i="1"/>
  <c r="AN51" i="1" s="1"/>
  <c r="AE51" i="1"/>
  <c r="AM51" i="1" s="1"/>
  <c r="AA51" i="1"/>
  <c r="Z51" i="1"/>
  <c r="O51" i="1"/>
  <c r="L51" i="1"/>
  <c r="J51" i="1"/>
  <c r="AB51" i="1" s="1"/>
  <c r="AF49" i="1"/>
  <c r="AN49" i="1" s="1"/>
  <c r="AE49" i="1"/>
  <c r="AM49" i="1" s="1"/>
  <c r="AA49" i="1"/>
  <c r="Z49" i="1"/>
  <c r="O49" i="1"/>
  <c r="L49" i="1"/>
  <c r="J49" i="1"/>
  <c r="AB49" i="1" s="1"/>
  <c r="H49" i="1"/>
  <c r="I49" i="1" s="1"/>
  <c r="AF48" i="1"/>
  <c r="AN48" i="1" s="1"/>
  <c r="AE48" i="1"/>
  <c r="AM48" i="1" s="1"/>
  <c r="AA48" i="1"/>
  <c r="Z48" i="1"/>
  <c r="O48" i="1"/>
  <c r="L48" i="1"/>
  <c r="J48" i="1"/>
  <c r="AB48" i="1" s="1"/>
  <c r="H48" i="1"/>
  <c r="I48" i="1" s="1"/>
  <c r="AF46" i="1"/>
  <c r="AN46" i="1" s="1"/>
  <c r="AE46" i="1"/>
  <c r="H46" i="1" s="1"/>
  <c r="AA46" i="1"/>
  <c r="Z46" i="1"/>
  <c r="O46" i="1"/>
  <c r="L46" i="1"/>
  <c r="J46" i="1"/>
  <c r="AB46" i="1" s="1"/>
  <c r="AF44" i="1"/>
  <c r="AN44" i="1" s="1"/>
  <c r="AE44" i="1"/>
  <c r="AM44" i="1" s="1"/>
  <c r="AA44" i="1"/>
  <c r="Z44" i="1"/>
  <c r="O44" i="1"/>
  <c r="L44" i="1"/>
  <c r="L43" i="1" s="1"/>
  <c r="J44" i="1"/>
  <c r="AB44" i="1" s="1"/>
  <c r="H44" i="1"/>
  <c r="X43" i="1"/>
  <c r="W43" i="1"/>
  <c r="V43" i="1"/>
  <c r="U43" i="1"/>
  <c r="T43" i="1"/>
  <c r="S43" i="1"/>
  <c r="R43" i="1"/>
  <c r="AF42" i="1"/>
  <c r="AN42" i="1" s="1"/>
  <c r="AE42" i="1"/>
  <c r="H42" i="1" s="1"/>
  <c r="AA42" i="1"/>
  <c r="AJ41" i="1" s="1"/>
  <c r="Z42" i="1"/>
  <c r="AI41" i="1" s="1"/>
  <c r="O42" i="1"/>
  <c r="P41" i="1" s="1"/>
  <c r="L42" i="1"/>
  <c r="L41" i="1" s="1"/>
  <c r="J42" i="1"/>
  <c r="AB42" i="1" s="1"/>
  <c r="AK41" i="1" s="1"/>
  <c r="X41" i="1"/>
  <c r="W41" i="1"/>
  <c r="V41" i="1"/>
  <c r="U41" i="1"/>
  <c r="T41" i="1"/>
  <c r="S41" i="1"/>
  <c r="R41" i="1"/>
  <c r="AF40" i="1"/>
  <c r="AN40" i="1" s="1"/>
  <c r="AE40" i="1"/>
  <c r="H40" i="1" s="1"/>
  <c r="H39" i="1" s="1"/>
  <c r="AA40" i="1"/>
  <c r="AJ39" i="1" s="1"/>
  <c r="Z40" i="1"/>
  <c r="AI39" i="1" s="1"/>
  <c r="O40" i="1"/>
  <c r="P39" i="1" s="1"/>
  <c r="L40" i="1"/>
  <c r="J40" i="1"/>
  <c r="I40" i="1" s="1"/>
  <c r="I39" i="1" s="1"/>
  <c r="X39" i="1"/>
  <c r="W39" i="1"/>
  <c r="V39" i="1"/>
  <c r="U39" i="1"/>
  <c r="T39" i="1"/>
  <c r="S39" i="1"/>
  <c r="R39" i="1"/>
  <c r="L39" i="1"/>
  <c r="AF37" i="1"/>
  <c r="AN37" i="1" s="1"/>
  <c r="AE37" i="1"/>
  <c r="H37" i="1" s="1"/>
  <c r="AA37" i="1"/>
  <c r="AJ36" i="1" s="1"/>
  <c r="Z37" i="1"/>
  <c r="O37" i="1"/>
  <c r="L37" i="1"/>
  <c r="J37" i="1"/>
  <c r="AB37" i="1" s="1"/>
  <c r="AK36" i="1" s="1"/>
  <c r="AI36" i="1"/>
  <c r="X36" i="1"/>
  <c r="W36" i="1"/>
  <c r="V36" i="1"/>
  <c r="U36" i="1"/>
  <c r="T36" i="1"/>
  <c r="S36" i="1"/>
  <c r="R36" i="1"/>
  <c r="P36" i="1"/>
  <c r="L36" i="1"/>
  <c r="AF34" i="1"/>
  <c r="AN34" i="1" s="1"/>
  <c r="AE34" i="1"/>
  <c r="AM34" i="1" s="1"/>
  <c r="AA34" i="1"/>
  <c r="AJ33" i="1" s="1"/>
  <c r="Z34" i="1"/>
  <c r="L34" i="1"/>
  <c r="J34" i="1"/>
  <c r="AB34" i="1" s="1"/>
  <c r="AK33" i="1" s="1"/>
  <c r="AI33" i="1"/>
  <c r="X33" i="1"/>
  <c r="W33" i="1"/>
  <c r="V33" i="1"/>
  <c r="U33" i="1"/>
  <c r="T33" i="1"/>
  <c r="S33" i="1"/>
  <c r="R33" i="1"/>
  <c r="L33" i="1"/>
  <c r="AF31" i="1"/>
  <c r="AN31" i="1" s="1"/>
  <c r="AE31" i="1"/>
  <c r="AM31" i="1" s="1"/>
  <c r="AA31" i="1"/>
  <c r="AJ30" i="1" s="1"/>
  <c r="Z31" i="1"/>
  <c r="O31" i="1"/>
  <c r="P30" i="1" s="1"/>
  <c r="L31" i="1"/>
  <c r="L30" i="1" s="1"/>
  <c r="J31" i="1"/>
  <c r="AB31" i="1" s="1"/>
  <c r="AK30" i="1" s="1"/>
  <c r="AI30" i="1"/>
  <c r="X30" i="1"/>
  <c r="W30" i="1"/>
  <c r="V30" i="1"/>
  <c r="U30" i="1"/>
  <c r="T30" i="1"/>
  <c r="AF28" i="1"/>
  <c r="AN28" i="1" s="1"/>
  <c r="AE28" i="1"/>
  <c r="AM28" i="1" s="1"/>
  <c r="AA28" i="1"/>
  <c r="Z28" i="1"/>
  <c r="O28" i="1"/>
  <c r="L28" i="1"/>
  <c r="J28" i="1"/>
  <c r="AB28" i="1" s="1"/>
  <c r="AF26" i="1"/>
  <c r="AN26" i="1" s="1"/>
  <c r="AE26" i="1"/>
  <c r="H26" i="1" s="1"/>
  <c r="AA26" i="1"/>
  <c r="Z26" i="1"/>
  <c r="O26" i="1"/>
  <c r="L26" i="1"/>
  <c r="J26" i="1"/>
  <c r="AB26" i="1" s="1"/>
  <c r="AF24" i="1"/>
  <c r="AN24" i="1" s="1"/>
  <c r="AE24" i="1"/>
  <c r="AM24" i="1" s="1"/>
  <c r="AA24" i="1"/>
  <c r="Z24" i="1"/>
  <c r="O24" i="1"/>
  <c r="L24" i="1"/>
  <c r="J24" i="1"/>
  <c r="AB24" i="1" s="1"/>
  <c r="AF22" i="1"/>
  <c r="AN22" i="1" s="1"/>
  <c r="AE22" i="1"/>
  <c r="H22" i="1" s="1"/>
  <c r="AA22" i="1"/>
  <c r="Z22" i="1"/>
  <c r="O22" i="1"/>
  <c r="L22" i="1"/>
  <c r="J22" i="1"/>
  <c r="AF20" i="1"/>
  <c r="AN20" i="1" s="1"/>
  <c r="AE20" i="1"/>
  <c r="AM20" i="1" s="1"/>
  <c r="AA20" i="1"/>
  <c r="Z20" i="1"/>
  <c r="O20" i="1"/>
  <c r="L20" i="1"/>
  <c r="J20" i="1"/>
  <c r="AB20" i="1" s="1"/>
  <c r="H20" i="1"/>
  <c r="I20" i="1" s="1"/>
  <c r="AF18" i="1"/>
  <c r="AN18" i="1" s="1"/>
  <c r="AE18" i="1"/>
  <c r="H18" i="1" s="1"/>
  <c r="AA18" i="1"/>
  <c r="Z18" i="1"/>
  <c r="O18" i="1"/>
  <c r="L18" i="1"/>
  <c r="J18" i="1"/>
  <c r="AF16" i="1"/>
  <c r="AN16" i="1" s="1"/>
  <c r="AE16" i="1"/>
  <c r="AM16" i="1" s="1"/>
  <c r="AA16" i="1"/>
  <c r="Z16" i="1"/>
  <c r="O16" i="1"/>
  <c r="L16" i="1"/>
  <c r="J16" i="1"/>
  <c r="AB16" i="1" s="1"/>
  <c r="H16" i="1"/>
  <c r="I16" i="1" s="1"/>
  <c r="AF14" i="1"/>
  <c r="AN14" i="1" s="1"/>
  <c r="AE14" i="1"/>
  <c r="H14" i="1" s="1"/>
  <c r="AA14" i="1"/>
  <c r="Z14" i="1"/>
  <c r="O14" i="1"/>
  <c r="L14" i="1"/>
  <c r="J14" i="1"/>
  <c r="AF13" i="1"/>
  <c r="AN13" i="1" s="1"/>
  <c r="AE13" i="1"/>
  <c r="AM13" i="1" s="1"/>
  <c r="AA13" i="1"/>
  <c r="Z13" i="1"/>
  <c r="O13" i="1"/>
  <c r="L13" i="1"/>
  <c r="L12" i="1" s="1"/>
  <c r="J13" i="1"/>
  <c r="AB13" i="1" s="1"/>
  <c r="H13" i="1"/>
  <c r="X12" i="1"/>
  <c r="W12" i="1"/>
  <c r="V12" i="1"/>
  <c r="U12" i="1"/>
  <c r="T12" i="1"/>
  <c r="AF10" i="1"/>
  <c r="AN10" i="1" s="1"/>
  <c r="AE10" i="1"/>
  <c r="AM10" i="1" s="1"/>
  <c r="AA10" i="1"/>
  <c r="AJ9" i="1" s="1"/>
  <c r="Z10" i="1"/>
  <c r="AI9" i="1" s="1"/>
  <c r="O10" i="1"/>
  <c r="P9" i="1" s="1"/>
  <c r="L10" i="1"/>
  <c r="L9" i="1" s="1"/>
  <c r="J10" i="1"/>
  <c r="AB10" i="1" s="1"/>
  <c r="AK9" i="1" s="1"/>
  <c r="X9" i="1"/>
  <c r="W9" i="1"/>
  <c r="V9" i="1"/>
  <c r="U9" i="1"/>
  <c r="T9" i="1"/>
  <c r="H54" i="1" l="1"/>
  <c r="I54" i="1" s="1"/>
  <c r="H28" i="1"/>
  <c r="I28" i="1" s="1"/>
  <c r="I22" i="1"/>
  <c r="I14" i="1"/>
  <c r="I67" i="1"/>
  <c r="H66" i="1"/>
  <c r="I66" i="1" s="1"/>
  <c r="H56" i="1"/>
  <c r="I56" i="1" s="1"/>
  <c r="H52" i="1"/>
  <c r="I52" i="1" s="1"/>
  <c r="I46" i="1"/>
  <c r="H34" i="1"/>
  <c r="H33" i="1" s="1"/>
  <c r="H24" i="1"/>
  <c r="I24" i="1" s="1"/>
  <c r="I18" i="1"/>
  <c r="I80" i="1"/>
  <c r="I75" i="1"/>
  <c r="H73" i="1"/>
  <c r="I73" i="1" s="1"/>
  <c r="I71" i="1"/>
  <c r="AJ58" i="1"/>
  <c r="AI58" i="1"/>
  <c r="I65" i="1"/>
  <c r="P58" i="1"/>
  <c r="H64" i="1"/>
  <c r="I64" i="1" s="1"/>
  <c r="I62" i="1"/>
  <c r="H53" i="1"/>
  <c r="I53" i="1" s="1"/>
  <c r="AJ43" i="1"/>
  <c r="H51" i="1"/>
  <c r="I51" i="1" s="1"/>
  <c r="P43" i="1"/>
  <c r="AI43" i="1"/>
  <c r="AM46" i="1"/>
  <c r="AM40" i="1"/>
  <c r="AB40" i="1"/>
  <c r="AK39" i="1" s="1"/>
  <c r="C12" i="2"/>
  <c r="C11" i="2"/>
  <c r="C13" i="2"/>
  <c r="H31" i="1"/>
  <c r="H30" i="1" s="1"/>
  <c r="R30" i="1" s="1"/>
  <c r="AM26" i="1"/>
  <c r="AB22" i="1"/>
  <c r="AM22" i="1"/>
  <c r="AB18" i="1"/>
  <c r="AM18" i="1"/>
  <c r="P12" i="1"/>
  <c r="AB14" i="1"/>
  <c r="AM14" i="1"/>
  <c r="C14" i="2"/>
  <c r="AI12" i="1"/>
  <c r="AJ12" i="1"/>
  <c r="C22" i="2"/>
  <c r="C23" i="2"/>
  <c r="F23" i="2" s="1"/>
  <c r="H10" i="1"/>
  <c r="H9" i="1" s="1"/>
  <c r="R9" i="1" s="1"/>
  <c r="AK58" i="1"/>
  <c r="J39" i="1"/>
  <c r="AK43" i="1"/>
  <c r="I26" i="1"/>
  <c r="I37" i="1"/>
  <c r="I36" i="1" s="1"/>
  <c r="H36" i="1"/>
  <c r="L8" i="1"/>
  <c r="H41" i="1"/>
  <c r="I42" i="1"/>
  <c r="I41" i="1" s="1"/>
  <c r="AM37" i="1"/>
  <c r="I44" i="1"/>
  <c r="AM62" i="1"/>
  <c r="AM65" i="1"/>
  <c r="AM67" i="1"/>
  <c r="AM71" i="1"/>
  <c r="AM75" i="1"/>
  <c r="AM78" i="1"/>
  <c r="AM80" i="1"/>
  <c r="I13" i="1"/>
  <c r="AM42" i="1"/>
  <c r="I31" i="1"/>
  <c r="I30" i="1" s="1"/>
  <c r="S30" i="1" s="1"/>
  <c r="H58" i="1"/>
  <c r="I34" i="1"/>
  <c r="I58" i="1" l="1"/>
  <c r="J58" i="1" s="1"/>
  <c r="H43" i="1"/>
  <c r="H12" i="1"/>
  <c r="I43" i="1"/>
  <c r="J36" i="1"/>
  <c r="AK12" i="1"/>
  <c r="C24" i="2"/>
  <c r="I10" i="1"/>
  <c r="I9" i="1" s="1"/>
  <c r="S9" i="1" s="1"/>
  <c r="R12" i="1"/>
  <c r="C9" i="2" s="1"/>
  <c r="J41" i="1"/>
  <c r="O34" i="1"/>
  <c r="P33" i="1" s="1"/>
  <c r="C16" i="2" s="1"/>
  <c r="I33" i="1"/>
  <c r="J33" i="1" s="1"/>
  <c r="X58" i="1"/>
  <c r="C15" i="2" s="1"/>
  <c r="J30" i="1"/>
  <c r="I12" i="1"/>
  <c r="S12" i="1" s="1"/>
  <c r="H8" i="1"/>
  <c r="J43" i="1" l="1"/>
  <c r="F24" i="2"/>
  <c r="I23" i="2"/>
  <c r="J9" i="1"/>
  <c r="I8" i="1"/>
  <c r="J8" i="1" s="1"/>
  <c r="C10" i="2"/>
  <c r="C17" i="2" s="1"/>
  <c r="J12" i="1"/>
  <c r="J81" i="1" l="1"/>
  <c r="I24" i="2"/>
</calcChain>
</file>

<file path=xl/sharedStrings.xml><?xml version="1.0" encoding="utf-8"?>
<sst xmlns="http://schemas.openxmlformats.org/spreadsheetml/2006/main" count="512" uniqueCount="254">
  <si>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</si>
  <si>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</si>
  <si>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</si>
  <si>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</si>
  <si>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</si>
  <si>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</si>
  <si>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</si>
  <si>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</si>
  <si>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</si>
  <si>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</si>
  <si>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</si>
  <si>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</si>
  <si>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</si>
  <si>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</si>
  <si>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</si>
  <si>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</si>
  <si>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</si>
  <si>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</si>
  <si>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</si>
  <si>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</si>
  <si>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</si>
  <si>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</si>
  <si>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</si>
  <si>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</si>
  <si>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</si>
  <si>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</si>
  <si>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</si>
  <si>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</si>
  <si>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</si>
  <si>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</si>
  <si>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</si>
  <si>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</si>
  <si>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</si>
  <si>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</si>
  <si>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</si>
  <si>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</si>
  <si>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</si>
  <si>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</si>
  <si>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</si>
  <si>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11</t>
  </si>
  <si>
    <t>Přípravné a přidružené práce</t>
  </si>
  <si>
    <t>HS</t>
  </si>
  <si>
    <t>1</t>
  </si>
  <si>
    <t>111201101R00</t>
  </si>
  <si>
    <t>Odstranění křovin i s kořeny na ploše do 1000 m2</t>
  </si>
  <si>
    <t>m2</t>
  </si>
  <si>
    <t>RTS I / 2023</t>
  </si>
  <si>
    <t>11_</t>
  </si>
  <si>
    <t>1_</t>
  </si>
  <si>
    <t>SO 01_</t>
  </si>
  <si>
    <t>RTS komentář:</t>
  </si>
  <si>
    <t>Položka neobsahuje odstranění vytěženého porostu. Tyto práce se ocení samostatně buď jako spálení křovin nebo jako vodorovné přemístění na příslušnou vzdálenost. Položka je určena i pro odstranění stromů o průměru kmene do 10 cm. Součástí položky je i příp. nutné odklizení křovin a stromů na hromady do 50 m nebo s naložením na dopravní prostředek</t>
  </si>
  <si>
    <t>18</t>
  </si>
  <si>
    <t>Povrchové úpravy terénu</t>
  </si>
  <si>
    <t>2</t>
  </si>
  <si>
    <t>183101114R00</t>
  </si>
  <si>
    <t>Hloub. jamek bez výměny půdy do 0,125 m3, rovina, keře</t>
  </si>
  <si>
    <t>kus</t>
  </si>
  <si>
    <t>18_</t>
  </si>
  <si>
    <t>3</t>
  </si>
  <si>
    <t>183101115R00</t>
  </si>
  <si>
    <t>Hloub. jamek bez výměny půdy do 0,4 m3, rovina, svah 1:5</t>
  </si>
  <si>
    <t>Poznámka:</t>
  </si>
  <si>
    <t>stromy v rovině</t>
  </si>
  <si>
    <t>4</t>
  </si>
  <si>
    <t>183205112R00</t>
  </si>
  <si>
    <t>Založení záhonu v rovině/svah 1 : 5, hor. 3</t>
  </si>
  <si>
    <t>Obdělání půdy nakopáním,frézováním nebo rytím. Plošné urovnání terénu. Případné naložení odpadu na 
dopravní prostředek, odvoz do 20km.</t>
  </si>
  <si>
    <t>5</t>
  </si>
  <si>
    <t>184102110R00</t>
  </si>
  <si>
    <t>Výsadba dřevin s balem D do 10 cm, v rovině</t>
  </si>
  <si>
    <t>výsadba keřů do vel. 20 cm - 40 cm</t>
  </si>
  <si>
    <t>6</t>
  </si>
  <si>
    <t>184102111R00</t>
  </si>
  <si>
    <t>Výsadba dřevin s balem D do 20 cm, v rovině</t>
  </si>
  <si>
    <t>výsadba keřů do vel 40 cm a 60 cm</t>
  </si>
  <si>
    <t>7</t>
  </si>
  <si>
    <t>184102115R00</t>
  </si>
  <si>
    <t>Výsadba dřevin s balem D do 60 cm, v rovině</t>
  </si>
  <si>
    <t>výsadba stromů</t>
  </si>
  <si>
    <t>8</t>
  </si>
  <si>
    <t>184202112R00</t>
  </si>
  <si>
    <t>Ukotvení dřeviny kůly D do 10 cm, dl. do 3 m</t>
  </si>
  <si>
    <t>stromy</t>
  </si>
  <si>
    <t>9</t>
  </si>
  <si>
    <t>184802111R00</t>
  </si>
  <si>
    <t>Chem. odplevelení před založ. postřikem, v rovině</t>
  </si>
  <si>
    <t>2 x opakovat ( 86 x2), záhony keřů</t>
  </si>
  <si>
    <t>10</t>
  </si>
  <si>
    <t>184921093R00</t>
  </si>
  <si>
    <t>Mulčování rostlin tl. do 0,1 m rovina</t>
  </si>
  <si>
    <t>záhony 86 m2 + stromové mísy 14 m2</t>
  </si>
  <si>
    <t>19</t>
  </si>
  <si>
    <t>Hloubení pro podzemní stěny, ražení a hloubení důlní</t>
  </si>
  <si>
    <t>199000005R00</t>
  </si>
  <si>
    <t>Poplatek za skládku zeminy a odpadu 1- 4</t>
  </si>
  <si>
    <t>t</t>
  </si>
  <si>
    <t>19_</t>
  </si>
  <si>
    <t>odpad ze založení záhonů</t>
  </si>
  <si>
    <t>H23</t>
  </si>
  <si>
    <t>Plochy a úpravy území</t>
  </si>
  <si>
    <t>12</t>
  </si>
  <si>
    <t>998231311R00</t>
  </si>
  <si>
    <t>Přesun hmot pro sadovnické a krajin. úpravy do 5km</t>
  </si>
  <si>
    <t>H23_</t>
  </si>
  <si>
    <t>9_</t>
  </si>
  <si>
    <t>(stromy - 0,15t/ks, keře - 0,02/m2 )</t>
  </si>
  <si>
    <t>LK</t>
  </si>
  <si>
    <t>13</t>
  </si>
  <si>
    <t>LK 1</t>
  </si>
  <si>
    <t>Likvidace dřevní hmoty</t>
  </si>
  <si>
    <t>akce</t>
  </si>
  <si>
    <t>LK_</t>
  </si>
  <si>
    <t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</si>
  <si>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>VK1</t>
  </si>
  <si>
    <t>Vytyčení</t>
  </si>
  <si>
    <t>14</t>
  </si>
  <si>
    <t>Vytyčení keřů</t>
  </si>
  <si>
    <t>VK1_</t>
  </si>
  <si>
    <t>VS1</t>
  </si>
  <si>
    <t>15</t>
  </si>
  <si>
    <t>Vytyčení stromů</t>
  </si>
  <si>
    <t>VS1_</t>
  </si>
  <si>
    <t>VU1</t>
  </si>
  <si>
    <t>Vegetační úpravy</t>
  </si>
  <si>
    <t>16</t>
  </si>
  <si>
    <t>Aplikace půdního kondicionéru</t>
  </si>
  <si>
    <t>VU1_</t>
  </si>
  <si>
    <t>(stromy 14 m2 , keře 86 m2)</t>
  </si>
  <si>
    <t>17</t>
  </si>
  <si>
    <t>VU13</t>
  </si>
  <si>
    <t>Zhotovení obalu kmene z rákosu</t>
  </si>
  <si>
    <t>ks</t>
  </si>
  <si>
    <t>listnaté stromy</t>
  </si>
  <si>
    <t>VU14</t>
  </si>
  <si>
    <t>Instalace chráničky paty kmene</t>
  </si>
  <si>
    <t>VU15</t>
  </si>
  <si>
    <t>Hnojení tabletovým hnojivem</t>
  </si>
  <si>
    <t>stromy+keře</t>
  </si>
  <si>
    <t>20</t>
  </si>
  <si>
    <t>VU16</t>
  </si>
  <si>
    <t>Zhotovení závlahové mísy u solitérních dřevin o prům. mísy 0,5-1m</t>
  </si>
  <si>
    <t>21</t>
  </si>
  <si>
    <t>VU17</t>
  </si>
  <si>
    <t>Dovoz vody pro zálivku do 1000 m (1x 0,06 m3/strom) včetně ceny vody</t>
  </si>
  <si>
    <t>m3</t>
  </si>
  <si>
    <t>22</t>
  </si>
  <si>
    <t>VU19</t>
  </si>
  <si>
    <t>Dovoz vody pro zálivku do 1000 m (1x 0,02m3/m2, keře) včetně ceny vody</t>
  </si>
  <si>
    <t>23</t>
  </si>
  <si>
    <t>VU1RPK</t>
  </si>
  <si>
    <t>Rozvojová péče - skupiny keřů, 3 roky</t>
  </si>
  <si>
    <t>Zálivka vč.dopravy a ceny vody (10x/rok), odplevelení, doplnění mulče vč. ceny mulče, ochrana proti 
chorobám,výchovný řez,hnojení</t>
  </si>
  <si>
    <t>24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</si>
  <si>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</si>
  <si>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</si>
  <si>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</si>
  <si>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Ostatní materiál</t>
  </si>
  <si>
    <t>OM</t>
  </si>
  <si>
    <t>Z999</t>
  </si>
  <si>
    <t>25</t>
  </si>
  <si>
    <t>10391505.A</t>
  </si>
  <si>
    <t>TerraCottem fyzikální půdní kondicionér po 20 kg, nebo jiný</t>
  </si>
  <si>
    <t>kg</t>
  </si>
  <si>
    <t>Z999_</t>
  </si>
  <si>
    <t>Z_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</si>
  <si>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</si>
  <si>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</si>
  <si>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26</t>
  </si>
  <si>
    <t>25234000.A</t>
  </si>
  <si>
    <t>ROUNDUP BIAKTIV herbicid totální bal. po 1 litru</t>
  </si>
  <si>
    <t>l</t>
  </si>
  <si>
    <t>20ml / 1l vody / 100m2</t>
  </si>
  <si>
    <t>27</t>
  </si>
  <si>
    <t>kerhhi</t>
  </si>
  <si>
    <t>hh- Hypericum ´Hidcote´, v 20-40 cm</t>
  </si>
  <si>
    <t>28</t>
  </si>
  <si>
    <t>kerplm</t>
  </si>
  <si>
    <t>plm - Prunus laurocerasus ´Mount Vernon ´v 20-40 cm</t>
  </si>
  <si>
    <t>29</t>
  </si>
  <si>
    <t>kerroi</t>
  </si>
  <si>
    <t>roi - Rosa ´Innocentia´, v 40-60 cm</t>
  </si>
  <si>
    <t>30</t>
  </si>
  <si>
    <t>OM1</t>
  </si>
  <si>
    <t>tabletové hnojivo</t>
  </si>
  <si>
    <t>strom/ 3ks, keř / 2 ks</t>
  </si>
  <si>
    <t>31</t>
  </si>
  <si>
    <t>OM11</t>
  </si>
  <si>
    <t>kůl (frézovaný, prům. 6 cm, 2,5m)</t>
  </si>
  <si>
    <t>3ks/strom listnatý, 1 ks/strom jehličnatý a Cornus mas na kmínku</t>
  </si>
  <si>
    <t>32</t>
  </si>
  <si>
    <t>OM12</t>
  </si>
  <si>
    <t>příčky (prům. 8cm, délka 60cm)</t>
  </si>
  <si>
    <t>3ks/strom listnatý</t>
  </si>
  <si>
    <t>33</t>
  </si>
  <si>
    <t>OM13</t>
  </si>
  <si>
    <t>úvazky</t>
  </si>
  <si>
    <t>strom /1,5bm</t>
  </si>
  <si>
    <t>34</t>
  </si>
  <si>
    <t>OM14</t>
  </si>
  <si>
    <t>rákos pletený (výška 1,6m, 0,5 bm/strom)</t>
  </si>
  <si>
    <t>35</t>
  </si>
  <si>
    <t>OM15</t>
  </si>
  <si>
    <t>chránička paty kmene před pošk.sekačkou, biodegradibilní</t>
  </si>
  <si>
    <t>36</t>
  </si>
  <si>
    <t>OM18</t>
  </si>
  <si>
    <t>mulčovací kůra (tl.10cm)</t>
  </si>
  <si>
    <t>37</t>
  </si>
  <si>
    <t>strAesc</t>
  </si>
  <si>
    <t>AEB - Aesculus hippocasatnum ´Baumanii´, ok 12-14, ZB</t>
  </si>
  <si>
    <t>38</t>
  </si>
  <si>
    <t>strCP</t>
  </si>
  <si>
    <t>CP - Crataegus laevigata ´Paul´s Scarlet´, ok 12-14,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</si>
  <si>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</si>
  <si>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</si>
  <si>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</si>
  <si>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</si>
  <si>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</si>
  <si>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</si>
  <si>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</si>
  <si>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</si>
  <si>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</si>
  <si>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</si>
  <si>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</si>
  <si>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</si>
  <si>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</si>
  <si>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</si>
  <si>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</si>
  <si>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</si>
  <si>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</si>
  <si>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</si>
  <si>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</si>
  <si>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</si>
  <si>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</si>
  <si>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</si>
  <si>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</si>
  <si>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</si>
  <si>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</si>
  <si>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</si>
  <si>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</si>
  <si>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</si>
  <si>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</si>
  <si>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</si>
  <si>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</si>
  <si>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</si>
  <si>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</si>
  <si>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</si>
  <si>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</si>
  <si>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</si>
  <si>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</si>
  <si>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</si>
  <si>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</si>
  <si>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</si>
  <si>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8 BRATŘÍ LUŽŮ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</si>
</sst>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" fontId="3" fillId="0" borderId="0" xfId="0" applyNumberFormat="1" applyFont="1" applyAlignment="1">
      <alignment vertical="top" wrapText="1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83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63.554687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3" ht="25.5" customHeight="1" x14ac:dyDescent="0.25">
      <c r="A2" s="55" t="s">
        <v>1</v>
      </c>
      <c r="B2" s="56"/>
      <c r="C2" s="56"/>
      <c r="D2" s="34" t="s">
        <v>252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253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H9+H12+H30+H33+H36+H39+H41+H43+H58</f>
        <v>0</v>
      </c>
      <c r="I8" s="11">
        <f>I9+I12+I30+I33+I36+I39+I41+I43+I58</f>
        <v>0</v>
      </c>
      <c r="J8" s="11">
        <f>H8+I8</f>
        <v>0</v>
      </c>
      <c r="K8" s="11"/>
      <c r="L8" s="11">
        <f>L9+L12+L30+L33+L36+L39+L41+L43+L58</f>
        <v>3.0474400000000002E-2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SUM(H10:H10)</f>
        <v>0</v>
      </c>
      <c r="I9" s="11">
        <f>SUM(I10:I10)</f>
        <v>0</v>
      </c>
      <c r="J9" s="11">
        <f>H9+I9</f>
        <v>0</v>
      </c>
      <c r="K9" s="11"/>
      <c r="L9" s="11">
        <f>SUM(L10:L10)</f>
        <v>0</v>
      </c>
      <c r="M9" s="11"/>
      <c r="P9" s="11">
        <f>IF(Q9="PR",J9,SUM(O10:O10))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11</v>
      </c>
      <c r="AI9">
        <f>SUM(Z10:Z10)</f>
        <v>0</v>
      </c>
      <c r="AJ9">
        <f>SUM(AA10:AA10)</f>
        <v>0</v>
      </c>
      <c r="AK9">
        <f>SUM(AB10:AB10)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21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ht="25.5" customHeight="1" x14ac:dyDescent="0.25">
      <c r="C11" s="12" t="s">
        <v>50</v>
      </c>
      <c r="D11" s="39" t="s">
        <v>51</v>
      </c>
      <c r="E11" s="39"/>
      <c r="F11" s="39"/>
      <c r="G11" s="39"/>
      <c r="H11" s="39"/>
      <c r="I11" s="39"/>
      <c r="J11" s="39"/>
      <c r="K11" s="39"/>
      <c r="L11" s="39"/>
      <c r="M11" s="39"/>
    </row>
    <row r="12" spans="1:43" x14ac:dyDescent="0.25">
      <c r="A12" s="13"/>
      <c r="B12" s="14" t="s">
        <v>38</v>
      </c>
      <c r="C12" s="14" t="s">
        <v>52</v>
      </c>
      <c r="D12" s="11" t="s">
        <v>53</v>
      </c>
      <c r="E12" s="11"/>
      <c r="F12" s="11"/>
      <c r="G12" s="11"/>
      <c r="H12" s="11">
        <f>SUM(H13:H28)</f>
        <v>0</v>
      </c>
      <c r="I12" s="11">
        <f>SUM(I13:I28)</f>
        <v>0</v>
      </c>
      <c r="J12" s="11">
        <f>H12+I12</f>
        <v>0</v>
      </c>
      <c r="K12" s="11"/>
      <c r="L12" s="11">
        <f>SUM(L13:L28)</f>
        <v>7.8399999999999997E-3</v>
      </c>
      <c r="M12" s="11"/>
      <c r="P12" s="11">
        <f>IF(Q12="PR",J12,SUM(O13:O28))</f>
        <v>0</v>
      </c>
      <c r="Q12" s="11" t="s">
        <v>41</v>
      </c>
      <c r="R12" s="11">
        <f>IF(Q12="HS",H12,0)</f>
        <v>0</v>
      </c>
      <c r="S12" s="11">
        <f>IF(Q12="HS",I12-P12,0)</f>
        <v>0</v>
      </c>
      <c r="T12" s="11">
        <f>IF(Q12="PS",H12,0)</f>
        <v>0</v>
      </c>
      <c r="U12" s="11">
        <f>IF(Q12="PS",I12-P12,0)</f>
        <v>0</v>
      </c>
      <c r="V12" s="11">
        <f>IF(Q12="MP",H12,0)</f>
        <v>0</v>
      </c>
      <c r="W12" s="11">
        <f>IF(Q12="MP",I12-P12,0)</f>
        <v>0</v>
      </c>
      <c r="X12" s="11">
        <f>IF(Q12="OM",H12,0)</f>
        <v>0</v>
      </c>
      <c r="Y12" s="11">
        <v>18</v>
      </c>
      <c r="AI12">
        <f>SUM(Z13:Z28)</f>
        <v>0</v>
      </c>
      <c r="AJ12">
        <f>SUM(AA13:AA28)</f>
        <v>0</v>
      </c>
      <c r="AK12">
        <f>SUM(AB13:AB28)</f>
        <v>0</v>
      </c>
    </row>
    <row r="13" spans="1:43" x14ac:dyDescent="0.25">
      <c r="A13" s="2" t="s">
        <v>54</v>
      </c>
      <c r="B13" s="1" t="s">
        <v>38</v>
      </c>
      <c r="C13" s="1" t="s">
        <v>55</v>
      </c>
      <c r="D13" t="s">
        <v>56</v>
      </c>
      <c r="E13" t="s">
        <v>57</v>
      </c>
      <c r="F13">
        <v>222</v>
      </c>
      <c r="G13">
        <v>0</v>
      </c>
      <c r="H13">
        <f>F13*AE13</f>
        <v>0</v>
      </c>
      <c r="I13">
        <f>J13-H13</f>
        <v>0</v>
      </c>
      <c r="J13">
        <f>F13*G13</f>
        <v>0</v>
      </c>
      <c r="K13">
        <v>0</v>
      </c>
      <c r="L13">
        <f>F13*K13</f>
        <v>0</v>
      </c>
      <c r="M13" t="s">
        <v>46</v>
      </c>
      <c r="N13">
        <v>1</v>
      </c>
      <c r="O13">
        <f>IF(N13=5,I13,0)</f>
        <v>0</v>
      </c>
      <c r="Z13">
        <f>IF(AD13=0,J13,0)</f>
        <v>0</v>
      </c>
      <c r="AA13">
        <f>IF(AD13=15,J13,0)</f>
        <v>0</v>
      </c>
      <c r="AB13">
        <f>IF(AD13=21,J13,0)</f>
        <v>0</v>
      </c>
      <c r="AD13">
        <v>21</v>
      </c>
      <c r="AE13">
        <f>G13*AG13</f>
        <v>0</v>
      </c>
      <c r="AF13">
        <f>G13*(1-AG13)</f>
        <v>0</v>
      </c>
      <c r="AG13">
        <v>0</v>
      </c>
      <c r="AM13">
        <f>F13*AE13</f>
        <v>0</v>
      </c>
      <c r="AN13">
        <f>F13*AF13</f>
        <v>0</v>
      </c>
      <c r="AO13" t="s">
        <v>58</v>
      </c>
      <c r="AP13" t="s">
        <v>48</v>
      </c>
      <c r="AQ13" s="11" t="s">
        <v>49</v>
      </c>
    </row>
    <row r="14" spans="1:43" x14ac:dyDescent="0.25">
      <c r="A14" s="2" t="s">
        <v>59</v>
      </c>
      <c r="B14" s="1" t="s">
        <v>38</v>
      </c>
      <c r="C14" s="1" t="s">
        <v>60</v>
      </c>
      <c r="D14" t="s">
        <v>61</v>
      </c>
      <c r="E14" t="s">
        <v>57</v>
      </c>
      <c r="F14">
        <v>14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0</v>
      </c>
      <c r="L14">
        <f>F14*K14</f>
        <v>0</v>
      </c>
      <c r="M14" t="s">
        <v>46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</v>
      </c>
      <c r="AM14">
        <f>F14*AE14</f>
        <v>0</v>
      </c>
      <c r="AN14">
        <f>F14*AF14</f>
        <v>0</v>
      </c>
      <c r="AO14" t="s">
        <v>58</v>
      </c>
      <c r="AP14" t="s">
        <v>48</v>
      </c>
      <c r="AQ14" s="11" t="s">
        <v>49</v>
      </c>
    </row>
    <row r="15" spans="1:43" ht="12.75" customHeight="1" x14ac:dyDescent="0.25">
      <c r="C15" s="12" t="s">
        <v>62</v>
      </c>
      <c r="D15" s="39" t="s">
        <v>63</v>
      </c>
      <c r="E15" s="39"/>
      <c r="F15" s="39"/>
      <c r="G15" s="39"/>
      <c r="H15" s="39"/>
      <c r="I15" s="39"/>
      <c r="J15" s="39"/>
      <c r="K15" s="39"/>
      <c r="L15" s="39"/>
      <c r="M15" s="39"/>
    </row>
    <row r="16" spans="1:43" x14ac:dyDescent="0.25">
      <c r="A16" s="2" t="s">
        <v>64</v>
      </c>
      <c r="B16" s="1" t="s">
        <v>38</v>
      </c>
      <c r="C16" s="1" t="s">
        <v>65</v>
      </c>
      <c r="D16" t="s">
        <v>66</v>
      </c>
      <c r="E16" t="s">
        <v>45</v>
      </c>
      <c r="F16">
        <v>86</v>
      </c>
      <c r="G16">
        <v>0</v>
      </c>
      <c r="H16">
        <f>F16*AE16</f>
        <v>0</v>
      </c>
      <c r="I16">
        <f>J16-H16</f>
        <v>0</v>
      </c>
      <c r="J16">
        <f>F16*G16</f>
        <v>0</v>
      </c>
      <c r="K16">
        <v>0</v>
      </c>
      <c r="L16">
        <f>F16*K16</f>
        <v>0</v>
      </c>
      <c r="M16" t="s">
        <v>46</v>
      </c>
      <c r="N16">
        <v>1</v>
      </c>
      <c r="O16">
        <f>IF(N16=5,I16,0)</f>
        <v>0</v>
      </c>
      <c r="Z16">
        <f>IF(AD16=0,J16,0)</f>
        <v>0</v>
      </c>
      <c r="AA16">
        <f>IF(AD16=15,J16,0)</f>
        <v>0</v>
      </c>
      <c r="AB16">
        <f>IF(AD16=21,J16,0)</f>
        <v>0</v>
      </c>
      <c r="AD16">
        <v>21</v>
      </c>
      <c r="AE16">
        <f>G16*AG16</f>
        <v>0</v>
      </c>
      <c r="AF16">
        <f>G16*(1-AG16)</f>
        <v>0</v>
      </c>
      <c r="AG16">
        <v>0</v>
      </c>
      <c r="AM16">
        <f>F16*AE16</f>
        <v>0</v>
      </c>
      <c r="AN16">
        <f>F16*AF16</f>
        <v>0</v>
      </c>
      <c r="AO16" t="s">
        <v>58</v>
      </c>
      <c r="AP16" t="s">
        <v>48</v>
      </c>
      <c r="AQ16" s="11" t="s">
        <v>49</v>
      </c>
    </row>
    <row r="17" spans="1:43" ht="25.5" customHeight="1" x14ac:dyDescent="0.25">
      <c r="C17" s="12" t="s">
        <v>62</v>
      </c>
      <c r="D17" s="39" t="s">
        <v>67</v>
      </c>
      <c r="E17" s="39"/>
      <c r="F17" s="39"/>
      <c r="G17" s="39"/>
      <c r="H17" s="39"/>
      <c r="I17" s="39"/>
      <c r="J17" s="39"/>
      <c r="K17" s="39"/>
      <c r="L17" s="39"/>
      <c r="M17" s="39"/>
    </row>
    <row r="18" spans="1:43" x14ac:dyDescent="0.25">
      <c r="A18" s="2" t="s">
        <v>68</v>
      </c>
      <c r="B18" s="1" t="s">
        <v>38</v>
      </c>
      <c r="C18" s="1" t="s">
        <v>69</v>
      </c>
      <c r="D18" t="s">
        <v>70</v>
      </c>
      <c r="E18" t="s">
        <v>57</v>
      </c>
      <c r="F18">
        <v>126</v>
      </c>
      <c r="G18">
        <v>0</v>
      </c>
      <c r="H18">
        <f>F18*AE18</f>
        <v>0</v>
      </c>
      <c r="I18">
        <f>J18-H18</f>
        <v>0</v>
      </c>
      <c r="J18">
        <f>F18*G18</f>
        <v>0</v>
      </c>
      <c r="K18">
        <v>0</v>
      </c>
      <c r="L18">
        <f>F18*K18</f>
        <v>0</v>
      </c>
      <c r="M18" t="s">
        <v>46</v>
      </c>
      <c r="N18">
        <v>1</v>
      </c>
      <c r="O18">
        <f>IF(N18=5,I18,0)</f>
        <v>0</v>
      </c>
      <c r="Z18">
        <f>IF(AD18=0,J18,0)</f>
        <v>0</v>
      </c>
      <c r="AA18">
        <f>IF(AD18=15,J18,0)</f>
        <v>0</v>
      </c>
      <c r="AB18">
        <f>IF(AD18=21,J18,0)</f>
        <v>0</v>
      </c>
      <c r="AD18">
        <v>21</v>
      </c>
      <c r="AE18">
        <f>G18*AG18</f>
        <v>0</v>
      </c>
      <c r="AF18">
        <f>G18*(1-AG18)</f>
        <v>0</v>
      </c>
      <c r="AG18">
        <v>1.4682539682539681E-2</v>
      </c>
      <c r="AM18">
        <f>F18*AE18</f>
        <v>0</v>
      </c>
      <c r="AN18">
        <f>F18*AF18</f>
        <v>0</v>
      </c>
      <c r="AO18" t="s">
        <v>58</v>
      </c>
      <c r="AP18" t="s">
        <v>48</v>
      </c>
      <c r="AQ18" s="11" t="s">
        <v>49</v>
      </c>
    </row>
    <row r="19" spans="1:43" ht="12.75" customHeight="1" x14ac:dyDescent="0.25">
      <c r="C19" s="12" t="s">
        <v>62</v>
      </c>
      <c r="D19" s="39" t="s">
        <v>71</v>
      </c>
      <c r="E19" s="39"/>
      <c r="F19" s="39"/>
      <c r="G19" s="39"/>
      <c r="H19" s="39"/>
      <c r="I19" s="39"/>
      <c r="J19" s="39"/>
      <c r="K19" s="39"/>
      <c r="L19" s="39"/>
      <c r="M19" s="39"/>
    </row>
    <row r="20" spans="1:43" x14ac:dyDescent="0.25">
      <c r="A20" s="2" t="s">
        <v>72</v>
      </c>
      <c r="B20" s="1" t="s">
        <v>38</v>
      </c>
      <c r="C20" s="1" t="s">
        <v>73</v>
      </c>
      <c r="D20" t="s">
        <v>74</v>
      </c>
      <c r="E20" t="s">
        <v>57</v>
      </c>
      <c r="F20">
        <v>96</v>
      </c>
      <c r="G20">
        <v>0</v>
      </c>
      <c r="H20">
        <f>F20*AE20</f>
        <v>0</v>
      </c>
      <c r="I20">
        <f>J20-H20</f>
        <v>0</v>
      </c>
      <c r="J20">
        <f>F20*G20</f>
        <v>0</v>
      </c>
      <c r="K20">
        <v>0</v>
      </c>
      <c r="L20">
        <f>F20*K20</f>
        <v>0</v>
      </c>
      <c r="M20" t="s">
        <v>46</v>
      </c>
      <c r="N20">
        <v>1</v>
      </c>
      <c r="O20">
        <f>IF(N20=5,I20,0)</f>
        <v>0</v>
      </c>
      <c r="Z20">
        <f>IF(AD20=0,J20,0)</f>
        <v>0</v>
      </c>
      <c r="AA20">
        <f>IF(AD20=15,J20,0)</f>
        <v>0</v>
      </c>
      <c r="AB20">
        <f>IF(AD20=21,J20,0)</f>
        <v>0</v>
      </c>
      <c r="AD20">
        <v>21</v>
      </c>
      <c r="AE20">
        <f>G20*AG20</f>
        <v>0</v>
      </c>
      <c r="AF20">
        <f>G20*(1-AG20)</f>
        <v>0</v>
      </c>
      <c r="AG20">
        <v>9.4871794871794878E-3</v>
      </c>
      <c r="AM20">
        <f>F20*AE20</f>
        <v>0</v>
      </c>
      <c r="AN20">
        <f>F20*AF20</f>
        <v>0</v>
      </c>
      <c r="AO20" t="s">
        <v>58</v>
      </c>
      <c r="AP20" t="s">
        <v>48</v>
      </c>
      <c r="AQ20" s="11" t="s">
        <v>49</v>
      </c>
    </row>
    <row r="21" spans="1:43" ht="12.75" customHeight="1" x14ac:dyDescent="0.25">
      <c r="C21" s="12" t="s">
        <v>62</v>
      </c>
      <c r="D21" s="39" t="s">
        <v>75</v>
      </c>
      <c r="E21" s="39"/>
      <c r="F21" s="39"/>
      <c r="G21" s="39"/>
      <c r="H21" s="39"/>
      <c r="I21" s="39"/>
      <c r="J21" s="39"/>
      <c r="K21" s="39"/>
      <c r="L21" s="39"/>
      <c r="M21" s="39"/>
    </row>
    <row r="22" spans="1:43" x14ac:dyDescent="0.25">
      <c r="A22" s="2" t="s">
        <v>76</v>
      </c>
      <c r="B22" s="1" t="s">
        <v>38</v>
      </c>
      <c r="C22" s="1" t="s">
        <v>77</v>
      </c>
      <c r="D22" t="s">
        <v>78</v>
      </c>
      <c r="E22" t="s">
        <v>57</v>
      </c>
      <c r="F22">
        <v>14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0</v>
      </c>
      <c r="L22">
        <f>F22*K22</f>
        <v>0</v>
      </c>
      <c r="M22" t="s">
        <v>46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6.2116126516343776E-3</v>
      </c>
      <c r="AM22">
        <f>F22*AE22</f>
        <v>0</v>
      </c>
      <c r="AN22">
        <f>F22*AF22</f>
        <v>0</v>
      </c>
      <c r="AO22" t="s">
        <v>58</v>
      </c>
      <c r="AP22" t="s">
        <v>48</v>
      </c>
      <c r="AQ22" s="11" t="s">
        <v>49</v>
      </c>
    </row>
    <row r="23" spans="1:43" ht="12.75" customHeight="1" x14ac:dyDescent="0.25">
      <c r="C23" s="12" t="s">
        <v>62</v>
      </c>
      <c r="D23" s="39" t="s">
        <v>79</v>
      </c>
      <c r="E23" s="39"/>
      <c r="F23" s="39"/>
      <c r="G23" s="39"/>
      <c r="H23" s="39"/>
      <c r="I23" s="39"/>
      <c r="J23" s="39"/>
      <c r="K23" s="39"/>
      <c r="L23" s="39"/>
      <c r="M23" s="39"/>
    </row>
    <row r="24" spans="1:43" x14ac:dyDescent="0.25">
      <c r="A24" s="2" t="s">
        <v>80</v>
      </c>
      <c r="B24" s="1" t="s">
        <v>38</v>
      </c>
      <c r="C24" s="1" t="s">
        <v>81</v>
      </c>
      <c r="D24" t="s">
        <v>82</v>
      </c>
      <c r="E24" t="s">
        <v>57</v>
      </c>
      <c r="F24">
        <v>14</v>
      </c>
      <c r="G24">
        <v>0</v>
      </c>
      <c r="H24">
        <f>F24*AE24</f>
        <v>0</v>
      </c>
      <c r="I24">
        <f>J24-H24</f>
        <v>0</v>
      </c>
      <c r="J24">
        <f>F24*G24</f>
        <v>0</v>
      </c>
      <c r="K24">
        <v>5.5999999999999995E-4</v>
      </c>
      <c r="L24">
        <f>F24*K24</f>
        <v>7.8399999999999997E-3</v>
      </c>
      <c r="M24" t="s">
        <v>46</v>
      </c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0.16937142857142859</v>
      </c>
      <c r="AM24">
        <f>F24*AE24</f>
        <v>0</v>
      </c>
      <c r="AN24">
        <f>F24*AF24</f>
        <v>0</v>
      </c>
      <c r="AO24" t="s">
        <v>58</v>
      </c>
      <c r="AP24" t="s">
        <v>48</v>
      </c>
      <c r="AQ24" s="11" t="s">
        <v>49</v>
      </c>
    </row>
    <row r="25" spans="1:43" ht="12.75" customHeight="1" x14ac:dyDescent="0.25">
      <c r="C25" s="12" t="s">
        <v>62</v>
      </c>
      <c r="D25" s="39" t="s">
        <v>83</v>
      </c>
      <c r="E25" s="39"/>
      <c r="F25" s="39"/>
      <c r="G25" s="39"/>
      <c r="H25" s="39"/>
      <c r="I25" s="39"/>
      <c r="J25" s="39"/>
      <c r="K25" s="39"/>
      <c r="L25" s="39"/>
      <c r="M25" s="39"/>
    </row>
    <row r="26" spans="1:43" x14ac:dyDescent="0.25">
      <c r="A26" s="2" t="s">
        <v>84</v>
      </c>
      <c r="B26" s="1" t="s">
        <v>38</v>
      </c>
      <c r="C26" s="1" t="s">
        <v>85</v>
      </c>
      <c r="D26" t="s">
        <v>86</v>
      </c>
      <c r="E26" t="s">
        <v>45</v>
      </c>
      <c r="F26">
        <v>172</v>
      </c>
      <c r="G26">
        <v>0</v>
      </c>
      <c r="H26">
        <f>F26*AE26</f>
        <v>0</v>
      </c>
      <c r="I26">
        <f>J26-H26</f>
        <v>0</v>
      </c>
      <c r="J26">
        <f>F26*G26</f>
        <v>0</v>
      </c>
      <c r="K26">
        <v>0</v>
      </c>
      <c r="L26">
        <f>F26*K26</f>
        <v>0</v>
      </c>
      <c r="M26" t="s">
        <v>46</v>
      </c>
      <c r="N26">
        <v>1</v>
      </c>
      <c r="O26">
        <f>IF(N26=5,I26,0)</f>
        <v>0</v>
      </c>
      <c r="Z26">
        <f>IF(AD26=0,J26,0)</f>
        <v>0</v>
      </c>
      <c r="AA26">
        <f>IF(AD26=15,J26,0)</f>
        <v>0</v>
      </c>
      <c r="AB26">
        <f>IF(AD26=21,J26,0)</f>
        <v>0</v>
      </c>
      <c r="AD26">
        <v>21</v>
      </c>
      <c r="AE26">
        <f>G26*AG26</f>
        <v>0</v>
      </c>
      <c r="AF26">
        <f>G26*(1-AG26)</f>
        <v>0</v>
      </c>
      <c r="AG26">
        <v>5.6710775047258983E-3</v>
      </c>
      <c r="AM26">
        <f>F26*AE26</f>
        <v>0</v>
      </c>
      <c r="AN26">
        <f>F26*AF26</f>
        <v>0</v>
      </c>
      <c r="AO26" t="s">
        <v>58</v>
      </c>
      <c r="AP26" t="s">
        <v>48</v>
      </c>
      <c r="AQ26" s="11" t="s">
        <v>49</v>
      </c>
    </row>
    <row r="27" spans="1:43" ht="12.75" customHeight="1" x14ac:dyDescent="0.25">
      <c r="C27" s="12" t="s">
        <v>62</v>
      </c>
      <c r="D27" s="39" t="s">
        <v>87</v>
      </c>
      <c r="E27" s="39"/>
      <c r="F27" s="39"/>
      <c r="G27" s="39"/>
      <c r="H27" s="39"/>
      <c r="I27" s="39"/>
      <c r="J27" s="39"/>
      <c r="K27" s="39"/>
      <c r="L27" s="39"/>
      <c r="M27" s="39"/>
    </row>
    <row r="28" spans="1:43" x14ac:dyDescent="0.25">
      <c r="A28" s="2" t="s">
        <v>88</v>
      </c>
      <c r="B28" s="1" t="s">
        <v>38</v>
      </c>
      <c r="C28" s="1" t="s">
        <v>89</v>
      </c>
      <c r="D28" t="s">
        <v>90</v>
      </c>
      <c r="E28" t="s">
        <v>45</v>
      </c>
      <c r="F28">
        <v>100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0</v>
      </c>
      <c r="L28">
        <f>F28*K28</f>
        <v>0</v>
      </c>
      <c r="M28" t="s">
        <v>46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21</v>
      </c>
      <c r="AE28">
        <f>G28*AG28</f>
        <v>0</v>
      </c>
      <c r="AF28">
        <f>G28*(1-AG28)</f>
        <v>0</v>
      </c>
      <c r="AG28">
        <v>0</v>
      </c>
      <c r="AM28">
        <f>F28*AE28</f>
        <v>0</v>
      </c>
      <c r="AN28">
        <f>F28*AF28</f>
        <v>0</v>
      </c>
      <c r="AO28" t="s">
        <v>58</v>
      </c>
      <c r="AP28" t="s">
        <v>48</v>
      </c>
      <c r="AQ28" s="11" t="s">
        <v>49</v>
      </c>
    </row>
    <row r="29" spans="1:43" ht="12.75" customHeight="1" x14ac:dyDescent="0.25">
      <c r="C29" s="12" t="s">
        <v>62</v>
      </c>
      <c r="D29" s="39" t="s">
        <v>91</v>
      </c>
      <c r="E29" s="39"/>
      <c r="F29" s="39"/>
      <c r="G29" s="39"/>
      <c r="H29" s="39"/>
      <c r="I29" s="39"/>
      <c r="J29" s="39"/>
      <c r="K29" s="39"/>
      <c r="L29" s="39"/>
      <c r="M29" s="39"/>
    </row>
    <row r="30" spans="1:43" x14ac:dyDescent="0.25">
      <c r="A30" s="13"/>
      <c r="B30" s="14" t="s">
        <v>38</v>
      </c>
      <c r="C30" s="14" t="s">
        <v>92</v>
      </c>
      <c r="D30" s="11" t="s">
        <v>93</v>
      </c>
      <c r="E30" s="11"/>
      <c r="F30" s="11"/>
      <c r="G30" s="11"/>
      <c r="H30" s="11">
        <f>SUM(H31:H31)</f>
        <v>0</v>
      </c>
      <c r="I30" s="11">
        <f>SUM(I31:I31)</f>
        <v>0</v>
      </c>
      <c r="J30" s="11">
        <f>H30+I30</f>
        <v>0</v>
      </c>
      <c r="K30" s="11"/>
      <c r="L30" s="11">
        <f>SUM(L31:L31)</f>
        <v>0</v>
      </c>
      <c r="M30" s="11"/>
      <c r="P30" s="11">
        <f>IF(Q30="PR",J30,SUM(O31:O31))</f>
        <v>0</v>
      </c>
      <c r="Q30" s="11" t="s">
        <v>41</v>
      </c>
      <c r="R30" s="11">
        <f>IF(Q30="HS",H30,0)</f>
        <v>0</v>
      </c>
      <c r="S30" s="11">
        <f>IF(Q30="HS",I30-P30,0)</f>
        <v>0</v>
      </c>
      <c r="T30" s="11">
        <f>IF(Q30="PS",H30,0)</f>
        <v>0</v>
      </c>
      <c r="U30" s="11">
        <f>IF(Q30="PS",I30-P30,0)</f>
        <v>0</v>
      </c>
      <c r="V30" s="11">
        <f>IF(Q30="MP",H30,0)</f>
        <v>0</v>
      </c>
      <c r="W30" s="11">
        <f>IF(Q30="MP",I30-P30,0)</f>
        <v>0</v>
      </c>
      <c r="X30" s="11">
        <f>IF(Q30="OM",H30,0)</f>
        <v>0</v>
      </c>
      <c r="Y30" s="11">
        <v>19</v>
      </c>
      <c r="AI30">
        <f>SUM(Z31:Z31)</f>
        <v>0</v>
      </c>
      <c r="AJ30">
        <f>SUM(AA31:AA31)</f>
        <v>0</v>
      </c>
      <c r="AK30">
        <f>SUM(AB31:AB31)</f>
        <v>0</v>
      </c>
    </row>
    <row r="31" spans="1:43" x14ac:dyDescent="0.25">
      <c r="A31" s="2" t="s">
        <v>39</v>
      </c>
      <c r="B31" s="1" t="s">
        <v>38</v>
      </c>
      <c r="C31" s="1" t="s">
        <v>94</v>
      </c>
      <c r="D31" t="s">
        <v>95</v>
      </c>
      <c r="E31" t="s">
        <v>96</v>
      </c>
      <c r="F31">
        <v>0.86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0</v>
      </c>
      <c r="L31">
        <f>F31*K31</f>
        <v>0</v>
      </c>
      <c r="M31" t="s">
        <v>46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0</v>
      </c>
      <c r="AM31">
        <f>F31*AE31</f>
        <v>0</v>
      </c>
      <c r="AN31">
        <f>F31*AF31</f>
        <v>0</v>
      </c>
      <c r="AO31" t="s">
        <v>97</v>
      </c>
      <c r="AP31" t="s">
        <v>48</v>
      </c>
      <c r="AQ31" s="11" t="s">
        <v>49</v>
      </c>
    </row>
    <row r="32" spans="1:43" ht="12.75" customHeight="1" x14ac:dyDescent="0.25">
      <c r="C32" s="12" t="s">
        <v>62</v>
      </c>
      <c r="D32" s="39" t="s">
        <v>98</v>
      </c>
      <c r="E32" s="39"/>
      <c r="F32" s="39"/>
      <c r="G32" s="39"/>
      <c r="H32" s="39"/>
      <c r="I32" s="39"/>
      <c r="J32" s="39"/>
      <c r="K32" s="39"/>
      <c r="L32" s="39"/>
      <c r="M32" s="39"/>
    </row>
    <row r="33" spans="1:43" x14ac:dyDescent="0.25">
      <c r="A33" s="13"/>
      <c r="B33" s="14" t="s">
        <v>38</v>
      </c>
      <c r="C33" s="14" t="s">
        <v>99</v>
      </c>
      <c r="D33" s="11" t="s">
        <v>100</v>
      </c>
      <c r="E33" s="11"/>
      <c r="F33" s="11"/>
      <c r="G33" s="11"/>
      <c r="H33" s="11">
        <f>SUM(H34:H34)</f>
        <v>0</v>
      </c>
      <c r="I33" s="11">
        <f>SUM(I34:I34)</f>
        <v>0</v>
      </c>
      <c r="J33" s="11">
        <f>H33+I33</f>
        <v>0</v>
      </c>
      <c r="K33" s="11"/>
      <c r="L33" s="11">
        <f>SUM(L34:L34)</f>
        <v>0</v>
      </c>
      <c r="M33" s="11"/>
      <c r="P33" s="11">
        <f>IF(Q33="PR",J33,SUM(O34:O34))</f>
        <v>0</v>
      </c>
      <c r="Q33" s="11"/>
      <c r="R33" s="11">
        <f>IF(Q33="HS",H33,0)</f>
        <v>0</v>
      </c>
      <c r="S33" s="11">
        <f>IF(Q33="HS",I33-P33,0)</f>
        <v>0</v>
      </c>
      <c r="T33" s="11">
        <f>IF(Q33="PS",H33,0)</f>
        <v>0</v>
      </c>
      <c r="U33" s="11">
        <f>IF(Q33="PS",I33-P33,0)</f>
        <v>0</v>
      </c>
      <c r="V33" s="11">
        <f>IF(Q33="MP",H33,0)</f>
        <v>0</v>
      </c>
      <c r="W33" s="11">
        <f>IF(Q33="MP",I33-P33,0)</f>
        <v>0</v>
      </c>
      <c r="X33" s="11">
        <f>IF(Q33="OM",H33,0)</f>
        <v>0</v>
      </c>
      <c r="Y33" s="11" t="s">
        <v>99</v>
      </c>
      <c r="AI33">
        <f>SUM(Z34:Z34)</f>
        <v>0</v>
      </c>
      <c r="AJ33">
        <f>SUM(AA34:AA34)</f>
        <v>0</v>
      </c>
      <c r="AK33">
        <f>SUM(AB34:AB34)</f>
        <v>0</v>
      </c>
    </row>
    <row r="34" spans="1:43" x14ac:dyDescent="0.25">
      <c r="A34" s="2" t="s">
        <v>101</v>
      </c>
      <c r="B34" s="1" t="s">
        <v>38</v>
      </c>
      <c r="C34" s="1" t="s">
        <v>102</v>
      </c>
      <c r="D34" t="s">
        <v>103</v>
      </c>
      <c r="E34" t="s">
        <v>96</v>
      </c>
      <c r="F34">
        <v>3.82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0</v>
      </c>
      <c r="L34">
        <f>F34*K34</f>
        <v>0</v>
      </c>
      <c r="M34" t="s">
        <v>46</v>
      </c>
      <c r="N34">
        <v>5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0</v>
      </c>
      <c r="AM34">
        <f>F34*AE34</f>
        <v>0</v>
      </c>
      <c r="AN34">
        <f>F34*AF34</f>
        <v>0</v>
      </c>
      <c r="AO34" t="s">
        <v>104</v>
      </c>
      <c r="AP34" t="s">
        <v>105</v>
      </c>
      <c r="AQ34" s="11" t="s">
        <v>49</v>
      </c>
    </row>
    <row r="35" spans="1:43" ht="12.75" customHeight="1" x14ac:dyDescent="0.25">
      <c r="C35" s="12" t="s">
        <v>62</v>
      </c>
      <c r="D35" s="39" t="s">
        <v>106</v>
      </c>
      <c r="E35" s="39"/>
      <c r="F35" s="39"/>
      <c r="G35" s="39"/>
      <c r="H35" s="39"/>
      <c r="I35" s="39"/>
      <c r="J35" s="39"/>
      <c r="K35" s="39"/>
      <c r="L35" s="39"/>
      <c r="M35" s="39"/>
    </row>
    <row r="36" spans="1:43" x14ac:dyDescent="0.25">
      <c r="A36" s="13"/>
      <c r="B36" s="14" t="s">
        <v>38</v>
      </c>
      <c r="C36" s="14" t="s">
        <v>107</v>
      </c>
      <c r="D36" s="11" t="s">
        <v>40</v>
      </c>
      <c r="E36" s="11"/>
      <c r="F36" s="11"/>
      <c r="G36" s="11"/>
      <c r="H36" s="11">
        <f>SUM(H37:H37)</f>
        <v>0</v>
      </c>
      <c r="I36" s="11">
        <f>SUM(I37:I37)</f>
        <v>0</v>
      </c>
      <c r="J36" s="11">
        <f>H36+I36</f>
        <v>0</v>
      </c>
      <c r="K36" s="11"/>
      <c r="L36" s="11">
        <f>SUM(L37:L37)</f>
        <v>0</v>
      </c>
      <c r="M36" s="11"/>
      <c r="P36" s="11">
        <f>IF(Q36="PR",J36,SUM(O37:O37))</f>
        <v>0</v>
      </c>
      <c r="Q36" s="11"/>
      <c r="R36" s="11">
        <f>IF(Q36="HS",H36,0)</f>
        <v>0</v>
      </c>
      <c r="S36" s="11">
        <f>IF(Q36="HS",I36-P36,0)</f>
        <v>0</v>
      </c>
      <c r="T36" s="11">
        <f>IF(Q36="PS",H36,0)</f>
        <v>0</v>
      </c>
      <c r="U36" s="11">
        <f>IF(Q36="PS",I36-P36,0)</f>
        <v>0</v>
      </c>
      <c r="V36" s="11">
        <f>IF(Q36="MP",H36,0)</f>
        <v>0</v>
      </c>
      <c r="W36" s="11">
        <f>IF(Q36="MP",I36-P36,0)</f>
        <v>0</v>
      </c>
      <c r="X36" s="11">
        <f>IF(Q36="OM",H36,0)</f>
        <v>0</v>
      </c>
      <c r="Y36" s="11" t="s">
        <v>107</v>
      </c>
      <c r="AI36">
        <f>SUM(Z37:Z37)</f>
        <v>0</v>
      </c>
      <c r="AJ36">
        <f>SUM(AA37:AA37)</f>
        <v>0</v>
      </c>
      <c r="AK36">
        <f>SUM(AB37:AB37)</f>
        <v>0</v>
      </c>
    </row>
    <row r="37" spans="1:43" x14ac:dyDescent="0.25">
      <c r="A37" s="2" t="s">
        <v>108</v>
      </c>
      <c r="B37" s="1" t="s">
        <v>38</v>
      </c>
      <c r="C37" s="1" t="s">
        <v>109</v>
      </c>
      <c r="D37" t="s">
        <v>110</v>
      </c>
      <c r="E37" t="s">
        <v>111</v>
      </c>
      <c r="F37">
        <v>1</v>
      </c>
      <c r="G37">
        <v>0</v>
      </c>
      <c r="H37">
        <f>F37*AE37</f>
        <v>0</v>
      </c>
      <c r="I37">
        <f>J37-H37</f>
        <v>0</v>
      </c>
      <c r="J37">
        <f>F37*G37</f>
        <v>0</v>
      </c>
      <c r="K37">
        <v>0</v>
      </c>
      <c r="L37">
        <f>F37*K37</f>
        <v>0</v>
      </c>
      <c r="N37">
        <v>1</v>
      </c>
      <c r="O37">
        <f>IF(N37=5,I37,0)</f>
        <v>0</v>
      </c>
      <c r="Z37">
        <f>IF(AD37=0,J37,0)</f>
        <v>0</v>
      </c>
      <c r="AA37">
        <f>IF(AD37=15,J37,0)</f>
        <v>0</v>
      </c>
      <c r="AB37">
        <f>IF(AD37=21,J37,0)</f>
        <v>0</v>
      </c>
      <c r="AD37">
        <v>21</v>
      </c>
      <c r="AE37">
        <f>G37*AG37</f>
        <v>0</v>
      </c>
      <c r="AF37">
        <f>G37*(1-AG37)</f>
        <v>0</v>
      </c>
      <c r="AG37">
        <v>1</v>
      </c>
      <c r="AM37">
        <f>F37*AE37</f>
        <v>0</v>
      </c>
      <c r="AN37">
        <f>F37*AF37</f>
        <v>0</v>
      </c>
      <c r="AO37" t="s">
        <v>112</v>
      </c>
      <c r="AP37" t="s">
        <v>105</v>
      </c>
      <c r="AQ37" s="11" t="s">
        <v>49</v>
      </c>
    </row>
    <row r="38" spans="1:43" ht="76.5" customHeight="1" x14ac:dyDescent="0.25">
      <c r="C38" s="12" t="s">
        <v>62</v>
      </c>
      <c r="D38" s="39" t="s">
        <v>113</v>
      </c>
      <c r="E38" s="39"/>
      <c r="F38" s="39"/>
      <c r="G38" s="39"/>
      <c r="H38" s="39"/>
      <c r="I38" s="39"/>
      <c r="J38" s="39"/>
      <c r="K38" s="39"/>
      <c r="L38" s="39"/>
      <c r="M38" s="39"/>
    </row>
    <row r="39" spans="1:43" x14ac:dyDescent="0.25">
      <c r="A39" s="13"/>
      <c r="B39" s="14" t="s">
        <v>38</v>
      </c>
      <c r="C39" s="14" t="s">
        <v>114</v>
      </c>
      <c r="D39" s="11" t="s">
        <v>115</v>
      </c>
      <c r="E39" s="11"/>
      <c r="F39" s="11"/>
      <c r="G39" s="11"/>
      <c r="H39" s="11">
        <f>SUM(H40:H40)</f>
        <v>0</v>
      </c>
      <c r="I39" s="11">
        <f>SUM(I40:I40)</f>
        <v>0</v>
      </c>
      <c r="J39" s="11">
        <f>H39+I39</f>
        <v>0</v>
      </c>
      <c r="K39" s="11"/>
      <c r="L39" s="11">
        <f>SUM(L40:L40)</f>
        <v>0</v>
      </c>
      <c r="M39" s="11"/>
      <c r="P39" s="11">
        <f>IF(Q39="PR",J39,SUM(O40:O40))</f>
        <v>0</v>
      </c>
      <c r="Q39" s="11"/>
      <c r="R39" s="11">
        <f>IF(Q39="HS",H39,0)</f>
        <v>0</v>
      </c>
      <c r="S39" s="11">
        <f>IF(Q39="HS",I39-P39,0)</f>
        <v>0</v>
      </c>
      <c r="T39" s="11">
        <f>IF(Q39="PS",H39,0)</f>
        <v>0</v>
      </c>
      <c r="U39" s="11">
        <f>IF(Q39="PS",I39-P39,0)</f>
        <v>0</v>
      </c>
      <c r="V39" s="11">
        <f>IF(Q39="MP",H39,0)</f>
        <v>0</v>
      </c>
      <c r="W39" s="11">
        <f>IF(Q39="MP",I39-P39,0)</f>
        <v>0</v>
      </c>
      <c r="X39" s="11">
        <f>IF(Q39="OM",H39,0)</f>
        <v>0</v>
      </c>
      <c r="Y39" s="11" t="s">
        <v>114</v>
      </c>
      <c r="AI39">
        <f>SUM(Z40:Z40)</f>
        <v>0</v>
      </c>
      <c r="AJ39">
        <f>SUM(AA40:AA40)</f>
        <v>0</v>
      </c>
      <c r="AK39">
        <f>SUM(AB40:AB40)</f>
        <v>0</v>
      </c>
    </row>
    <row r="40" spans="1:43" x14ac:dyDescent="0.25">
      <c r="A40" s="2" t="s">
        <v>116</v>
      </c>
      <c r="B40" s="1" t="s">
        <v>38</v>
      </c>
      <c r="C40" s="1" t="s">
        <v>114</v>
      </c>
      <c r="D40" t="s">
        <v>117</v>
      </c>
      <c r="F40">
        <v>222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0</v>
      </c>
      <c r="L40">
        <f>F40*K40</f>
        <v>0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21</v>
      </c>
      <c r="AE40">
        <f>G40*AG40</f>
        <v>0</v>
      </c>
      <c r="AF40">
        <f>G40*(1-AG40)</f>
        <v>0</v>
      </c>
      <c r="AG40">
        <v>1</v>
      </c>
      <c r="AM40">
        <f>F40*AE40</f>
        <v>0</v>
      </c>
      <c r="AN40">
        <f>F40*AF40</f>
        <v>0</v>
      </c>
      <c r="AO40" t="s">
        <v>118</v>
      </c>
      <c r="AP40" t="s">
        <v>105</v>
      </c>
      <c r="AQ40" s="11" t="s">
        <v>49</v>
      </c>
    </row>
    <row r="41" spans="1:43" x14ac:dyDescent="0.25">
      <c r="A41" s="13"/>
      <c r="B41" s="14" t="s">
        <v>38</v>
      </c>
      <c r="C41" s="14" t="s">
        <v>119</v>
      </c>
      <c r="D41" s="11" t="s">
        <v>115</v>
      </c>
      <c r="E41" s="11"/>
      <c r="F41" s="11"/>
      <c r="G41" s="11"/>
      <c r="H41" s="11">
        <f>SUM(H42:H42)</f>
        <v>0</v>
      </c>
      <c r="I41" s="11">
        <f>SUM(I42:I42)</f>
        <v>0</v>
      </c>
      <c r="J41" s="11">
        <f>H41+I41</f>
        <v>0</v>
      </c>
      <c r="K41" s="11"/>
      <c r="L41" s="11">
        <f>SUM(L42:L42)</f>
        <v>0</v>
      </c>
      <c r="M41" s="11"/>
      <c r="P41" s="11">
        <f>IF(Q41="PR",J41,SUM(O42:O42))</f>
        <v>0</v>
      </c>
      <c r="Q41" s="11"/>
      <c r="R41" s="11">
        <f>IF(Q41="HS",H41,0)</f>
        <v>0</v>
      </c>
      <c r="S41" s="11">
        <f>IF(Q41="HS",I41-P41,0)</f>
        <v>0</v>
      </c>
      <c r="T41" s="11">
        <f>IF(Q41="PS",H41,0)</f>
        <v>0</v>
      </c>
      <c r="U41" s="11">
        <f>IF(Q41="PS",I41-P41,0)</f>
        <v>0</v>
      </c>
      <c r="V41" s="11">
        <f>IF(Q41="MP",H41,0)</f>
        <v>0</v>
      </c>
      <c r="W41" s="11">
        <f>IF(Q41="MP",I41-P41,0)</f>
        <v>0</v>
      </c>
      <c r="X41" s="11">
        <f>IF(Q41="OM",H41,0)</f>
        <v>0</v>
      </c>
      <c r="Y41" s="11" t="s">
        <v>119</v>
      </c>
      <c r="AI41">
        <f>SUM(Z42:Z42)</f>
        <v>0</v>
      </c>
      <c r="AJ41">
        <f>SUM(AA42:AA42)</f>
        <v>0</v>
      </c>
      <c r="AK41">
        <f>SUM(AB42:AB42)</f>
        <v>0</v>
      </c>
    </row>
    <row r="42" spans="1:43" x14ac:dyDescent="0.25">
      <c r="A42" s="2" t="s">
        <v>120</v>
      </c>
      <c r="B42" s="1" t="s">
        <v>38</v>
      </c>
      <c r="C42" s="1" t="s">
        <v>119</v>
      </c>
      <c r="D42" t="s">
        <v>121</v>
      </c>
      <c r="F42">
        <v>14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0</v>
      </c>
      <c r="L42">
        <f>F42*K42</f>
        <v>0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21</v>
      </c>
      <c r="AE42">
        <f>G42*AG42</f>
        <v>0</v>
      </c>
      <c r="AF42">
        <f>G42*(1-AG42)</f>
        <v>0</v>
      </c>
      <c r="AG42">
        <v>1</v>
      </c>
      <c r="AM42">
        <f>F42*AE42</f>
        <v>0</v>
      </c>
      <c r="AN42">
        <f>F42*AF42</f>
        <v>0</v>
      </c>
      <c r="AO42" t="s">
        <v>122</v>
      </c>
      <c r="AP42" t="s">
        <v>105</v>
      </c>
      <c r="AQ42" s="11" t="s">
        <v>49</v>
      </c>
    </row>
    <row r="43" spans="1:43" x14ac:dyDescent="0.25">
      <c r="A43" s="13"/>
      <c r="B43" s="14" t="s">
        <v>38</v>
      </c>
      <c r="C43" s="14" t="s">
        <v>123</v>
      </c>
      <c r="D43" s="11" t="s">
        <v>124</v>
      </c>
      <c r="E43" s="11"/>
      <c r="F43" s="11"/>
      <c r="G43" s="11"/>
      <c r="H43" s="11">
        <f>SUM(H44:H56)</f>
        <v>0</v>
      </c>
      <c r="I43" s="11">
        <f>SUM(I44:I56)</f>
        <v>0</v>
      </c>
      <c r="J43" s="11">
        <f>H43+I43</f>
        <v>0</v>
      </c>
      <c r="K43" s="11"/>
      <c r="L43" s="11">
        <f>SUM(L44:L56)</f>
        <v>0</v>
      </c>
      <c r="M43" s="11"/>
      <c r="P43" s="11">
        <f>IF(Q43="PR",J43,SUM(O44:O56))</f>
        <v>0</v>
      </c>
      <c r="Q43" s="11"/>
      <c r="R43" s="11">
        <f>IF(Q43="HS",H43,0)</f>
        <v>0</v>
      </c>
      <c r="S43" s="11">
        <f>IF(Q43="HS",I43-P43,0)</f>
        <v>0</v>
      </c>
      <c r="T43" s="11">
        <f>IF(Q43="PS",H43,0)</f>
        <v>0</v>
      </c>
      <c r="U43" s="11">
        <f>IF(Q43="PS",I43-P43,0)</f>
        <v>0</v>
      </c>
      <c r="V43" s="11">
        <f>IF(Q43="MP",H43,0)</f>
        <v>0</v>
      </c>
      <c r="W43" s="11">
        <f>IF(Q43="MP",I43-P43,0)</f>
        <v>0</v>
      </c>
      <c r="X43" s="11">
        <f>IF(Q43="OM",H43,0)</f>
        <v>0</v>
      </c>
      <c r="Y43" s="11" t="s">
        <v>123</v>
      </c>
      <c r="AI43">
        <f>SUM(Z44:Z56)</f>
        <v>0</v>
      </c>
      <c r="AJ43">
        <f>SUM(AA44:AA56)</f>
        <v>0</v>
      </c>
      <c r="AK43">
        <f>SUM(AB44:AB56)</f>
        <v>0</v>
      </c>
    </row>
    <row r="44" spans="1:43" x14ac:dyDescent="0.25">
      <c r="A44" s="2" t="s">
        <v>125</v>
      </c>
      <c r="B44" s="1" t="s">
        <v>38</v>
      </c>
      <c r="C44" s="1" t="s">
        <v>123</v>
      </c>
      <c r="D44" t="s">
        <v>126</v>
      </c>
      <c r="E44" t="s">
        <v>45</v>
      </c>
      <c r="F44">
        <v>100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0</v>
      </c>
      <c r="L44">
        <f>F44*K44</f>
        <v>0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21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127</v>
      </c>
      <c r="AP44" t="s">
        <v>105</v>
      </c>
      <c r="AQ44" s="11" t="s">
        <v>49</v>
      </c>
    </row>
    <row r="45" spans="1:43" ht="12.75" customHeight="1" x14ac:dyDescent="0.25">
      <c r="C45" s="12" t="s">
        <v>62</v>
      </c>
      <c r="D45" s="39" t="s">
        <v>128</v>
      </c>
      <c r="E45" s="39"/>
      <c r="F45" s="39"/>
      <c r="G45" s="39"/>
      <c r="H45" s="39"/>
      <c r="I45" s="39"/>
      <c r="J45" s="39"/>
      <c r="K45" s="39"/>
      <c r="L45" s="39"/>
      <c r="M45" s="39"/>
    </row>
    <row r="46" spans="1:43" x14ac:dyDescent="0.25">
      <c r="A46" s="2" t="s">
        <v>129</v>
      </c>
      <c r="B46" s="1" t="s">
        <v>38</v>
      </c>
      <c r="C46" s="1" t="s">
        <v>130</v>
      </c>
      <c r="D46" t="s">
        <v>131</v>
      </c>
      <c r="E46" t="s">
        <v>132</v>
      </c>
      <c r="F46">
        <v>14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0</v>
      </c>
      <c r="L46">
        <f>F46*K46</f>
        <v>0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21</v>
      </c>
      <c r="AE46">
        <f>G46*AG46</f>
        <v>0</v>
      </c>
      <c r="AF46">
        <f>G46*(1-AG46)</f>
        <v>0</v>
      </c>
      <c r="AG46">
        <v>1</v>
      </c>
      <c r="AM46">
        <f>F46*AE46</f>
        <v>0</v>
      </c>
      <c r="AN46">
        <f>F46*AF46</f>
        <v>0</v>
      </c>
      <c r="AO46" t="s">
        <v>127</v>
      </c>
      <c r="AP46" t="s">
        <v>105</v>
      </c>
      <c r="AQ46" s="11" t="s">
        <v>49</v>
      </c>
    </row>
    <row r="47" spans="1:43" ht="12.75" customHeight="1" x14ac:dyDescent="0.25">
      <c r="C47" s="12" t="s">
        <v>62</v>
      </c>
      <c r="D47" s="39" t="s">
        <v>133</v>
      </c>
      <c r="E47" s="39"/>
      <c r="F47" s="39"/>
      <c r="G47" s="39"/>
      <c r="H47" s="39"/>
      <c r="I47" s="39"/>
      <c r="J47" s="39"/>
      <c r="K47" s="39"/>
      <c r="L47" s="39"/>
      <c r="M47" s="39"/>
    </row>
    <row r="48" spans="1:43" x14ac:dyDescent="0.25">
      <c r="A48" s="2" t="s">
        <v>52</v>
      </c>
      <c r="B48" s="1" t="s">
        <v>38</v>
      </c>
      <c r="C48" s="1" t="s">
        <v>134</v>
      </c>
      <c r="D48" t="s">
        <v>135</v>
      </c>
      <c r="E48" t="s">
        <v>132</v>
      </c>
      <c r="F48">
        <v>14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0</v>
      </c>
      <c r="L48">
        <f>F48*K48</f>
        <v>0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21</v>
      </c>
      <c r="AE48">
        <f>G48*AG48</f>
        <v>0</v>
      </c>
      <c r="AF48">
        <f>G48*(1-AG48)</f>
        <v>0</v>
      </c>
      <c r="AG48">
        <v>1</v>
      </c>
      <c r="AM48">
        <f>F48*AE48</f>
        <v>0</v>
      </c>
      <c r="AN48">
        <f>F48*AF48</f>
        <v>0</v>
      </c>
      <c r="AO48" t="s">
        <v>127</v>
      </c>
      <c r="AP48" t="s">
        <v>105</v>
      </c>
      <c r="AQ48" s="11" t="s">
        <v>49</v>
      </c>
    </row>
    <row r="49" spans="1:43" x14ac:dyDescent="0.25">
      <c r="A49" s="2" t="s">
        <v>92</v>
      </c>
      <c r="B49" s="1" t="s">
        <v>38</v>
      </c>
      <c r="C49" s="1" t="s">
        <v>136</v>
      </c>
      <c r="D49" t="s">
        <v>137</v>
      </c>
      <c r="E49" t="s">
        <v>132</v>
      </c>
      <c r="F49">
        <v>236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0</v>
      </c>
      <c r="L49">
        <f>F49*K49</f>
        <v>0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21</v>
      </c>
      <c r="AE49">
        <f>G49*AG49</f>
        <v>0</v>
      </c>
      <c r="AF49">
        <f>G49*(1-AG49)</f>
        <v>0</v>
      </c>
      <c r="AG49">
        <v>1</v>
      </c>
      <c r="AM49">
        <f>F49*AE49</f>
        <v>0</v>
      </c>
      <c r="AN49">
        <f>F49*AF49</f>
        <v>0</v>
      </c>
      <c r="AO49" t="s">
        <v>127</v>
      </c>
      <c r="AP49" t="s">
        <v>105</v>
      </c>
      <c r="AQ49" s="11" t="s">
        <v>49</v>
      </c>
    </row>
    <row r="50" spans="1:43" ht="12.75" customHeight="1" x14ac:dyDescent="0.25">
      <c r="C50" s="12" t="s">
        <v>62</v>
      </c>
      <c r="D50" s="39" t="s">
        <v>138</v>
      </c>
      <c r="E50" s="39"/>
      <c r="F50" s="39"/>
      <c r="G50" s="39"/>
      <c r="H50" s="39"/>
      <c r="I50" s="39"/>
      <c r="J50" s="39"/>
      <c r="K50" s="39"/>
      <c r="L50" s="39"/>
      <c r="M50" s="39"/>
    </row>
    <row r="51" spans="1:43" x14ac:dyDescent="0.25">
      <c r="A51" s="2" t="s">
        <v>139</v>
      </c>
      <c r="B51" s="1" t="s">
        <v>38</v>
      </c>
      <c r="C51" s="1" t="s">
        <v>140</v>
      </c>
      <c r="D51" t="s">
        <v>141</v>
      </c>
      <c r="E51" t="s">
        <v>132</v>
      </c>
      <c r="F51">
        <v>14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0</v>
      </c>
      <c r="L51">
        <f>F51*K51</f>
        <v>0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21</v>
      </c>
      <c r="AE51">
        <f>G51*AG51</f>
        <v>0</v>
      </c>
      <c r="AF51">
        <f>G51*(1-AG51)</f>
        <v>0</v>
      </c>
      <c r="AG51">
        <v>1</v>
      </c>
      <c r="AM51">
        <f>F51*AE51</f>
        <v>0</v>
      </c>
      <c r="AN51">
        <f>F51*AF51</f>
        <v>0</v>
      </c>
      <c r="AO51" t="s">
        <v>127</v>
      </c>
      <c r="AP51" t="s">
        <v>105</v>
      </c>
      <c r="AQ51" s="11" t="s">
        <v>49</v>
      </c>
    </row>
    <row r="52" spans="1:43" x14ac:dyDescent="0.25">
      <c r="A52" s="2" t="s">
        <v>142</v>
      </c>
      <c r="B52" s="1" t="s">
        <v>38</v>
      </c>
      <c r="C52" s="1" t="s">
        <v>143</v>
      </c>
      <c r="D52" t="s">
        <v>144</v>
      </c>
      <c r="E52" t="s">
        <v>145</v>
      </c>
      <c r="F52">
        <v>0.84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21</v>
      </c>
      <c r="AE52">
        <f>G52*AG52</f>
        <v>0</v>
      </c>
      <c r="AF52">
        <f>G52*(1-AG52)</f>
        <v>0</v>
      </c>
      <c r="AG52">
        <v>1</v>
      </c>
      <c r="AM52">
        <f>F52*AE52</f>
        <v>0</v>
      </c>
      <c r="AN52">
        <f>F52*AF52</f>
        <v>0</v>
      </c>
      <c r="AO52" t="s">
        <v>127</v>
      </c>
      <c r="AP52" t="s">
        <v>105</v>
      </c>
      <c r="AQ52" s="11" t="s">
        <v>49</v>
      </c>
    </row>
    <row r="53" spans="1:43" x14ac:dyDescent="0.25">
      <c r="A53" s="2" t="s">
        <v>146</v>
      </c>
      <c r="B53" s="1" t="s">
        <v>38</v>
      </c>
      <c r="C53" s="1" t="s">
        <v>147</v>
      </c>
      <c r="D53" t="s">
        <v>148</v>
      </c>
      <c r="E53" t="s">
        <v>145</v>
      </c>
      <c r="F53">
        <v>1.72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0</v>
      </c>
      <c r="L53">
        <f>F53*K53</f>
        <v>0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21</v>
      </c>
      <c r="AE53">
        <f>G53*AG53</f>
        <v>0</v>
      </c>
      <c r="AF53">
        <f>G53*(1-AG53)</f>
        <v>0</v>
      </c>
      <c r="AG53">
        <v>1</v>
      </c>
      <c r="AM53">
        <f>F53*AE53</f>
        <v>0</v>
      </c>
      <c r="AN53">
        <f>F53*AF53</f>
        <v>0</v>
      </c>
      <c r="AO53" t="s">
        <v>127</v>
      </c>
      <c r="AP53" t="s">
        <v>105</v>
      </c>
      <c r="AQ53" s="11" t="s">
        <v>49</v>
      </c>
    </row>
    <row r="54" spans="1:43" x14ac:dyDescent="0.25">
      <c r="A54" s="2" t="s">
        <v>149</v>
      </c>
      <c r="B54" s="1" t="s">
        <v>38</v>
      </c>
      <c r="C54" s="1" t="s">
        <v>150</v>
      </c>
      <c r="D54" t="s">
        <v>151</v>
      </c>
      <c r="E54" t="s">
        <v>45</v>
      </c>
      <c r="F54">
        <v>86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21</v>
      </c>
      <c r="AE54">
        <f>G54*AG54</f>
        <v>0</v>
      </c>
      <c r="AF54">
        <f>G54*(1-AG54)</f>
        <v>0</v>
      </c>
      <c r="AG54">
        <v>1</v>
      </c>
      <c r="AM54">
        <f>F54*AE54</f>
        <v>0</v>
      </c>
      <c r="AN54">
        <f>F54*AF54</f>
        <v>0</v>
      </c>
      <c r="AO54" t="s">
        <v>127</v>
      </c>
      <c r="AP54" t="s">
        <v>105</v>
      </c>
      <c r="AQ54" s="11" t="s">
        <v>49</v>
      </c>
    </row>
    <row r="55" spans="1:43" ht="25.5" customHeight="1" x14ac:dyDescent="0.25">
      <c r="C55" s="12" t="s">
        <v>62</v>
      </c>
      <c r="D55" s="39" t="s">
        <v>152</v>
      </c>
      <c r="E55" s="39"/>
      <c r="F55" s="39"/>
      <c r="G55" s="39"/>
      <c r="H55" s="39"/>
      <c r="I55" s="39"/>
      <c r="J55" s="39"/>
      <c r="K55" s="39"/>
      <c r="L55" s="39"/>
      <c r="M55" s="39"/>
    </row>
    <row r="56" spans="1:43" x14ac:dyDescent="0.25">
      <c r="A56" s="2" t="s">
        <v>153</v>
      </c>
      <c r="B56" s="1" t="s">
        <v>38</v>
      </c>
      <c r="C56" s="1" t="s">
        <v>154</v>
      </c>
      <c r="D56" t="s">
        <v>155</v>
      </c>
      <c r="E56" t="s">
        <v>132</v>
      </c>
      <c r="F56">
        <v>14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21</v>
      </c>
      <c r="AE56">
        <f>G56*AG56</f>
        <v>0</v>
      </c>
      <c r="AF56">
        <f>G56*(1-AG56)</f>
        <v>0</v>
      </c>
      <c r="AG56">
        <v>1</v>
      </c>
      <c r="AM56">
        <f>F56*AE56</f>
        <v>0</v>
      </c>
      <c r="AN56">
        <f>F56*AF56</f>
        <v>0</v>
      </c>
      <c r="AO56" t="s">
        <v>127</v>
      </c>
      <c r="AP56" t="s">
        <v>105</v>
      </c>
      <c r="AQ56" s="11" t="s">
        <v>49</v>
      </c>
    </row>
    <row r="57" spans="1:43" ht="38.25" customHeight="1" x14ac:dyDescent="0.25">
      <c r="C57" s="12" t="s">
        <v>62</v>
      </c>
      <c r="D57" s="39" t="s">
        <v>156</v>
      </c>
      <c r="E57" s="39"/>
      <c r="F57" s="39"/>
      <c r="G57" s="39"/>
      <c r="H57" s="39"/>
      <c r="I57" s="39"/>
      <c r="J57" s="39"/>
      <c r="K57" s="39"/>
      <c r="L57" s="39"/>
      <c r="M57" s="39"/>
    </row>
    <row r="58" spans="1:43" x14ac:dyDescent="0.25">
      <c r="A58" s="13"/>
      <c r="B58" s="14" t="s">
        <v>38</v>
      </c>
      <c r="C58" s="14"/>
      <c r="D58" s="11" t="s">
        <v>157</v>
      </c>
      <c r="E58" s="11"/>
      <c r="F58" s="11"/>
      <c r="G58" s="11"/>
      <c r="H58" s="11">
        <f>SUM(H59:H80)</f>
        <v>0</v>
      </c>
      <c r="I58" s="11">
        <f>SUM(I59:I80)</f>
        <v>0</v>
      </c>
      <c r="J58" s="11">
        <f>H58+I58</f>
        <v>0</v>
      </c>
      <c r="K58" s="11"/>
      <c r="L58" s="11">
        <f>SUM(L59:L80)</f>
        <v>2.2634400000000002E-2</v>
      </c>
      <c r="M58" s="11"/>
      <c r="P58" s="11">
        <f>IF(Q58="PR",J58,SUM(O59:O80))</f>
        <v>0</v>
      </c>
      <c r="Q58" s="11" t="s">
        <v>158</v>
      </c>
      <c r="R58" s="11">
        <f>IF(Q58="HS",H58,0)</f>
        <v>0</v>
      </c>
      <c r="S58" s="11">
        <f>IF(Q58="HS",I58-P58,0)</f>
        <v>0</v>
      </c>
      <c r="T58" s="11">
        <f>IF(Q58="PS",H58,0)</f>
        <v>0</v>
      </c>
      <c r="U58" s="11">
        <f>IF(Q58="PS",I58-P58,0)</f>
        <v>0</v>
      </c>
      <c r="V58" s="11">
        <f>IF(Q58="MP",H58,0)</f>
        <v>0</v>
      </c>
      <c r="W58" s="11">
        <f>IF(Q58="MP",I58-P58,0)</f>
        <v>0</v>
      </c>
      <c r="X58" s="11">
        <f>IF(Q58="OM",H58,0)</f>
        <v>0</v>
      </c>
      <c r="Y58" s="11" t="s">
        <v>159</v>
      </c>
      <c r="AI58">
        <f>SUM(Z59:Z80)</f>
        <v>0</v>
      </c>
      <c r="AJ58">
        <f>SUM(AA59:AA80)</f>
        <v>0</v>
      </c>
      <c r="AK58">
        <f>SUM(AB59:AB80)</f>
        <v>0</v>
      </c>
    </row>
    <row r="59" spans="1:43" x14ac:dyDescent="0.25">
      <c r="A59" s="2" t="s">
        <v>160</v>
      </c>
      <c r="B59" s="1" t="s">
        <v>38</v>
      </c>
      <c r="C59" s="1" t="s">
        <v>161</v>
      </c>
      <c r="D59" t="s">
        <v>162</v>
      </c>
      <c r="E59" t="s">
        <v>163</v>
      </c>
      <c r="F59">
        <v>22.6</v>
      </c>
      <c r="G59">
        <v>0</v>
      </c>
      <c r="H59">
        <f>F59*AE59</f>
        <v>0</v>
      </c>
      <c r="I59">
        <f>J59-H59</f>
        <v>0</v>
      </c>
      <c r="J59">
        <f>F59*G59</f>
        <v>0</v>
      </c>
      <c r="K59">
        <v>1E-3</v>
      </c>
      <c r="L59">
        <f>F59*K59</f>
        <v>2.2600000000000002E-2</v>
      </c>
      <c r="M59" t="s">
        <v>46</v>
      </c>
      <c r="N59">
        <v>1</v>
      </c>
      <c r="O59">
        <f>IF(N59=5,I59,0)</f>
        <v>0</v>
      </c>
      <c r="Z59">
        <f>IF(AD59=0,J59,0)</f>
        <v>0</v>
      </c>
      <c r="AA59">
        <f>IF(AD59=15,J59,0)</f>
        <v>0</v>
      </c>
      <c r="AB59">
        <f>IF(AD59=21,J59,0)</f>
        <v>0</v>
      </c>
      <c r="AD59">
        <v>21</v>
      </c>
      <c r="AE59">
        <f>G59*AG59</f>
        <v>0</v>
      </c>
      <c r="AF59">
        <f>G59*(1-AG59)</f>
        <v>0</v>
      </c>
      <c r="AG59">
        <v>1</v>
      </c>
      <c r="AM59">
        <f>F59*AE59</f>
        <v>0</v>
      </c>
      <c r="AN59">
        <f>F59*AF59</f>
        <v>0</v>
      </c>
      <c r="AO59" t="s">
        <v>164</v>
      </c>
      <c r="AP59" t="s">
        <v>165</v>
      </c>
      <c r="AQ59" s="11" t="s">
        <v>49</v>
      </c>
    </row>
    <row r="60" spans="1:43" ht="25.5" customHeight="1" x14ac:dyDescent="0.25">
      <c r="C60" s="12" t="s">
        <v>50</v>
      </c>
      <c r="D60" s="39" t="s">
        <v>166</v>
      </c>
      <c r="E60" s="39"/>
      <c r="F60" s="39"/>
      <c r="G60" s="39"/>
      <c r="H60" s="39"/>
      <c r="I60" s="39"/>
      <c r="J60" s="39"/>
      <c r="K60" s="39"/>
      <c r="L60" s="39"/>
      <c r="M60" s="39"/>
    </row>
    <row r="61" spans="1:43" ht="12.75" customHeight="1" x14ac:dyDescent="0.25">
      <c r="C61" s="12" t="s">
        <v>62</v>
      </c>
      <c r="D61" s="39" t="s">
        <v>167</v>
      </c>
      <c r="E61" s="39"/>
      <c r="F61" s="39"/>
      <c r="G61" s="39"/>
      <c r="H61" s="39"/>
      <c r="I61" s="39"/>
      <c r="J61" s="39"/>
      <c r="K61" s="39"/>
      <c r="L61" s="39"/>
      <c r="M61" s="39"/>
    </row>
    <row r="62" spans="1:43" x14ac:dyDescent="0.25">
      <c r="A62" s="2" t="s">
        <v>168</v>
      </c>
      <c r="B62" s="1" t="s">
        <v>38</v>
      </c>
      <c r="C62" s="1" t="s">
        <v>169</v>
      </c>
      <c r="D62" t="s">
        <v>170</v>
      </c>
      <c r="E62" t="s">
        <v>171</v>
      </c>
      <c r="F62">
        <v>3.44E-2</v>
      </c>
      <c r="G62">
        <v>0</v>
      </c>
      <c r="H62">
        <f>F62*AE62</f>
        <v>0</v>
      </c>
      <c r="I62">
        <f>J62-H62</f>
        <v>0</v>
      </c>
      <c r="J62">
        <f>F62*G62</f>
        <v>0</v>
      </c>
      <c r="K62">
        <v>1E-3</v>
      </c>
      <c r="L62">
        <f>F62*K62</f>
        <v>3.4400000000000003E-5</v>
      </c>
      <c r="M62" t="s">
        <v>46</v>
      </c>
      <c r="N62">
        <v>1</v>
      </c>
      <c r="O62">
        <f>IF(N62=5,I62,0)</f>
        <v>0</v>
      </c>
      <c r="Z62">
        <f>IF(AD62=0,J62,0)</f>
        <v>0</v>
      </c>
      <c r="AA62">
        <f>IF(AD62=15,J62,0)</f>
        <v>0</v>
      </c>
      <c r="AB62">
        <f>IF(AD62=21,J62,0)</f>
        <v>0</v>
      </c>
      <c r="AD62">
        <v>21</v>
      </c>
      <c r="AE62">
        <f>G62*AG62</f>
        <v>0</v>
      </c>
      <c r="AF62">
        <f>G62*(1-AG62)</f>
        <v>0</v>
      </c>
      <c r="AG62">
        <v>1</v>
      </c>
      <c r="AM62">
        <f>F62*AE62</f>
        <v>0</v>
      </c>
      <c r="AN62">
        <f>F62*AF62</f>
        <v>0</v>
      </c>
      <c r="AO62" t="s">
        <v>164</v>
      </c>
      <c r="AP62" t="s">
        <v>165</v>
      </c>
      <c r="AQ62" s="11" t="s">
        <v>49</v>
      </c>
    </row>
    <row r="63" spans="1:43" ht="12.75" customHeight="1" x14ac:dyDescent="0.25">
      <c r="C63" s="12" t="s">
        <v>62</v>
      </c>
      <c r="D63" s="39" t="s">
        <v>172</v>
      </c>
      <c r="E63" s="39"/>
      <c r="F63" s="39"/>
      <c r="G63" s="39"/>
      <c r="H63" s="39"/>
      <c r="I63" s="39"/>
      <c r="J63" s="39"/>
      <c r="K63" s="39"/>
      <c r="L63" s="39"/>
      <c r="M63" s="39"/>
    </row>
    <row r="64" spans="1:43" x14ac:dyDescent="0.25">
      <c r="A64" s="2" t="s">
        <v>173</v>
      </c>
      <c r="B64" s="1" t="s">
        <v>38</v>
      </c>
      <c r="C64" s="1" t="s">
        <v>174</v>
      </c>
      <c r="D64" t="s">
        <v>175</v>
      </c>
      <c r="E64" t="s">
        <v>132</v>
      </c>
      <c r="F64">
        <v>66</v>
      </c>
      <c r="G64">
        <v>0</v>
      </c>
      <c r="H64">
        <f>F64*AE64</f>
        <v>0</v>
      </c>
      <c r="I64">
        <f>J64-H64</f>
        <v>0</v>
      </c>
      <c r="J64">
        <f>F64*G64</f>
        <v>0</v>
      </c>
      <c r="K64">
        <v>0</v>
      </c>
      <c r="L64">
        <f>F64*K64</f>
        <v>0</v>
      </c>
      <c r="N64">
        <v>1</v>
      </c>
      <c r="O64">
        <f>IF(N64=5,I64,0)</f>
        <v>0</v>
      </c>
      <c r="Z64">
        <f>IF(AD64=0,J64,0)</f>
        <v>0</v>
      </c>
      <c r="AA64">
        <f>IF(AD64=15,J64,0)</f>
        <v>0</v>
      </c>
      <c r="AB64">
        <f>IF(AD64=21,J64,0)</f>
        <v>0</v>
      </c>
      <c r="AD64">
        <v>21</v>
      </c>
      <c r="AE64">
        <f>G64*AG64</f>
        <v>0</v>
      </c>
      <c r="AF64">
        <f>G64*(1-AG64)</f>
        <v>0</v>
      </c>
      <c r="AG64">
        <v>1</v>
      </c>
      <c r="AM64">
        <f>F64*AE64</f>
        <v>0</v>
      </c>
      <c r="AN64">
        <f>F64*AF64</f>
        <v>0</v>
      </c>
      <c r="AO64" t="s">
        <v>164</v>
      </c>
      <c r="AP64" t="s">
        <v>165</v>
      </c>
      <c r="AQ64" s="11" t="s">
        <v>49</v>
      </c>
    </row>
    <row r="65" spans="1:43" x14ac:dyDescent="0.25">
      <c r="A65" s="2" t="s">
        <v>176</v>
      </c>
      <c r="B65" s="1" t="s">
        <v>38</v>
      </c>
      <c r="C65" s="1" t="s">
        <v>177</v>
      </c>
      <c r="D65" t="s">
        <v>178</v>
      </c>
      <c r="E65" t="s">
        <v>132</v>
      </c>
      <c r="F65">
        <v>60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0</v>
      </c>
      <c r="L65">
        <f>F65*K65</f>
        <v>0</v>
      </c>
      <c r="N65">
        <v>1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21</v>
      </c>
      <c r="AE65">
        <f>G65*AG65</f>
        <v>0</v>
      </c>
      <c r="AF65">
        <f>G65*(1-AG65)</f>
        <v>0</v>
      </c>
      <c r="AG65">
        <v>1</v>
      </c>
      <c r="AM65">
        <f>F65*AE65</f>
        <v>0</v>
      </c>
      <c r="AN65">
        <f>F65*AF65</f>
        <v>0</v>
      </c>
      <c r="AO65" t="s">
        <v>164</v>
      </c>
      <c r="AP65" t="s">
        <v>165</v>
      </c>
      <c r="AQ65" s="11" t="s">
        <v>49</v>
      </c>
    </row>
    <row r="66" spans="1:43" x14ac:dyDescent="0.25">
      <c r="A66" s="2" t="s">
        <v>179</v>
      </c>
      <c r="B66" s="1" t="s">
        <v>38</v>
      </c>
      <c r="C66" s="1" t="s">
        <v>180</v>
      </c>
      <c r="D66" t="s">
        <v>181</v>
      </c>
      <c r="E66" t="s">
        <v>132</v>
      </c>
      <c r="F66">
        <v>96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0</v>
      </c>
      <c r="L66">
        <f>F66*K66</f>
        <v>0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21</v>
      </c>
      <c r="AE66">
        <f>G66*AG66</f>
        <v>0</v>
      </c>
      <c r="AF66">
        <f>G66*(1-AG66)</f>
        <v>0</v>
      </c>
      <c r="AG66">
        <v>1</v>
      </c>
      <c r="AM66">
        <f>F66*AE66</f>
        <v>0</v>
      </c>
      <c r="AN66">
        <f>F66*AF66</f>
        <v>0</v>
      </c>
      <c r="AO66" t="s">
        <v>164</v>
      </c>
      <c r="AP66" t="s">
        <v>165</v>
      </c>
      <c r="AQ66" s="11" t="s">
        <v>49</v>
      </c>
    </row>
    <row r="67" spans="1:43" x14ac:dyDescent="0.25">
      <c r="A67" s="2" t="s">
        <v>182</v>
      </c>
      <c r="B67" s="1" t="s">
        <v>38</v>
      </c>
      <c r="C67" s="1" t="s">
        <v>183</v>
      </c>
      <c r="D67" t="s">
        <v>184</v>
      </c>
      <c r="E67" t="s">
        <v>132</v>
      </c>
      <c r="F67">
        <v>486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0</v>
      </c>
      <c r="L67">
        <f>F67*K67</f>
        <v>0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21</v>
      </c>
      <c r="AE67">
        <f>G67*AG67</f>
        <v>0</v>
      </c>
      <c r="AF67">
        <f>G67*(1-AG67)</f>
        <v>0</v>
      </c>
      <c r="AG67">
        <v>1</v>
      </c>
      <c r="AM67">
        <f>F67*AE67</f>
        <v>0</v>
      </c>
      <c r="AN67">
        <f>F67*AF67</f>
        <v>0</v>
      </c>
      <c r="AO67" t="s">
        <v>164</v>
      </c>
      <c r="AP67" t="s">
        <v>165</v>
      </c>
      <c r="AQ67" s="11" t="s">
        <v>49</v>
      </c>
    </row>
    <row r="68" spans="1:43" ht="12.75" customHeight="1" x14ac:dyDescent="0.25">
      <c r="C68" s="12" t="s">
        <v>62</v>
      </c>
      <c r="D68" s="39" t="s">
        <v>185</v>
      </c>
      <c r="E68" s="39"/>
      <c r="F68" s="39"/>
      <c r="G68" s="39"/>
      <c r="H68" s="39"/>
      <c r="I68" s="39"/>
      <c r="J68" s="39"/>
      <c r="K68" s="39"/>
      <c r="L68" s="39"/>
      <c r="M68" s="39"/>
    </row>
    <row r="69" spans="1:43" x14ac:dyDescent="0.25">
      <c r="A69" s="2" t="s">
        <v>186</v>
      </c>
      <c r="B69" s="1" t="s">
        <v>38</v>
      </c>
      <c r="C69" s="1" t="s">
        <v>187</v>
      </c>
      <c r="D69" t="s">
        <v>188</v>
      </c>
      <c r="E69" t="s">
        <v>132</v>
      </c>
      <c r="F69">
        <v>42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0</v>
      </c>
      <c r="L69">
        <f>F69*K69</f>
        <v>0</v>
      </c>
      <c r="N69">
        <v>1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21</v>
      </c>
      <c r="AE69">
        <f>G69*AG69</f>
        <v>0</v>
      </c>
      <c r="AF69">
        <f>G69*(1-AG69)</f>
        <v>0</v>
      </c>
      <c r="AG69">
        <v>1</v>
      </c>
      <c r="AM69">
        <f>F69*AE69</f>
        <v>0</v>
      </c>
      <c r="AN69">
        <f>F69*AF69</f>
        <v>0</v>
      </c>
      <c r="AO69" t="s">
        <v>164</v>
      </c>
      <c r="AP69" t="s">
        <v>165</v>
      </c>
      <c r="AQ69" s="11" t="s">
        <v>49</v>
      </c>
    </row>
    <row r="70" spans="1:43" ht="12.75" customHeight="1" x14ac:dyDescent="0.25">
      <c r="C70" s="12" t="s">
        <v>62</v>
      </c>
      <c r="D70" s="39" t="s">
        <v>189</v>
      </c>
      <c r="E70" s="39"/>
      <c r="F70" s="39"/>
      <c r="G70" s="39"/>
      <c r="H70" s="39"/>
      <c r="I70" s="39"/>
      <c r="J70" s="39"/>
      <c r="K70" s="39"/>
      <c r="L70" s="39"/>
      <c r="M70" s="39"/>
    </row>
    <row r="71" spans="1:43" x14ac:dyDescent="0.25">
      <c r="A71" s="2" t="s">
        <v>190</v>
      </c>
      <c r="B71" s="1" t="s">
        <v>38</v>
      </c>
      <c r="C71" s="1" t="s">
        <v>191</v>
      </c>
      <c r="D71" t="s">
        <v>192</v>
      </c>
      <c r="E71" t="s">
        <v>132</v>
      </c>
      <c r="F71">
        <v>42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0</v>
      </c>
      <c r="L71">
        <f>F71*K71</f>
        <v>0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21</v>
      </c>
      <c r="AE71">
        <f>G71*AG71</f>
        <v>0</v>
      </c>
      <c r="AF71">
        <f>G71*(1-AG71)</f>
        <v>0</v>
      </c>
      <c r="AG71">
        <v>1</v>
      </c>
      <c r="AM71">
        <f>F71*AE71</f>
        <v>0</v>
      </c>
      <c r="AN71">
        <f>F71*AF71</f>
        <v>0</v>
      </c>
      <c r="AO71" t="s">
        <v>164</v>
      </c>
      <c r="AP71" t="s">
        <v>165</v>
      </c>
      <c r="AQ71" s="11" t="s">
        <v>49</v>
      </c>
    </row>
    <row r="72" spans="1:43" ht="12.75" customHeight="1" x14ac:dyDescent="0.25">
      <c r="C72" s="12" t="s">
        <v>62</v>
      </c>
      <c r="D72" s="39" t="s">
        <v>193</v>
      </c>
      <c r="E72" s="39"/>
      <c r="F72" s="39"/>
      <c r="G72" s="39"/>
      <c r="H72" s="39"/>
      <c r="I72" s="39"/>
      <c r="J72" s="39"/>
      <c r="K72" s="39"/>
      <c r="L72" s="39"/>
      <c r="M72" s="39"/>
    </row>
    <row r="73" spans="1:43" x14ac:dyDescent="0.25">
      <c r="A73" s="2" t="s">
        <v>194</v>
      </c>
      <c r="B73" s="1" t="s">
        <v>38</v>
      </c>
      <c r="C73" s="1" t="s">
        <v>195</v>
      </c>
      <c r="D73" t="s">
        <v>196</v>
      </c>
      <c r="E73" t="s">
        <v>132</v>
      </c>
      <c r="F73">
        <v>14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0</v>
      </c>
      <c r="L73">
        <f>F73*K73</f>
        <v>0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21</v>
      </c>
      <c r="AE73">
        <f>G73*AG73</f>
        <v>0</v>
      </c>
      <c r="AF73">
        <f>G73*(1-AG73)</f>
        <v>0</v>
      </c>
      <c r="AG73">
        <v>1</v>
      </c>
      <c r="AM73">
        <f>F73*AE73</f>
        <v>0</v>
      </c>
      <c r="AN73">
        <f>F73*AF73</f>
        <v>0</v>
      </c>
      <c r="AO73" t="s">
        <v>164</v>
      </c>
      <c r="AP73" t="s">
        <v>165</v>
      </c>
      <c r="AQ73" s="11" t="s">
        <v>49</v>
      </c>
    </row>
    <row r="74" spans="1:43" ht="12.75" customHeight="1" x14ac:dyDescent="0.25">
      <c r="C74" s="12" t="s">
        <v>62</v>
      </c>
      <c r="D74" s="39" t="s">
        <v>197</v>
      </c>
      <c r="E74" s="39"/>
      <c r="F74" s="39"/>
      <c r="G74" s="39"/>
      <c r="H74" s="39"/>
      <c r="I74" s="39"/>
      <c r="J74" s="39"/>
      <c r="K74" s="39"/>
      <c r="L74" s="39"/>
      <c r="M74" s="39"/>
    </row>
    <row r="75" spans="1:43" x14ac:dyDescent="0.25">
      <c r="A75" s="2" t="s">
        <v>198</v>
      </c>
      <c r="B75" s="1" t="s">
        <v>38</v>
      </c>
      <c r="C75" s="1" t="s">
        <v>199</v>
      </c>
      <c r="D75" t="s">
        <v>200</v>
      </c>
      <c r="E75" t="s">
        <v>132</v>
      </c>
      <c r="F75">
        <v>14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0</v>
      </c>
      <c r="L75">
        <f>F75*K75</f>
        <v>0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21</v>
      </c>
      <c r="AE75">
        <f>G75*AG75</f>
        <v>0</v>
      </c>
      <c r="AF75">
        <f>G75*(1-AG75)</f>
        <v>0</v>
      </c>
      <c r="AG75">
        <v>1</v>
      </c>
      <c r="AM75">
        <f>F75*AE75</f>
        <v>0</v>
      </c>
      <c r="AN75">
        <f>F75*AF75</f>
        <v>0</v>
      </c>
      <c r="AO75" t="s">
        <v>164</v>
      </c>
      <c r="AP75" t="s">
        <v>165</v>
      </c>
      <c r="AQ75" s="11" t="s">
        <v>49</v>
      </c>
    </row>
    <row r="76" spans="1:43" ht="12.75" customHeight="1" x14ac:dyDescent="0.25">
      <c r="C76" s="12" t="s">
        <v>62</v>
      </c>
      <c r="D76" s="39" t="s">
        <v>133</v>
      </c>
      <c r="E76" s="39"/>
      <c r="F76" s="39"/>
      <c r="G76" s="39"/>
      <c r="H76" s="39"/>
      <c r="I76" s="39"/>
      <c r="J76" s="39"/>
      <c r="K76" s="39"/>
      <c r="L76" s="39"/>
      <c r="M76" s="39"/>
    </row>
    <row r="77" spans="1:43" x14ac:dyDescent="0.25">
      <c r="A77" s="2" t="s">
        <v>201</v>
      </c>
      <c r="B77" s="1" t="s">
        <v>38</v>
      </c>
      <c r="C77" s="1" t="s">
        <v>202</v>
      </c>
      <c r="D77" t="s">
        <v>203</v>
      </c>
      <c r="E77" t="s">
        <v>132</v>
      </c>
      <c r="F77">
        <v>14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0</v>
      </c>
      <c r="L77">
        <f>F77*K77</f>
        <v>0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21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164</v>
      </c>
      <c r="AP77" t="s">
        <v>165</v>
      </c>
      <c r="AQ77" s="11" t="s">
        <v>49</v>
      </c>
    </row>
    <row r="78" spans="1:43" x14ac:dyDescent="0.25">
      <c r="A78" s="2" t="s">
        <v>204</v>
      </c>
      <c r="B78" s="1" t="s">
        <v>38</v>
      </c>
      <c r="C78" s="1" t="s">
        <v>205</v>
      </c>
      <c r="D78" t="s">
        <v>206</v>
      </c>
      <c r="E78" t="s">
        <v>145</v>
      </c>
      <c r="F78">
        <v>10</v>
      </c>
      <c r="G78">
        <v>0</v>
      </c>
      <c r="H78">
        <f>F78*AE78</f>
        <v>0</v>
      </c>
      <c r="I78">
        <f>J78-H78</f>
        <v>0</v>
      </c>
      <c r="J78">
        <f>F78*G78</f>
        <v>0</v>
      </c>
      <c r="K78">
        <v>0</v>
      </c>
      <c r="L78">
        <f>F78*K78</f>
        <v>0</v>
      </c>
      <c r="N78">
        <v>1</v>
      </c>
      <c r="O78">
        <f>IF(N78=5,I78,0)</f>
        <v>0</v>
      </c>
      <c r="Z78">
        <f>IF(AD78=0,J78,0)</f>
        <v>0</v>
      </c>
      <c r="AA78">
        <f>IF(AD78=15,J78,0)</f>
        <v>0</v>
      </c>
      <c r="AB78">
        <f>IF(AD78=21,J78,0)</f>
        <v>0</v>
      </c>
      <c r="AD78">
        <v>21</v>
      </c>
      <c r="AE78">
        <f>G78*AG78</f>
        <v>0</v>
      </c>
      <c r="AF78">
        <f>G78*(1-AG78)</f>
        <v>0</v>
      </c>
      <c r="AG78">
        <v>1</v>
      </c>
      <c r="AM78">
        <f>F78*AE78</f>
        <v>0</v>
      </c>
      <c r="AN78">
        <f>F78*AF78</f>
        <v>0</v>
      </c>
      <c r="AO78" t="s">
        <v>164</v>
      </c>
      <c r="AP78" t="s">
        <v>165</v>
      </c>
      <c r="AQ78" s="11" t="s">
        <v>49</v>
      </c>
    </row>
    <row r="79" spans="1:43" x14ac:dyDescent="0.25">
      <c r="A79" s="2" t="s">
        <v>207</v>
      </c>
      <c r="B79" s="1" t="s">
        <v>38</v>
      </c>
      <c r="C79" s="1" t="s">
        <v>208</v>
      </c>
      <c r="D79" t="s">
        <v>209</v>
      </c>
      <c r="E79" t="s">
        <v>132</v>
      </c>
      <c r="F79">
        <v>9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0</v>
      </c>
      <c r="L79">
        <f>F79*K79</f>
        <v>0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21</v>
      </c>
      <c r="AE79">
        <f>G79*AG79</f>
        <v>0</v>
      </c>
      <c r="AF79">
        <f>G79*(1-AG79)</f>
        <v>0</v>
      </c>
      <c r="AG79">
        <v>1</v>
      </c>
      <c r="AM79">
        <f>F79*AE79</f>
        <v>0</v>
      </c>
      <c r="AN79">
        <f>F79*AF79</f>
        <v>0</v>
      </c>
      <c r="AO79" t="s">
        <v>164</v>
      </c>
      <c r="AP79" t="s">
        <v>165</v>
      </c>
      <c r="AQ79" s="11" t="s">
        <v>49</v>
      </c>
    </row>
    <row r="80" spans="1:43" x14ac:dyDescent="0.25">
      <c r="A80" s="2" t="s">
        <v>210</v>
      </c>
      <c r="B80" s="1" t="s">
        <v>38</v>
      </c>
      <c r="C80" s="1" t="s">
        <v>211</v>
      </c>
      <c r="D80" t="s">
        <v>212</v>
      </c>
      <c r="E80" t="s">
        <v>132</v>
      </c>
      <c r="F80">
        <v>5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0</v>
      </c>
      <c r="L80">
        <f>F80*K80</f>
        <v>0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21</v>
      </c>
      <c r="AE80">
        <f>G80*AG80</f>
        <v>0</v>
      </c>
      <c r="AF80">
        <f>G80*(1-AG80)</f>
        <v>0</v>
      </c>
      <c r="AG80">
        <v>1</v>
      </c>
      <c r="AM80">
        <f>F80*AE80</f>
        <v>0</v>
      </c>
      <c r="AN80">
        <f>F80*AF80</f>
        <v>0</v>
      </c>
      <c r="AO80" t="s">
        <v>164</v>
      </c>
      <c r="AP80" t="s">
        <v>165</v>
      </c>
      <c r="AQ80" s="11" t="s">
        <v>49</v>
      </c>
    </row>
    <row r="81" spans="1:13" x14ac:dyDescent="0.25">
      <c r="A81" s="15"/>
      <c r="B81" s="16"/>
      <c r="C81" s="16"/>
      <c r="D81" s="17"/>
      <c r="E81" s="17"/>
      <c r="F81" s="17"/>
      <c r="G81" s="17"/>
      <c r="H81" s="35" t="s">
        <v>213</v>
      </c>
      <c r="I81" s="35"/>
      <c r="J81" s="17">
        <f>J9+J12+J30+J33+J36+J39+J41+J43+J58</f>
        <v>0</v>
      </c>
      <c r="K81" s="17"/>
      <c r="L81" s="17"/>
      <c r="M81" s="17"/>
    </row>
    <row r="82" spans="1:13" x14ac:dyDescent="0.25">
      <c r="A82" s="18" t="s">
        <v>62</v>
      </c>
    </row>
    <row r="83" spans="1:13" ht="0" hidden="1" customHeight="1" x14ac:dyDescent="0.25">
      <c r="A83" s="36"/>
      <c r="B83" s="37"/>
      <c r="C83" s="37"/>
      <c r="D83" s="38"/>
      <c r="E83" s="38"/>
      <c r="F83" s="38"/>
      <c r="G83" s="38"/>
      <c r="H83" s="38"/>
      <c r="I83" s="38"/>
      <c r="J83" s="38"/>
      <c r="K83" s="38"/>
      <c r="L83" s="38"/>
      <c r="M83" s="38"/>
    </row>
  </sheetData>
  <sheetProtection formatCells="0" formatColumns="0" formatRows="0" insertColumns="0" insertRows="0" insertHyperlinks="0" deleteColumns="0" deleteRows="0" sort="0" autoFilter="0" pivotTables="0"/>
  <mergeCells count="53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5:M15"/>
    <mergeCell ref="D17:M17"/>
    <mergeCell ref="D19:M19"/>
    <mergeCell ref="D21:M21"/>
    <mergeCell ref="D23:M23"/>
    <mergeCell ref="D25:M25"/>
    <mergeCell ref="D27:M27"/>
    <mergeCell ref="D29:M29"/>
    <mergeCell ref="D32:M32"/>
    <mergeCell ref="D35:M35"/>
    <mergeCell ref="D38:M38"/>
    <mergeCell ref="D45:M45"/>
    <mergeCell ref="D47:M47"/>
    <mergeCell ref="D50:M50"/>
    <mergeCell ref="D55:M55"/>
    <mergeCell ref="D57:M57"/>
    <mergeCell ref="D60:M60"/>
    <mergeCell ref="D61:M61"/>
    <mergeCell ref="D63:M63"/>
    <mergeCell ref="H81:I81"/>
    <mergeCell ref="A83:M83"/>
    <mergeCell ref="D68:M68"/>
    <mergeCell ref="D70:M70"/>
    <mergeCell ref="D72:M72"/>
    <mergeCell ref="D74:M74"/>
    <mergeCell ref="D76:M76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13" workbookViewId="0">
      <selection sqref="A1:I33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3.8867187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214</v>
      </c>
      <c r="B1" s="37"/>
      <c r="C1" s="37"/>
      <c r="D1" s="37"/>
      <c r="E1" s="37"/>
      <c r="F1" s="37"/>
      <c r="G1" s="37"/>
      <c r="H1" s="37"/>
      <c r="I1" s="37"/>
    </row>
    <row r="2" spans="1:9" ht="25.5" customHeight="1" x14ac:dyDescent="0.25">
      <c r="A2" s="86" t="s">
        <v>1</v>
      </c>
      <c r="B2" s="87"/>
      <c r="C2" s="34" t="s">
        <v>252</v>
      </c>
      <c r="D2" s="20"/>
      <c r="E2" s="20" t="s">
        <v>3</v>
      </c>
      <c r="F2" s="20"/>
      <c r="G2" s="20"/>
      <c r="H2" s="20" t="s">
        <v>215</v>
      </c>
      <c r="I2" s="22"/>
    </row>
    <row r="3" spans="1:9" ht="25.5" customHeight="1" x14ac:dyDescent="0.25">
      <c r="A3" s="88" t="s">
        <v>4</v>
      </c>
      <c r="B3" s="37"/>
      <c r="C3" s="1" t="s">
        <v>5</v>
      </c>
      <c r="D3" s="1"/>
      <c r="E3" s="1" t="s">
        <v>7</v>
      </c>
      <c r="F3" s="1"/>
      <c r="G3" s="1"/>
      <c r="H3" s="1" t="s">
        <v>215</v>
      </c>
      <c r="I3" s="23"/>
    </row>
    <row r="4" spans="1:9" ht="25.5" customHeight="1" x14ac:dyDescent="0.25">
      <c r="A4" s="88" t="s">
        <v>8</v>
      </c>
      <c r="B4" s="37"/>
      <c r="C4" s="33" t="s">
        <v>253</v>
      </c>
      <c r="D4" s="1"/>
      <c r="E4" s="1" t="s">
        <v>10</v>
      </c>
      <c r="F4" s="1"/>
      <c r="G4" s="1"/>
      <c r="H4" s="1" t="s">
        <v>215</v>
      </c>
      <c r="I4" s="23"/>
    </row>
    <row r="5" spans="1:9" ht="25.5" customHeight="1" x14ac:dyDescent="0.25">
      <c r="A5" s="88" t="s">
        <v>6</v>
      </c>
      <c r="B5" s="37"/>
      <c r="C5" s="1"/>
      <c r="D5" s="1"/>
      <c r="E5" s="1" t="s">
        <v>9</v>
      </c>
      <c r="F5" s="1"/>
      <c r="G5" s="1"/>
      <c r="H5" s="1" t="s">
        <v>216</v>
      </c>
      <c r="I5" s="24">
        <v>38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217</v>
      </c>
      <c r="I6" s="25"/>
    </row>
    <row r="7" spans="1:9" ht="25.5" customHeight="1" x14ac:dyDescent="0.25">
      <c r="A7" s="83" t="s">
        <v>218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219</v>
      </c>
      <c r="B8" s="78" t="s">
        <v>220</v>
      </c>
      <c r="C8" s="79"/>
      <c r="D8" s="31" t="s">
        <v>221</v>
      </c>
      <c r="E8" s="78" t="s">
        <v>222</v>
      </c>
      <c r="F8" s="79"/>
      <c r="G8" s="31" t="s">
        <v>223</v>
      </c>
      <c r="H8" s="78" t="s">
        <v>224</v>
      </c>
      <c r="I8" s="79"/>
    </row>
    <row r="9" spans="1:9" ht="15" x14ac:dyDescent="0.25">
      <c r="A9" s="80" t="s">
        <v>225</v>
      </c>
      <c r="B9" s="27" t="s">
        <v>226</v>
      </c>
      <c r="C9" s="28">
        <f>SUM('Stavební rozpočet'!R9:R80)</f>
        <v>0</v>
      </c>
      <c r="D9" s="64" t="s">
        <v>227</v>
      </c>
      <c r="E9" s="65"/>
      <c r="F9" s="28">
        <v>0</v>
      </c>
      <c r="G9" s="64" t="s">
        <v>228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rozpočet'!S9:S80)</f>
        <v>0</v>
      </c>
      <c r="D10" s="64" t="s">
        <v>229</v>
      </c>
      <c r="E10" s="65"/>
      <c r="F10" s="28">
        <v>0</v>
      </c>
      <c r="G10" s="64" t="s">
        <v>230</v>
      </c>
      <c r="H10" s="65"/>
      <c r="I10" s="28">
        <v>0</v>
      </c>
    </row>
    <row r="11" spans="1:9" ht="15" x14ac:dyDescent="0.25">
      <c r="A11" s="80" t="s">
        <v>231</v>
      </c>
      <c r="B11" s="27" t="s">
        <v>226</v>
      </c>
      <c r="C11" s="28">
        <f>SUM('Stavební rozpočet'!T9:T80)</f>
        <v>0</v>
      </c>
      <c r="D11" s="64" t="s">
        <v>232</v>
      </c>
      <c r="E11" s="65"/>
      <c r="F11" s="28">
        <v>0</v>
      </c>
      <c r="G11" s="64" t="s">
        <v>233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rozpočet'!U9:U80)</f>
        <v>0</v>
      </c>
      <c r="D12" s="64"/>
      <c r="E12" s="65"/>
      <c r="F12" s="28">
        <v>0</v>
      </c>
      <c r="G12" s="64" t="s">
        <v>234</v>
      </c>
      <c r="H12" s="65"/>
      <c r="I12" s="28">
        <v>0</v>
      </c>
    </row>
    <row r="13" spans="1:9" ht="15" x14ac:dyDescent="0.25">
      <c r="A13" s="80" t="s">
        <v>235</v>
      </c>
      <c r="B13" s="27" t="s">
        <v>226</v>
      </c>
      <c r="C13" s="28">
        <f>SUM('Stavební rozpočet'!V9:V80)</f>
        <v>0</v>
      </c>
      <c r="D13" s="64"/>
      <c r="E13" s="65"/>
      <c r="F13" s="28">
        <v>0</v>
      </c>
      <c r="G13" s="64" t="s">
        <v>236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rozpočet'!W9:W80)</f>
        <v>0</v>
      </c>
      <c r="D14" s="64"/>
      <c r="E14" s="65"/>
      <c r="F14" s="28">
        <v>0</v>
      </c>
      <c r="G14" s="64" t="s">
        <v>237</v>
      </c>
      <c r="H14" s="65"/>
      <c r="I14" s="28">
        <v>0</v>
      </c>
    </row>
    <row r="15" spans="1:9" ht="15.6" x14ac:dyDescent="0.25">
      <c r="A15" s="76" t="s">
        <v>157</v>
      </c>
      <c r="B15" s="65"/>
      <c r="C15" s="28">
        <f>SUM('Stavební rozpočet'!X9:X80)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238</v>
      </c>
      <c r="B16" s="65"/>
      <c r="C16" s="28">
        <f>SUM('Stavební rozpočet'!P9:P80)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239</v>
      </c>
      <c r="B17" s="65"/>
      <c r="C17" s="28">
        <f>SUM(C9:C16)</f>
        <v>0</v>
      </c>
      <c r="D17" s="76" t="s">
        <v>240</v>
      </c>
      <c r="E17" s="77"/>
      <c r="F17" s="28">
        <f>SUM(F9:F16)</f>
        <v>0</v>
      </c>
      <c r="G17" s="76" t="s">
        <v>241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242</v>
      </c>
      <c r="E18" s="77"/>
      <c r="F18" s="28">
        <v>0</v>
      </c>
      <c r="G18" s="76" t="s">
        <v>243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244</v>
      </c>
      <c r="B22" s="67"/>
      <c r="C22" s="29">
        <f>SUM('Stavební rozpočet'!Z10:Z80)*(1-C18/100)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245</v>
      </c>
      <c r="B23" s="67"/>
      <c r="C23" s="29">
        <f>SUM('Stavební rozpočet'!AA10:AA80)*(1-C18/100)</f>
        <v>0</v>
      </c>
      <c r="D23" s="66" t="s">
        <v>246</v>
      </c>
      <c r="E23" s="67"/>
      <c r="F23" s="29">
        <f>ROUND(C23*(15/100),2)</f>
        <v>0</v>
      </c>
      <c r="G23" s="66" t="s">
        <v>247</v>
      </c>
      <c r="H23" s="67"/>
      <c r="I23" s="29">
        <f>SUM(C22:C24)</f>
        <v>0</v>
      </c>
    </row>
    <row r="24" spans="1:9" ht="15.6" x14ac:dyDescent="0.25">
      <c r="A24" s="66" t="s">
        <v>248</v>
      </c>
      <c r="B24" s="67"/>
      <c r="C24" s="29">
        <f>SUM('Stavební rozpočet'!AB10:AB80)*(1-C18/100)+(F17+I17+F18+I18+I19+I20)</f>
        <v>0</v>
      </c>
      <c r="D24" s="66" t="s">
        <v>249</v>
      </c>
      <c r="E24" s="67"/>
      <c r="F24" s="29">
        <f>ROUND(C24*(21/100),2)</f>
        <v>0</v>
      </c>
      <c r="G24" s="66" t="s">
        <v>250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251</v>
      </c>
      <c r="B30" s="74"/>
      <c r="C30" s="75"/>
      <c r="D30" s="73" t="s">
        <v>251</v>
      </c>
      <c r="E30" s="74"/>
      <c r="F30" s="75"/>
      <c r="G30" s="73" t="s">
        <v>251</v>
      </c>
      <c r="H30" s="74"/>
      <c r="I30" s="75"/>
    </row>
    <row r="31" spans="1:9" ht="15" x14ac:dyDescent="0.25">
      <c r="A31" s="32" t="s">
        <v>62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III_8_UL POD VALY-ELEKTRÁRNA</dc:title>
  <dc:subject/>
  <dc:creator>Verlag Dashőfer, s.r.o.</dc:creator>
  <cp:keywords/>
  <dc:description/>
  <cp:lastModifiedBy>Štěpančíková Taťána, Ing.</cp:lastModifiedBy>
  <cp:lastPrinted>2023-10-24T11:24:49Z</cp:lastPrinted>
  <dcterms:created xsi:type="dcterms:W3CDTF">2023-08-22T12:32:58Z</dcterms:created>
  <dcterms:modified xsi:type="dcterms:W3CDTF">2024-07-25T09:05:37Z</dcterms:modified>
  <cp:category/>
</cp:coreProperties>
</file>