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04.1.01 - Soupis prací a..." sheetId="2" r:id="rId2"/>
    <sheet name="VRN.1 - Vedlejší a ostatn..." sheetId="3" r:id="rId3"/>
    <sheet name="Pokyny pro vyplnění" sheetId="4" r:id="rId4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'104.1.01 - Soupis prací a...'!$C$94:$K$461</definedName>
    <definedName name="_xlnm.Print_Area" localSheetId="1">'104.1.01 - Soupis prací a...'!$C$4:$J$41,'104.1.01 - Soupis prací a...'!$C$47:$J$74,'104.1.01 - Soupis prací a...'!$C$80:$K$461</definedName>
    <definedName name="_xlnm.Print_Titles" localSheetId="1">'104.1.01 - Soupis prací a...'!$94:$94</definedName>
    <definedName name="_xlnm._FilterDatabase" localSheetId="2" hidden="1">'VRN.1 - Vedlejší a ostatn...'!$C$90:$K$121</definedName>
    <definedName name="_xlnm.Print_Area" localSheetId="2">'VRN.1 - Vedlejší a ostatn...'!$C$4:$J$41,'VRN.1 - Vedlejší a ostatn...'!$C$47:$J$70,'VRN.1 - Vedlejší a ostatn...'!$C$76:$K$121</definedName>
    <definedName name="_xlnm.Print_Titles" localSheetId="2">'VRN.1 - Vedlejší a ostatn...'!$90:$90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9"/>
  <c r="J38"/>
  <c i="1" r="AY58"/>
  <c i="3" r="J37"/>
  <c i="1" r="AX58"/>
  <c i="3" r="BI118"/>
  <c r="BH118"/>
  <c r="BG118"/>
  <c r="BF118"/>
  <c r="T118"/>
  <c r="T117"/>
  <c r="R118"/>
  <c r="R117"/>
  <c r="P118"/>
  <c r="P117"/>
  <c r="BI111"/>
  <c r="BH111"/>
  <c r="BG111"/>
  <c r="BF111"/>
  <c r="T111"/>
  <c r="R111"/>
  <c r="P111"/>
  <c r="BI109"/>
  <c r="BH109"/>
  <c r="BG109"/>
  <c r="BF109"/>
  <c r="T109"/>
  <c r="R109"/>
  <c r="P109"/>
  <c r="BI104"/>
  <c r="BH104"/>
  <c r="BG104"/>
  <c r="BF104"/>
  <c r="T104"/>
  <c r="T103"/>
  <c r="R104"/>
  <c r="R103"/>
  <c r="P104"/>
  <c r="P103"/>
  <c r="BI101"/>
  <c r="BH101"/>
  <c r="BG101"/>
  <c r="BF101"/>
  <c r="T101"/>
  <c r="T100"/>
  <c r="R101"/>
  <c r="R100"/>
  <c r="P101"/>
  <c r="P100"/>
  <c r="BI96"/>
  <c r="BH96"/>
  <c r="BG96"/>
  <c r="BF96"/>
  <c r="T96"/>
  <c r="R96"/>
  <c r="P96"/>
  <c r="BI94"/>
  <c r="BH94"/>
  <c r="BG94"/>
  <c r="BF94"/>
  <c r="T94"/>
  <c r="R94"/>
  <c r="P94"/>
  <c r="J88"/>
  <c r="J87"/>
  <c r="F87"/>
  <c r="F85"/>
  <c r="E83"/>
  <c r="J59"/>
  <c r="J58"/>
  <c r="F58"/>
  <c r="F56"/>
  <c r="E54"/>
  <c r="J20"/>
  <c r="E20"/>
  <c r="F88"/>
  <c r="J19"/>
  <c r="J14"/>
  <c r="J56"/>
  <c r="E7"/>
  <c r="E79"/>
  <c i="2" r="J39"/>
  <c r="J38"/>
  <c i="1" r="AY56"/>
  <c i="2" r="J37"/>
  <c i="1" r="AX56"/>
  <c i="2" r="BI460"/>
  <c r="BH460"/>
  <c r="BG460"/>
  <c r="BF460"/>
  <c r="T460"/>
  <c r="R460"/>
  <c r="P460"/>
  <c r="BI458"/>
  <c r="BH458"/>
  <c r="BG458"/>
  <c r="BF458"/>
  <c r="T458"/>
  <c r="R458"/>
  <c r="P458"/>
  <c r="BI456"/>
  <c r="BH456"/>
  <c r="BG456"/>
  <c r="BF456"/>
  <c r="T456"/>
  <c r="R456"/>
  <c r="P456"/>
  <c r="BI452"/>
  <c r="BH452"/>
  <c r="BG452"/>
  <c r="BF452"/>
  <c r="T452"/>
  <c r="R452"/>
  <c r="P452"/>
  <c r="BI449"/>
  <c r="BH449"/>
  <c r="BG449"/>
  <c r="BF449"/>
  <c r="T449"/>
  <c r="R449"/>
  <c r="P449"/>
  <c r="BI442"/>
  <c r="BH442"/>
  <c r="BG442"/>
  <c r="BF442"/>
  <c r="T442"/>
  <c r="R442"/>
  <c r="P442"/>
  <c r="BI441"/>
  <c r="BH441"/>
  <c r="BG441"/>
  <c r="BF441"/>
  <c r="T441"/>
  <c r="R441"/>
  <c r="P441"/>
  <c r="BI438"/>
  <c r="BH438"/>
  <c r="BG438"/>
  <c r="BF438"/>
  <c r="T438"/>
  <c r="R438"/>
  <c r="P438"/>
  <c r="BI437"/>
  <c r="BH437"/>
  <c r="BG437"/>
  <c r="BF437"/>
  <c r="T437"/>
  <c r="R437"/>
  <c r="P437"/>
  <c r="BI430"/>
  <c r="BH430"/>
  <c r="BG430"/>
  <c r="BF430"/>
  <c r="T430"/>
  <c r="R430"/>
  <c r="P430"/>
  <c r="BI427"/>
  <c r="BH427"/>
  <c r="BG427"/>
  <c r="BF427"/>
  <c r="T427"/>
  <c r="R427"/>
  <c r="P427"/>
  <c r="BI425"/>
  <c r="BH425"/>
  <c r="BG425"/>
  <c r="BF425"/>
  <c r="T425"/>
  <c r="R425"/>
  <c r="P425"/>
  <c r="BI423"/>
  <c r="BH423"/>
  <c r="BG423"/>
  <c r="BF423"/>
  <c r="T423"/>
  <c r="R423"/>
  <c r="P423"/>
  <c r="BI422"/>
  <c r="BH422"/>
  <c r="BG422"/>
  <c r="BF422"/>
  <c r="T422"/>
  <c r="R422"/>
  <c r="P422"/>
  <c r="BI419"/>
  <c r="BH419"/>
  <c r="BG419"/>
  <c r="BF419"/>
  <c r="T419"/>
  <c r="R419"/>
  <c r="P419"/>
  <c r="BI389"/>
  <c r="BH389"/>
  <c r="BG389"/>
  <c r="BF389"/>
  <c r="T389"/>
  <c r="R389"/>
  <c r="P389"/>
  <c r="BI359"/>
  <c r="BH359"/>
  <c r="BG359"/>
  <c r="BF359"/>
  <c r="T359"/>
  <c r="R359"/>
  <c r="P359"/>
  <c r="BI358"/>
  <c r="BH358"/>
  <c r="BG358"/>
  <c r="BF358"/>
  <c r="T358"/>
  <c r="R358"/>
  <c r="P358"/>
  <c r="BI353"/>
  <c r="BH353"/>
  <c r="BG353"/>
  <c r="BF353"/>
  <c r="T353"/>
  <c r="R353"/>
  <c r="P353"/>
  <c r="BI344"/>
  <c r="BH344"/>
  <c r="BG344"/>
  <c r="BF344"/>
  <c r="T344"/>
  <c r="R344"/>
  <c r="P344"/>
  <c r="BI316"/>
  <c r="BH316"/>
  <c r="BG316"/>
  <c r="BF316"/>
  <c r="T316"/>
  <c r="R316"/>
  <c r="P316"/>
  <c r="BI315"/>
  <c r="BH315"/>
  <c r="BG315"/>
  <c r="BF315"/>
  <c r="T315"/>
  <c r="R315"/>
  <c r="P315"/>
  <c r="BI312"/>
  <c r="BH312"/>
  <c r="BG312"/>
  <c r="BF312"/>
  <c r="T312"/>
  <c r="R312"/>
  <c r="P312"/>
  <c r="BI307"/>
  <c r="BH307"/>
  <c r="BG307"/>
  <c r="BF307"/>
  <c r="T307"/>
  <c r="R307"/>
  <c r="P307"/>
  <c r="BI300"/>
  <c r="BH300"/>
  <c r="BG300"/>
  <c r="BF300"/>
  <c r="T300"/>
  <c r="R300"/>
  <c r="P300"/>
  <c r="BI295"/>
  <c r="BH295"/>
  <c r="BG295"/>
  <c r="BF295"/>
  <c r="T295"/>
  <c r="R295"/>
  <c r="P295"/>
  <c r="BI290"/>
  <c r="BH290"/>
  <c r="BG290"/>
  <c r="BF290"/>
  <c r="T290"/>
  <c r="R290"/>
  <c r="P290"/>
  <c r="BI288"/>
  <c r="BH288"/>
  <c r="BG288"/>
  <c r="BF288"/>
  <c r="T288"/>
  <c r="R288"/>
  <c r="P288"/>
  <c r="BI272"/>
  <c r="BH272"/>
  <c r="BG272"/>
  <c r="BF272"/>
  <c r="T272"/>
  <c r="T271"/>
  <c r="R272"/>
  <c r="R271"/>
  <c r="P272"/>
  <c r="P271"/>
  <c r="BI240"/>
  <c r="BH240"/>
  <c r="BG240"/>
  <c r="BF240"/>
  <c r="T240"/>
  <c r="R240"/>
  <c r="P240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2"/>
  <c r="BH232"/>
  <c r="BG232"/>
  <c r="BF232"/>
  <c r="T232"/>
  <c r="R232"/>
  <c r="P232"/>
  <c r="BI227"/>
  <c r="BH227"/>
  <c r="BG227"/>
  <c r="BF227"/>
  <c r="T227"/>
  <c r="R227"/>
  <c r="P227"/>
  <c r="BI217"/>
  <c r="BH217"/>
  <c r="BG217"/>
  <c r="BF217"/>
  <c r="T217"/>
  <c r="R217"/>
  <c r="P217"/>
  <c r="BI208"/>
  <c r="BH208"/>
  <c r="BG208"/>
  <c r="BF208"/>
  <c r="T208"/>
  <c r="R208"/>
  <c r="P208"/>
  <c r="BI201"/>
  <c r="BH201"/>
  <c r="BG201"/>
  <c r="BF201"/>
  <c r="T201"/>
  <c r="R201"/>
  <c r="P201"/>
  <c r="BI170"/>
  <c r="BH170"/>
  <c r="BG170"/>
  <c r="BF170"/>
  <c r="T170"/>
  <c r="R170"/>
  <c r="P170"/>
  <c r="BI164"/>
  <c r="BH164"/>
  <c r="BG164"/>
  <c r="BF164"/>
  <c r="T164"/>
  <c r="R164"/>
  <c r="P164"/>
  <c r="BI162"/>
  <c r="BH162"/>
  <c r="BG162"/>
  <c r="BF162"/>
  <c r="T162"/>
  <c r="R162"/>
  <c r="P162"/>
  <c r="BI134"/>
  <c r="BH134"/>
  <c r="BG134"/>
  <c r="BF134"/>
  <c r="T134"/>
  <c r="R134"/>
  <c r="P134"/>
  <c r="BI130"/>
  <c r="BH130"/>
  <c r="BG130"/>
  <c r="BF130"/>
  <c r="T130"/>
  <c r="R130"/>
  <c r="P130"/>
  <c r="BI125"/>
  <c r="BH125"/>
  <c r="BG125"/>
  <c r="BF125"/>
  <c r="T125"/>
  <c r="R125"/>
  <c r="P125"/>
  <c r="BI98"/>
  <c r="BH98"/>
  <c r="BG98"/>
  <c r="BF98"/>
  <c r="T98"/>
  <c r="R98"/>
  <c r="P98"/>
  <c r="J92"/>
  <c r="J91"/>
  <c r="F91"/>
  <c r="F89"/>
  <c r="E87"/>
  <c r="J59"/>
  <c r="J58"/>
  <c r="F58"/>
  <c r="F56"/>
  <c r="E54"/>
  <c r="J20"/>
  <c r="E20"/>
  <c r="F92"/>
  <c r="J19"/>
  <c r="J14"/>
  <c r="J89"/>
  <c r="E7"/>
  <c r="E83"/>
  <c i="1" r="L50"/>
  <c r="AM50"/>
  <c r="AM49"/>
  <c r="L49"/>
  <c r="AM47"/>
  <c r="L47"/>
  <c r="L45"/>
  <c r="L44"/>
  <c i="2" r="J460"/>
  <c r="BK456"/>
  <c r="J449"/>
  <c r="J441"/>
  <c r="J437"/>
  <c r="BK425"/>
  <c r="BK422"/>
  <c r="BK419"/>
  <c r="BK359"/>
  <c r="BK353"/>
  <c r="J316"/>
  <c r="BK300"/>
  <c r="J272"/>
  <c r="BK236"/>
  <c r="BK208"/>
  <c r="J162"/>
  <c i="1" r="AS57"/>
  <c i="2" r="J458"/>
  <c r="BK441"/>
  <c r="BK427"/>
  <c r="J419"/>
  <c r="J353"/>
  <c r="J300"/>
  <c r="BK288"/>
  <c r="BK239"/>
  <c r="BK227"/>
  <c r="BK170"/>
  <c r="J134"/>
  <c i="3" r="BK94"/>
  <c r="J109"/>
  <c r="J101"/>
  <c i="2" r="J315"/>
  <c r="J288"/>
  <c r="J237"/>
  <c r="BK217"/>
  <c r="J164"/>
  <c r="BK134"/>
  <c r="J98"/>
  <c r="BK449"/>
  <c r="J442"/>
  <c r="J430"/>
  <c r="J422"/>
  <c r="J344"/>
  <c r="J307"/>
  <c r="BK272"/>
  <c r="J236"/>
  <c r="J217"/>
  <c r="J201"/>
  <c r="J130"/>
  <c i="3" r="BK118"/>
  <c r="BK109"/>
  <c r="BK104"/>
  <c r="J94"/>
  <c i="2" r="BK458"/>
  <c r="BK452"/>
  <c r="BK442"/>
  <c r="J438"/>
  <c r="BK430"/>
  <c r="J427"/>
  <c r="J423"/>
  <c r="J389"/>
  <c r="J358"/>
  <c r="BK344"/>
  <c r="BK312"/>
  <c r="BK290"/>
  <c r="J240"/>
  <c r="J227"/>
  <c r="J170"/>
  <c r="BK130"/>
  <c r="BK460"/>
  <c r="J452"/>
  <c r="BK437"/>
  <c r="BK423"/>
  <c r="J359"/>
  <c r="BK316"/>
  <c r="J312"/>
  <c r="J290"/>
  <c r="BK237"/>
  <c r="J208"/>
  <c r="BK164"/>
  <c r="BK125"/>
  <c i="3" r="J104"/>
  <c r="J118"/>
  <c r="J96"/>
  <c i="2" r="BK307"/>
  <c r="BK295"/>
  <c r="J239"/>
  <c r="J232"/>
  <c r="BK201"/>
  <c r="J125"/>
  <c i="1" r="AS55"/>
  <c i="2" r="J456"/>
  <c r="BK438"/>
  <c r="J425"/>
  <c r="BK389"/>
  <c r="BK358"/>
  <c r="BK315"/>
  <c r="J295"/>
  <c r="BK240"/>
  <c r="BK232"/>
  <c r="BK162"/>
  <c r="BK98"/>
  <c i="3" r="J111"/>
  <c r="BK101"/>
  <c r="BK111"/>
  <c r="BK96"/>
  <c i="2" l="1" r="P97"/>
  <c r="R97"/>
  <c r="BK200"/>
  <c r="J200"/>
  <c r="J67"/>
  <c r="T200"/>
  <c r="T169"/>
  <c r="P231"/>
  <c r="T231"/>
  <c r="P287"/>
  <c r="T287"/>
  <c r="P294"/>
  <c r="R294"/>
  <c r="BK429"/>
  <c r="J429"/>
  <c r="J73"/>
  <c r="R429"/>
  <c r="R293"/>
  <c r="BK97"/>
  <c r="J97"/>
  <c r="J65"/>
  <c r="T97"/>
  <c r="P200"/>
  <c r="P169"/>
  <c r="R200"/>
  <c r="R169"/>
  <c r="BK231"/>
  <c r="J231"/>
  <c r="J68"/>
  <c r="R231"/>
  <c r="BK287"/>
  <c r="J287"/>
  <c r="J70"/>
  <c r="R287"/>
  <c r="BK294"/>
  <c r="J294"/>
  <c r="J72"/>
  <c r="T294"/>
  <c r="P429"/>
  <c r="T429"/>
  <c i="3" r="BK93"/>
  <c r="J93"/>
  <c r="J65"/>
  <c r="P93"/>
  <c r="R93"/>
  <c r="T93"/>
  <c r="BK108"/>
  <c r="J108"/>
  <c r="J68"/>
  <c r="P108"/>
  <c r="R108"/>
  <c r="T108"/>
  <c i="2" r="BK169"/>
  <c r="J169"/>
  <c r="J66"/>
  <c r="BK271"/>
  <c r="J271"/>
  <c r="J69"/>
  <c i="3" r="BK100"/>
  <c r="J100"/>
  <c r="J66"/>
  <c r="BK103"/>
  <c r="J103"/>
  <c r="J67"/>
  <c r="BK117"/>
  <c r="J117"/>
  <c r="J69"/>
  <c r="E50"/>
  <c r="F59"/>
  <c r="J85"/>
  <c r="BE96"/>
  <c r="BE101"/>
  <c r="BE104"/>
  <c r="BE109"/>
  <c r="BE111"/>
  <c r="BE118"/>
  <c r="BE94"/>
  <c i="2" r="J56"/>
  <c r="F59"/>
  <c r="BE98"/>
  <c r="BE125"/>
  <c r="BE162"/>
  <c r="BE164"/>
  <c r="BE170"/>
  <c r="BE208"/>
  <c r="BE217"/>
  <c r="BE236"/>
  <c r="BE237"/>
  <c r="BE239"/>
  <c r="BE272"/>
  <c r="BE290"/>
  <c r="BE312"/>
  <c r="BE315"/>
  <c r="BE344"/>
  <c r="BE353"/>
  <c r="BE419"/>
  <c r="BE422"/>
  <c r="BE437"/>
  <c r="BE441"/>
  <c r="BE442"/>
  <c r="BE452"/>
  <c r="BE458"/>
  <c r="BE460"/>
  <c r="E50"/>
  <c r="BE130"/>
  <c r="BE134"/>
  <c r="BE201"/>
  <c r="BE227"/>
  <c r="BE232"/>
  <c r="BE240"/>
  <c r="BE288"/>
  <c r="BE295"/>
  <c r="BE300"/>
  <c r="BE307"/>
  <c r="BE316"/>
  <c r="BE358"/>
  <c r="BE359"/>
  <c r="BE389"/>
  <c r="BE423"/>
  <c r="BE425"/>
  <c r="BE427"/>
  <c r="BE430"/>
  <c r="BE438"/>
  <c r="BE449"/>
  <c r="BE456"/>
  <c r="F36"/>
  <c i="1" r="BA56"/>
  <c r="BA55"/>
  <c r="AW55"/>
  <c i="3" r="F39"/>
  <c i="1" r="BD58"/>
  <c r="BD57"/>
  <c i="3" r="F38"/>
  <c i="1" r="BC58"/>
  <c r="BC57"/>
  <c r="AY57"/>
  <c i="2" r="F37"/>
  <c i="1" r="BB56"/>
  <c r="BB55"/>
  <c r="AX55"/>
  <c r="AS54"/>
  <c i="3" r="F36"/>
  <c i="1" r="BA58"/>
  <c r="BA57"/>
  <c r="AW57"/>
  <c i="3" r="F37"/>
  <c i="1" r="BB58"/>
  <c r="BB57"/>
  <c r="AX57"/>
  <c i="2" r="F39"/>
  <c i="1" r="BD56"/>
  <c r="BD55"/>
  <c i="2" r="J36"/>
  <c i="1" r="AW56"/>
  <c i="2" r="F38"/>
  <c i="1" r="BC56"/>
  <c r="BC55"/>
  <c r="AY55"/>
  <c i="3" r="J36"/>
  <c i="1" r="AW58"/>
  <c i="3" l="1" r="T92"/>
  <c r="T91"/>
  <c r="P92"/>
  <c r="P91"/>
  <c i="1" r="AU58"/>
  <c i="2" r="T293"/>
  <c r="P96"/>
  <c i="3" r="R92"/>
  <c r="R91"/>
  <c i="2" r="T96"/>
  <c r="T95"/>
  <c r="P293"/>
  <c r="R96"/>
  <c r="R95"/>
  <c r="BK293"/>
  <c r="J293"/>
  <c r="J71"/>
  <c r="BK96"/>
  <c r="J96"/>
  <c r="J64"/>
  <c i="3" r="BK92"/>
  <c r="J92"/>
  <c r="J64"/>
  <c r="J35"/>
  <c i="1" r="AV58"/>
  <c r="AT58"/>
  <c r="BA54"/>
  <c r="W30"/>
  <c i="2" r="F35"/>
  <c i="1" r="AZ56"/>
  <c r="AZ55"/>
  <c r="AV55"/>
  <c r="AT55"/>
  <c r="BD54"/>
  <c r="W33"/>
  <c r="BB54"/>
  <c r="W31"/>
  <c r="AU57"/>
  <c i="2" r="J35"/>
  <c i="1" r="AV56"/>
  <c r="AT56"/>
  <c i="3" r="F35"/>
  <c i="1" r="AZ58"/>
  <c r="AZ57"/>
  <c r="AV57"/>
  <c r="AT57"/>
  <c r="BC54"/>
  <c r="W32"/>
  <c i="2" l="1" r="P95"/>
  <c i="1" r="AU56"/>
  <c i="2" r="BK95"/>
  <c r="J95"/>
  <c r="J63"/>
  <c i="3" r="BK91"/>
  <c r="J91"/>
  <c r="J63"/>
  <c i="1" r="AU55"/>
  <c r="AU54"/>
  <c r="AX54"/>
  <c r="AZ54"/>
  <c r="W29"/>
  <c r="AY54"/>
  <c r="AW54"/>
  <c r="AK30"/>
  <c i="2" l="1" r="J32"/>
  <c i="1" r="AG56"/>
  <c r="AG55"/>
  <c i="3" r="J32"/>
  <c i="1" r="AG58"/>
  <c r="AG57"/>
  <c r="AV54"/>
  <c r="AK29"/>
  <c i="3" l="1" r="J41"/>
  <c i="1" r="AN55"/>
  <c i="2" r="J41"/>
  <c i="1" r="AN56"/>
  <c r="AN58"/>
  <c r="AN57"/>
  <c r="AG54"/>
  <c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<sst xmlns="http://schemas.openxmlformats.org/spreadsheetml/2006/main">
  <si>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</si>
  <si>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</si>
  <si>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</si>
  <si>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</si>
  <si>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</si>
  <si>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{53ab6e63-bcb1-4639-a7f6-4bc5cf00d6c8}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</si>
  <si>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</si>
  <si>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</si>
  <si>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</si>
  <si>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</si>
  <si>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</si>
  <si>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</si>
  <si>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</si>
  <si>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</si>
  <si>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RSS23-12-05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</si>
  <si>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</si>
  <si>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</si>
  <si>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HODONÍN – Příměstský les, SO Komunikace, chodníky, cesty LÁVKA PŘES OLŠINU</t>
  </si>
  <si>
    <t>KSO:</t>
  </si>
  <si>
    <t/>
  </si>
  <si>
    <t>CC-CZ:</t>
  </si>
  <si>
    <t>Místo:</t>
  </si>
  <si>
    <t>Katastrální území Hodonína [640417]</t>
  </si>
  <si>
    <t>Datum:</t>
  </si>
  <si>
    <t>3. 7. 2024</t>
  </si>
  <si>
    <t>Zadavatel:</t>
  </si>
  <si>
    <t>IČ:</t>
  </si>
  <si>
    <t>Město Hodonín</t>
  </si>
  <si>
    <t>DIČ:</t>
  </si>
  <si>
    <t>Uchazeč:</t>
  </si>
  <si>
    <t>Vyplň údaj</t>
  </si>
  <si>
    <t>Projektant:</t>
  </si>
  <si>
    <t>06968368</t>
  </si>
  <si>
    <t>Atelier per partes s.r.o.</t>
  </si>
  <si>
    <t>True</t>
  </si>
  <si>
    <t>Zpracovatel:</t>
  </si>
  <si>
    <t>Rozpočtování staveb Šebela s.r.o.</t>
  </si>
  <si>
    <t>Poznámka: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</si>
  <si>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Pro výkaz výměr platí:_x000d_
Do všech položek, musí být zahrnuty veškeré přidružené práce a materiály běžné pro splnění požadovaného technického a provozního účelu a dodržení veškerých technologických postupů a norem, jako mohou být drobné detaily, tmely, lišty, pomocné profily v SDK, těsnění, dilatace, atyp. kotvení a podobně nezahrnuté v předepsaných položkách soupisu prací a dodávek. Položky v soupisu prací jsou založeny buď jako přesné, nebo svým charakterem nejblíže podobné požadavku PD. Dodavatel při stanovení jednotkových cen položek musí vycházet z požadavků a obsahu PD ve všech souvislostech a vazbách, a toto do JC promítnout, nikoliv jen z obsahu ceníkové položky._x000d_
_x000d_
Ostatní ujednání:_x000d_
01 Dodavatel předloží veškeré připomínky k projektové dokumentaci a výkazu výměr, před předložením své cenové nabídky.Pokud dodavatel nepožádá o přidání chybějící položky v průběhu výběrového řízení, má se za to, že tuto skutečnost promítl v jednotkových cenách ostatních položek a nelze ji tak nárokovat dodatečně._x000d_
02 Rozpočet a VV má charakter odborné studie předběžných prací a materiálů ve formě soupisu prací a dodávek._x000d_
03 Jakékoliv další nakládání s dokumentem po předání objednateli podléhá smluvním podmínkám těchto stran bez vlivu na zpracovatele soupisu prací a dodávek, pokud není v objednávce stanoveno jinak._x000d_
04 Pokud není v objednávce uvedeno jinak, neslouží výkaz výměr pro závazné objednání materiálu, prací a služeb, tyto množství musí být před objednáním prověřeny dle skutečnosti na stavbě._x000d_
05 Na dokument je poskytnuta záruka ve lhůtě 36 měsíců. V případě shledání vad díla budou tyto zhotovitelem bezodkladně odstraněny. Buď vydáním nového rozpočtu a výkazu výměr, formou dodatku nebo rozdílového rozpočtu.  _x000d_
06 Zpracovatel rozpočtu není nijak vázán k rozhodnutí dodavatele vybudovat dílo nebo jeho část na základě položek rozpočtu. Dílo dodavatele stavby musí být vždy v souladu s výkresouvou a textovou částí PD, byť by rozpočet vykazoval jakékoliv rozdílnosti._x000d_
07 Jednotkové ceny položek nejsou nijak závazné a musí být prověřeny u konkrétních dodavatelů daných prvků a systémů. Zhotovitel rozpočtu negarantuje jistotu dostupnosti materiálů a prací za uvedenou JC z rozpočtu. Dodavatel doplní vlastní ceny dle svých možností._x000d_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</si>
  <si>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</si>
  <si>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</si>
  <si>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</si>
  <si>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</si>
  <si>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</si>
  <si>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</si>
  <si>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</si>
  <si>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</si>
  <si>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</si>
  <si>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</si>
  <si>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</si>
  <si>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</si>
  <si>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</si>
  <si>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</si>
  <si>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</si>
  <si>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</si>
  <si>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</si>
  <si>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</si>
  <si>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</si>
  <si>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</si>
  <si>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</si>
  <si>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</si>
  <si>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</si>
  <si>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</si>
  <si>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</si>
  <si>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</si>
  <si>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</si>
  <si>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</si>
  <si>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</si>
  <si>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</si>
  <si>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</si>
  <si>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</si>
  <si>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</si>
  <si>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</si>
  <si>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</si>
  <si>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</si>
  <si>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</si>
  <si>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</si>
  <si>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SO104.1</t>
  </si>
  <si>
    <t>Povalový chodník přes Olšinu</t>
  </si>
  <si>
    <t>STA</t>
  </si>
  <si>
    <t>1</t>
  </si>
  <si>
    <t>{06564f06-c821-4ae1-a1db-9676dcf5b766}</t>
  </si>
  <si>
    <t>2</t>
  </si>
  <si>
    <t>/</t>
  </si>
  <si>
    <t>104.1.01</t>
  </si>
  <si>
    <t>Soupis prací a dodávek</t>
  </si>
  <si>
    <t>Soupis</t>
  </si>
  <si>
    <t>{d65b7a69-83be-4846-bf66-28d155ed0c26}</t>
  </si>
  <si>
    <t>VRN</t>
  </si>
  <si>
    <t>Vedlejší a ostatní rozpočtové náklady</t>
  </si>
  <si>
    <t>{a077291f-08ea-44a7-bbf0-bf953710feeb}</t>
  </si>
  <si>
    <t>VRN.1</t>
  </si>
  <si>
    <t>{42555821-407c-40ef-9b4d-9c6a676a2369}</t>
  </si>
  <si>
    <t>KRYCÍ LIST SOUPISU PRACÍ</t>
  </si>
  <si>
    <t>Objekt:</t>
  </si>
  <si>
    <t>SO104.1 - Povalový chodník přes Olšinu</t>
  </si>
  <si>
    <t>Soupis:</t>
  </si>
  <si>
    <t>104.1.01 - Soupis prací a dodávek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</si>
  <si>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</si>
  <si>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</si>
  <si>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</si>
  <si>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</si>
  <si>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</si>
  <si>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</si>
  <si>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</si>
  <si>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  23 - Zakládání - piloty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</si>
  <si>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</si>
  <si>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</si>
  <si>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</si>
  <si>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</si>
  <si>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762 - Konstrukce tesařské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</si>
  <si>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</si>
  <si>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</si>
  <si>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</si>
  <si>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</si>
  <si>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</si>
  <si>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</si>
  <si>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</si>
  <si>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</si>
  <si>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</si>
  <si>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</si>
  <si>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</si>
  <si>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</si>
  <si>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</si>
  <si>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</si>
  <si>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</si>
  <si>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</si>
  <si>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</si>
  <si>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</si>
  <si>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</si>
  <si>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111111104</t>
  </si>
  <si>
    <t>Odstranění travin a rákosu ručně rákosu pro jakoukoliv plochu</t>
  </si>
  <si>
    <t>m2</t>
  </si>
  <si>
    <t>CS ÚRS 2024 02</t>
  </si>
  <si>
    <t>4</t>
  </si>
  <si>
    <t>365626294</t>
  </si>
  <si>
    <t>Online PSC</t>
  </si>
  <si>
    <t>https://podminky.urs.cz/item/CS_URS_2024_02/111111104</t>
  </si>
  <si>
    <t>VV</t>
  </si>
  <si>
    <t>v místě trasy lávky pro vytvoření pracovního prostoru</t>
  </si>
  <si>
    <t>část na terénu</t>
  </si>
  <si>
    <t>2,0*187,0</t>
  </si>
  <si>
    <t>část na pilotech</t>
  </si>
  <si>
    <t>3,0*78,0</t>
  </si>
  <si>
    <t>zálivy a rozšíření (s přesahem pro manipulaci 50%) odměřeno z elektronické PD</t>
  </si>
  <si>
    <t>BZ=bod zlomu (u pororoštu)</t>
  </si>
  <si>
    <t>BZ4</t>
  </si>
  <si>
    <t>2,0*(4,4+3,7)*1,5</t>
  </si>
  <si>
    <t>2,0*(3,8+1,2*2)*1,5</t>
  </si>
  <si>
    <t>BZ6</t>
  </si>
  <si>
    <t>3,6*1,5</t>
  </si>
  <si>
    <t>BZ9</t>
  </si>
  <si>
    <t>0,75*3,7/2*1,5</t>
  </si>
  <si>
    <t>BZ12</t>
  </si>
  <si>
    <t>(11,2+1,0*(10,05-1,75))*1,5</t>
  </si>
  <si>
    <t>BZ15</t>
  </si>
  <si>
    <t>5,6*2,0*1,5</t>
  </si>
  <si>
    <t>BZ17</t>
  </si>
  <si>
    <t>6,0*2,0*1,5</t>
  </si>
  <si>
    <t>BZ22</t>
  </si>
  <si>
    <t>(9,3+4,5)*1,5</t>
  </si>
  <si>
    <t>BZ25</t>
  </si>
  <si>
    <t>(15,1+15,2)*1,5</t>
  </si>
  <si>
    <t>Součet</t>
  </si>
  <si>
    <t>111211101</t>
  </si>
  <si>
    <t>Odstranění křovin a stromů s odstraněním kořenů ručně průměru kmene do 100 mm jakékoliv plochy v rovině nebo ve svahu o sklonu do 1:5</t>
  </si>
  <si>
    <t>221544066</t>
  </si>
  <si>
    <t>https://podminky.urs.cz/item/CS_URS_2024_02/111211101</t>
  </si>
  <si>
    <t>Bude dbáno na minimální zásah do stávajících porostů</t>
  </si>
  <si>
    <t>uvažováno s nutným zásahem v cca 30% pracovního prostoru</t>
  </si>
  <si>
    <t>788,581*0,3</t>
  </si>
  <si>
    <t>3</t>
  </si>
  <si>
    <t>111251212</t>
  </si>
  <si>
    <t>Prořezávka listnatých porostů výběrem dřevin výšky do 2,5 m, s ponecháním nehroubí na místě, při hustotě porostu do 50 kusů</t>
  </si>
  <si>
    <t>ar</t>
  </si>
  <si>
    <t>-49797706</t>
  </si>
  <si>
    <t>https://podminky.urs.cz/item/CS_URS_2024_02/111251212</t>
  </si>
  <si>
    <t xml:space="preserve">případné větve okolního porostu zasahující do pracovního prostoru </t>
  </si>
  <si>
    <t>788,581/10</t>
  </si>
  <si>
    <t>122211101</t>
  </si>
  <si>
    <t>Odkopávky a prokopávky ručně zapažené i nezapažené v hornině třídy těžitelnosti I skupiny 3</t>
  </si>
  <si>
    <t>m3</t>
  </si>
  <si>
    <t>414238614</t>
  </si>
  <si>
    <t>https://podminky.urs.cz/item/CS_URS_2024_02/122211101</t>
  </si>
  <si>
    <t>uvažováno s průměrnou hodnotou odkopu pro založení příčných kotevních bodů</t>
  </si>
  <si>
    <t>množství v trase dle projektanta</t>
  </si>
  <si>
    <t>0,2*125,0</t>
  </si>
  <si>
    <t>trasa na pilotech (odkop místa 0,05m3 pro zavedení piloty)</t>
  </si>
  <si>
    <t>78,0/1,5*2*0,05</t>
  </si>
  <si>
    <t>zálivy a rozšíření odměřeno z elektronické PD</t>
  </si>
  <si>
    <t>uvažováno s odkopem 0,08m3 na 1m2 plochy zálivu</t>
  </si>
  <si>
    <t>2,0*(4,4+3,7)*0,08</t>
  </si>
  <si>
    <t>2,0*(3,8+1,2*2)*0,08</t>
  </si>
  <si>
    <t>3,6*0,08</t>
  </si>
  <si>
    <t>0,75*3,7/2*0,08</t>
  </si>
  <si>
    <t>(11,2+1,0*(10,05-1,75))*0,08</t>
  </si>
  <si>
    <t>5,6*2,0*0,08</t>
  </si>
  <si>
    <t>6,0*2,0*0,08</t>
  </si>
  <si>
    <t>(9,3+4,5)*0,08</t>
  </si>
  <si>
    <t>(15,1+15,2)*0,08</t>
  </si>
  <si>
    <t>5</t>
  </si>
  <si>
    <t>162301501</t>
  </si>
  <si>
    <t>Vodorovné přemístění smýcených křovin do průměru kmene 100 mm na vzdálenost do 5 000 m</t>
  </si>
  <si>
    <t>230072681</t>
  </si>
  <si>
    <t>https://podminky.urs.cz/item/CS_URS_2024_02/162301501</t>
  </si>
  <si>
    <t>6</t>
  </si>
  <si>
    <t>181311103</t>
  </si>
  <si>
    <t>Rozprostření a urovnání ornice v rovině nebo ve svahu sklonu do 1:5 ručně při souvislé ploše, tl. vrstvy do 200 mm</t>
  </si>
  <si>
    <t>1628632122</t>
  </si>
  <si>
    <t>https://podminky.urs.cz/item/CS_URS_2024_02/181311103</t>
  </si>
  <si>
    <t>bez převozu výkopku - ponecháno v místě odkopu (do 3m)</t>
  </si>
  <si>
    <t>cca 15cm a viz kubatura odkopávky</t>
  </si>
  <si>
    <t>39,831/0,15</t>
  </si>
  <si>
    <t>Zakládání</t>
  </si>
  <si>
    <t>7</t>
  </si>
  <si>
    <t>213311151</t>
  </si>
  <si>
    <t>Polštáře zhutněné pod základy ze štěrkodrti netříděné</t>
  </si>
  <si>
    <t>-1814296633</t>
  </si>
  <si>
    <t>https://podminky.urs.cz/item/CS_URS_2024_02/213311151</t>
  </si>
  <si>
    <t>pro vyrovnání rozbředlého podloží pod dubové prizmy</t>
  </si>
  <si>
    <t>uvažováno s minimálním (ale předpokládaným) množstvím</t>
  </si>
  <si>
    <t>0,1*125,0</t>
  </si>
  <si>
    <t>trasa na pilotech (udusání po zavedení piloty)</t>
  </si>
  <si>
    <t>78,0/1,5*2*0,02</t>
  </si>
  <si>
    <t>6*2*0,02</t>
  </si>
  <si>
    <t>uvažováno s polštářem 0,04m3 na 1m2 plochy zálivu</t>
  </si>
  <si>
    <t>2,0*(4,4+3,7)*0,04</t>
  </si>
  <si>
    <t>2,0*(3,8+1,2*2)*0,04</t>
  </si>
  <si>
    <t>3,6*0,04</t>
  </si>
  <si>
    <t>0,75*3,7/2*0,04</t>
  </si>
  <si>
    <t>(11,2+1,0*(10,05-1,75))*0,04</t>
  </si>
  <si>
    <t>5,6*2,0*0,04</t>
  </si>
  <si>
    <t>6,0*2,0*0,04</t>
  </si>
  <si>
    <t>(9,3+4,5)*0,04</t>
  </si>
  <si>
    <t>(15,1+15,2)*0,04</t>
  </si>
  <si>
    <t>23</t>
  </si>
  <si>
    <t>Zakládání - piloty</t>
  </si>
  <si>
    <t>8</t>
  </si>
  <si>
    <t>232312111</t>
  </si>
  <si>
    <t>Opracování pilot ze dřeva průměru přes 120 mm</t>
  </si>
  <si>
    <t>2074799648</t>
  </si>
  <si>
    <t>https://podminky.urs.cz/item/CS_URS_2024_02/232312111</t>
  </si>
  <si>
    <t>rozteč po 1,5m viz trasa B</t>
  </si>
  <si>
    <t>78,0/1,5*2*(3,14*0,06*0,06*2,5)</t>
  </si>
  <si>
    <t>krajní u schodišť</t>
  </si>
  <si>
    <t>6*2*(3,14*0,06*0,06*2,5)</t>
  </si>
  <si>
    <t>9</t>
  </si>
  <si>
    <t>232321111</t>
  </si>
  <si>
    <t>Zaražení nebo nastražení a zaberanění dřevěných kůlů nebo pilot svislých průměru do 120 mm, na délku od 0 do 2 m</t>
  </si>
  <si>
    <t>m</t>
  </si>
  <si>
    <t>-985024348</t>
  </si>
  <si>
    <t>https://podminky.urs.cz/item/CS_URS_2024_02/232321111</t>
  </si>
  <si>
    <t>do JC promítnout předpokládanou technologii montáže pilot dle místních podmínek</t>
  </si>
  <si>
    <t>vykázána celková délka pilot před zkrácením do roviny</t>
  </si>
  <si>
    <t>78,0/1,5*2*2,5</t>
  </si>
  <si>
    <t>6*2*2,5</t>
  </si>
  <si>
    <t>10</t>
  </si>
  <si>
    <t>762322911</t>
  </si>
  <si>
    <t>Ztužení konstrukcí (materiál v ceně) fošnami nebo hranolky průřezové plochy do 100 cm2</t>
  </si>
  <si>
    <t>16</t>
  </si>
  <si>
    <t>161676288</t>
  </si>
  <si>
    <t>https://podminky.urs.cz/item/CS_URS_2024_02/762322911</t>
  </si>
  <si>
    <t>vč. nerez spojovacích materiálů</t>
  </si>
  <si>
    <t>dodávka materiálu viz níže</t>
  </si>
  <si>
    <t>příčné zavětrování pilot mezi sebou</t>
  </si>
  <si>
    <t>78,0/1,5*2*1,2</t>
  </si>
  <si>
    <t>6*2*1,2</t>
  </si>
  <si>
    <t>11</t>
  </si>
  <si>
    <t>M</t>
  </si>
  <si>
    <t>605MAT.001</t>
  </si>
  <si>
    <t>Akátové dřevo/kůly pro piloty, dodávka materiálu</t>
  </si>
  <si>
    <t>indiv</t>
  </si>
  <si>
    <t>32</t>
  </si>
  <si>
    <t>1206703430</t>
  </si>
  <si>
    <t>pro nákup akátových pilot se uvažuje 100% zajistí dodavatel , 0% ze zásob objednatele</t>
  </si>
  <si>
    <t>prořez 20%</t>
  </si>
  <si>
    <t>3,278*1,2</t>
  </si>
  <si>
    <t>Ostatní konstrukce a práce, bourání</t>
  </si>
  <si>
    <t>914111111</t>
  </si>
  <si>
    <t>Montáž svislé dopravní značky základní velikosti do 1 m2 objímkami na sloupky nebo konzoly</t>
  </si>
  <si>
    <t>kus</t>
  </si>
  <si>
    <t>688324938</t>
  </si>
  <si>
    <t>https://podminky.urs.cz/item/CS_URS_2024_02/914111111</t>
  </si>
  <si>
    <t>viz TZ (pozor výjezd vozidel ze stavby)</t>
  </si>
  <si>
    <t>13</t>
  </si>
  <si>
    <t>40445600</t>
  </si>
  <si>
    <t>výstražné dopravní značky A1-A30, A33, A34 700mm</t>
  </si>
  <si>
    <t>836328831</t>
  </si>
  <si>
    <t>14</t>
  </si>
  <si>
    <t>914111112</t>
  </si>
  <si>
    <t>Montáž svislé dopravní značky základní velikosti do 1 m2 páskováním na sloupy</t>
  </si>
  <si>
    <t>1471483819</t>
  </si>
  <si>
    <t>https://podminky.urs.cz/item/CS_URS_2024_02/914111112</t>
  </si>
  <si>
    <t>15</t>
  </si>
  <si>
    <t>40445650</t>
  </si>
  <si>
    <t>dodatkové tabulky E7, E12, E13 500x300mm</t>
  </si>
  <si>
    <t>-531085511</t>
  </si>
  <si>
    <t>952901411</t>
  </si>
  <si>
    <t>Vyčištění budov nebo objektů před předáním do užívání ostatních objektů (např. kanálů, zásobníků, kůlen apod.) jakékoliv výšky podlaží</t>
  </si>
  <si>
    <t>1705091980</t>
  </si>
  <si>
    <t>https://podminky.urs.cz/item/CS_URS_2024_02/952901411</t>
  </si>
  <si>
    <t>finální vyčištění stavby pro předání díla</t>
  </si>
  <si>
    <t>typ A</t>
  </si>
  <si>
    <t>187*1,2</t>
  </si>
  <si>
    <t>typ B</t>
  </si>
  <si>
    <t>78,0*1,2</t>
  </si>
  <si>
    <t>lomy (pororošt)</t>
  </si>
  <si>
    <t>37,0</t>
  </si>
  <si>
    <t>schodiště</t>
  </si>
  <si>
    <t>1,2*1,2*6</t>
  </si>
  <si>
    <t>2,0*(4,4+3,7)</t>
  </si>
  <si>
    <t>2,0*(3,8+1,2*2)</t>
  </si>
  <si>
    <t>3,6</t>
  </si>
  <si>
    <t>0,75*3,7/2</t>
  </si>
  <si>
    <t>(11,2+1,0*(10,05-1,75))</t>
  </si>
  <si>
    <t>5,6*2,0</t>
  </si>
  <si>
    <t>6,0*2,0</t>
  </si>
  <si>
    <t>(9,3+4,5)</t>
  </si>
  <si>
    <t>(15,1+15,2)</t>
  </si>
  <si>
    <t>997</t>
  </si>
  <si>
    <t>Přesun sutě</t>
  </si>
  <si>
    <t>17</t>
  </si>
  <si>
    <t>997006012</t>
  </si>
  <si>
    <t>Úprava stavebního odpadu třídění ruční</t>
  </si>
  <si>
    <t>t</t>
  </si>
  <si>
    <t>-1105928222</t>
  </si>
  <si>
    <t>https://podminky.urs.cz/item/CS_URS_2024_02/997006012</t>
  </si>
  <si>
    <t>výběr a třídění dřeva ve skladu Hodonína (náročnost promítnout předem do JC)</t>
  </si>
  <si>
    <t>k potřebnému čistému množství je připočten odřez 20%</t>
  </si>
  <si>
    <t>čisté výměry viz oddíl 762</t>
  </si>
  <si>
    <t>pro nákup se uvažuje 90% zajistí dodavatel , 10% ze zásob objednatele</t>
  </si>
  <si>
    <t>podkladní dubové prizmy 100/200</t>
  </si>
  <si>
    <t>437,5*0,1*0,2*1,2*0,1</t>
  </si>
  <si>
    <t>podkladní hranoly 100/100</t>
  </si>
  <si>
    <t>680,484*0,1*0,1*1,2*0,1</t>
  </si>
  <si>
    <t>terasová prkna</t>
  </si>
  <si>
    <t>(63,6+254,4)*0,04*1,2*0,1</t>
  </si>
  <si>
    <t>pro schodiště</t>
  </si>
  <si>
    <t>0,8*6*1,2*0,1</t>
  </si>
  <si>
    <t>998</t>
  </si>
  <si>
    <t>Přesun hmot</t>
  </si>
  <si>
    <t>18</t>
  </si>
  <si>
    <t>998229112</t>
  </si>
  <si>
    <t>Přesun hmot ruční pro pozemní komunikace s naložením a složením na vzdálenost do 50 m, s krytem dlážděným</t>
  </si>
  <si>
    <t>2068025178</t>
  </si>
  <si>
    <t>https://podminky.urs.cz/item/CS_URS_2024_02/998229112</t>
  </si>
  <si>
    <t>19</t>
  </si>
  <si>
    <t>998229121</t>
  </si>
  <si>
    <t>Přesun hmot ruční pro pozemní komunikace s naložením a složením na vzdálenost do 50 m, s krytem Příplatek k cenám za ruční zvětšený přesun přes vymezenou vodorovnou dopravní vzdálenost za každých dalších započatých 50 m</t>
  </si>
  <si>
    <t>416371466</t>
  </si>
  <si>
    <t>https://podminky.urs.cz/item/CS_URS_2024_02/998229121</t>
  </si>
  <si>
    <t>42,561*5 'Přepočtené koeficientem množství</t>
  </si>
  <si>
    <t>PSV</t>
  </si>
  <si>
    <t>Práce a dodávky PSV</t>
  </si>
  <si>
    <t>762</t>
  </si>
  <si>
    <t>Konstrukce tesařské</t>
  </si>
  <si>
    <t>20</t>
  </si>
  <si>
    <t>762082120</t>
  </si>
  <si>
    <t>Profilování zhlaví trámů a ozdobných konců jednoduché seříznutí jedním řezem, plochy do 160 cm2</t>
  </si>
  <si>
    <t>766164263</t>
  </si>
  <si>
    <t>https://podminky.urs.cz/item/CS_URS_2024_02/762082120</t>
  </si>
  <si>
    <t>krácení podkladních hranolů na místě (délek 3-4m, dle PD co nejdelší)</t>
  </si>
  <si>
    <t>délka viz montáž hranolů níže</t>
  </si>
  <si>
    <t>680,484/3,5*2</t>
  </si>
  <si>
    <t>762082130</t>
  </si>
  <si>
    <t>Profilování zhlaví trámů a ozdobných konců jednoduché seříznutí jedním řezem, plochy přes 160 do 320 cm2</t>
  </si>
  <si>
    <t>-1588627676</t>
  </si>
  <si>
    <t>https://podminky.urs.cz/item/CS_URS_2024_02/762082130</t>
  </si>
  <si>
    <t>úprava podkladních dubových hranolů na místě nebo ve skladu řeziva</t>
  </si>
  <si>
    <t>"délky 1,5m" 125*2</t>
  </si>
  <si>
    <t>"délky 2,0m" 125*2</t>
  </si>
  <si>
    <t>22</t>
  </si>
  <si>
    <t>762211140</t>
  </si>
  <si>
    <t>Montáž schodiště přímočarého bez podstupnic, šířka ramene přes 1,00 do 1,50 m, stupně z fošen</t>
  </si>
  <si>
    <t>-641775090</t>
  </si>
  <si>
    <t>https://podminky.urs.cz/item/CS_URS_2024_02/762211140</t>
  </si>
  <si>
    <t>1) schodišťový stupeň dub tl. 80 mm, schod 16/31</t>
  </si>
  <si>
    <t>2) Na každém místě dle lokálních podmínek 5-7 schodišťových stupňů.</t>
  </si>
  <si>
    <t>6*1,5</t>
  </si>
  <si>
    <t>762295001</t>
  </si>
  <si>
    <t>Spojovací prostředky schodišť a zábradlí hřebíky, svorníky, fixační prkna, vruty</t>
  </si>
  <si>
    <t>-1260814046</t>
  </si>
  <si>
    <t>https://podminky.urs.cz/item/CS_URS_2024_02/762295001</t>
  </si>
  <si>
    <t>6*0,8</t>
  </si>
  <si>
    <t>24</t>
  </si>
  <si>
    <t>762295001R1</t>
  </si>
  <si>
    <t>Příplatek za nerezové spojovací prostředky schodišť a zábradlí hřebíky, svory, fixační prkna, vruty</t>
  </si>
  <si>
    <t>1176902365</t>
  </si>
  <si>
    <t>25</t>
  </si>
  <si>
    <t>762713110</t>
  </si>
  <si>
    <t>Montáž prostorových vázaných konstrukcí z řeziva hraněného nebo polohraněného pomocí tesařských spojů průřezové plochy do 120 cm2</t>
  </si>
  <si>
    <t>-465179732</t>
  </si>
  <si>
    <t>https://podminky.urs.cz/item/CS_URS_2024_02/762713110</t>
  </si>
  <si>
    <t>dodávka materiálu ze skladu investora (více viz VRN)</t>
  </si>
  <si>
    <t>podkladový hranol 100/100</t>
  </si>
  <si>
    <t>187*2</t>
  </si>
  <si>
    <t>78,0*2</t>
  </si>
  <si>
    <t>2,0*(4,4+3,7)/0,8</t>
  </si>
  <si>
    <t>2,0*(3,8+1,2*2)/0,8</t>
  </si>
  <si>
    <t>3,6/0,8</t>
  </si>
  <si>
    <t>0,75*3,7/2/0,8</t>
  </si>
  <si>
    <t>(11,2+1,0*(10,05-1,75))/0,8</t>
  </si>
  <si>
    <t>5,6*2,0/0,8</t>
  </si>
  <si>
    <t>6,0*2,0/0,8</t>
  </si>
  <si>
    <t>(9,3+4,5)/0,8</t>
  </si>
  <si>
    <t>(15,1+15,2)/0,8</t>
  </si>
  <si>
    <t>26</t>
  </si>
  <si>
    <t>762713120</t>
  </si>
  <si>
    <t>Montáž prostorových vázaných konstrukcí z řeziva hraněného nebo polohraněného pomocí tesařských spojů průřezové plochy přes 120 do 224 cm2</t>
  </si>
  <si>
    <t>590584013</t>
  </si>
  <si>
    <t>https://podminky.urs.cz/item/CS_URS_2024_02/762713120</t>
  </si>
  <si>
    <t>dodávka materiálu ze skladu investora</t>
  </si>
  <si>
    <t>podkladové dubové prizmy 100/200</t>
  </si>
  <si>
    <t>množství míst dle projektanta</t>
  </si>
  <si>
    <t>ve výkazu výměr uvažováno průměrně na jedno místo se dvěma hranoly (2,0m + 1,5m)</t>
  </si>
  <si>
    <t>1,5*125</t>
  </si>
  <si>
    <t>2,0*125</t>
  </si>
  <si>
    <t>27</t>
  </si>
  <si>
    <t>762795000</t>
  </si>
  <si>
    <t>Spojovací prostředky prostorových vázaných konstrukcí hřebíky, svorníky, fixační prkna</t>
  </si>
  <si>
    <t>-1128918386</t>
  </si>
  <si>
    <t>https://podminky.urs.cz/item/CS_URS_2024_02/762795000</t>
  </si>
  <si>
    <t>680,484*0,1*0,1</t>
  </si>
  <si>
    <t>437,5*0,1*0,2</t>
  </si>
  <si>
    <t>28</t>
  </si>
  <si>
    <t>762795000R1</t>
  </si>
  <si>
    <t>Příplatek za nerezové spojovací prostředky prostorových vázaných konstrukcí hřebíky, svory, fixační prkn</t>
  </si>
  <si>
    <t>599370253</t>
  </si>
  <si>
    <t>29</t>
  </si>
  <si>
    <t>762952011</t>
  </si>
  <si>
    <t>Montáž terasy nášlapné vrstvy z prken z dřevin tvrdých nebo neobyčejně tvrdých, s broušením, omytím a kartáčováním, bez povrchové úpravy, spojovaných šroubováním, šířky do 90 mm</t>
  </si>
  <si>
    <t>824608193</t>
  </si>
  <si>
    <t>https://podminky.urs.cz/item/CS_URS_2024_02/762952011</t>
  </si>
  <si>
    <t>střídání různých šířek dle PD (do JC promítnout seřezání hrany na správnou šířku chodníčku)</t>
  </si>
  <si>
    <t>v šířkách do 90mm cca 20% plochy</t>
  </si>
  <si>
    <t>187*1,2*0,2</t>
  </si>
  <si>
    <t>78,0*1,2*0,2</t>
  </si>
  <si>
    <t>zálivy a odpočívky a rozšíření odměřeno z elektronické PD</t>
  </si>
  <si>
    <t>jen pracovní výpočty (odpočívky jsou z pororoštu)</t>
  </si>
  <si>
    <t>0*2,0*(4,4+3,7)*0,2</t>
  </si>
  <si>
    <t>0*2,0*(3,8+1,2*2)*0,2</t>
  </si>
  <si>
    <t>0*3,6*0,2</t>
  </si>
  <si>
    <t>0*0,75*3,7/2*0,2</t>
  </si>
  <si>
    <t>0*(11,2+1,0*(10,05-1,75))*0,2</t>
  </si>
  <si>
    <t>0*5,6*2,0*0,2</t>
  </si>
  <si>
    <t>0*6,0*2,0*0,2</t>
  </si>
  <si>
    <t>0*(9,3+4,5)*0,2</t>
  </si>
  <si>
    <t>0*(15,1+15,2)*0,2</t>
  </si>
  <si>
    <t>30</t>
  </si>
  <si>
    <t>762952014</t>
  </si>
  <si>
    <t>Montáž terasy nášlapné vrstvy z prken z dřevin tvrdých nebo neobyčejně tvrdých, s broušením, omytím a kartáčováním, bez povrchové úpravy, spojovaných šroubováním, šířky přes 135 mm</t>
  </si>
  <si>
    <t>1091393242</t>
  </si>
  <si>
    <t>https://podminky.urs.cz/item/CS_URS_2024_02/762952014</t>
  </si>
  <si>
    <t>v šířkách nad 90mm cca 80% plochy</t>
  </si>
  <si>
    <t>187*1,2*0,8</t>
  </si>
  <si>
    <t>78,0*1,2*0,8</t>
  </si>
  <si>
    <t>0*2,0*(4,4+3,7)*0,8</t>
  </si>
  <si>
    <t>0*2,0*(3,8+1,2*2)*0,8</t>
  </si>
  <si>
    <t>0*3,6*0,8</t>
  </si>
  <si>
    <t>0*0,75*3,7/2*0,8</t>
  </si>
  <si>
    <t>0*(11,2+1,0*(10,05-1,75))*0,8</t>
  </si>
  <si>
    <t>0*5,6*2,0*0,8</t>
  </si>
  <si>
    <t>0*6,0*2,0*0,8</t>
  </si>
  <si>
    <t>0*(9,3+4,5)*0,8</t>
  </si>
  <si>
    <t>0*(15,1+15,2)*0,8</t>
  </si>
  <si>
    <t>31</t>
  </si>
  <si>
    <t>762595001</t>
  </si>
  <si>
    <t>Spojovací prostředky podlah a podkladových konstrukcí hřebíky, vruty</t>
  </si>
  <si>
    <t>-1475939742</t>
  </si>
  <si>
    <t>https://podminky.urs.cz/item/CS_URS_2024_02/762595001</t>
  </si>
  <si>
    <t>63,6+254,4</t>
  </si>
  <si>
    <t>762595001R1</t>
  </si>
  <si>
    <t>Příplatek za nerezové spojovací prostředky podlah a podkladových konstrukcí hřebíky, vruty</t>
  </si>
  <si>
    <t>1988928681</t>
  </si>
  <si>
    <t>33</t>
  </si>
  <si>
    <t>998762101</t>
  </si>
  <si>
    <t>Přesun hmot pro konstrukce tesařské stanovený z hmotnosti přesunovaného materiálu vodorovná dopravní vzdálenost do 50 m základní v objektech výšky do 6 m</t>
  </si>
  <si>
    <t>-932176854</t>
  </si>
  <si>
    <t>https://podminky.urs.cz/item/CS_URS_2024_02/998762101</t>
  </si>
  <si>
    <t>34</t>
  </si>
  <si>
    <t>998762181</t>
  </si>
  <si>
    <t>Přesun hmot pro konstrukce tesařské stanovený z hmotnosti přesunovaného materiálu Příplatek k cenám za přesun prováděný bez použití mechanizace pro jakoukoliv výšku objektu</t>
  </si>
  <si>
    <t>CS ÚRS 2023 02</t>
  </si>
  <si>
    <t>-824374120</t>
  </si>
  <si>
    <t>https://podminky.urs.cz/item/CS_URS_2023_02/998762181</t>
  </si>
  <si>
    <t>35</t>
  </si>
  <si>
    <t>998762194</t>
  </si>
  <si>
    <t>Přesun hmot pro konstrukce tesařské stanovený z hmotnosti přesunovaného materiálu vodorovná dopravní vzdálenost do 50 m Příplatek k cenám za zvětšený přesun přes vymezenou vodorovnou dopravní vzdálenost do 1000 m</t>
  </si>
  <si>
    <t>-876048314</t>
  </si>
  <si>
    <t>https://podminky.urs.cz/item/CS_URS_2024_02/998762194</t>
  </si>
  <si>
    <t>767</t>
  </si>
  <si>
    <t>Konstrukce zámečnické</t>
  </si>
  <si>
    <t>36</t>
  </si>
  <si>
    <t>767161229</t>
  </si>
  <si>
    <t>Montáž zábradlí rovného z profilové oceli na ocelovou konstrukci, hmotnosti 1 m zábradlí přes 20 do 30 kg</t>
  </si>
  <si>
    <t>-268332587</t>
  </si>
  <si>
    <t>https://podminky.urs.cz/item/CS_URS_2023_02/767161229</t>
  </si>
  <si>
    <t>celková délka dle výkazu projektanta</t>
  </si>
  <si>
    <t>156,0</t>
  </si>
  <si>
    <t>odpočet schodišťového zábradlí</t>
  </si>
  <si>
    <t>-1,5*6</t>
  </si>
  <si>
    <t>37</t>
  </si>
  <si>
    <t>Z/01</t>
  </si>
  <si>
    <t>Výroba a dodávka zábradlí rovného dle situace v terénu</t>
  </si>
  <si>
    <t>-165333441</t>
  </si>
  <si>
    <t>38</t>
  </si>
  <si>
    <t>767220520</t>
  </si>
  <si>
    <t>Montáž schodišťového zábradlí z profilové oceli na ocelovou konstrukci, hmotnosti 1 m zábradlí přes 20 do 40 kg</t>
  </si>
  <si>
    <t>-679300340</t>
  </si>
  <si>
    <t>https://podminky.urs.cz/item/CS_URS_2023_02/767220520</t>
  </si>
  <si>
    <t>1,5*6</t>
  </si>
  <si>
    <t>39</t>
  </si>
  <si>
    <t>Z/02</t>
  </si>
  <si>
    <t>Výroba a dodávka zábradlí schodišťového dle situace v terénu</t>
  </si>
  <si>
    <t>425558289</t>
  </si>
  <si>
    <t>40</t>
  </si>
  <si>
    <t>767590120</t>
  </si>
  <si>
    <t>Montáž podlahových konstrukcí podlahových roštů, podlah připevněných šroubováním</t>
  </si>
  <si>
    <t>kg</t>
  </si>
  <si>
    <t>214001743</t>
  </si>
  <si>
    <t>https://podminky.urs.cz/item/CS_URS_2023_02/767590120</t>
  </si>
  <si>
    <t>plocha dle výměry projektanta (lomová místa)</t>
  </si>
  <si>
    <t>37,0*21,0</t>
  </si>
  <si>
    <t>odpočívky (zálivy)</t>
  </si>
  <si>
    <t>130,0*21,0</t>
  </si>
  <si>
    <t>41</t>
  </si>
  <si>
    <t>55347.R</t>
  </si>
  <si>
    <t xml:space="preserve">Cortenové podlahové rošty, oka 33/33, Nosný pásek 30/2. </t>
  </si>
  <si>
    <t>1583603276</t>
  </si>
  <si>
    <t>uvažován prořez 20%</t>
  </si>
  <si>
    <t>(37,0+130,0)*1,2</t>
  </si>
  <si>
    <t>42</t>
  </si>
  <si>
    <t>767590192</t>
  </si>
  <si>
    <t>Montáž podlahových konstrukcí podlahových roštů, podlah připevněných Příplatek k cenám za úpravu roštů (krácení)</t>
  </si>
  <si>
    <t>-186611565</t>
  </si>
  <si>
    <t>https://podminky.urs.cz/item/CS_URS_2024_02/767590192</t>
  </si>
  <si>
    <t>stanoveno empiricky</t>
  </si>
  <si>
    <t>(37,0+130,0)*0,7</t>
  </si>
  <si>
    <t>43</t>
  </si>
  <si>
    <t>998767101</t>
  </si>
  <si>
    <t>Přesun hmot pro zámečnické konstrukce stanovený z hmotnosti přesunovaného materiálu vodorovná dopravní vzdálenost do 50 m základní v objektech výšky do 6 m</t>
  </si>
  <si>
    <t>1598744015</t>
  </si>
  <si>
    <t>https://podminky.urs.cz/item/CS_URS_2024_02/998767101</t>
  </si>
  <si>
    <t>44</t>
  </si>
  <si>
    <t>998767181</t>
  </si>
  <si>
    <t>Přesun hmot pro zámečnické konstrukce stanovený z hmotnosti přesunovaného materiálu Příplatek k cenám za přesun prováděný bez použití mechanizace pro jakoukoliv výšku objektu</t>
  </si>
  <si>
    <t>-1705464841</t>
  </si>
  <si>
    <t>https://podminky.urs.cz/item/CS_URS_2023_02/998767181</t>
  </si>
  <si>
    <t>45</t>
  </si>
  <si>
    <t>998767193</t>
  </si>
  <si>
    <t>Přesun hmot pro zámečnické konstrukce stanovený z hmotnosti přesunovaného materiálu vodorovná dopravní vzdálenost do 50 m Příplatek k cenám za zvětšený přesun přes vymezenou vodorovnou dopravní vzdálenost do 500 m</t>
  </si>
  <si>
    <t>230053793</t>
  </si>
  <si>
    <t>https://podminky.urs.cz/item/CS_URS_2024_02/998767193</t>
  </si>
  <si>
    <t>VRN - Vedlejší a ostatní rozpočtové náklady</t>
  </si>
  <si>
    <t>VRN.1 - Vedlejší a ostatní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</si>
  <si>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</si>
  <si>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</si>
  <si>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</si>
  <si>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</si>
  <si>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</si>
  <si>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VRN9 - Ostatní náklady</t>
  </si>
  <si>
    <t>Vedlejší rozpočtové náklady</t>
  </si>
  <si>
    <t>VRN1</t>
  </si>
  <si>
    <t>Průzkumné, geodetické a projektové práce</t>
  </si>
  <si>
    <t>012002000</t>
  </si>
  <si>
    <t>Zeměměřičské práce</t>
  </si>
  <si>
    <t>soubor</t>
  </si>
  <si>
    <t>1024</t>
  </si>
  <si>
    <t>-549683003</t>
  </si>
  <si>
    <t>https://podminky.urs.cz/item/CS_URS_2024_02/012002000</t>
  </si>
  <si>
    <t>013254000</t>
  </si>
  <si>
    <t>Dokumentace skutečného provedení stavby</t>
  </si>
  <si>
    <t>oubor…</t>
  </si>
  <si>
    <t>-243586724</t>
  </si>
  <si>
    <t>https://podminky.urs.cz/item/CS_URS_2024_02/013254000</t>
  </si>
  <si>
    <t>Předání dokumentace objednateli v 5 písemných vyhotoveních a digitálně v jednom vyhotovení ve formátu pdf</t>
  </si>
  <si>
    <t>VRN3</t>
  </si>
  <si>
    <t>Zařízení staveniště</t>
  </si>
  <si>
    <t>030001000</t>
  </si>
  <si>
    <t>494034931</t>
  </si>
  <si>
    <t>https://podminky.urs.cz/item/CS_URS_2024_02/030001000</t>
  </si>
  <si>
    <t>VRN4</t>
  </si>
  <si>
    <t>Inženýrská činnost</t>
  </si>
  <si>
    <t>049303000</t>
  </si>
  <si>
    <t>Náklady vzniklé v souvislosti s předáním stavby</t>
  </si>
  <si>
    <t>408717131</t>
  </si>
  <si>
    <t>https://podminky.urs.cz/item/CS_URS_2023_02/049303000</t>
  </si>
  <si>
    <t>kontrolní prohlídka 1x ročně po dobu 5ti let.</t>
  </si>
  <si>
    <t>VRN6</t>
  </si>
  <si>
    <t>Územní vlivy</t>
  </si>
  <si>
    <t>060001000</t>
  </si>
  <si>
    <t>1516271689</t>
  </si>
  <si>
    <t>https://podminky.urs.cz/item/CS_URS_2024_02/060001000</t>
  </si>
  <si>
    <t>065002000</t>
  </si>
  <si>
    <t>Mimostaveništní doprava materiálů, výrobků a strojů</t>
  </si>
  <si>
    <t>1255305146</t>
  </si>
  <si>
    <t>https://podminky.urs.cz/item/CS_URS_2024_02/065002000</t>
  </si>
  <si>
    <t xml:space="preserve">Veškerý dřevěný materiál  je uvažován z tornádového dřeva uloženého ve skladu cca 6 km od místa realizace. V místě skladu bude možné řezivo upravovat.</t>
  </si>
  <si>
    <t>více viz smlouva mezi dodavatelem a investorem</t>
  </si>
  <si>
    <t>nevztahuje se na piloty</t>
  </si>
  <si>
    <t>VRN9</t>
  </si>
  <si>
    <t>Ostatní náklady</t>
  </si>
  <si>
    <t>091504000</t>
  </si>
  <si>
    <t>Náklady související s publikační činností</t>
  </si>
  <si>
    <t>-892199504</t>
  </si>
  <si>
    <t>https://podminky.urs.cz/item/CS_URS_2023_02/091504000</t>
  </si>
  <si>
    <t xml:space="preserve">dodávka a montáž pamětní desky,  minimální rozměr je 300 x 400 mm, dibond 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</si>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</sst>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11104" TargetMode="External" /><Relationship Id="rId2" Type="http://schemas.openxmlformats.org/officeDocument/2006/relationships/hyperlink" Target="https://podminky.urs.cz/item/CS_URS_2024_02/111211101" TargetMode="External" /><Relationship Id="rId3" Type="http://schemas.openxmlformats.org/officeDocument/2006/relationships/hyperlink" Target="https://podminky.urs.cz/item/CS_URS_2024_02/111251212" TargetMode="External" /><Relationship Id="rId4" Type="http://schemas.openxmlformats.org/officeDocument/2006/relationships/hyperlink" Target="https://podminky.urs.cz/item/CS_URS_2024_02/122211101" TargetMode="External" /><Relationship Id="rId5" Type="http://schemas.openxmlformats.org/officeDocument/2006/relationships/hyperlink" Target="https://podminky.urs.cz/item/CS_URS_2024_02/162301501" TargetMode="External" /><Relationship Id="rId6" Type="http://schemas.openxmlformats.org/officeDocument/2006/relationships/hyperlink" Target="https://podminky.urs.cz/item/CS_URS_2024_02/181311103" TargetMode="External" /><Relationship Id="rId7" Type="http://schemas.openxmlformats.org/officeDocument/2006/relationships/hyperlink" Target="https://podminky.urs.cz/item/CS_URS_2024_02/213311151" TargetMode="External" /><Relationship Id="rId8" Type="http://schemas.openxmlformats.org/officeDocument/2006/relationships/hyperlink" Target="https://podminky.urs.cz/item/CS_URS_2024_02/232312111" TargetMode="External" /><Relationship Id="rId9" Type="http://schemas.openxmlformats.org/officeDocument/2006/relationships/hyperlink" Target="https://podminky.urs.cz/item/CS_URS_2024_02/232321111" TargetMode="External" /><Relationship Id="rId10" Type="http://schemas.openxmlformats.org/officeDocument/2006/relationships/hyperlink" Target="https://podminky.urs.cz/item/CS_URS_2024_02/762322911" TargetMode="External" /><Relationship Id="rId11" Type="http://schemas.openxmlformats.org/officeDocument/2006/relationships/hyperlink" Target="https://podminky.urs.cz/item/CS_URS_2024_02/914111111" TargetMode="External" /><Relationship Id="rId12" Type="http://schemas.openxmlformats.org/officeDocument/2006/relationships/hyperlink" Target="https://podminky.urs.cz/item/CS_URS_2024_02/914111112" TargetMode="External" /><Relationship Id="rId13" Type="http://schemas.openxmlformats.org/officeDocument/2006/relationships/hyperlink" Target="https://podminky.urs.cz/item/CS_URS_2024_02/952901411" TargetMode="External" /><Relationship Id="rId14" Type="http://schemas.openxmlformats.org/officeDocument/2006/relationships/hyperlink" Target="https://podminky.urs.cz/item/CS_URS_2024_02/997006012" TargetMode="External" /><Relationship Id="rId15" Type="http://schemas.openxmlformats.org/officeDocument/2006/relationships/hyperlink" Target="https://podminky.urs.cz/item/CS_URS_2024_02/998229112" TargetMode="External" /><Relationship Id="rId16" Type="http://schemas.openxmlformats.org/officeDocument/2006/relationships/hyperlink" Target="https://podminky.urs.cz/item/CS_URS_2024_02/998229121" TargetMode="External" /><Relationship Id="rId17" Type="http://schemas.openxmlformats.org/officeDocument/2006/relationships/hyperlink" Target="https://podminky.urs.cz/item/CS_URS_2024_02/762082120" TargetMode="External" /><Relationship Id="rId18" Type="http://schemas.openxmlformats.org/officeDocument/2006/relationships/hyperlink" Target="https://podminky.urs.cz/item/CS_URS_2024_02/762082130" TargetMode="External" /><Relationship Id="rId19" Type="http://schemas.openxmlformats.org/officeDocument/2006/relationships/hyperlink" Target="https://podminky.urs.cz/item/CS_URS_2024_02/762211140" TargetMode="External" /><Relationship Id="rId20" Type="http://schemas.openxmlformats.org/officeDocument/2006/relationships/hyperlink" Target="https://podminky.urs.cz/item/CS_URS_2024_02/762295001" TargetMode="External" /><Relationship Id="rId21" Type="http://schemas.openxmlformats.org/officeDocument/2006/relationships/hyperlink" Target="https://podminky.urs.cz/item/CS_URS_2024_02/762713110" TargetMode="External" /><Relationship Id="rId22" Type="http://schemas.openxmlformats.org/officeDocument/2006/relationships/hyperlink" Target="https://podminky.urs.cz/item/CS_URS_2024_02/762713120" TargetMode="External" /><Relationship Id="rId23" Type="http://schemas.openxmlformats.org/officeDocument/2006/relationships/hyperlink" Target="https://podminky.urs.cz/item/CS_URS_2024_02/762795000" TargetMode="External" /><Relationship Id="rId24" Type="http://schemas.openxmlformats.org/officeDocument/2006/relationships/hyperlink" Target="https://podminky.urs.cz/item/CS_URS_2024_02/762952011" TargetMode="External" /><Relationship Id="rId25" Type="http://schemas.openxmlformats.org/officeDocument/2006/relationships/hyperlink" Target="https://podminky.urs.cz/item/CS_URS_2024_02/762952014" TargetMode="External" /><Relationship Id="rId26" Type="http://schemas.openxmlformats.org/officeDocument/2006/relationships/hyperlink" Target="https://podminky.urs.cz/item/CS_URS_2024_02/762595001" TargetMode="External" /><Relationship Id="rId27" Type="http://schemas.openxmlformats.org/officeDocument/2006/relationships/hyperlink" Target="https://podminky.urs.cz/item/CS_URS_2024_02/998762101" TargetMode="External" /><Relationship Id="rId28" Type="http://schemas.openxmlformats.org/officeDocument/2006/relationships/hyperlink" Target="https://podminky.urs.cz/item/CS_URS_2023_02/998762181" TargetMode="External" /><Relationship Id="rId29" Type="http://schemas.openxmlformats.org/officeDocument/2006/relationships/hyperlink" Target="https://podminky.urs.cz/item/CS_URS_2024_02/998762194" TargetMode="External" /><Relationship Id="rId30" Type="http://schemas.openxmlformats.org/officeDocument/2006/relationships/hyperlink" Target="https://podminky.urs.cz/item/CS_URS_2023_02/767161229" TargetMode="External" /><Relationship Id="rId31" Type="http://schemas.openxmlformats.org/officeDocument/2006/relationships/hyperlink" Target="https://podminky.urs.cz/item/CS_URS_2023_02/767220520" TargetMode="External" /><Relationship Id="rId32" Type="http://schemas.openxmlformats.org/officeDocument/2006/relationships/hyperlink" Target="https://podminky.urs.cz/item/CS_URS_2023_02/767590120" TargetMode="External" /><Relationship Id="rId33" Type="http://schemas.openxmlformats.org/officeDocument/2006/relationships/hyperlink" Target="https://podminky.urs.cz/item/CS_URS_2024_02/767590192" TargetMode="External" /><Relationship Id="rId34" Type="http://schemas.openxmlformats.org/officeDocument/2006/relationships/hyperlink" Target="https://podminky.urs.cz/item/CS_URS_2024_02/998767101" TargetMode="External" /><Relationship Id="rId35" Type="http://schemas.openxmlformats.org/officeDocument/2006/relationships/hyperlink" Target="https://podminky.urs.cz/item/CS_URS_2023_02/998767181" TargetMode="External" /><Relationship Id="rId36" Type="http://schemas.openxmlformats.org/officeDocument/2006/relationships/hyperlink" Target="https://podminky.urs.cz/item/CS_URS_2024_02/998767193" TargetMode="External" /><Relationship Id="rId3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2002000" TargetMode="External" /><Relationship Id="rId2" Type="http://schemas.openxmlformats.org/officeDocument/2006/relationships/hyperlink" Target="https://podminky.urs.cz/item/CS_URS_2024_02/013254000" TargetMode="External" /><Relationship Id="rId3" Type="http://schemas.openxmlformats.org/officeDocument/2006/relationships/hyperlink" Target="https://podminky.urs.cz/item/CS_URS_2024_02/030001000" TargetMode="External" /><Relationship Id="rId4" Type="http://schemas.openxmlformats.org/officeDocument/2006/relationships/hyperlink" Target="https://podminky.urs.cz/item/CS_URS_2023_02/049303000" TargetMode="External" /><Relationship Id="rId5" Type="http://schemas.openxmlformats.org/officeDocument/2006/relationships/hyperlink" Target="https://podminky.urs.cz/item/CS_URS_2024_02/060001000" TargetMode="External" /><Relationship Id="rId6" Type="http://schemas.openxmlformats.org/officeDocument/2006/relationships/hyperlink" Target="https://podminky.urs.cz/item/CS_URS_2024_02/065002000" TargetMode="External" /><Relationship Id="rId7" Type="http://schemas.openxmlformats.org/officeDocument/2006/relationships/hyperlink" Target="https://podminky.urs.cz/item/CS_URS_2023_02/091504000" TargetMode="External" /><Relationship Id="rId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32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33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34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35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36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359.25" customHeight="1">
      <c r="B23" s="23"/>
      <c r="C23" s="24"/>
      <c r="D23" s="24"/>
      <c r="E23" s="38" t="s">
        <v>38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39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40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41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42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43</v>
      </c>
      <c r="E29" s="49"/>
      <c r="F29" s="34" t="s">
        <v>44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45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46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47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48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49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50</v>
      </c>
      <c r="U35" s="56"/>
      <c r="V35" s="56"/>
      <c r="W35" s="56"/>
      <c r="X35" s="58" t="s">
        <v>51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52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RSS23-12-05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HODONÍN – Příměstský les, SO Komunikace, chodníky, cesty LÁVKA PŘES OLŠINU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Katastrální území Hodonína [640417]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3. 7. 2024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Hodonín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Atelier per partes s.r.o.</v>
      </c>
      <c r="AN49" s="66"/>
      <c r="AO49" s="66"/>
      <c r="AP49" s="66"/>
      <c r="AQ49" s="42"/>
      <c r="AR49" s="46"/>
      <c r="AS49" s="76" t="s">
        <v>53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25.6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35</v>
      </c>
      <c r="AJ50" s="42"/>
      <c r="AK50" s="42"/>
      <c r="AL50" s="42"/>
      <c r="AM50" s="75" t="str">
        <f>IF(E20="","",E20)</f>
        <v>Rozpočtování staveb Šebela s.r.o.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54</v>
      </c>
      <c r="D52" s="89"/>
      <c r="E52" s="89"/>
      <c r="F52" s="89"/>
      <c r="G52" s="89"/>
      <c r="H52" s="90"/>
      <c r="I52" s="91" t="s">
        <v>55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56</v>
      </c>
      <c r="AH52" s="89"/>
      <c r="AI52" s="89"/>
      <c r="AJ52" s="89"/>
      <c r="AK52" s="89"/>
      <c r="AL52" s="89"/>
      <c r="AM52" s="89"/>
      <c r="AN52" s="91" t="s">
        <v>57</v>
      </c>
      <c r="AO52" s="89"/>
      <c r="AP52" s="89"/>
      <c r="AQ52" s="93" t="s">
        <v>58</v>
      </c>
      <c r="AR52" s="46"/>
      <c r="AS52" s="94" t="s">
        <v>59</v>
      </c>
      <c r="AT52" s="95" t="s">
        <v>60</v>
      </c>
      <c r="AU52" s="95" t="s">
        <v>61</v>
      </c>
      <c r="AV52" s="95" t="s">
        <v>62</v>
      </c>
      <c r="AW52" s="95" t="s">
        <v>63</v>
      </c>
      <c r="AX52" s="95" t="s">
        <v>64</v>
      </c>
      <c r="AY52" s="95" t="s">
        <v>65</v>
      </c>
      <c r="AZ52" s="95" t="s">
        <v>66</v>
      </c>
      <c r="BA52" s="95" t="s">
        <v>67</v>
      </c>
      <c r="BB52" s="95" t="s">
        <v>68</v>
      </c>
      <c r="BC52" s="95" t="s">
        <v>69</v>
      </c>
      <c r="BD52" s="96" t="s">
        <v>70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71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ROUND(AG55+AG57,2)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ROUND(AS55+AS57,2)</f>
        <v>0</v>
      </c>
      <c r="AT54" s="108">
        <f>ROUND(SUM(AV54:AW54),2)</f>
        <v>0</v>
      </c>
      <c r="AU54" s="109">
        <f>ROUND(AU55+AU57,5)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ROUND(AZ55+AZ57,2)</f>
        <v>0</v>
      </c>
      <c r="BA54" s="108">
        <f>ROUND(BA55+BA57,2)</f>
        <v>0</v>
      </c>
      <c r="BB54" s="108">
        <f>ROUND(BB55+BB57,2)</f>
        <v>0</v>
      </c>
      <c r="BC54" s="108">
        <f>ROUND(BC55+BC57,2)</f>
        <v>0</v>
      </c>
      <c r="BD54" s="110">
        <f>ROUND(BD55+BD57,2)</f>
        <v>0</v>
      </c>
      <c r="BE54" s="6"/>
      <c r="BS54" s="111" t="s">
        <v>72</v>
      </c>
      <c r="BT54" s="111" t="s">
        <v>73</v>
      </c>
      <c r="BU54" s="112" t="s">
        <v>74</v>
      </c>
      <c r="BV54" s="111" t="s">
        <v>75</v>
      </c>
      <c r="BW54" s="111" t="s">
        <v>5</v>
      </c>
      <c r="BX54" s="111" t="s">
        <v>76</v>
      </c>
      <c r="CL54" s="111" t="s">
        <v>19</v>
      </c>
    </row>
    <row r="55" s="7" customFormat="1" ht="16.5" customHeight="1">
      <c r="A55" s="7"/>
      <c r="B55" s="113"/>
      <c r="C55" s="114"/>
      <c r="D55" s="115" t="s">
        <v>77</v>
      </c>
      <c r="E55" s="115"/>
      <c r="F55" s="115"/>
      <c r="G55" s="115"/>
      <c r="H55" s="115"/>
      <c r="I55" s="116"/>
      <c r="J55" s="115" t="s">
        <v>78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ROUND(AG56,2)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79</v>
      </c>
      <c r="AR55" s="120"/>
      <c r="AS55" s="121">
        <f>ROUND(AS56,2)</f>
        <v>0</v>
      </c>
      <c r="AT55" s="122">
        <f>ROUND(SUM(AV55:AW55),2)</f>
        <v>0</v>
      </c>
      <c r="AU55" s="123">
        <f>ROUND(AU56,5)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ROUND(AZ56,2)</f>
        <v>0</v>
      </c>
      <c r="BA55" s="122">
        <f>ROUND(BA56,2)</f>
        <v>0</v>
      </c>
      <c r="BB55" s="122">
        <f>ROUND(BB56,2)</f>
        <v>0</v>
      </c>
      <c r="BC55" s="122">
        <f>ROUND(BC56,2)</f>
        <v>0</v>
      </c>
      <c r="BD55" s="124">
        <f>ROUND(BD56,2)</f>
        <v>0</v>
      </c>
      <c r="BE55" s="7"/>
      <c r="BS55" s="125" t="s">
        <v>72</v>
      </c>
      <c r="BT55" s="125" t="s">
        <v>80</v>
      </c>
      <c r="BU55" s="125" t="s">
        <v>74</v>
      </c>
      <c r="BV55" s="125" t="s">
        <v>75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4" customFormat="1" ht="16.5" customHeight="1">
      <c r="A56" s="126" t="s">
        <v>83</v>
      </c>
      <c r="B56" s="65"/>
      <c r="C56" s="127"/>
      <c r="D56" s="127"/>
      <c r="E56" s="128" t="s">
        <v>84</v>
      </c>
      <c r="F56" s="128"/>
      <c r="G56" s="128"/>
      <c r="H56" s="128"/>
      <c r="I56" s="128"/>
      <c r="J56" s="127"/>
      <c r="K56" s="128" t="s">
        <v>85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'104.1.01 - Soupis prací a...'!J32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86</v>
      </c>
      <c r="AR56" s="67"/>
      <c r="AS56" s="131">
        <v>0</v>
      </c>
      <c r="AT56" s="132">
        <f>ROUND(SUM(AV56:AW56),2)</f>
        <v>0</v>
      </c>
      <c r="AU56" s="133">
        <f>'104.1.01 - Soupis prací a...'!P95</f>
        <v>0</v>
      </c>
      <c r="AV56" s="132">
        <f>'104.1.01 - Soupis prací a...'!J35</f>
        <v>0</v>
      </c>
      <c r="AW56" s="132">
        <f>'104.1.01 - Soupis prací a...'!J36</f>
        <v>0</v>
      </c>
      <c r="AX56" s="132">
        <f>'104.1.01 - Soupis prací a...'!J37</f>
        <v>0</v>
      </c>
      <c r="AY56" s="132">
        <f>'104.1.01 - Soupis prací a...'!J38</f>
        <v>0</v>
      </c>
      <c r="AZ56" s="132">
        <f>'104.1.01 - Soupis prací a...'!F35</f>
        <v>0</v>
      </c>
      <c r="BA56" s="132">
        <f>'104.1.01 - Soupis prací a...'!F36</f>
        <v>0</v>
      </c>
      <c r="BB56" s="132">
        <f>'104.1.01 - Soupis prací a...'!F37</f>
        <v>0</v>
      </c>
      <c r="BC56" s="132">
        <f>'104.1.01 - Soupis prací a...'!F38</f>
        <v>0</v>
      </c>
      <c r="BD56" s="134">
        <f>'104.1.01 - Soupis prací a...'!F39</f>
        <v>0</v>
      </c>
      <c r="BE56" s="4"/>
      <c r="BT56" s="135" t="s">
        <v>82</v>
      </c>
      <c r="BV56" s="135" t="s">
        <v>75</v>
      </c>
      <c r="BW56" s="135" t="s">
        <v>87</v>
      </c>
      <c r="BX56" s="135" t="s">
        <v>81</v>
      </c>
      <c r="CL56" s="135" t="s">
        <v>19</v>
      </c>
    </row>
    <row r="57" s="7" customFormat="1" ht="16.5" customHeight="1">
      <c r="A57" s="7"/>
      <c r="B57" s="113"/>
      <c r="C57" s="114"/>
      <c r="D57" s="115" t="s">
        <v>88</v>
      </c>
      <c r="E57" s="115"/>
      <c r="F57" s="115"/>
      <c r="G57" s="115"/>
      <c r="H57" s="115"/>
      <c r="I57" s="116"/>
      <c r="J57" s="115" t="s">
        <v>89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ROUND(AG58,2)</f>
        <v>0</v>
      </c>
      <c r="AH57" s="116"/>
      <c r="AI57" s="116"/>
      <c r="AJ57" s="116"/>
      <c r="AK57" s="116"/>
      <c r="AL57" s="116"/>
      <c r="AM57" s="116"/>
      <c r="AN57" s="118">
        <f>SUM(AG57,AT57)</f>
        <v>0</v>
      </c>
      <c r="AO57" s="116"/>
      <c r="AP57" s="116"/>
      <c r="AQ57" s="119" t="s">
        <v>79</v>
      </c>
      <c r="AR57" s="120"/>
      <c r="AS57" s="121">
        <f>ROUND(AS58,2)</f>
        <v>0</v>
      </c>
      <c r="AT57" s="122">
        <f>ROUND(SUM(AV57:AW57),2)</f>
        <v>0</v>
      </c>
      <c r="AU57" s="123">
        <f>ROUND(AU58,5)</f>
        <v>0</v>
      </c>
      <c r="AV57" s="122">
        <f>ROUND(AZ57*L29,2)</f>
        <v>0</v>
      </c>
      <c r="AW57" s="122">
        <f>ROUND(BA57*L30,2)</f>
        <v>0</v>
      </c>
      <c r="AX57" s="122">
        <f>ROUND(BB57*L29,2)</f>
        <v>0</v>
      </c>
      <c r="AY57" s="122">
        <f>ROUND(BC57*L30,2)</f>
        <v>0</v>
      </c>
      <c r="AZ57" s="122">
        <f>ROUND(AZ58,2)</f>
        <v>0</v>
      </c>
      <c r="BA57" s="122">
        <f>ROUND(BA58,2)</f>
        <v>0</v>
      </c>
      <c r="BB57" s="122">
        <f>ROUND(BB58,2)</f>
        <v>0</v>
      </c>
      <c r="BC57" s="122">
        <f>ROUND(BC58,2)</f>
        <v>0</v>
      </c>
      <c r="BD57" s="124">
        <f>ROUND(BD58,2)</f>
        <v>0</v>
      </c>
      <c r="BE57" s="7"/>
      <c r="BS57" s="125" t="s">
        <v>72</v>
      </c>
      <c r="BT57" s="125" t="s">
        <v>80</v>
      </c>
      <c r="BU57" s="125" t="s">
        <v>74</v>
      </c>
      <c r="BV57" s="125" t="s">
        <v>75</v>
      </c>
      <c r="BW57" s="125" t="s">
        <v>90</v>
      </c>
      <c r="BX57" s="125" t="s">
        <v>5</v>
      </c>
      <c r="CL57" s="125" t="s">
        <v>19</v>
      </c>
      <c r="CM57" s="125" t="s">
        <v>82</v>
      </c>
    </row>
    <row r="58" s="4" customFormat="1" ht="16.5" customHeight="1">
      <c r="A58" s="126" t="s">
        <v>83</v>
      </c>
      <c r="B58" s="65"/>
      <c r="C58" s="127"/>
      <c r="D58" s="127"/>
      <c r="E58" s="128" t="s">
        <v>91</v>
      </c>
      <c r="F58" s="128"/>
      <c r="G58" s="128"/>
      <c r="H58" s="128"/>
      <c r="I58" s="128"/>
      <c r="J58" s="127"/>
      <c r="K58" s="128" t="s">
        <v>89</v>
      </c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9">
        <f>'VRN.1 - Vedlejší a ostatn...'!J32</f>
        <v>0</v>
      </c>
      <c r="AH58" s="127"/>
      <c r="AI58" s="127"/>
      <c r="AJ58" s="127"/>
      <c r="AK58" s="127"/>
      <c r="AL58" s="127"/>
      <c r="AM58" s="127"/>
      <c r="AN58" s="129">
        <f>SUM(AG58,AT58)</f>
        <v>0</v>
      </c>
      <c r="AO58" s="127"/>
      <c r="AP58" s="127"/>
      <c r="AQ58" s="130" t="s">
        <v>86</v>
      </c>
      <c r="AR58" s="67"/>
      <c r="AS58" s="136">
        <v>0</v>
      </c>
      <c r="AT58" s="137">
        <f>ROUND(SUM(AV58:AW58),2)</f>
        <v>0</v>
      </c>
      <c r="AU58" s="138">
        <f>'VRN.1 - Vedlejší a ostatn...'!P91</f>
        <v>0</v>
      </c>
      <c r="AV58" s="137">
        <f>'VRN.1 - Vedlejší a ostatn...'!J35</f>
        <v>0</v>
      </c>
      <c r="AW58" s="137">
        <f>'VRN.1 - Vedlejší a ostatn...'!J36</f>
        <v>0</v>
      </c>
      <c r="AX58" s="137">
        <f>'VRN.1 - Vedlejší a ostatn...'!J37</f>
        <v>0</v>
      </c>
      <c r="AY58" s="137">
        <f>'VRN.1 - Vedlejší a ostatn...'!J38</f>
        <v>0</v>
      </c>
      <c r="AZ58" s="137">
        <f>'VRN.1 - Vedlejší a ostatn...'!F35</f>
        <v>0</v>
      </c>
      <c r="BA58" s="137">
        <f>'VRN.1 - Vedlejší a ostatn...'!F36</f>
        <v>0</v>
      </c>
      <c r="BB58" s="137">
        <f>'VRN.1 - Vedlejší a ostatn...'!F37</f>
        <v>0</v>
      </c>
      <c r="BC58" s="137">
        <f>'VRN.1 - Vedlejší a ostatn...'!F38</f>
        <v>0</v>
      </c>
      <c r="BD58" s="139">
        <f>'VRN.1 - Vedlejší a ostatn...'!F39</f>
        <v>0</v>
      </c>
      <c r="BE58" s="4"/>
      <c r="BT58" s="135" t="s">
        <v>82</v>
      </c>
      <c r="BV58" s="135" t="s">
        <v>75</v>
      </c>
      <c r="BW58" s="135" t="s">
        <v>92</v>
      </c>
      <c r="BX58" s="135" t="s">
        <v>90</v>
      </c>
      <c r="CL58" s="135" t="s">
        <v>19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33DGzbkQsabD1G1MFKeg7R6a8drCcIlSBHsrYM4U/ztBspH0/6Z+Boe4RomEroBD/wfgUNh0EqSw4/Qu2IJ0Eg==" hashValue="msvTySICNqxfOs0WafZGtaVcJ2rcIJ3iD+6i98vJdOcmFMvwVCo7dMwa8K6/hyCPOpTLXGV0EbRK18vkI6wnOQ==" algorithmName="SHA-512" password="C55D"/>
  <mergeCells count="54">
    <mergeCell ref="L45:AO45"/>
    <mergeCell ref="AM47:AN47"/>
    <mergeCell ref="AM49:AP49"/>
    <mergeCell ref="AS49:AT51"/>
    <mergeCell ref="AM50:AP50"/>
    <mergeCell ref="C52:G52"/>
    <mergeCell ref="AG52:AM52"/>
    <mergeCell ref="AN52:AP52"/>
    <mergeCell ref="I52:AF52"/>
    <mergeCell ref="AN55:AP55"/>
    <mergeCell ref="D55:H55"/>
    <mergeCell ref="J55:AF55"/>
    <mergeCell ref="AG55:AM55"/>
    <mergeCell ref="K56:AF56"/>
    <mergeCell ref="AN56:AP56"/>
    <mergeCell ref="AG56:AM56"/>
    <mergeCell ref="E56:I56"/>
    <mergeCell ref="D57:H57"/>
    <mergeCell ref="J57:AF57"/>
    <mergeCell ref="AN57:AP57"/>
    <mergeCell ref="AG57:AM57"/>
    <mergeCell ref="AG58:AM58"/>
    <mergeCell ref="AN58:AP58"/>
    <mergeCell ref="E58:I58"/>
    <mergeCell ref="K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56" location="'104.1.01 - Soupis prací a...'!C2" display="/"/>
    <hyperlink ref="A58" location="'VRN.1 - Vedlejší a ostatn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93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HODONÍN – Příměstský les, SO Komunikace, chodníky, cesty LÁVKA PŘES OLŠINU</v>
      </c>
      <c r="F7" s="144"/>
      <c r="G7" s="144"/>
      <c r="H7" s="144"/>
      <c r="L7" s="22"/>
    </row>
    <row r="8" s="1" customFormat="1" ht="12" customHeight="1">
      <c r="B8" s="22"/>
      <c r="D8" s="144" t="s">
        <v>94</v>
      </c>
      <c r="L8" s="22"/>
    </row>
    <row r="9" s="2" customFormat="1" ht="16.5" customHeight="1">
      <c r="A9" s="40"/>
      <c r="B9" s="46"/>
      <c r="C9" s="40"/>
      <c r="D9" s="40"/>
      <c r="E9" s="145" t="s">
        <v>95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96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97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3. 7. 2024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32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33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35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36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ROUND(J95,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ROUND((SUM(BE95:BE461)),  2)</f>
        <v>0</v>
      </c>
      <c r="G35" s="40"/>
      <c r="H35" s="40"/>
      <c r="I35" s="159">
        <v>0.20999999999999999</v>
      </c>
      <c r="J35" s="158">
        <f>ROUND(((SUM(BE95:BE461))*I35),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ROUND((SUM(BF95:BF461)),  2)</f>
        <v>0</v>
      </c>
      <c r="G36" s="40"/>
      <c r="H36" s="40"/>
      <c r="I36" s="159">
        <v>0.12</v>
      </c>
      <c r="J36" s="158">
        <f>ROUND(((SUM(BF95:BF461))*I36),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ROUND((SUM(BG95:BG461)),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ROUND((SUM(BH95:BH461)),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ROUND((SUM(BI95:BI461)),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98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HODONÍN – Příměstský les, SO Komunikace, chodníky, cesty LÁVKA PŘES OLŠINU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94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95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96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104.1.01 - Soupis prací a dodávek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Katastrální území Hodonína [640417]</v>
      </c>
      <c r="G56" s="42"/>
      <c r="H56" s="42"/>
      <c r="I56" s="34" t="s">
        <v>23</v>
      </c>
      <c r="J56" s="74" t="str">
        <f>IF(J14="","",J14)</f>
        <v>3. 7. 2024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Město Hodonín</v>
      </c>
      <c r="G58" s="42"/>
      <c r="H58" s="42"/>
      <c r="I58" s="34" t="s">
        <v>31</v>
      </c>
      <c r="J58" s="38" t="str">
        <f>E23</f>
        <v>Atelier per partes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35</v>
      </c>
      <c r="J59" s="38" t="str">
        <f>E26</f>
        <v>Rozpočtování staveb Šebela s.r.o.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99</v>
      </c>
      <c r="D61" s="173"/>
      <c r="E61" s="173"/>
      <c r="F61" s="173"/>
      <c r="G61" s="173"/>
      <c r="H61" s="173"/>
      <c r="I61" s="173"/>
      <c r="J61" s="174" t="s">
        <v>100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J95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101</v>
      </c>
    </row>
    <row r="64" s="9" customFormat="1" ht="24.96" customHeight="1">
      <c r="A64" s="9"/>
      <c r="B64" s="176"/>
      <c r="C64" s="177"/>
      <c r="D64" s="178" t="s">
        <v>102</v>
      </c>
      <c r="E64" s="179"/>
      <c r="F64" s="179"/>
      <c r="G64" s="179"/>
      <c r="H64" s="179"/>
      <c r="I64" s="179"/>
      <c r="J64" s="180">
        <f>J96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103</v>
      </c>
      <c r="E65" s="184"/>
      <c r="F65" s="184"/>
      <c r="G65" s="184"/>
      <c r="H65" s="184"/>
      <c r="I65" s="184"/>
      <c r="J65" s="185">
        <f>J97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104</v>
      </c>
      <c r="E66" s="184"/>
      <c r="F66" s="184"/>
      <c r="G66" s="184"/>
      <c r="H66" s="184"/>
      <c r="I66" s="184"/>
      <c r="J66" s="185">
        <f>J169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2"/>
      <c r="C67" s="127"/>
      <c r="D67" s="183" t="s">
        <v>105</v>
      </c>
      <c r="E67" s="184"/>
      <c r="F67" s="184"/>
      <c r="G67" s="184"/>
      <c r="H67" s="184"/>
      <c r="I67" s="184"/>
      <c r="J67" s="185">
        <f>J200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106</v>
      </c>
      <c r="E68" s="184"/>
      <c r="F68" s="184"/>
      <c r="G68" s="184"/>
      <c r="H68" s="184"/>
      <c r="I68" s="184"/>
      <c r="J68" s="185">
        <f>J231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107</v>
      </c>
      <c r="E69" s="184"/>
      <c r="F69" s="184"/>
      <c r="G69" s="184"/>
      <c r="H69" s="184"/>
      <c r="I69" s="184"/>
      <c r="J69" s="185">
        <f>J271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108</v>
      </c>
      <c r="E70" s="184"/>
      <c r="F70" s="184"/>
      <c r="G70" s="184"/>
      <c r="H70" s="184"/>
      <c r="I70" s="184"/>
      <c r="J70" s="185">
        <f>J287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6"/>
      <c r="C71" s="177"/>
      <c r="D71" s="178" t="s">
        <v>109</v>
      </c>
      <c r="E71" s="179"/>
      <c r="F71" s="179"/>
      <c r="G71" s="179"/>
      <c r="H71" s="179"/>
      <c r="I71" s="179"/>
      <c r="J71" s="180">
        <f>J293</f>
        <v>0</v>
      </c>
      <c r="K71" s="177"/>
      <c r="L71" s="18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2"/>
      <c r="C72" s="127"/>
      <c r="D72" s="183" t="s">
        <v>110</v>
      </c>
      <c r="E72" s="184"/>
      <c r="F72" s="184"/>
      <c r="G72" s="184"/>
      <c r="H72" s="184"/>
      <c r="I72" s="184"/>
      <c r="J72" s="185">
        <f>J294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2"/>
      <c r="C73" s="127"/>
      <c r="D73" s="183" t="s">
        <v>111</v>
      </c>
      <c r="E73" s="184"/>
      <c r="F73" s="184"/>
      <c r="G73" s="184"/>
      <c r="H73" s="184"/>
      <c r="I73" s="184"/>
      <c r="J73" s="185">
        <f>J429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9" s="2" customFormat="1" ht="6.96" customHeight="1">
      <c r="A79" s="40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4.96" customHeight="1">
      <c r="A80" s="40"/>
      <c r="B80" s="41"/>
      <c r="C80" s="25" t="s">
        <v>112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16</v>
      </c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171" t="str">
        <f>E7</f>
        <v>HODONÍN – Příměstský les, SO Komunikace, chodníky, cesty LÁVKA PŘES OLŠINU</v>
      </c>
      <c r="F83" s="34"/>
      <c r="G83" s="34"/>
      <c r="H83" s="34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" customFormat="1" ht="12" customHeight="1">
      <c r="B84" s="23"/>
      <c r="C84" s="34" t="s">
        <v>94</v>
      </c>
      <c r="D84" s="24"/>
      <c r="E84" s="24"/>
      <c r="F84" s="24"/>
      <c r="G84" s="24"/>
      <c r="H84" s="24"/>
      <c r="I84" s="24"/>
      <c r="J84" s="24"/>
      <c r="K84" s="24"/>
      <c r="L84" s="22"/>
    </row>
    <row r="85" s="2" customFormat="1" ht="16.5" customHeight="1">
      <c r="A85" s="40"/>
      <c r="B85" s="41"/>
      <c r="C85" s="42"/>
      <c r="D85" s="42"/>
      <c r="E85" s="171" t="s">
        <v>95</v>
      </c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96</v>
      </c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1" t="str">
        <f>E11</f>
        <v>104.1.01 - Soupis prací a dodávek</v>
      </c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21</v>
      </c>
      <c r="D89" s="42"/>
      <c r="E89" s="42"/>
      <c r="F89" s="29" t="str">
        <f>F14</f>
        <v>Katastrální území Hodonína [640417]</v>
      </c>
      <c r="G89" s="42"/>
      <c r="H89" s="42"/>
      <c r="I89" s="34" t="s">
        <v>23</v>
      </c>
      <c r="J89" s="74" t="str">
        <f>IF(J14="","",J14)</f>
        <v>3. 7. 2024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5.65" customHeight="1">
      <c r="A91" s="40"/>
      <c r="B91" s="41"/>
      <c r="C91" s="34" t="s">
        <v>25</v>
      </c>
      <c r="D91" s="42"/>
      <c r="E91" s="42"/>
      <c r="F91" s="29" t="str">
        <f>E17</f>
        <v>Město Hodonín</v>
      </c>
      <c r="G91" s="42"/>
      <c r="H91" s="42"/>
      <c r="I91" s="34" t="s">
        <v>31</v>
      </c>
      <c r="J91" s="38" t="str">
        <f>E23</f>
        <v>Atelier per partes s.r.o.</v>
      </c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25.65" customHeight="1">
      <c r="A92" s="40"/>
      <c r="B92" s="41"/>
      <c r="C92" s="34" t="s">
        <v>29</v>
      </c>
      <c r="D92" s="42"/>
      <c r="E92" s="42"/>
      <c r="F92" s="29" t="str">
        <f>IF(E20="","",E20)</f>
        <v>Vyplň údaj</v>
      </c>
      <c r="G92" s="42"/>
      <c r="H92" s="42"/>
      <c r="I92" s="34" t="s">
        <v>35</v>
      </c>
      <c r="J92" s="38" t="str">
        <f>E26</f>
        <v>Rozpočtování staveb Šebela s.r.o.</v>
      </c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11" customFormat="1" ht="29.28" customHeight="1">
      <c r="A94" s="187"/>
      <c r="B94" s="188"/>
      <c r="C94" s="189" t="s">
        <v>113</v>
      </c>
      <c r="D94" s="190" t="s">
        <v>58</v>
      </c>
      <c r="E94" s="190" t="s">
        <v>54</v>
      </c>
      <c r="F94" s="190" t="s">
        <v>55</v>
      </c>
      <c r="G94" s="190" t="s">
        <v>114</v>
      </c>
      <c r="H94" s="190" t="s">
        <v>115</v>
      </c>
      <c r="I94" s="190" t="s">
        <v>116</v>
      </c>
      <c r="J94" s="190" t="s">
        <v>100</v>
      </c>
      <c r="K94" s="191" t="s">
        <v>117</v>
      </c>
      <c r="L94" s="192"/>
      <c r="M94" s="94" t="s">
        <v>19</v>
      </c>
      <c r="N94" s="95" t="s">
        <v>43</v>
      </c>
      <c r="O94" s="95" t="s">
        <v>118</v>
      </c>
      <c r="P94" s="95" t="s">
        <v>119</v>
      </c>
      <c r="Q94" s="95" t="s">
        <v>120</v>
      </c>
      <c r="R94" s="95" t="s">
        <v>121</v>
      </c>
      <c r="S94" s="95" t="s">
        <v>122</v>
      </c>
      <c r="T94" s="96" t="s">
        <v>123</v>
      </c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="2" customFormat="1" ht="22.8" customHeight="1">
      <c r="A95" s="40"/>
      <c r="B95" s="41"/>
      <c r="C95" s="101" t="s">
        <v>124</v>
      </c>
      <c r="D95" s="42"/>
      <c r="E95" s="42"/>
      <c r="F95" s="42"/>
      <c r="G95" s="42"/>
      <c r="H95" s="42"/>
      <c r="I95" s="42"/>
      <c r="J95" s="193">
        <f>BK95</f>
        <v>0</v>
      </c>
      <c r="K95" s="42"/>
      <c r="L95" s="46"/>
      <c r="M95" s="97"/>
      <c r="N95" s="194"/>
      <c r="O95" s="98"/>
      <c r="P95" s="195">
        <f>P96+P293</f>
        <v>0</v>
      </c>
      <c r="Q95" s="98"/>
      <c r="R95" s="195">
        <f>R96+R293</f>
        <v>59.353829500000003</v>
      </c>
      <c r="S95" s="98"/>
      <c r="T95" s="196">
        <f>T96+T293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72</v>
      </c>
      <c r="AU95" s="19" t="s">
        <v>101</v>
      </c>
      <c r="BK95" s="197">
        <f>BK96+BK293</f>
        <v>0</v>
      </c>
    </row>
    <row r="96" s="12" customFormat="1" ht="25.92" customHeight="1">
      <c r="A96" s="12"/>
      <c r="B96" s="198"/>
      <c r="C96" s="199"/>
      <c r="D96" s="200" t="s">
        <v>72</v>
      </c>
      <c r="E96" s="201" t="s">
        <v>125</v>
      </c>
      <c r="F96" s="201" t="s">
        <v>126</v>
      </c>
      <c r="G96" s="199"/>
      <c r="H96" s="199"/>
      <c r="I96" s="202"/>
      <c r="J96" s="203">
        <f>BK96</f>
        <v>0</v>
      </c>
      <c r="K96" s="199"/>
      <c r="L96" s="204"/>
      <c r="M96" s="205"/>
      <c r="N96" s="206"/>
      <c r="O96" s="206"/>
      <c r="P96" s="207">
        <f>P97+P169+P231+P271+P287</f>
        <v>0</v>
      </c>
      <c r="Q96" s="206"/>
      <c r="R96" s="207">
        <f>R97+R169+R231+R271+R287</f>
        <v>46.183650100000001</v>
      </c>
      <c r="S96" s="206"/>
      <c r="T96" s="208">
        <f>T97+T169+T231+T271+T287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9" t="s">
        <v>80</v>
      </c>
      <c r="AT96" s="210" t="s">
        <v>72</v>
      </c>
      <c r="AU96" s="210" t="s">
        <v>73</v>
      </c>
      <c r="AY96" s="209" t="s">
        <v>127</v>
      </c>
      <c r="BK96" s="211">
        <f>BK97+BK169+BK231+BK271+BK287</f>
        <v>0</v>
      </c>
    </row>
    <row r="97" s="12" customFormat="1" ht="22.8" customHeight="1">
      <c r="A97" s="12"/>
      <c r="B97" s="198"/>
      <c r="C97" s="199"/>
      <c r="D97" s="200" t="s">
        <v>72</v>
      </c>
      <c r="E97" s="212" t="s">
        <v>80</v>
      </c>
      <c r="F97" s="212" t="s">
        <v>128</v>
      </c>
      <c r="G97" s="199"/>
      <c r="H97" s="199"/>
      <c r="I97" s="202"/>
      <c r="J97" s="213">
        <f>BK97</f>
        <v>0</v>
      </c>
      <c r="K97" s="199"/>
      <c r="L97" s="204"/>
      <c r="M97" s="205"/>
      <c r="N97" s="206"/>
      <c r="O97" s="206"/>
      <c r="P97" s="207">
        <f>SUM(P98:P168)</f>
        <v>0</v>
      </c>
      <c r="Q97" s="206"/>
      <c r="R97" s="207">
        <f>SUM(R98:R168)</f>
        <v>0</v>
      </c>
      <c r="S97" s="206"/>
      <c r="T97" s="208">
        <f>SUM(T98:T168)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9" t="s">
        <v>80</v>
      </c>
      <c r="AT97" s="210" t="s">
        <v>72</v>
      </c>
      <c r="AU97" s="210" t="s">
        <v>80</v>
      </c>
      <c r="AY97" s="209" t="s">
        <v>127</v>
      </c>
      <c r="BK97" s="211">
        <f>SUM(BK98:BK168)</f>
        <v>0</v>
      </c>
    </row>
    <row r="98" s="2" customFormat="1" ht="16.5" customHeight="1">
      <c r="A98" s="40"/>
      <c r="B98" s="41"/>
      <c r="C98" s="214" t="s">
        <v>80</v>
      </c>
      <c r="D98" s="214" t="s">
        <v>129</v>
      </c>
      <c r="E98" s="215" t="s">
        <v>130</v>
      </c>
      <c r="F98" s="216" t="s">
        <v>131</v>
      </c>
      <c r="G98" s="217" t="s">
        <v>132</v>
      </c>
      <c r="H98" s="218">
        <v>788.58100000000002</v>
      </c>
      <c r="I98" s="219"/>
      <c r="J98" s="220">
        <f>ROUND(I98*H98,2)</f>
        <v>0</v>
      </c>
      <c r="K98" s="216" t="s">
        <v>133</v>
      </c>
      <c r="L98" s="46"/>
      <c r="M98" s="221" t="s">
        <v>19</v>
      </c>
      <c r="N98" s="222" t="s">
        <v>44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134</v>
      </c>
      <c r="AT98" s="225" t="s">
        <v>129</v>
      </c>
      <c r="AU98" s="225" t="s">
        <v>82</v>
      </c>
      <c r="AY98" s="19" t="s">
        <v>127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80</v>
      </c>
      <c r="BK98" s="226">
        <f>ROUND(I98*H98,2)</f>
        <v>0</v>
      </c>
      <c r="BL98" s="19" t="s">
        <v>134</v>
      </c>
      <c r="BM98" s="225" t="s">
        <v>135</v>
      </c>
    </row>
    <row r="99" s="2" customFormat="1">
      <c r="A99" s="40"/>
      <c r="B99" s="41"/>
      <c r="C99" s="42"/>
      <c r="D99" s="227" t="s">
        <v>136</v>
      </c>
      <c r="E99" s="42"/>
      <c r="F99" s="228" t="s">
        <v>137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136</v>
      </c>
      <c r="AU99" s="19" t="s">
        <v>82</v>
      </c>
    </row>
    <row r="100" s="13" customFormat="1">
      <c r="A100" s="13"/>
      <c r="B100" s="232"/>
      <c r="C100" s="233"/>
      <c r="D100" s="234" t="s">
        <v>138</v>
      </c>
      <c r="E100" s="235" t="s">
        <v>19</v>
      </c>
      <c r="F100" s="236" t="s">
        <v>139</v>
      </c>
      <c r="G100" s="233"/>
      <c r="H100" s="235" t="s">
        <v>19</v>
      </c>
      <c r="I100" s="237"/>
      <c r="J100" s="233"/>
      <c r="K100" s="233"/>
      <c r="L100" s="238"/>
      <c r="M100" s="239"/>
      <c r="N100" s="240"/>
      <c r="O100" s="240"/>
      <c r="P100" s="240"/>
      <c r="Q100" s="240"/>
      <c r="R100" s="240"/>
      <c r="S100" s="240"/>
      <c r="T100" s="241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2" t="s">
        <v>138</v>
      </c>
      <c r="AU100" s="242" t="s">
        <v>82</v>
      </c>
      <c r="AV100" s="13" t="s">
        <v>80</v>
      </c>
      <c r="AW100" s="13" t="s">
        <v>34</v>
      </c>
      <c r="AX100" s="13" t="s">
        <v>73</v>
      </c>
      <c r="AY100" s="242" t="s">
        <v>127</v>
      </c>
    </row>
    <row r="101" s="13" customFormat="1">
      <c r="A101" s="13"/>
      <c r="B101" s="232"/>
      <c r="C101" s="233"/>
      <c r="D101" s="234" t="s">
        <v>138</v>
      </c>
      <c r="E101" s="235" t="s">
        <v>19</v>
      </c>
      <c r="F101" s="236" t="s">
        <v>140</v>
      </c>
      <c r="G101" s="233"/>
      <c r="H101" s="235" t="s">
        <v>19</v>
      </c>
      <c r="I101" s="237"/>
      <c r="J101" s="233"/>
      <c r="K101" s="233"/>
      <c r="L101" s="238"/>
      <c r="M101" s="239"/>
      <c r="N101" s="240"/>
      <c r="O101" s="240"/>
      <c r="P101" s="240"/>
      <c r="Q101" s="240"/>
      <c r="R101" s="240"/>
      <c r="S101" s="240"/>
      <c r="T101" s="241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2" t="s">
        <v>138</v>
      </c>
      <c r="AU101" s="242" t="s">
        <v>82</v>
      </c>
      <c r="AV101" s="13" t="s">
        <v>80</v>
      </c>
      <c r="AW101" s="13" t="s">
        <v>34</v>
      </c>
      <c r="AX101" s="13" t="s">
        <v>73</v>
      </c>
      <c r="AY101" s="242" t="s">
        <v>127</v>
      </c>
    </row>
    <row r="102" s="14" customFormat="1">
      <c r="A102" s="14"/>
      <c r="B102" s="243"/>
      <c r="C102" s="244"/>
      <c r="D102" s="234" t="s">
        <v>138</v>
      </c>
      <c r="E102" s="245" t="s">
        <v>19</v>
      </c>
      <c r="F102" s="246" t="s">
        <v>141</v>
      </c>
      <c r="G102" s="244"/>
      <c r="H102" s="247">
        <v>374</v>
      </c>
      <c r="I102" s="248"/>
      <c r="J102" s="244"/>
      <c r="K102" s="244"/>
      <c r="L102" s="249"/>
      <c r="M102" s="250"/>
      <c r="N102" s="251"/>
      <c r="O102" s="251"/>
      <c r="P102" s="251"/>
      <c r="Q102" s="251"/>
      <c r="R102" s="251"/>
      <c r="S102" s="251"/>
      <c r="T102" s="252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3" t="s">
        <v>138</v>
      </c>
      <c r="AU102" s="253" t="s">
        <v>82</v>
      </c>
      <c r="AV102" s="14" t="s">
        <v>82</v>
      </c>
      <c r="AW102" s="14" t="s">
        <v>34</v>
      </c>
      <c r="AX102" s="14" t="s">
        <v>73</v>
      </c>
      <c r="AY102" s="253" t="s">
        <v>127</v>
      </c>
    </row>
    <row r="103" s="13" customFormat="1">
      <c r="A103" s="13"/>
      <c r="B103" s="232"/>
      <c r="C103" s="233"/>
      <c r="D103" s="234" t="s">
        <v>138</v>
      </c>
      <c r="E103" s="235" t="s">
        <v>19</v>
      </c>
      <c r="F103" s="236" t="s">
        <v>142</v>
      </c>
      <c r="G103" s="233"/>
      <c r="H103" s="235" t="s">
        <v>19</v>
      </c>
      <c r="I103" s="237"/>
      <c r="J103" s="233"/>
      <c r="K103" s="233"/>
      <c r="L103" s="238"/>
      <c r="M103" s="239"/>
      <c r="N103" s="240"/>
      <c r="O103" s="240"/>
      <c r="P103" s="240"/>
      <c r="Q103" s="240"/>
      <c r="R103" s="240"/>
      <c r="S103" s="240"/>
      <c r="T103" s="241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2" t="s">
        <v>138</v>
      </c>
      <c r="AU103" s="242" t="s">
        <v>82</v>
      </c>
      <c r="AV103" s="13" t="s">
        <v>80</v>
      </c>
      <c r="AW103" s="13" t="s">
        <v>34</v>
      </c>
      <c r="AX103" s="13" t="s">
        <v>73</v>
      </c>
      <c r="AY103" s="242" t="s">
        <v>127</v>
      </c>
    </row>
    <row r="104" s="14" customFormat="1">
      <c r="A104" s="14"/>
      <c r="B104" s="243"/>
      <c r="C104" s="244"/>
      <c r="D104" s="234" t="s">
        <v>138</v>
      </c>
      <c r="E104" s="245" t="s">
        <v>19</v>
      </c>
      <c r="F104" s="246" t="s">
        <v>143</v>
      </c>
      <c r="G104" s="244"/>
      <c r="H104" s="247">
        <v>234</v>
      </c>
      <c r="I104" s="248"/>
      <c r="J104" s="244"/>
      <c r="K104" s="244"/>
      <c r="L104" s="249"/>
      <c r="M104" s="250"/>
      <c r="N104" s="251"/>
      <c r="O104" s="251"/>
      <c r="P104" s="251"/>
      <c r="Q104" s="251"/>
      <c r="R104" s="251"/>
      <c r="S104" s="251"/>
      <c r="T104" s="252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3" t="s">
        <v>138</v>
      </c>
      <c r="AU104" s="253" t="s">
        <v>82</v>
      </c>
      <c r="AV104" s="14" t="s">
        <v>82</v>
      </c>
      <c r="AW104" s="14" t="s">
        <v>34</v>
      </c>
      <c r="AX104" s="14" t="s">
        <v>73</v>
      </c>
      <c r="AY104" s="253" t="s">
        <v>127</v>
      </c>
    </row>
    <row r="105" s="13" customFormat="1">
      <c r="A105" s="13"/>
      <c r="B105" s="232"/>
      <c r="C105" s="233"/>
      <c r="D105" s="234" t="s">
        <v>138</v>
      </c>
      <c r="E105" s="235" t="s">
        <v>19</v>
      </c>
      <c r="F105" s="236" t="s">
        <v>144</v>
      </c>
      <c r="G105" s="233"/>
      <c r="H105" s="235" t="s">
        <v>19</v>
      </c>
      <c r="I105" s="237"/>
      <c r="J105" s="233"/>
      <c r="K105" s="233"/>
      <c r="L105" s="238"/>
      <c r="M105" s="239"/>
      <c r="N105" s="240"/>
      <c r="O105" s="240"/>
      <c r="P105" s="240"/>
      <c r="Q105" s="240"/>
      <c r="R105" s="240"/>
      <c r="S105" s="240"/>
      <c r="T105" s="24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2" t="s">
        <v>138</v>
      </c>
      <c r="AU105" s="242" t="s">
        <v>82</v>
      </c>
      <c r="AV105" s="13" t="s">
        <v>80</v>
      </c>
      <c r="AW105" s="13" t="s">
        <v>34</v>
      </c>
      <c r="AX105" s="13" t="s">
        <v>73</v>
      </c>
      <c r="AY105" s="242" t="s">
        <v>127</v>
      </c>
    </row>
    <row r="106" s="13" customFormat="1">
      <c r="A106" s="13"/>
      <c r="B106" s="232"/>
      <c r="C106" s="233"/>
      <c r="D106" s="234" t="s">
        <v>138</v>
      </c>
      <c r="E106" s="235" t="s">
        <v>19</v>
      </c>
      <c r="F106" s="236" t="s">
        <v>145</v>
      </c>
      <c r="G106" s="233"/>
      <c r="H106" s="235" t="s">
        <v>19</v>
      </c>
      <c r="I106" s="237"/>
      <c r="J106" s="233"/>
      <c r="K106" s="233"/>
      <c r="L106" s="238"/>
      <c r="M106" s="239"/>
      <c r="N106" s="240"/>
      <c r="O106" s="240"/>
      <c r="P106" s="240"/>
      <c r="Q106" s="240"/>
      <c r="R106" s="240"/>
      <c r="S106" s="240"/>
      <c r="T106" s="24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2" t="s">
        <v>138</v>
      </c>
      <c r="AU106" s="242" t="s">
        <v>82</v>
      </c>
      <c r="AV106" s="13" t="s">
        <v>80</v>
      </c>
      <c r="AW106" s="13" t="s">
        <v>34</v>
      </c>
      <c r="AX106" s="13" t="s">
        <v>73</v>
      </c>
      <c r="AY106" s="242" t="s">
        <v>127</v>
      </c>
    </row>
    <row r="107" s="13" customFormat="1">
      <c r="A107" s="13"/>
      <c r="B107" s="232"/>
      <c r="C107" s="233"/>
      <c r="D107" s="234" t="s">
        <v>138</v>
      </c>
      <c r="E107" s="235" t="s">
        <v>19</v>
      </c>
      <c r="F107" s="236" t="s">
        <v>146</v>
      </c>
      <c r="G107" s="233"/>
      <c r="H107" s="235" t="s">
        <v>19</v>
      </c>
      <c r="I107" s="237"/>
      <c r="J107" s="233"/>
      <c r="K107" s="233"/>
      <c r="L107" s="238"/>
      <c r="M107" s="239"/>
      <c r="N107" s="240"/>
      <c r="O107" s="240"/>
      <c r="P107" s="240"/>
      <c r="Q107" s="240"/>
      <c r="R107" s="240"/>
      <c r="S107" s="240"/>
      <c r="T107" s="24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2" t="s">
        <v>138</v>
      </c>
      <c r="AU107" s="242" t="s">
        <v>82</v>
      </c>
      <c r="AV107" s="13" t="s">
        <v>80</v>
      </c>
      <c r="AW107" s="13" t="s">
        <v>34</v>
      </c>
      <c r="AX107" s="13" t="s">
        <v>73</v>
      </c>
      <c r="AY107" s="242" t="s">
        <v>127</v>
      </c>
    </row>
    <row r="108" s="14" customFormat="1">
      <c r="A108" s="14"/>
      <c r="B108" s="243"/>
      <c r="C108" s="244"/>
      <c r="D108" s="234" t="s">
        <v>138</v>
      </c>
      <c r="E108" s="245" t="s">
        <v>19</v>
      </c>
      <c r="F108" s="246" t="s">
        <v>147</v>
      </c>
      <c r="G108" s="244"/>
      <c r="H108" s="247">
        <v>24.300000000000001</v>
      </c>
      <c r="I108" s="248"/>
      <c r="J108" s="244"/>
      <c r="K108" s="244"/>
      <c r="L108" s="249"/>
      <c r="M108" s="250"/>
      <c r="N108" s="251"/>
      <c r="O108" s="251"/>
      <c r="P108" s="251"/>
      <c r="Q108" s="251"/>
      <c r="R108" s="251"/>
      <c r="S108" s="251"/>
      <c r="T108" s="252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3" t="s">
        <v>138</v>
      </c>
      <c r="AU108" s="253" t="s">
        <v>82</v>
      </c>
      <c r="AV108" s="14" t="s">
        <v>82</v>
      </c>
      <c r="AW108" s="14" t="s">
        <v>34</v>
      </c>
      <c r="AX108" s="14" t="s">
        <v>73</v>
      </c>
      <c r="AY108" s="253" t="s">
        <v>127</v>
      </c>
    </row>
    <row r="109" s="14" customFormat="1">
      <c r="A109" s="14"/>
      <c r="B109" s="243"/>
      <c r="C109" s="244"/>
      <c r="D109" s="234" t="s">
        <v>138</v>
      </c>
      <c r="E109" s="245" t="s">
        <v>19</v>
      </c>
      <c r="F109" s="246" t="s">
        <v>148</v>
      </c>
      <c r="G109" s="244"/>
      <c r="H109" s="247">
        <v>18.600000000000001</v>
      </c>
      <c r="I109" s="248"/>
      <c r="J109" s="244"/>
      <c r="K109" s="244"/>
      <c r="L109" s="249"/>
      <c r="M109" s="250"/>
      <c r="N109" s="251"/>
      <c r="O109" s="251"/>
      <c r="P109" s="251"/>
      <c r="Q109" s="251"/>
      <c r="R109" s="251"/>
      <c r="S109" s="251"/>
      <c r="T109" s="252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3" t="s">
        <v>138</v>
      </c>
      <c r="AU109" s="253" t="s">
        <v>82</v>
      </c>
      <c r="AV109" s="14" t="s">
        <v>82</v>
      </c>
      <c r="AW109" s="14" t="s">
        <v>34</v>
      </c>
      <c r="AX109" s="14" t="s">
        <v>73</v>
      </c>
      <c r="AY109" s="253" t="s">
        <v>127</v>
      </c>
    </row>
    <row r="110" s="13" customFormat="1">
      <c r="A110" s="13"/>
      <c r="B110" s="232"/>
      <c r="C110" s="233"/>
      <c r="D110" s="234" t="s">
        <v>138</v>
      </c>
      <c r="E110" s="235" t="s">
        <v>19</v>
      </c>
      <c r="F110" s="236" t="s">
        <v>149</v>
      </c>
      <c r="G110" s="233"/>
      <c r="H110" s="235" t="s">
        <v>19</v>
      </c>
      <c r="I110" s="237"/>
      <c r="J110" s="233"/>
      <c r="K110" s="233"/>
      <c r="L110" s="238"/>
      <c r="M110" s="239"/>
      <c r="N110" s="240"/>
      <c r="O110" s="240"/>
      <c r="P110" s="240"/>
      <c r="Q110" s="240"/>
      <c r="R110" s="240"/>
      <c r="S110" s="240"/>
      <c r="T110" s="24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2" t="s">
        <v>138</v>
      </c>
      <c r="AU110" s="242" t="s">
        <v>82</v>
      </c>
      <c r="AV110" s="13" t="s">
        <v>80</v>
      </c>
      <c r="AW110" s="13" t="s">
        <v>34</v>
      </c>
      <c r="AX110" s="13" t="s">
        <v>73</v>
      </c>
      <c r="AY110" s="242" t="s">
        <v>127</v>
      </c>
    </row>
    <row r="111" s="14" customFormat="1">
      <c r="A111" s="14"/>
      <c r="B111" s="243"/>
      <c r="C111" s="244"/>
      <c r="D111" s="234" t="s">
        <v>138</v>
      </c>
      <c r="E111" s="245" t="s">
        <v>19</v>
      </c>
      <c r="F111" s="246" t="s">
        <v>150</v>
      </c>
      <c r="G111" s="244"/>
      <c r="H111" s="247">
        <v>5.4000000000000004</v>
      </c>
      <c r="I111" s="248"/>
      <c r="J111" s="244"/>
      <c r="K111" s="244"/>
      <c r="L111" s="249"/>
      <c r="M111" s="250"/>
      <c r="N111" s="251"/>
      <c r="O111" s="251"/>
      <c r="P111" s="251"/>
      <c r="Q111" s="251"/>
      <c r="R111" s="251"/>
      <c r="S111" s="251"/>
      <c r="T111" s="252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3" t="s">
        <v>138</v>
      </c>
      <c r="AU111" s="253" t="s">
        <v>82</v>
      </c>
      <c r="AV111" s="14" t="s">
        <v>82</v>
      </c>
      <c r="AW111" s="14" t="s">
        <v>34</v>
      </c>
      <c r="AX111" s="14" t="s">
        <v>73</v>
      </c>
      <c r="AY111" s="253" t="s">
        <v>127</v>
      </c>
    </row>
    <row r="112" s="13" customFormat="1">
      <c r="A112" s="13"/>
      <c r="B112" s="232"/>
      <c r="C112" s="233"/>
      <c r="D112" s="234" t="s">
        <v>138</v>
      </c>
      <c r="E112" s="235" t="s">
        <v>19</v>
      </c>
      <c r="F112" s="236" t="s">
        <v>151</v>
      </c>
      <c r="G112" s="233"/>
      <c r="H112" s="235" t="s">
        <v>19</v>
      </c>
      <c r="I112" s="237"/>
      <c r="J112" s="233"/>
      <c r="K112" s="233"/>
      <c r="L112" s="238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2" t="s">
        <v>138</v>
      </c>
      <c r="AU112" s="242" t="s">
        <v>82</v>
      </c>
      <c r="AV112" s="13" t="s">
        <v>80</v>
      </c>
      <c r="AW112" s="13" t="s">
        <v>34</v>
      </c>
      <c r="AX112" s="13" t="s">
        <v>73</v>
      </c>
      <c r="AY112" s="242" t="s">
        <v>127</v>
      </c>
    </row>
    <row r="113" s="14" customFormat="1">
      <c r="A113" s="14"/>
      <c r="B113" s="243"/>
      <c r="C113" s="244"/>
      <c r="D113" s="234" t="s">
        <v>138</v>
      </c>
      <c r="E113" s="245" t="s">
        <v>19</v>
      </c>
      <c r="F113" s="246" t="s">
        <v>152</v>
      </c>
      <c r="G113" s="244"/>
      <c r="H113" s="247">
        <v>2.081</v>
      </c>
      <c r="I113" s="248"/>
      <c r="J113" s="244"/>
      <c r="K113" s="244"/>
      <c r="L113" s="249"/>
      <c r="M113" s="250"/>
      <c r="N113" s="251"/>
      <c r="O113" s="251"/>
      <c r="P113" s="251"/>
      <c r="Q113" s="251"/>
      <c r="R113" s="251"/>
      <c r="S113" s="251"/>
      <c r="T113" s="252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3" t="s">
        <v>138</v>
      </c>
      <c r="AU113" s="253" t="s">
        <v>82</v>
      </c>
      <c r="AV113" s="14" t="s">
        <v>82</v>
      </c>
      <c r="AW113" s="14" t="s">
        <v>34</v>
      </c>
      <c r="AX113" s="14" t="s">
        <v>73</v>
      </c>
      <c r="AY113" s="253" t="s">
        <v>127</v>
      </c>
    </row>
    <row r="114" s="13" customFormat="1">
      <c r="A114" s="13"/>
      <c r="B114" s="232"/>
      <c r="C114" s="233"/>
      <c r="D114" s="234" t="s">
        <v>138</v>
      </c>
      <c r="E114" s="235" t="s">
        <v>19</v>
      </c>
      <c r="F114" s="236" t="s">
        <v>153</v>
      </c>
      <c r="G114" s="233"/>
      <c r="H114" s="235" t="s">
        <v>19</v>
      </c>
      <c r="I114" s="237"/>
      <c r="J114" s="233"/>
      <c r="K114" s="233"/>
      <c r="L114" s="238"/>
      <c r="M114" s="239"/>
      <c r="N114" s="240"/>
      <c r="O114" s="240"/>
      <c r="P114" s="240"/>
      <c r="Q114" s="240"/>
      <c r="R114" s="240"/>
      <c r="S114" s="240"/>
      <c r="T114" s="241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2" t="s">
        <v>138</v>
      </c>
      <c r="AU114" s="242" t="s">
        <v>82</v>
      </c>
      <c r="AV114" s="13" t="s">
        <v>80</v>
      </c>
      <c r="AW114" s="13" t="s">
        <v>34</v>
      </c>
      <c r="AX114" s="13" t="s">
        <v>73</v>
      </c>
      <c r="AY114" s="242" t="s">
        <v>127</v>
      </c>
    </row>
    <row r="115" s="14" customFormat="1">
      <c r="A115" s="14"/>
      <c r="B115" s="243"/>
      <c r="C115" s="244"/>
      <c r="D115" s="234" t="s">
        <v>138</v>
      </c>
      <c r="E115" s="245" t="s">
        <v>19</v>
      </c>
      <c r="F115" s="246" t="s">
        <v>154</v>
      </c>
      <c r="G115" s="244"/>
      <c r="H115" s="247">
        <v>29.25</v>
      </c>
      <c r="I115" s="248"/>
      <c r="J115" s="244"/>
      <c r="K115" s="244"/>
      <c r="L115" s="249"/>
      <c r="M115" s="250"/>
      <c r="N115" s="251"/>
      <c r="O115" s="251"/>
      <c r="P115" s="251"/>
      <c r="Q115" s="251"/>
      <c r="R115" s="251"/>
      <c r="S115" s="251"/>
      <c r="T115" s="252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3" t="s">
        <v>138</v>
      </c>
      <c r="AU115" s="253" t="s">
        <v>82</v>
      </c>
      <c r="AV115" s="14" t="s">
        <v>82</v>
      </c>
      <c r="AW115" s="14" t="s">
        <v>34</v>
      </c>
      <c r="AX115" s="14" t="s">
        <v>73</v>
      </c>
      <c r="AY115" s="253" t="s">
        <v>127</v>
      </c>
    </row>
    <row r="116" s="13" customFormat="1">
      <c r="A116" s="13"/>
      <c r="B116" s="232"/>
      <c r="C116" s="233"/>
      <c r="D116" s="234" t="s">
        <v>138</v>
      </c>
      <c r="E116" s="235" t="s">
        <v>19</v>
      </c>
      <c r="F116" s="236" t="s">
        <v>155</v>
      </c>
      <c r="G116" s="233"/>
      <c r="H116" s="235" t="s">
        <v>19</v>
      </c>
      <c r="I116" s="237"/>
      <c r="J116" s="233"/>
      <c r="K116" s="233"/>
      <c r="L116" s="238"/>
      <c r="M116" s="239"/>
      <c r="N116" s="240"/>
      <c r="O116" s="240"/>
      <c r="P116" s="240"/>
      <c r="Q116" s="240"/>
      <c r="R116" s="240"/>
      <c r="S116" s="240"/>
      <c r="T116" s="24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2" t="s">
        <v>138</v>
      </c>
      <c r="AU116" s="242" t="s">
        <v>82</v>
      </c>
      <c r="AV116" s="13" t="s">
        <v>80</v>
      </c>
      <c r="AW116" s="13" t="s">
        <v>34</v>
      </c>
      <c r="AX116" s="13" t="s">
        <v>73</v>
      </c>
      <c r="AY116" s="242" t="s">
        <v>127</v>
      </c>
    </row>
    <row r="117" s="14" customFormat="1">
      <c r="A117" s="14"/>
      <c r="B117" s="243"/>
      <c r="C117" s="244"/>
      <c r="D117" s="234" t="s">
        <v>138</v>
      </c>
      <c r="E117" s="245" t="s">
        <v>19</v>
      </c>
      <c r="F117" s="246" t="s">
        <v>156</v>
      </c>
      <c r="G117" s="244"/>
      <c r="H117" s="247">
        <v>16.800000000000001</v>
      </c>
      <c r="I117" s="248"/>
      <c r="J117" s="244"/>
      <c r="K117" s="244"/>
      <c r="L117" s="249"/>
      <c r="M117" s="250"/>
      <c r="N117" s="251"/>
      <c r="O117" s="251"/>
      <c r="P117" s="251"/>
      <c r="Q117" s="251"/>
      <c r="R117" s="251"/>
      <c r="S117" s="251"/>
      <c r="T117" s="252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3" t="s">
        <v>138</v>
      </c>
      <c r="AU117" s="253" t="s">
        <v>82</v>
      </c>
      <c r="AV117" s="14" t="s">
        <v>82</v>
      </c>
      <c r="AW117" s="14" t="s">
        <v>34</v>
      </c>
      <c r="AX117" s="14" t="s">
        <v>73</v>
      </c>
      <c r="AY117" s="253" t="s">
        <v>127</v>
      </c>
    </row>
    <row r="118" s="13" customFormat="1">
      <c r="A118" s="13"/>
      <c r="B118" s="232"/>
      <c r="C118" s="233"/>
      <c r="D118" s="234" t="s">
        <v>138</v>
      </c>
      <c r="E118" s="235" t="s">
        <v>19</v>
      </c>
      <c r="F118" s="236" t="s">
        <v>157</v>
      </c>
      <c r="G118" s="233"/>
      <c r="H118" s="235" t="s">
        <v>19</v>
      </c>
      <c r="I118" s="237"/>
      <c r="J118" s="233"/>
      <c r="K118" s="233"/>
      <c r="L118" s="238"/>
      <c r="M118" s="239"/>
      <c r="N118" s="240"/>
      <c r="O118" s="240"/>
      <c r="P118" s="240"/>
      <c r="Q118" s="240"/>
      <c r="R118" s="240"/>
      <c r="S118" s="240"/>
      <c r="T118" s="24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2" t="s">
        <v>138</v>
      </c>
      <c r="AU118" s="242" t="s">
        <v>82</v>
      </c>
      <c r="AV118" s="13" t="s">
        <v>80</v>
      </c>
      <c r="AW118" s="13" t="s">
        <v>34</v>
      </c>
      <c r="AX118" s="13" t="s">
        <v>73</v>
      </c>
      <c r="AY118" s="242" t="s">
        <v>127</v>
      </c>
    </row>
    <row r="119" s="14" customFormat="1">
      <c r="A119" s="14"/>
      <c r="B119" s="243"/>
      <c r="C119" s="244"/>
      <c r="D119" s="234" t="s">
        <v>138</v>
      </c>
      <c r="E119" s="245" t="s">
        <v>19</v>
      </c>
      <c r="F119" s="246" t="s">
        <v>158</v>
      </c>
      <c r="G119" s="244"/>
      <c r="H119" s="247">
        <v>18</v>
      </c>
      <c r="I119" s="248"/>
      <c r="J119" s="244"/>
      <c r="K119" s="244"/>
      <c r="L119" s="249"/>
      <c r="M119" s="250"/>
      <c r="N119" s="251"/>
      <c r="O119" s="251"/>
      <c r="P119" s="251"/>
      <c r="Q119" s="251"/>
      <c r="R119" s="251"/>
      <c r="S119" s="251"/>
      <c r="T119" s="252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3" t="s">
        <v>138</v>
      </c>
      <c r="AU119" s="253" t="s">
        <v>82</v>
      </c>
      <c r="AV119" s="14" t="s">
        <v>82</v>
      </c>
      <c r="AW119" s="14" t="s">
        <v>34</v>
      </c>
      <c r="AX119" s="14" t="s">
        <v>73</v>
      </c>
      <c r="AY119" s="253" t="s">
        <v>127</v>
      </c>
    </row>
    <row r="120" s="13" customFormat="1">
      <c r="A120" s="13"/>
      <c r="B120" s="232"/>
      <c r="C120" s="233"/>
      <c r="D120" s="234" t="s">
        <v>138</v>
      </c>
      <c r="E120" s="235" t="s">
        <v>19</v>
      </c>
      <c r="F120" s="236" t="s">
        <v>159</v>
      </c>
      <c r="G120" s="233"/>
      <c r="H120" s="235" t="s">
        <v>19</v>
      </c>
      <c r="I120" s="237"/>
      <c r="J120" s="233"/>
      <c r="K120" s="233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138</v>
      </c>
      <c r="AU120" s="242" t="s">
        <v>82</v>
      </c>
      <c r="AV120" s="13" t="s">
        <v>80</v>
      </c>
      <c r="AW120" s="13" t="s">
        <v>34</v>
      </c>
      <c r="AX120" s="13" t="s">
        <v>73</v>
      </c>
      <c r="AY120" s="242" t="s">
        <v>127</v>
      </c>
    </row>
    <row r="121" s="14" customFormat="1">
      <c r="A121" s="14"/>
      <c r="B121" s="243"/>
      <c r="C121" s="244"/>
      <c r="D121" s="234" t="s">
        <v>138</v>
      </c>
      <c r="E121" s="245" t="s">
        <v>19</v>
      </c>
      <c r="F121" s="246" t="s">
        <v>160</v>
      </c>
      <c r="G121" s="244"/>
      <c r="H121" s="247">
        <v>20.699999999999999</v>
      </c>
      <c r="I121" s="248"/>
      <c r="J121" s="244"/>
      <c r="K121" s="244"/>
      <c r="L121" s="249"/>
      <c r="M121" s="250"/>
      <c r="N121" s="251"/>
      <c r="O121" s="251"/>
      <c r="P121" s="251"/>
      <c r="Q121" s="251"/>
      <c r="R121" s="251"/>
      <c r="S121" s="251"/>
      <c r="T121" s="252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3" t="s">
        <v>138</v>
      </c>
      <c r="AU121" s="253" t="s">
        <v>82</v>
      </c>
      <c r="AV121" s="14" t="s">
        <v>82</v>
      </c>
      <c r="AW121" s="14" t="s">
        <v>34</v>
      </c>
      <c r="AX121" s="14" t="s">
        <v>73</v>
      </c>
      <c r="AY121" s="253" t="s">
        <v>127</v>
      </c>
    </row>
    <row r="122" s="13" customFormat="1">
      <c r="A122" s="13"/>
      <c r="B122" s="232"/>
      <c r="C122" s="233"/>
      <c r="D122" s="234" t="s">
        <v>138</v>
      </c>
      <c r="E122" s="235" t="s">
        <v>19</v>
      </c>
      <c r="F122" s="236" t="s">
        <v>161</v>
      </c>
      <c r="G122" s="233"/>
      <c r="H122" s="235" t="s">
        <v>19</v>
      </c>
      <c r="I122" s="237"/>
      <c r="J122" s="233"/>
      <c r="K122" s="233"/>
      <c r="L122" s="238"/>
      <c r="M122" s="239"/>
      <c r="N122" s="240"/>
      <c r="O122" s="240"/>
      <c r="P122" s="240"/>
      <c r="Q122" s="240"/>
      <c r="R122" s="240"/>
      <c r="S122" s="240"/>
      <c r="T122" s="241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2" t="s">
        <v>138</v>
      </c>
      <c r="AU122" s="242" t="s">
        <v>82</v>
      </c>
      <c r="AV122" s="13" t="s">
        <v>80</v>
      </c>
      <c r="AW122" s="13" t="s">
        <v>34</v>
      </c>
      <c r="AX122" s="13" t="s">
        <v>73</v>
      </c>
      <c r="AY122" s="242" t="s">
        <v>127</v>
      </c>
    </row>
    <row r="123" s="14" customFormat="1">
      <c r="A123" s="14"/>
      <c r="B123" s="243"/>
      <c r="C123" s="244"/>
      <c r="D123" s="234" t="s">
        <v>138</v>
      </c>
      <c r="E123" s="245" t="s">
        <v>19</v>
      </c>
      <c r="F123" s="246" t="s">
        <v>162</v>
      </c>
      <c r="G123" s="244"/>
      <c r="H123" s="247">
        <v>45.450000000000003</v>
      </c>
      <c r="I123" s="248"/>
      <c r="J123" s="244"/>
      <c r="K123" s="244"/>
      <c r="L123" s="249"/>
      <c r="M123" s="250"/>
      <c r="N123" s="251"/>
      <c r="O123" s="251"/>
      <c r="P123" s="251"/>
      <c r="Q123" s="251"/>
      <c r="R123" s="251"/>
      <c r="S123" s="251"/>
      <c r="T123" s="252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3" t="s">
        <v>138</v>
      </c>
      <c r="AU123" s="253" t="s">
        <v>82</v>
      </c>
      <c r="AV123" s="14" t="s">
        <v>82</v>
      </c>
      <c r="AW123" s="14" t="s">
        <v>34</v>
      </c>
      <c r="AX123" s="14" t="s">
        <v>73</v>
      </c>
      <c r="AY123" s="253" t="s">
        <v>127</v>
      </c>
    </row>
    <row r="124" s="15" customFormat="1">
      <c r="A124" s="15"/>
      <c r="B124" s="254"/>
      <c r="C124" s="255"/>
      <c r="D124" s="234" t="s">
        <v>138</v>
      </c>
      <c r="E124" s="256" t="s">
        <v>19</v>
      </c>
      <c r="F124" s="257" t="s">
        <v>163</v>
      </c>
      <c r="G124" s="255"/>
      <c r="H124" s="258">
        <v>788.58100000000002</v>
      </c>
      <c r="I124" s="259"/>
      <c r="J124" s="255"/>
      <c r="K124" s="255"/>
      <c r="L124" s="260"/>
      <c r="M124" s="261"/>
      <c r="N124" s="262"/>
      <c r="O124" s="262"/>
      <c r="P124" s="262"/>
      <c r="Q124" s="262"/>
      <c r="R124" s="262"/>
      <c r="S124" s="262"/>
      <c r="T124" s="263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4" t="s">
        <v>138</v>
      </c>
      <c r="AU124" s="264" t="s">
        <v>82</v>
      </c>
      <c r="AV124" s="15" t="s">
        <v>134</v>
      </c>
      <c r="AW124" s="15" t="s">
        <v>34</v>
      </c>
      <c r="AX124" s="15" t="s">
        <v>80</v>
      </c>
      <c r="AY124" s="264" t="s">
        <v>127</v>
      </c>
    </row>
    <row r="125" s="2" customFormat="1" ht="24.15" customHeight="1">
      <c r="A125" s="40"/>
      <c r="B125" s="41"/>
      <c r="C125" s="214" t="s">
        <v>82</v>
      </c>
      <c r="D125" s="214" t="s">
        <v>129</v>
      </c>
      <c r="E125" s="215" t="s">
        <v>164</v>
      </c>
      <c r="F125" s="216" t="s">
        <v>165</v>
      </c>
      <c r="G125" s="217" t="s">
        <v>132</v>
      </c>
      <c r="H125" s="218">
        <v>236.57400000000001</v>
      </c>
      <c r="I125" s="219"/>
      <c r="J125" s="220">
        <f>ROUND(I125*H125,2)</f>
        <v>0</v>
      </c>
      <c r="K125" s="216" t="s">
        <v>133</v>
      </c>
      <c r="L125" s="46"/>
      <c r="M125" s="221" t="s">
        <v>19</v>
      </c>
      <c r="N125" s="222" t="s">
        <v>44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134</v>
      </c>
      <c r="AT125" s="225" t="s">
        <v>129</v>
      </c>
      <c r="AU125" s="225" t="s">
        <v>82</v>
      </c>
      <c r="AY125" s="19" t="s">
        <v>127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80</v>
      </c>
      <c r="BK125" s="226">
        <f>ROUND(I125*H125,2)</f>
        <v>0</v>
      </c>
      <c r="BL125" s="19" t="s">
        <v>134</v>
      </c>
      <c r="BM125" s="225" t="s">
        <v>166</v>
      </c>
    </row>
    <row r="126" s="2" customFormat="1">
      <c r="A126" s="40"/>
      <c r="B126" s="41"/>
      <c r="C126" s="42"/>
      <c r="D126" s="227" t="s">
        <v>136</v>
      </c>
      <c r="E126" s="42"/>
      <c r="F126" s="228" t="s">
        <v>167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136</v>
      </c>
      <c r="AU126" s="19" t="s">
        <v>82</v>
      </c>
    </row>
    <row r="127" s="13" customFormat="1">
      <c r="A127" s="13"/>
      <c r="B127" s="232"/>
      <c r="C127" s="233"/>
      <c r="D127" s="234" t="s">
        <v>138</v>
      </c>
      <c r="E127" s="235" t="s">
        <v>19</v>
      </c>
      <c r="F127" s="236" t="s">
        <v>168</v>
      </c>
      <c r="G127" s="233"/>
      <c r="H127" s="235" t="s">
        <v>19</v>
      </c>
      <c r="I127" s="237"/>
      <c r="J127" s="233"/>
      <c r="K127" s="233"/>
      <c r="L127" s="238"/>
      <c r="M127" s="239"/>
      <c r="N127" s="240"/>
      <c r="O127" s="240"/>
      <c r="P127" s="240"/>
      <c r="Q127" s="240"/>
      <c r="R127" s="240"/>
      <c r="S127" s="240"/>
      <c r="T127" s="24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2" t="s">
        <v>138</v>
      </c>
      <c r="AU127" s="242" t="s">
        <v>82</v>
      </c>
      <c r="AV127" s="13" t="s">
        <v>80</v>
      </c>
      <c r="AW127" s="13" t="s">
        <v>34</v>
      </c>
      <c r="AX127" s="13" t="s">
        <v>73</v>
      </c>
      <c r="AY127" s="242" t="s">
        <v>127</v>
      </c>
    </row>
    <row r="128" s="13" customFormat="1">
      <c r="A128" s="13"/>
      <c r="B128" s="232"/>
      <c r="C128" s="233"/>
      <c r="D128" s="234" t="s">
        <v>138</v>
      </c>
      <c r="E128" s="235" t="s">
        <v>19</v>
      </c>
      <c r="F128" s="236" t="s">
        <v>169</v>
      </c>
      <c r="G128" s="233"/>
      <c r="H128" s="235" t="s">
        <v>19</v>
      </c>
      <c r="I128" s="237"/>
      <c r="J128" s="233"/>
      <c r="K128" s="233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138</v>
      </c>
      <c r="AU128" s="242" t="s">
        <v>82</v>
      </c>
      <c r="AV128" s="13" t="s">
        <v>80</v>
      </c>
      <c r="AW128" s="13" t="s">
        <v>34</v>
      </c>
      <c r="AX128" s="13" t="s">
        <v>73</v>
      </c>
      <c r="AY128" s="242" t="s">
        <v>127</v>
      </c>
    </row>
    <row r="129" s="14" customFormat="1">
      <c r="A129" s="14"/>
      <c r="B129" s="243"/>
      <c r="C129" s="244"/>
      <c r="D129" s="234" t="s">
        <v>138</v>
      </c>
      <c r="E129" s="245" t="s">
        <v>19</v>
      </c>
      <c r="F129" s="246" t="s">
        <v>170</v>
      </c>
      <c r="G129" s="244"/>
      <c r="H129" s="247">
        <v>236.57400000000001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138</v>
      </c>
      <c r="AU129" s="253" t="s">
        <v>82</v>
      </c>
      <c r="AV129" s="14" t="s">
        <v>82</v>
      </c>
      <c r="AW129" s="14" t="s">
        <v>34</v>
      </c>
      <c r="AX129" s="14" t="s">
        <v>80</v>
      </c>
      <c r="AY129" s="253" t="s">
        <v>127</v>
      </c>
    </row>
    <row r="130" s="2" customFormat="1" ht="24.15" customHeight="1">
      <c r="A130" s="40"/>
      <c r="B130" s="41"/>
      <c r="C130" s="214" t="s">
        <v>171</v>
      </c>
      <c r="D130" s="214" t="s">
        <v>129</v>
      </c>
      <c r="E130" s="215" t="s">
        <v>172</v>
      </c>
      <c r="F130" s="216" t="s">
        <v>173</v>
      </c>
      <c r="G130" s="217" t="s">
        <v>174</v>
      </c>
      <c r="H130" s="218">
        <v>78.858000000000004</v>
      </c>
      <c r="I130" s="219"/>
      <c r="J130" s="220">
        <f>ROUND(I130*H130,2)</f>
        <v>0</v>
      </c>
      <c r="K130" s="216" t="s">
        <v>133</v>
      </c>
      <c r="L130" s="46"/>
      <c r="M130" s="221" t="s">
        <v>19</v>
      </c>
      <c r="N130" s="222" t="s">
        <v>44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134</v>
      </c>
      <c r="AT130" s="225" t="s">
        <v>129</v>
      </c>
      <c r="AU130" s="225" t="s">
        <v>82</v>
      </c>
      <c r="AY130" s="19" t="s">
        <v>127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80</v>
      </c>
      <c r="BK130" s="226">
        <f>ROUND(I130*H130,2)</f>
        <v>0</v>
      </c>
      <c r="BL130" s="19" t="s">
        <v>134</v>
      </c>
      <c r="BM130" s="225" t="s">
        <v>175</v>
      </c>
    </row>
    <row r="131" s="2" customFormat="1">
      <c r="A131" s="40"/>
      <c r="B131" s="41"/>
      <c r="C131" s="42"/>
      <c r="D131" s="227" t="s">
        <v>136</v>
      </c>
      <c r="E131" s="42"/>
      <c r="F131" s="228" t="s">
        <v>176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136</v>
      </c>
      <c r="AU131" s="19" t="s">
        <v>82</v>
      </c>
    </row>
    <row r="132" s="13" customFormat="1">
      <c r="A132" s="13"/>
      <c r="B132" s="232"/>
      <c r="C132" s="233"/>
      <c r="D132" s="234" t="s">
        <v>138</v>
      </c>
      <c r="E132" s="235" t="s">
        <v>19</v>
      </c>
      <c r="F132" s="236" t="s">
        <v>177</v>
      </c>
      <c r="G132" s="233"/>
      <c r="H132" s="235" t="s">
        <v>19</v>
      </c>
      <c r="I132" s="237"/>
      <c r="J132" s="233"/>
      <c r="K132" s="233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138</v>
      </c>
      <c r="AU132" s="242" t="s">
        <v>82</v>
      </c>
      <c r="AV132" s="13" t="s">
        <v>80</v>
      </c>
      <c r="AW132" s="13" t="s">
        <v>34</v>
      </c>
      <c r="AX132" s="13" t="s">
        <v>73</v>
      </c>
      <c r="AY132" s="242" t="s">
        <v>127</v>
      </c>
    </row>
    <row r="133" s="14" customFormat="1">
      <c r="A133" s="14"/>
      <c r="B133" s="243"/>
      <c r="C133" s="244"/>
      <c r="D133" s="234" t="s">
        <v>138</v>
      </c>
      <c r="E133" s="245" t="s">
        <v>19</v>
      </c>
      <c r="F133" s="246" t="s">
        <v>178</v>
      </c>
      <c r="G133" s="244"/>
      <c r="H133" s="247">
        <v>78.858000000000004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138</v>
      </c>
      <c r="AU133" s="253" t="s">
        <v>82</v>
      </c>
      <c r="AV133" s="14" t="s">
        <v>82</v>
      </c>
      <c r="AW133" s="14" t="s">
        <v>34</v>
      </c>
      <c r="AX133" s="14" t="s">
        <v>80</v>
      </c>
      <c r="AY133" s="253" t="s">
        <v>127</v>
      </c>
    </row>
    <row r="134" s="2" customFormat="1" ht="16.5" customHeight="1">
      <c r="A134" s="40"/>
      <c r="B134" s="41"/>
      <c r="C134" s="214" t="s">
        <v>134</v>
      </c>
      <c r="D134" s="214" t="s">
        <v>129</v>
      </c>
      <c r="E134" s="215" t="s">
        <v>179</v>
      </c>
      <c r="F134" s="216" t="s">
        <v>180</v>
      </c>
      <c r="G134" s="217" t="s">
        <v>181</v>
      </c>
      <c r="H134" s="218">
        <v>39.831000000000003</v>
      </c>
      <c r="I134" s="219"/>
      <c r="J134" s="220">
        <f>ROUND(I134*H134,2)</f>
        <v>0</v>
      </c>
      <c r="K134" s="216" t="s">
        <v>133</v>
      </c>
      <c r="L134" s="46"/>
      <c r="M134" s="221" t="s">
        <v>19</v>
      </c>
      <c r="N134" s="222" t="s">
        <v>44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134</v>
      </c>
      <c r="AT134" s="225" t="s">
        <v>129</v>
      </c>
      <c r="AU134" s="225" t="s">
        <v>82</v>
      </c>
      <c r="AY134" s="19" t="s">
        <v>127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80</v>
      </c>
      <c r="BK134" s="226">
        <f>ROUND(I134*H134,2)</f>
        <v>0</v>
      </c>
      <c r="BL134" s="19" t="s">
        <v>134</v>
      </c>
      <c r="BM134" s="225" t="s">
        <v>182</v>
      </c>
    </row>
    <row r="135" s="2" customFormat="1">
      <c r="A135" s="40"/>
      <c r="B135" s="41"/>
      <c r="C135" s="42"/>
      <c r="D135" s="227" t="s">
        <v>136</v>
      </c>
      <c r="E135" s="42"/>
      <c r="F135" s="228" t="s">
        <v>183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136</v>
      </c>
      <c r="AU135" s="19" t="s">
        <v>82</v>
      </c>
    </row>
    <row r="136" s="13" customFormat="1">
      <c r="A136" s="13"/>
      <c r="B136" s="232"/>
      <c r="C136" s="233"/>
      <c r="D136" s="234" t="s">
        <v>138</v>
      </c>
      <c r="E136" s="235" t="s">
        <v>19</v>
      </c>
      <c r="F136" s="236" t="s">
        <v>184</v>
      </c>
      <c r="G136" s="233"/>
      <c r="H136" s="235" t="s">
        <v>19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138</v>
      </c>
      <c r="AU136" s="242" t="s">
        <v>82</v>
      </c>
      <c r="AV136" s="13" t="s">
        <v>80</v>
      </c>
      <c r="AW136" s="13" t="s">
        <v>34</v>
      </c>
      <c r="AX136" s="13" t="s">
        <v>73</v>
      </c>
      <c r="AY136" s="242" t="s">
        <v>127</v>
      </c>
    </row>
    <row r="137" s="13" customFormat="1">
      <c r="A137" s="13"/>
      <c r="B137" s="232"/>
      <c r="C137" s="233"/>
      <c r="D137" s="234" t="s">
        <v>138</v>
      </c>
      <c r="E137" s="235" t="s">
        <v>19</v>
      </c>
      <c r="F137" s="236" t="s">
        <v>185</v>
      </c>
      <c r="G137" s="233"/>
      <c r="H137" s="235" t="s">
        <v>19</v>
      </c>
      <c r="I137" s="237"/>
      <c r="J137" s="233"/>
      <c r="K137" s="233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138</v>
      </c>
      <c r="AU137" s="242" t="s">
        <v>82</v>
      </c>
      <c r="AV137" s="13" t="s">
        <v>80</v>
      </c>
      <c r="AW137" s="13" t="s">
        <v>34</v>
      </c>
      <c r="AX137" s="13" t="s">
        <v>73</v>
      </c>
      <c r="AY137" s="242" t="s">
        <v>127</v>
      </c>
    </row>
    <row r="138" s="14" customFormat="1">
      <c r="A138" s="14"/>
      <c r="B138" s="243"/>
      <c r="C138" s="244"/>
      <c r="D138" s="234" t="s">
        <v>138</v>
      </c>
      <c r="E138" s="245" t="s">
        <v>19</v>
      </c>
      <c r="F138" s="246" t="s">
        <v>186</v>
      </c>
      <c r="G138" s="244"/>
      <c r="H138" s="247">
        <v>25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3" t="s">
        <v>138</v>
      </c>
      <c r="AU138" s="253" t="s">
        <v>82</v>
      </c>
      <c r="AV138" s="14" t="s">
        <v>82</v>
      </c>
      <c r="AW138" s="14" t="s">
        <v>34</v>
      </c>
      <c r="AX138" s="14" t="s">
        <v>73</v>
      </c>
      <c r="AY138" s="253" t="s">
        <v>127</v>
      </c>
    </row>
    <row r="139" s="13" customFormat="1">
      <c r="A139" s="13"/>
      <c r="B139" s="232"/>
      <c r="C139" s="233"/>
      <c r="D139" s="234" t="s">
        <v>138</v>
      </c>
      <c r="E139" s="235" t="s">
        <v>19</v>
      </c>
      <c r="F139" s="236" t="s">
        <v>187</v>
      </c>
      <c r="G139" s="233"/>
      <c r="H139" s="235" t="s">
        <v>19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138</v>
      </c>
      <c r="AU139" s="242" t="s">
        <v>82</v>
      </c>
      <c r="AV139" s="13" t="s">
        <v>80</v>
      </c>
      <c r="AW139" s="13" t="s">
        <v>34</v>
      </c>
      <c r="AX139" s="13" t="s">
        <v>73</v>
      </c>
      <c r="AY139" s="242" t="s">
        <v>127</v>
      </c>
    </row>
    <row r="140" s="14" customFormat="1">
      <c r="A140" s="14"/>
      <c r="B140" s="243"/>
      <c r="C140" s="244"/>
      <c r="D140" s="234" t="s">
        <v>138</v>
      </c>
      <c r="E140" s="245" t="s">
        <v>19</v>
      </c>
      <c r="F140" s="246" t="s">
        <v>188</v>
      </c>
      <c r="G140" s="244"/>
      <c r="H140" s="247">
        <v>5.2000000000000002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138</v>
      </c>
      <c r="AU140" s="253" t="s">
        <v>82</v>
      </c>
      <c r="AV140" s="14" t="s">
        <v>82</v>
      </c>
      <c r="AW140" s="14" t="s">
        <v>34</v>
      </c>
      <c r="AX140" s="14" t="s">
        <v>73</v>
      </c>
      <c r="AY140" s="253" t="s">
        <v>127</v>
      </c>
    </row>
    <row r="141" s="13" customFormat="1">
      <c r="A141" s="13"/>
      <c r="B141" s="232"/>
      <c r="C141" s="233"/>
      <c r="D141" s="234" t="s">
        <v>138</v>
      </c>
      <c r="E141" s="235" t="s">
        <v>19</v>
      </c>
      <c r="F141" s="236" t="s">
        <v>189</v>
      </c>
      <c r="G141" s="233"/>
      <c r="H141" s="235" t="s">
        <v>19</v>
      </c>
      <c r="I141" s="237"/>
      <c r="J141" s="233"/>
      <c r="K141" s="233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138</v>
      </c>
      <c r="AU141" s="242" t="s">
        <v>82</v>
      </c>
      <c r="AV141" s="13" t="s">
        <v>80</v>
      </c>
      <c r="AW141" s="13" t="s">
        <v>34</v>
      </c>
      <c r="AX141" s="13" t="s">
        <v>73</v>
      </c>
      <c r="AY141" s="242" t="s">
        <v>127</v>
      </c>
    </row>
    <row r="142" s="13" customFormat="1">
      <c r="A142" s="13"/>
      <c r="B142" s="232"/>
      <c r="C142" s="233"/>
      <c r="D142" s="234" t="s">
        <v>138</v>
      </c>
      <c r="E142" s="235" t="s">
        <v>19</v>
      </c>
      <c r="F142" s="236" t="s">
        <v>145</v>
      </c>
      <c r="G142" s="233"/>
      <c r="H142" s="235" t="s">
        <v>19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138</v>
      </c>
      <c r="AU142" s="242" t="s">
        <v>82</v>
      </c>
      <c r="AV142" s="13" t="s">
        <v>80</v>
      </c>
      <c r="AW142" s="13" t="s">
        <v>34</v>
      </c>
      <c r="AX142" s="13" t="s">
        <v>73</v>
      </c>
      <c r="AY142" s="242" t="s">
        <v>127</v>
      </c>
    </row>
    <row r="143" s="13" customFormat="1">
      <c r="A143" s="13"/>
      <c r="B143" s="232"/>
      <c r="C143" s="233"/>
      <c r="D143" s="234" t="s">
        <v>138</v>
      </c>
      <c r="E143" s="235" t="s">
        <v>19</v>
      </c>
      <c r="F143" s="236" t="s">
        <v>190</v>
      </c>
      <c r="G143" s="233"/>
      <c r="H143" s="235" t="s">
        <v>19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138</v>
      </c>
      <c r="AU143" s="242" t="s">
        <v>82</v>
      </c>
      <c r="AV143" s="13" t="s">
        <v>80</v>
      </c>
      <c r="AW143" s="13" t="s">
        <v>34</v>
      </c>
      <c r="AX143" s="13" t="s">
        <v>73</v>
      </c>
      <c r="AY143" s="242" t="s">
        <v>127</v>
      </c>
    </row>
    <row r="144" s="13" customFormat="1">
      <c r="A144" s="13"/>
      <c r="B144" s="232"/>
      <c r="C144" s="233"/>
      <c r="D144" s="234" t="s">
        <v>138</v>
      </c>
      <c r="E144" s="235" t="s">
        <v>19</v>
      </c>
      <c r="F144" s="236" t="s">
        <v>146</v>
      </c>
      <c r="G144" s="233"/>
      <c r="H144" s="235" t="s">
        <v>19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138</v>
      </c>
      <c r="AU144" s="242" t="s">
        <v>82</v>
      </c>
      <c r="AV144" s="13" t="s">
        <v>80</v>
      </c>
      <c r="AW144" s="13" t="s">
        <v>34</v>
      </c>
      <c r="AX144" s="13" t="s">
        <v>73</v>
      </c>
      <c r="AY144" s="242" t="s">
        <v>127</v>
      </c>
    </row>
    <row r="145" s="14" customFormat="1">
      <c r="A145" s="14"/>
      <c r="B145" s="243"/>
      <c r="C145" s="244"/>
      <c r="D145" s="234" t="s">
        <v>138</v>
      </c>
      <c r="E145" s="245" t="s">
        <v>19</v>
      </c>
      <c r="F145" s="246" t="s">
        <v>191</v>
      </c>
      <c r="G145" s="244"/>
      <c r="H145" s="247">
        <v>1.296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138</v>
      </c>
      <c r="AU145" s="253" t="s">
        <v>82</v>
      </c>
      <c r="AV145" s="14" t="s">
        <v>82</v>
      </c>
      <c r="AW145" s="14" t="s">
        <v>34</v>
      </c>
      <c r="AX145" s="14" t="s">
        <v>73</v>
      </c>
      <c r="AY145" s="253" t="s">
        <v>127</v>
      </c>
    </row>
    <row r="146" s="14" customFormat="1">
      <c r="A146" s="14"/>
      <c r="B146" s="243"/>
      <c r="C146" s="244"/>
      <c r="D146" s="234" t="s">
        <v>138</v>
      </c>
      <c r="E146" s="245" t="s">
        <v>19</v>
      </c>
      <c r="F146" s="246" t="s">
        <v>192</v>
      </c>
      <c r="G146" s="244"/>
      <c r="H146" s="247">
        <v>0.99199999999999999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138</v>
      </c>
      <c r="AU146" s="253" t="s">
        <v>82</v>
      </c>
      <c r="AV146" s="14" t="s">
        <v>82</v>
      </c>
      <c r="AW146" s="14" t="s">
        <v>34</v>
      </c>
      <c r="AX146" s="14" t="s">
        <v>73</v>
      </c>
      <c r="AY146" s="253" t="s">
        <v>127</v>
      </c>
    </row>
    <row r="147" s="13" customFormat="1">
      <c r="A147" s="13"/>
      <c r="B147" s="232"/>
      <c r="C147" s="233"/>
      <c r="D147" s="234" t="s">
        <v>138</v>
      </c>
      <c r="E147" s="235" t="s">
        <v>19</v>
      </c>
      <c r="F147" s="236" t="s">
        <v>149</v>
      </c>
      <c r="G147" s="233"/>
      <c r="H147" s="235" t="s">
        <v>19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138</v>
      </c>
      <c r="AU147" s="242" t="s">
        <v>82</v>
      </c>
      <c r="AV147" s="13" t="s">
        <v>80</v>
      </c>
      <c r="AW147" s="13" t="s">
        <v>34</v>
      </c>
      <c r="AX147" s="13" t="s">
        <v>73</v>
      </c>
      <c r="AY147" s="242" t="s">
        <v>127</v>
      </c>
    </row>
    <row r="148" s="14" customFormat="1">
      <c r="A148" s="14"/>
      <c r="B148" s="243"/>
      <c r="C148" s="244"/>
      <c r="D148" s="234" t="s">
        <v>138</v>
      </c>
      <c r="E148" s="245" t="s">
        <v>19</v>
      </c>
      <c r="F148" s="246" t="s">
        <v>193</v>
      </c>
      <c r="G148" s="244"/>
      <c r="H148" s="247">
        <v>0.28799999999999998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138</v>
      </c>
      <c r="AU148" s="253" t="s">
        <v>82</v>
      </c>
      <c r="AV148" s="14" t="s">
        <v>82</v>
      </c>
      <c r="AW148" s="14" t="s">
        <v>34</v>
      </c>
      <c r="AX148" s="14" t="s">
        <v>73</v>
      </c>
      <c r="AY148" s="253" t="s">
        <v>127</v>
      </c>
    </row>
    <row r="149" s="13" customFormat="1">
      <c r="A149" s="13"/>
      <c r="B149" s="232"/>
      <c r="C149" s="233"/>
      <c r="D149" s="234" t="s">
        <v>138</v>
      </c>
      <c r="E149" s="235" t="s">
        <v>19</v>
      </c>
      <c r="F149" s="236" t="s">
        <v>151</v>
      </c>
      <c r="G149" s="233"/>
      <c r="H149" s="235" t="s">
        <v>19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138</v>
      </c>
      <c r="AU149" s="242" t="s">
        <v>82</v>
      </c>
      <c r="AV149" s="13" t="s">
        <v>80</v>
      </c>
      <c r="AW149" s="13" t="s">
        <v>34</v>
      </c>
      <c r="AX149" s="13" t="s">
        <v>73</v>
      </c>
      <c r="AY149" s="242" t="s">
        <v>127</v>
      </c>
    </row>
    <row r="150" s="14" customFormat="1">
      <c r="A150" s="14"/>
      <c r="B150" s="243"/>
      <c r="C150" s="244"/>
      <c r="D150" s="234" t="s">
        <v>138</v>
      </c>
      <c r="E150" s="245" t="s">
        <v>19</v>
      </c>
      <c r="F150" s="246" t="s">
        <v>194</v>
      </c>
      <c r="G150" s="244"/>
      <c r="H150" s="247">
        <v>0.111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138</v>
      </c>
      <c r="AU150" s="253" t="s">
        <v>82</v>
      </c>
      <c r="AV150" s="14" t="s">
        <v>82</v>
      </c>
      <c r="AW150" s="14" t="s">
        <v>34</v>
      </c>
      <c r="AX150" s="14" t="s">
        <v>73</v>
      </c>
      <c r="AY150" s="253" t="s">
        <v>127</v>
      </c>
    </row>
    <row r="151" s="13" customFormat="1">
      <c r="A151" s="13"/>
      <c r="B151" s="232"/>
      <c r="C151" s="233"/>
      <c r="D151" s="234" t="s">
        <v>138</v>
      </c>
      <c r="E151" s="235" t="s">
        <v>19</v>
      </c>
      <c r="F151" s="236" t="s">
        <v>153</v>
      </c>
      <c r="G151" s="233"/>
      <c r="H151" s="235" t="s">
        <v>19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138</v>
      </c>
      <c r="AU151" s="242" t="s">
        <v>82</v>
      </c>
      <c r="AV151" s="13" t="s">
        <v>80</v>
      </c>
      <c r="AW151" s="13" t="s">
        <v>34</v>
      </c>
      <c r="AX151" s="13" t="s">
        <v>73</v>
      </c>
      <c r="AY151" s="242" t="s">
        <v>127</v>
      </c>
    </row>
    <row r="152" s="14" customFormat="1">
      <c r="A152" s="14"/>
      <c r="B152" s="243"/>
      <c r="C152" s="244"/>
      <c r="D152" s="234" t="s">
        <v>138</v>
      </c>
      <c r="E152" s="245" t="s">
        <v>19</v>
      </c>
      <c r="F152" s="246" t="s">
        <v>195</v>
      </c>
      <c r="G152" s="244"/>
      <c r="H152" s="247">
        <v>1.5600000000000001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138</v>
      </c>
      <c r="AU152" s="253" t="s">
        <v>82</v>
      </c>
      <c r="AV152" s="14" t="s">
        <v>82</v>
      </c>
      <c r="AW152" s="14" t="s">
        <v>34</v>
      </c>
      <c r="AX152" s="14" t="s">
        <v>73</v>
      </c>
      <c r="AY152" s="253" t="s">
        <v>127</v>
      </c>
    </row>
    <row r="153" s="13" customFormat="1">
      <c r="A153" s="13"/>
      <c r="B153" s="232"/>
      <c r="C153" s="233"/>
      <c r="D153" s="234" t="s">
        <v>138</v>
      </c>
      <c r="E153" s="235" t="s">
        <v>19</v>
      </c>
      <c r="F153" s="236" t="s">
        <v>155</v>
      </c>
      <c r="G153" s="233"/>
      <c r="H153" s="235" t="s">
        <v>19</v>
      </c>
      <c r="I153" s="237"/>
      <c r="J153" s="233"/>
      <c r="K153" s="233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138</v>
      </c>
      <c r="AU153" s="242" t="s">
        <v>82</v>
      </c>
      <c r="AV153" s="13" t="s">
        <v>80</v>
      </c>
      <c r="AW153" s="13" t="s">
        <v>34</v>
      </c>
      <c r="AX153" s="13" t="s">
        <v>73</v>
      </c>
      <c r="AY153" s="242" t="s">
        <v>127</v>
      </c>
    </row>
    <row r="154" s="14" customFormat="1">
      <c r="A154" s="14"/>
      <c r="B154" s="243"/>
      <c r="C154" s="244"/>
      <c r="D154" s="234" t="s">
        <v>138</v>
      </c>
      <c r="E154" s="245" t="s">
        <v>19</v>
      </c>
      <c r="F154" s="246" t="s">
        <v>196</v>
      </c>
      <c r="G154" s="244"/>
      <c r="H154" s="247">
        <v>0.89600000000000002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138</v>
      </c>
      <c r="AU154" s="253" t="s">
        <v>82</v>
      </c>
      <c r="AV154" s="14" t="s">
        <v>82</v>
      </c>
      <c r="AW154" s="14" t="s">
        <v>34</v>
      </c>
      <c r="AX154" s="14" t="s">
        <v>73</v>
      </c>
      <c r="AY154" s="253" t="s">
        <v>127</v>
      </c>
    </row>
    <row r="155" s="13" customFormat="1">
      <c r="A155" s="13"/>
      <c r="B155" s="232"/>
      <c r="C155" s="233"/>
      <c r="D155" s="234" t="s">
        <v>138</v>
      </c>
      <c r="E155" s="235" t="s">
        <v>19</v>
      </c>
      <c r="F155" s="236" t="s">
        <v>157</v>
      </c>
      <c r="G155" s="233"/>
      <c r="H155" s="235" t="s">
        <v>19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138</v>
      </c>
      <c r="AU155" s="242" t="s">
        <v>82</v>
      </c>
      <c r="AV155" s="13" t="s">
        <v>80</v>
      </c>
      <c r="AW155" s="13" t="s">
        <v>34</v>
      </c>
      <c r="AX155" s="13" t="s">
        <v>73</v>
      </c>
      <c r="AY155" s="242" t="s">
        <v>127</v>
      </c>
    </row>
    <row r="156" s="14" customFormat="1">
      <c r="A156" s="14"/>
      <c r="B156" s="243"/>
      <c r="C156" s="244"/>
      <c r="D156" s="234" t="s">
        <v>138</v>
      </c>
      <c r="E156" s="245" t="s">
        <v>19</v>
      </c>
      <c r="F156" s="246" t="s">
        <v>197</v>
      </c>
      <c r="G156" s="244"/>
      <c r="H156" s="247">
        <v>0.95999999999999996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138</v>
      </c>
      <c r="AU156" s="253" t="s">
        <v>82</v>
      </c>
      <c r="AV156" s="14" t="s">
        <v>82</v>
      </c>
      <c r="AW156" s="14" t="s">
        <v>34</v>
      </c>
      <c r="AX156" s="14" t="s">
        <v>73</v>
      </c>
      <c r="AY156" s="253" t="s">
        <v>127</v>
      </c>
    </row>
    <row r="157" s="13" customFormat="1">
      <c r="A157" s="13"/>
      <c r="B157" s="232"/>
      <c r="C157" s="233"/>
      <c r="D157" s="234" t="s">
        <v>138</v>
      </c>
      <c r="E157" s="235" t="s">
        <v>19</v>
      </c>
      <c r="F157" s="236" t="s">
        <v>159</v>
      </c>
      <c r="G157" s="233"/>
      <c r="H157" s="235" t="s">
        <v>19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138</v>
      </c>
      <c r="AU157" s="242" t="s">
        <v>82</v>
      </c>
      <c r="AV157" s="13" t="s">
        <v>80</v>
      </c>
      <c r="AW157" s="13" t="s">
        <v>34</v>
      </c>
      <c r="AX157" s="13" t="s">
        <v>73</v>
      </c>
      <c r="AY157" s="242" t="s">
        <v>127</v>
      </c>
    </row>
    <row r="158" s="14" customFormat="1">
      <c r="A158" s="14"/>
      <c r="B158" s="243"/>
      <c r="C158" s="244"/>
      <c r="D158" s="234" t="s">
        <v>138</v>
      </c>
      <c r="E158" s="245" t="s">
        <v>19</v>
      </c>
      <c r="F158" s="246" t="s">
        <v>198</v>
      </c>
      <c r="G158" s="244"/>
      <c r="H158" s="247">
        <v>1.1040000000000001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138</v>
      </c>
      <c r="AU158" s="253" t="s">
        <v>82</v>
      </c>
      <c r="AV158" s="14" t="s">
        <v>82</v>
      </c>
      <c r="AW158" s="14" t="s">
        <v>34</v>
      </c>
      <c r="AX158" s="14" t="s">
        <v>73</v>
      </c>
      <c r="AY158" s="253" t="s">
        <v>127</v>
      </c>
    </row>
    <row r="159" s="13" customFormat="1">
      <c r="A159" s="13"/>
      <c r="B159" s="232"/>
      <c r="C159" s="233"/>
      <c r="D159" s="234" t="s">
        <v>138</v>
      </c>
      <c r="E159" s="235" t="s">
        <v>19</v>
      </c>
      <c r="F159" s="236" t="s">
        <v>161</v>
      </c>
      <c r="G159" s="233"/>
      <c r="H159" s="235" t="s">
        <v>19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138</v>
      </c>
      <c r="AU159" s="242" t="s">
        <v>82</v>
      </c>
      <c r="AV159" s="13" t="s">
        <v>80</v>
      </c>
      <c r="AW159" s="13" t="s">
        <v>34</v>
      </c>
      <c r="AX159" s="13" t="s">
        <v>73</v>
      </c>
      <c r="AY159" s="242" t="s">
        <v>127</v>
      </c>
    </row>
    <row r="160" s="14" customFormat="1">
      <c r="A160" s="14"/>
      <c r="B160" s="243"/>
      <c r="C160" s="244"/>
      <c r="D160" s="234" t="s">
        <v>138</v>
      </c>
      <c r="E160" s="245" t="s">
        <v>19</v>
      </c>
      <c r="F160" s="246" t="s">
        <v>199</v>
      </c>
      <c r="G160" s="244"/>
      <c r="H160" s="247">
        <v>2.4239999999999999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138</v>
      </c>
      <c r="AU160" s="253" t="s">
        <v>82</v>
      </c>
      <c r="AV160" s="14" t="s">
        <v>82</v>
      </c>
      <c r="AW160" s="14" t="s">
        <v>34</v>
      </c>
      <c r="AX160" s="14" t="s">
        <v>73</v>
      </c>
      <c r="AY160" s="253" t="s">
        <v>127</v>
      </c>
    </row>
    <row r="161" s="15" customFormat="1">
      <c r="A161" s="15"/>
      <c r="B161" s="254"/>
      <c r="C161" s="255"/>
      <c r="D161" s="234" t="s">
        <v>138</v>
      </c>
      <c r="E161" s="256" t="s">
        <v>19</v>
      </c>
      <c r="F161" s="257" t="s">
        <v>163</v>
      </c>
      <c r="G161" s="255"/>
      <c r="H161" s="258">
        <v>39.831000000000003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4" t="s">
        <v>138</v>
      </c>
      <c r="AU161" s="264" t="s">
        <v>82</v>
      </c>
      <c r="AV161" s="15" t="s">
        <v>134</v>
      </c>
      <c r="AW161" s="15" t="s">
        <v>34</v>
      </c>
      <c r="AX161" s="15" t="s">
        <v>80</v>
      </c>
      <c r="AY161" s="264" t="s">
        <v>127</v>
      </c>
    </row>
    <row r="162" s="2" customFormat="1" ht="21.75" customHeight="1">
      <c r="A162" s="40"/>
      <c r="B162" s="41"/>
      <c r="C162" s="214" t="s">
        <v>200</v>
      </c>
      <c r="D162" s="214" t="s">
        <v>129</v>
      </c>
      <c r="E162" s="215" t="s">
        <v>201</v>
      </c>
      <c r="F162" s="216" t="s">
        <v>202</v>
      </c>
      <c r="G162" s="217" t="s">
        <v>132</v>
      </c>
      <c r="H162" s="218">
        <v>236.57400000000001</v>
      </c>
      <c r="I162" s="219"/>
      <c r="J162" s="220">
        <f>ROUND(I162*H162,2)</f>
        <v>0</v>
      </c>
      <c r="K162" s="216" t="s">
        <v>133</v>
      </c>
      <c r="L162" s="46"/>
      <c r="M162" s="221" t="s">
        <v>19</v>
      </c>
      <c r="N162" s="222" t="s">
        <v>44</v>
      </c>
      <c r="O162" s="86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134</v>
      </c>
      <c r="AT162" s="225" t="s">
        <v>129</v>
      </c>
      <c r="AU162" s="225" t="s">
        <v>82</v>
      </c>
      <c r="AY162" s="19" t="s">
        <v>127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80</v>
      </c>
      <c r="BK162" s="226">
        <f>ROUND(I162*H162,2)</f>
        <v>0</v>
      </c>
      <c r="BL162" s="19" t="s">
        <v>134</v>
      </c>
      <c r="BM162" s="225" t="s">
        <v>203</v>
      </c>
    </row>
    <row r="163" s="2" customFormat="1">
      <c r="A163" s="40"/>
      <c r="B163" s="41"/>
      <c r="C163" s="42"/>
      <c r="D163" s="227" t="s">
        <v>136</v>
      </c>
      <c r="E163" s="42"/>
      <c r="F163" s="228" t="s">
        <v>204</v>
      </c>
      <c r="G163" s="42"/>
      <c r="H163" s="42"/>
      <c r="I163" s="229"/>
      <c r="J163" s="42"/>
      <c r="K163" s="42"/>
      <c r="L163" s="46"/>
      <c r="M163" s="230"/>
      <c r="N163" s="231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136</v>
      </c>
      <c r="AU163" s="19" t="s">
        <v>82</v>
      </c>
    </row>
    <row r="164" s="2" customFormat="1" ht="24.15" customHeight="1">
      <c r="A164" s="40"/>
      <c r="B164" s="41"/>
      <c r="C164" s="214" t="s">
        <v>205</v>
      </c>
      <c r="D164" s="214" t="s">
        <v>129</v>
      </c>
      <c r="E164" s="215" t="s">
        <v>206</v>
      </c>
      <c r="F164" s="216" t="s">
        <v>207</v>
      </c>
      <c r="G164" s="217" t="s">
        <v>132</v>
      </c>
      <c r="H164" s="218">
        <v>265.54000000000002</v>
      </c>
      <c r="I164" s="219"/>
      <c r="J164" s="220">
        <f>ROUND(I164*H164,2)</f>
        <v>0</v>
      </c>
      <c r="K164" s="216" t="s">
        <v>133</v>
      </c>
      <c r="L164" s="46"/>
      <c r="M164" s="221" t="s">
        <v>19</v>
      </c>
      <c r="N164" s="222" t="s">
        <v>44</v>
      </c>
      <c r="O164" s="86"/>
      <c r="P164" s="223">
        <f>O164*H164</f>
        <v>0</v>
      </c>
      <c r="Q164" s="223">
        <v>0</v>
      </c>
      <c r="R164" s="223">
        <f>Q164*H164</f>
        <v>0</v>
      </c>
      <c r="S164" s="223">
        <v>0</v>
      </c>
      <c r="T164" s="224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5" t="s">
        <v>134</v>
      </c>
      <c r="AT164" s="225" t="s">
        <v>129</v>
      </c>
      <c r="AU164" s="225" t="s">
        <v>82</v>
      </c>
      <c r="AY164" s="19" t="s">
        <v>127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9" t="s">
        <v>80</v>
      </c>
      <c r="BK164" s="226">
        <f>ROUND(I164*H164,2)</f>
        <v>0</v>
      </c>
      <c r="BL164" s="19" t="s">
        <v>134</v>
      </c>
      <c r="BM164" s="225" t="s">
        <v>208</v>
      </c>
    </row>
    <row r="165" s="2" customFormat="1">
      <c r="A165" s="40"/>
      <c r="B165" s="41"/>
      <c r="C165" s="42"/>
      <c r="D165" s="227" t="s">
        <v>136</v>
      </c>
      <c r="E165" s="42"/>
      <c r="F165" s="228" t="s">
        <v>209</v>
      </c>
      <c r="G165" s="42"/>
      <c r="H165" s="42"/>
      <c r="I165" s="229"/>
      <c r="J165" s="42"/>
      <c r="K165" s="42"/>
      <c r="L165" s="46"/>
      <c r="M165" s="230"/>
      <c r="N165" s="231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136</v>
      </c>
      <c r="AU165" s="19" t="s">
        <v>82</v>
      </c>
    </row>
    <row r="166" s="13" customFormat="1">
      <c r="A166" s="13"/>
      <c r="B166" s="232"/>
      <c r="C166" s="233"/>
      <c r="D166" s="234" t="s">
        <v>138</v>
      </c>
      <c r="E166" s="235" t="s">
        <v>19</v>
      </c>
      <c r="F166" s="236" t="s">
        <v>210</v>
      </c>
      <c r="G166" s="233"/>
      <c r="H166" s="235" t="s">
        <v>19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138</v>
      </c>
      <c r="AU166" s="242" t="s">
        <v>82</v>
      </c>
      <c r="AV166" s="13" t="s">
        <v>80</v>
      </c>
      <c r="AW166" s="13" t="s">
        <v>34</v>
      </c>
      <c r="AX166" s="13" t="s">
        <v>73</v>
      </c>
      <c r="AY166" s="242" t="s">
        <v>127</v>
      </c>
    </row>
    <row r="167" s="13" customFormat="1">
      <c r="A167" s="13"/>
      <c r="B167" s="232"/>
      <c r="C167" s="233"/>
      <c r="D167" s="234" t="s">
        <v>138</v>
      </c>
      <c r="E167" s="235" t="s">
        <v>19</v>
      </c>
      <c r="F167" s="236" t="s">
        <v>211</v>
      </c>
      <c r="G167" s="233"/>
      <c r="H167" s="235" t="s">
        <v>19</v>
      </c>
      <c r="I167" s="237"/>
      <c r="J167" s="233"/>
      <c r="K167" s="233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138</v>
      </c>
      <c r="AU167" s="242" t="s">
        <v>82</v>
      </c>
      <c r="AV167" s="13" t="s">
        <v>80</v>
      </c>
      <c r="AW167" s="13" t="s">
        <v>34</v>
      </c>
      <c r="AX167" s="13" t="s">
        <v>73</v>
      </c>
      <c r="AY167" s="242" t="s">
        <v>127</v>
      </c>
    </row>
    <row r="168" s="14" customFormat="1">
      <c r="A168" s="14"/>
      <c r="B168" s="243"/>
      <c r="C168" s="244"/>
      <c r="D168" s="234" t="s">
        <v>138</v>
      </c>
      <c r="E168" s="245" t="s">
        <v>19</v>
      </c>
      <c r="F168" s="246" t="s">
        <v>212</v>
      </c>
      <c r="G168" s="244"/>
      <c r="H168" s="247">
        <v>265.54000000000002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138</v>
      </c>
      <c r="AU168" s="253" t="s">
        <v>82</v>
      </c>
      <c r="AV168" s="14" t="s">
        <v>82</v>
      </c>
      <c r="AW168" s="14" t="s">
        <v>34</v>
      </c>
      <c r="AX168" s="14" t="s">
        <v>80</v>
      </c>
      <c r="AY168" s="253" t="s">
        <v>127</v>
      </c>
    </row>
    <row r="169" s="12" customFormat="1" ht="22.8" customHeight="1">
      <c r="A169" s="12"/>
      <c r="B169" s="198"/>
      <c r="C169" s="199"/>
      <c r="D169" s="200" t="s">
        <v>72</v>
      </c>
      <c r="E169" s="212" t="s">
        <v>82</v>
      </c>
      <c r="F169" s="212" t="s">
        <v>213</v>
      </c>
      <c r="G169" s="199"/>
      <c r="H169" s="199"/>
      <c r="I169" s="202"/>
      <c r="J169" s="213">
        <f>BK169</f>
        <v>0</v>
      </c>
      <c r="K169" s="199"/>
      <c r="L169" s="204"/>
      <c r="M169" s="205"/>
      <c r="N169" s="206"/>
      <c r="O169" s="206"/>
      <c r="P169" s="207">
        <f>P170+SUM(P171:P200)</f>
        <v>0</v>
      </c>
      <c r="Q169" s="206"/>
      <c r="R169" s="207">
        <f>R170+SUM(R171:R200)</f>
        <v>46.170830100000003</v>
      </c>
      <c r="S169" s="206"/>
      <c r="T169" s="208">
        <f>T170+SUM(T171:T200)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9" t="s">
        <v>80</v>
      </c>
      <c r="AT169" s="210" t="s">
        <v>72</v>
      </c>
      <c r="AU169" s="210" t="s">
        <v>80</v>
      </c>
      <c r="AY169" s="209" t="s">
        <v>127</v>
      </c>
      <c r="BK169" s="211">
        <f>BK170+SUM(BK171:BK200)</f>
        <v>0</v>
      </c>
    </row>
    <row r="170" s="2" customFormat="1" ht="16.5" customHeight="1">
      <c r="A170" s="40"/>
      <c r="B170" s="41"/>
      <c r="C170" s="214" t="s">
        <v>214</v>
      </c>
      <c r="D170" s="214" t="s">
        <v>129</v>
      </c>
      <c r="E170" s="215" t="s">
        <v>215</v>
      </c>
      <c r="F170" s="216" t="s">
        <v>216</v>
      </c>
      <c r="G170" s="217" t="s">
        <v>181</v>
      </c>
      <c r="H170" s="218">
        <v>19.635999999999999</v>
      </c>
      <c r="I170" s="219"/>
      <c r="J170" s="220">
        <f>ROUND(I170*H170,2)</f>
        <v>0</v>
      </c>
      <c r="K170" s="216" t="s">
        <v>133</v>
      </c>
      <c r="L170" s="46"/>
      <c r="M170" s="221" t="s">
        <v>19</v>
      </c>
      <c r="N170" s="222" t="s">
        <v>44</v>
      </c>
      <c r="O170" s="86"/>
      <c r="P170" s="223">
        <f>O170*H170</f>
        <v>0</v>
      </c>
      <c r="Q170" s="223">
        <v>2.1600000000000001</v>
      </c>
      <c r="R170" s="223">
        <f>Q170*H170</f>
        <v>42.413760000000003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134</v>
      </c>
      <c r="AT170" s="225" t="s">
        <v>129</v>
      </c>
      <c r="AU170" s="225" t="s">
        <v>82</v>
      </c>
      <c r="AY170" s="19" t="s">
        <v>127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80</v>
      </c>
      <c r="BK170" s="226">
        <f>ROUND(I170*H170,2)</f>
        <v>0</v>
      </c>
      <c r="BL170" s="19" t="s">
        <v>134</v>
      </c>
      <c r="BM170" s="225" t="s">
        <v>217</v>
      </c>
    </row>
    <row r="171" s="2" customFormat="1">
      <c r="A171" s="40"/>
      <c r="B171" s="41"/>
      <c r="C171" s="42"/>
      <c r="D171" s="227" t="s">
        <v>136</v>
      </c>
      <c r="E171" s="42"/>
      <c r="F171" s="228" t="s">
        <v>218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136</v>
      </c>
      <c r="AU171" s="19" t="s">
        <v>82</v>
      </c>
    </row>
    <row r="172" s="13" customFormat="1">
      <c r="A172" s="13"/>
      <c r="B172" s="232"/>
      <c r="C172" s="233"/>
      <c r="D172" s="234" t="s">
        <v>138</v>
      </c>
      <c r="E172" s="235" t="s">
        <v>19</v>
      </c>
      <c r="F172" s="236" t="s">
        <v>219</v>
      </c>
      <c r="G172" s="233"/>
      <c r="H172" s="235" t="s">
        <v>19</v>
      </c>
      <c r="I172" s="237"/>
      <c r="J172" s="233"/>
      <c r="K172" s="233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138</v>
      </c>
      <c r="AU172" s="242" t="s">
        <v>82</v>
      </c>
      <c r="AV172" s="13" t="s">
        <v>80</v>
      </c>
      <c r="AW172" s="13" t="s">
        <v>34</v>
      </c>
      <c r="AX172" s="13" t="s">
        <v>73</v>
      </c>
      <c r="AY172" s="242" t="s">
        <v>127</v>
      </c>
    </row>
    <row r="173" s="13" customFormat="1">
      <c r="A173" s="13"/>
      <c r="B173" s="232"/>
      <c r="C173" s="233"/>
      <c r="D173" s="234" t="s">
        <v>138</v>
      </c>
      <c r="E173" s="235" t="s">
        <v>19</v>
      </c>
      <c r="F173" s="236" t="s">
        <v>220</v>
      </c>
      <c r="G173" s="233"/>
      <c r="H173" s="235" t="s">
        <v>19</v>
      </c>
      <c r="I173" s="237"/>
      <c r="J173" s="233"/>
      <c r="K173" s="233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138</v>
      </c>
      <c r="AU173" s="242" t="s">
        <v>82</v>
      </c>
      <c r="AV173" s="13" t="s">
        <v>80</v>
      </c>
      <c r="AW173" s="13" t="s">
        <v>34</v>
      </c>
      <c r="AX173" s="13" t="s">
        <v>73</v>
      </c>
      <c r="AY173" s="242" t="s">
        <v>127</v>
      </c>
    </row>
    <row r="174" s="13" customFormat="1">
      <c r="A174" s="13"/>
      <c r="B174" s="232"/>
      <c r="C174" s="233"/>
      <c r="D174" s="234" t="s">
        <v>138</v>
      </c>
      <c r="E174" s="235" t="s">
        <v>19</v>
      </c>
      <c r="F174" s="236" t="s">
        <v>185</v>
      </c>
      <c r="G174" s="233"/>
      <c r="H174" s="235" t="s">
        <v>19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138</v>
      </c>
      <c r="AU174" s="242" t="s">
        <v>82</v>
      </c>
      <c r="AV174" s="13" t="s">
        <v>80</v>
      </c>
      <c r="AW174" s="13" t="s">
        <v>34</v>
      </c>
      <c r="AX174" s="13" t="s">
        <v>73</v>
      </c>
      <c r="AY174" s="242" t="s">
        <v>127</v>
      </c>
    </row>
    <row r="175" s="14" customFormat="1">
      <c r="A175" s="14"/>
      <c r="B175" s="243"/>
      <c r="C175" s="244"/>
      <c r="D175" s="234" t="s">
        <v>138</v>
      </c>
      <c r="E175" s="245" t="s">
        <v>19</v>
      </c>
      <c r="F175" s="246" t="s">
        <v>221</v>
      </c>
      <c r="G175" s="244"/>
      <c r="H175" s="247">
        <v>12.5</v>
      </c>
      <c r="I175" s="248"/>
      <c r="J175" s="244"/>
      <c r="K175" s="244"/>
      <c r="L175" s="249"/>
      <c r="M175" s="250"/>
      <c r="N175" s="251"/>
      <c r="O175" s="251"/>
      <c r="P175" s="251"/>
      <c r="Q175" s="251"/>
      <c r="R175" s="251"/>
      <c r="S175" s="251"/>
      <c r="T175" s="25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3" t="s">
        <v>138</v>
      </c>
      <c r="AU175" s="253" t="s">
        <v>82</v>
      </c>
      <c r="AV175" s="14" t="s">
        <v>82</v>
      </c>
      <c r="AW175" s="14" t="s">
        <v>34</v>
      </c>
      <c r="AX175" s="14" t="s">
        <v>73</v>
      </c>
      <c r="AY175" s="253" t="s">
        <v>127</v>
      </c>
    </row>
    <row r="176" s="13" customFormat="1">
      <c r="A176" s="13"/>
      <c r="B176" s="232"/>
      <c r="C176" s="233"/>
      <c r="D176" s="234" t="s">
        <v>138</v>
      </c>
      <c r="E176" s="235" t="s">
        <v>19</v>
      </c>
      <c r="F176" s="236" t="s">
        <v>222</v>
      </c>
      <c r="G176" s="233"/>
      <c r="H176" s="235" t="s">
        <v>19</v>
      </c>
      <c r="I176" s="237"/>
      <c r="J176" s="233"/>
      <c r="K176" s="233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138</v>
      </c>
      <c r="AU176" s="242" t="s">
        <v>82</v>
      </c>
      <c r="AV176" s="13" t="s">
        <v>80</v>
      </c>
      <c r="AW176" s="13" t="s">
        <v>34</v>
      </c>
      <c r="AX176" s="13" t="s">
        <v>73</v>
      </c>
      <c r="AY176" s="242" t="s">
        <v>127</v>
      </c>
    </row>
    <row r="177" s="14" customFormat="1">
      <c r="A177" s="14"/>
      <c r="B177" s="243"/>
      <c r="C177" s="244"/>
      <c r="D177" s="234" t="s">
        <v>138</v>
      </c>
      <c r="E177" s="245" t="s">
        <v>19</v>
      </c>
      <c r="F177" s="246" t="s">
        <v>223</v>
      </c>
      <c r="G177" s="244"/>
      <c r="H177" s="247">
        <v>2.0800000000000001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138</v>
      </c>
      <c r="AU177" s="253" t="s">
        <v>82</v>
      </c>
      <c r="AV177" s="14" t="s">
        <v>82</v>
      </c>
      <c r="AW177" s="14" t="s">
        <v>34</v>
      </c>
      <c r="AX177" s="14" t="s">
        <v>73</v>
      </c>
      <c r="AY177" s="253" t="s">
        <v>127</v>
      </c>
    </row>
    <row r="178" s="14" customFormat="1">
      <c r="A178" s="14"/>
      <c r="B178" s="243"/>
      <c r="C178" s="244"/>
      <c r="D178" s="234" t="s">
        <v>138</v>
      </c>
      <c r="E178" s="245" t="s">
        <v>19</v>
      </c>
      <c r="F178" s="246" t="s">
        <v>224</v>
      </c>
      <c r="G178" s="244"/>
      <c r="H178" s="247">
        <v>0.23999999999999999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138</v>
      </c>
      <c r="AU178" s="253" t="s">
        <v>82</v>
      </c>
      <c r="AV178" s="14" t="s">
        <v>82</v>
      </c>
      <c r="AW178" s="14" t="s">
        <v>34</v>
      </c>
      <c r="AX178" s="14" t="s">
        <v>73</v>
      </c>
      <c r="AY178" s="253" t="s">
        <v>127</v>
      </c>
    </row>
    <row r="179" s="13" customFormat="1">
      <c r="A179" s="13"/>
      <c r="B179" s="232"/>
      <c r="C179" s="233"/>
      <c r="D179" s="234" t="s">
        <v>138</v>
      </c>
      <c r="E179" s="235" t="s">
        <v>19</v>
      </c>
      <c r="F179" s="236" t="s">
        <v>189</v>
      </c>
      <c r="G179" s="233"/>
      <c r="H179" s="235" t="s">
        <v>19</v>
      </c>
      <c r="I179" s="237"/>
      <c r="J179" s="233"/>
      <c r="K179" s="233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138</v>
      </c>
      <c r="AU179" s="242" t="s">
        <v>82</v>
      </c>
      <c r="AV179" s="13" t="s">
        <v>80</v>
      </c>
      <c r="AW179" s="13" t="s">
        <v>34</v>
      </c>
      <c r="AX179" s="13" t="s">
        <v>73</v>
      </c>
      <c r="AY179" s="242" t="s">
        <v>127</v>
      </c>
    </row>
    <row r="180" s="13" customFormat="1">
      <c r="A180" s="13"/>
      <c r="B180" s="232"/>
      <c r="C180" s="233"/>
      <c r="D180" s="234" t="s">
        <v>138</v>
      </c>
      <c r="E180" s="235" t="s">
        <v>19</v>
      </c>
      <c r="F180" s="236" t="s">
        <v>145</v>
      </c>
      <c r="G180" s="233"/>
      <c r="H180" s="235" t="s">
        <v>19</v>
      </c>
      <c r="I180" s="237"/>
      <c r="J180" s="233"/>
      <c r="K180" s="233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138</v>
      </c>
      <c r="AU180" s="242" t="s">
        <v>82</v>
      </c>
      <c r="AV180" s="13" t="s">
        <v>80</v>
      </c>
      <c r="AW180" s="13" t="s">
        <v>34</v>
      </c>
      <c r="AX180" s="13" t="s">
        <v>73</v>
      </c>
      <c r="AY180" s="242" t="s">
        <v>127</v>
      </c>
    </row>
    <row r="181" s="13" customFormat="1">
      <c r="A181" s="13"/>
      <c r="B181" s="232"/>
      <c r="C181" s="233"/>
      <c r="D181" s="234" t="s">
        <v>138</v>
      </c>
      <c r="E181" s="235" t="s">
        <v>19</v>
      </c>
      <c r="F181" s="236" t="s">
        <v>225</v>
      </c>
      <c r="G181" s="233"/>
      <c r="H181" s="235" t="s">
        <v>19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138</v>
      </c>
      <c r="AU181" s="242" t="s">
        <v>82</v>
      </c>
      <c r="AV181" s="13" t="s">
        <v>80</v>
      </c>
      <c r="AW181" s="13" t="s">
        <v>34</v>
      </c>
      <c r="AX181" s="13" t="s">
        <v>73</v>
      </c>
      <c r="AY181" s="242" t="s">
        <v>127</v>
      </c>
    </row>
    <row r="182" s="13" customFormat="1">
      <c r="A182" s="13"/>
      <c r="B182" s="232"/>
      <c r="C182" s="233"/>
      <c r="D182" s="234" t="s">
        <v>138</v>
      </c>
      <c r="E182" s="235" t="s">
        <v>19</v>
      </c>
      <c r="F182" s="236" t="s">
        <v>146</v>
      </c>
      <c r="G182" s="233"/>
      <c r="H182" s="235" t="s">
        <v>19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138</v>
      </c>
      <c r="AU182" s="242" t="s">
        <v>82</v>
      </c>
      <c r="AV182" s="13" t="s">
        <v>80</v>
      </c>
      <c r="AW182" s="13" t="s">
        <v>34</v>
      </c>
      <c r="AX182" s="13" t="s">
        <v>73</v>
      </c>
      <c r="AY182" s="242" t="s">
        <v>127</v>
      </c>
    </row>
    <row r="183" s="14" customFormat="1">
      <c r="A183" s="14"/>
      <c r="B183" s="243"/>
      <c r="C183" s="244"/>
      <c r="D183" s="234" t="s">
        <v>138</v>
      </c>
      <c r="E183" s="245" t="s">
        <v>19</v>
      </c>
      <c r="F183" s="246" t="s">
        <v>226</v>
      </c>
      <c r="G183" s="244"/>
      <c r="H183" s="247">
        <v>0.64800000000000002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138</v>
      </c>
      <c r="AU183" s="253" t="s">
        <v>82</v>
      </c>
      <c r="AV183" s="14" t="s">
        <v>82</v>
      </c>
      <c r="AW183" s="14" t="s">
        <v>34</v>
      </c>
      <c r="AX183" s="14" t="s">
        <v>73</v>
      </c>
      <c r="AY183" s="253" t="s">
        <v>127</v>
      </c>
    </row>
    <row r="184" s="14" customFormat="1">
      <c r="A184" s="14"/>
      <c r="B184" s="243"/>
      <c r="C184" s="244"/>
      <c r="D184" s="234" t="s">
        <v>138</v>
      </c>
      <c r="E184" s="245" t="s">
        <v>19</v>
      </c>
      <c r="F184" s="246" t="s">
        <v>227</v>
      </c>
      <c r="G184" s="244"/>
      <c r="H184" s="247">
        <v>0.496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138</v>
      </c>
      <c r="AU184" s="253" t="s">
        <v>82</v>
      </c>
      <c r="AV184" s="14" t="s">
        <v>82</v>
      </c>
      <c r="AW184" s="14" t="s">
        <v>34</v>
      </c>
      <c r="AX184" s="14" t="s">
        <v>73</v>
      </c>
      <c r="AY184" s="253" t="s">
        <v>127</v>
      </c>
    </row>
    <row r="185" s="13" customFormat="1">
      <c r="A185" s="13"/>
      <c r="B185" s="232"/>
      <c r="C185" s="233"/>
      <c r="D185" s="234" t="s">
        <v>138</v>
      </c>
      <c r="E185" s="235" t="s">
        <v>19</v>
      </c>
      <c r="F185" s="236" t="s">
        <v>149</v>
      </c>
      <c r="G185" s="233"/>
      <c r="H185" s="235" t="s">
        <v>19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138</v>
      </c>
      <c r="AU185" s="242" t="s">
        <v>82</v>
      </c>
      <c r="AV185" s="13" t="s">
        <v>80</v>
      </c>
      <c r="AW185" s="13" t="s">
        <v>34</v>
      </c>
      <c r="AX185" s="13" t="s">
        <v>73</v>
      </c>
      <c r="AY185" s="242" t="s">
        <v>127</v>
      </c>
    </row>
    <row r="186" s="14" customFormat="1">
      <c r="A186" s="14"/>
      <c r="B186" s="243"/>
      <c r="C186" s="244"/>
      <c r="D186" s="234" t="s">
        <v>138</v>
      </c>
      <c r="E186" s="245" t="s">
        <v>19</v>
      </c>
      <c r="F186" s="246" t="s">
        <v>228</v>
      </c>
      <c r="G186" s="244"/>
      <c r="H186" s="247">
        <v>0.14399999999999999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138</v>
      </c>
      <c r="AU186" s="253" t="s">
        <v>82</v>
      </c>
      <c r="AV186" s="14" t="s">
        <v>82</v>
      </c>
      <c r="AW186" s="14" t="s">
        <v>34</v>
      </c>
      <c r="AX186" s="14" t="s">
        <v>73</v>
      </c>
      <c r="AY186" s="253" t="s">
        <v>127</v>
      </c>
    </row>
    <row r="187" s="13" customFormat="1">
      <c r="A187" s="13"/>
      <c r="B187" s="232"/>
      <c r="C187" s="233"/>
      <c r="D187" s="234" t="s">
        <v>138</v>
      </c>
      <c r="E187" s="235" t="s">
        <v>19</v>
      </c>
      <c r="F187" s="236" t="s">
        <v>151</v>
      </c>
      <c r="G187" s="233"/>
      <c r="H187" s="235" t="s">
        <v>19</v>
      </c>
      <c r="I187" s="237"/>
      <c r="J187" s="233"/>
      <c r="K187" s="233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138</v>
      </c>
      <c r="AU187" s="242" t="s">
        <v>82</v>
      </c>
      <c r="AV187" s="13" t="s">
        <v>80</v>
      </c>
      <c r="AW187" s="13" t="s">
        <v>34</v>
      </c>
      <c r="AX187" s="13" t="s">
        <v>73</v>
      </c>
      <c r="AY187" s="242" t="s">
        <v>127</v>
      </c>
    </row>
    <row r="188" s="14" customFormat="1">
      <c r="A188" s="14"/>
      <c r="B188" s="243"/>
      <c r="C188" s="244"/>
      <c r="D188" s="234" t="s">
        <v>138</v>
      </c>
      <c r="E188" s="245" t="s">
        <v>19</v>
      </c>
      <c r="F188" s="246" t="s">
        <v>229</v>
      </c>
      <c r="G188" s="244"/>
      <c r="H188" s="247">
        <v>0.056000000000000001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138</v>
      </c>
      <c r="AU188" s="253" t="s">
        <v>82</v>
      </c>
      <c r="AV188" s="14" t="s">
        <v>82</v>
      </c>
      <c r="AW188" s="14" t="s">
        <v>34</v>
      </c>
      <c r="AX188" s="14" t="s">
        <v>73</v>
      </c>
      <c r="AY188" s="253" t="s">
        <v>127</v>
      </c>
    </row>
    <row r="189" s="13" customFormat="1">
      <c r="A189" s="13"/>
      <c r="B189" s="232"/>
      <c r="C189" s="233"/>
      <c r="D189" s="234" t="s">
        <v>138</v>
      </c>
      <c r="E189" s="235" t="s">
        <v>19</v>
      </c>
      <c r="F189" s="236" t="s">
        <v>153</v>
      </c>
      <c r="G189" s="233"/>
      <c r="H189" s="235" t="s">
        <v>19</v>
      </c>
      <c r="I189" s="237"/>
      <c r="J189" s="233"/>
      <c r="K189" s="233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138</v>
      </c>
      <c r="AU189" s="242" t="s">
        <v>82</v>
      </c>
      <c r="AV189" s="13" t="s">
        <v>80</v>
      </c>
      <c r="AW189" s="13" t="s">
        <v>34</v>
      </c>
      <c r="AX189" s="13" t="s">
        <v>73</v>
      </c>
      <c r="AY189" s="242" t="s">
        <v>127</v>
      </c>
    </row>
    <row r="190" s="14" customFormat="1">
      <c r="A190" s="14"/>
      <c r="B190" s="243"/>
      <c r="C190" s="244"/>
      <c r="D190" s="234" t="s">
        <v>138</v>
      </c>
      <c r="E190" s="245" t="s">
        <v>19</v>
      </c>
      <c r="F190" s="246" t="s">
        <v>230</v>
      </c>
      <c r="G190" s="244"/>
      <c r="H190" s="247">
        <v>0.78000000000000003</v>
      </c>
      <c r="I190" s="248"/>
      <c r="J190" s="244"/>
      <c r="K190" s="244"/>
      <c r="L190" s="249"/>
      <c r="M190" s="250"/>
      <c r="N190" s="251"/>
      <c r="O190" s="251"/>
      <c r="P190" s="251"/>
      <c r="Q190" s="251"/>
      <c r="R190" s="251"/>
      <c r="S190" s="251"/>
      <c r="T190" s="25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3" t="s">
        <v>138</v>
      </c>
      <c r="AU190" s="253" t="s">
        <v>82</v>
      </c>
      <c r="AV190" s="14" t="s">
        <v>82</v>
      </c>
      <c r="AW190" s="14" t="s">
        <v>34</v>
      </c>
      <c r="AX190" s="14" t="s">
        <v>73</v>
      </c>
      <c r="AY190" s="253" t="s">
        <v>127</v>
      </c>
    </row>
    <row r="191" s="13" customFormat="1">
      <c r="A191" s="13"/>
      <c r="B191" s="232"/>
      <c r="C191" s="233"/>
      <c r="D191" s="234" t="s">
        <v>138</v>
      </c>
      <c r="E191" s="235" t="s">
        <v>19</v>
      </c>
      <c r="F191" s="236" t="s">
        <v>155</v>
      </c>
      <c r="G191" s="233"/>
      <c r="H191" s="235" t="s">
        <v>19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138</v>
      </c>
      <c r="AU191" s="242" t="s">
        <v>82</v>
      </c>
      <c r="AV191" s="13" t="s">
        <v>80</v>
      </c>
      <c r="AW191" s="13" t="s">
        <v>34</v>
      </c>
      <c r="AX191" s="13" t="s">
        <v>73</v>
      </c>
      <c r="AY191" s="242" t="s">
        <v>127</v>
      </c>
    </row>
    <row r="192" s="14" customFormat="1">
      <c r="A192" s="14"/>
      <c r="B192" s="243"/>
      <c r="C192" s="244"/>
      <c r="D192" s="234" t="s">
        <v>138</v>
      </c>
      <c r="E192" s="245" t="s">
        <v>19</v>
      </c>
      <c r="F192" s="246" t="s">
        <v>231</v>
      </c>
      <c r="G192" s="244"/>
      <c r="H192" s="247">
        <v>0.44800000000000001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3" t="s">
        <v>138</v>
      </c>
      <c r="AU192" s="253" t="s">
        <v>82</v>
      </c>
      <c r="AV192" s="14" t="s">
        <v>82</v>
      </c>
      <c r="AW192" s="14" t="s">
        <v>34</v>
      </c>
      <c r="AX192" s="14" t="s">
        <v>73</v>
      </c>
      <c r="AY192" s="253" t="s">
        <v>127</v>
      </c>
    </row>
    <row r="193" s="13" customFormat="1">
      <c r="A193" s="13"/>
      <c r="B193" s="232"/>
      <c r="C193" s="233"/>
      <c r="D193" s="234" t="s">
        <v>138</v>
      </c>
      <c r="E193" s="235" t="s">
        <v>19</v>
      </c>
      <c r="F193" s="236" t="s">
        <v>157</v>
      </c>
      <c r="G193" s="233"/>
      <c r="H193" s="235" t="s">
        <v>19</v>
      </c>
      <c r="I193" s="237"/>
      <c r="J193" s="233"/>
      <c r="K193" s="233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138</v>
      </c>
      <c r="AU193" s="242" t="s">
        <v>82</v>
      </c>
      <c r="AV193" s="13" t="s">
        <v>80</v>
      </c>
      <c r="AW193" s="13" t="s">
        <v>34</v>
      </c>
      <c r="AX193" s="13" t="s">
        <v>73</v>
      </c>
      <c r="AY193" s="242" t="s">
        <v>127</v>
      </c>
    </row>
    <row r="194" s="14" customFormat="1">
      <c r="A194" s="14"/>
      <c r="B194" s="243"/>
      <c r="C194" s="244"/>
      <c r="D194" s="234" t="s">
        <v>138</v>
      </c>
      <c r="E194" s="245" t="s">
        <v>19</v>
      </c>
      <c r="F194" s="246" t="s">
        <v>232</v>
      </c>
      <c r="G194" s="244"/>
      <c r="H194" s="247">
        <v>0.47999999999999998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3" t="s">
        <v>138</v>
      </c>
      <c r="AU194" s="253" t="s">
        <v>82</v>
      </c>
      <c r="AV194" s="14" t="s">
        <v>82</v>
      </c>
      <c r="AW194" s="14" t="s">
        <v>34</v>
      </c>
      <c r="AX194" s="14" t="s">
        <v>73</v>
      </c>
      <c r="AY194" s="253" t="s">
        <v>127</v>
      </c>
    </row>
    <row r="195" s="13" customFormat="1">
      <c r="A195" s="13"/>
      <c r="B195" s="232"/>
      <c r="C195" s="233"/>
      <c r="D195" s="234" t="s">
        <v>138</v>
      </c>
      <c r="E195" s="235" t="s">
        <v>19</v>
      </c>
      <c r="F195" s="236" t="s">
        <v>159</v>
      </c>
      <c r="G195" s="233"/>
      <c r="H195" s="235" t="s">
        <v>19</v>
      </c>
      <c r="I195" s="237"/>
      <c r="J195" s="233"/>
      <c r="K195" s="233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138</v>
      </c>
      <c r="AU195" s="242" t="s">
        <v>82</v>
      </c>
      <c r="AV195" s="13" t="s">
        <v>80</v>
      </c>
      <c r="AW195" s="13" t="s">
        <v>34</v>
      </c>
      <c r="AX195" s="13" t="s">
        <v>73</v>
      </c>
      <c r="AY195" s="242" t="s">
        <v>127</v>
      </c>
    </row>
    <row r="196" s="14" customFormat="1">
      <c r="A196" s="14"/>
      <c r="B196" s="243"/>
      <c r="C196" s="244"/>
      <c r="D196" s="234" t="s">
        <v>138</v>
      </c>
      <c r="E196" s="245" t="s">
        <v>19</v>
      </c>
      <c r="F196" s="246" t="s">
        <v>233</v>
      </c>
      <c r="G196" s="244"/>
      <c r="H196" s="247">
        <v>0.55200000000000005</v>
      </c>
      <c r="I196" s="248"/>
      <c r="J196" s="244"/>
      <c r="K196" s="244"/>
      <c r="L196" s="249"/>
      <c r="M196" s="250"/>
      <c r="N196" s="251"/>
      <c r="O196" s="251"/>
      <c r="P196" s="251"/>
      <c r="Q196" s="251"/>
      <c r="R196" s="251"/>
      <c r="S196" s="251"/>
      <c r="T196" s="25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3" t="s">
        <v>138</v>
      </c>
      <c r="AU196" s="253" t="s">
        <v>82</v>
      </c>
      <c r="AV196" s="14" t="s">
        <v>82</v>
      </c>
      <c r="AW196" s="14" t="s">
        <v>34</v>
      </c>
      <c r="AX196" s="14" t="s">
        <v>73</v>
      </c>
      <c r="AY196" s="253" t="s">
        <v>127</v>
      </c>
    </row>
    <row r="197" s="13" customFormat="1">
      <c r="A197" s="13"/>
      <c r="B197" s="232"/>
      <c r="C197" s="233"/>
      <c r="D197" s="234" t="s">
        <v>138</v>
      </c>
      <c r="E197" s="235" t="s">
        <v>19</v>
      </c>
      <c r="F197" s="236" t="s">
        <v>161</v>
      </c>
      <c r="G197" s="233"/>
      <c r="H197" s="235" t="s">
        <v>19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138</v>
      </c>
      <c r="AU197" s="242" t="s">
        <v>82</v>
      </c>
      <c r="AV197" s="13" t="s">
        <v>80</v>
      </c>
      <c r="AW197" s="13" t="s">
        <v>34</v>
      </c>
      <c r="AX197" s="13" t="s">
        <v>73</v>
      </c>
      <c r="AY197" s="242" t="s">
        <v>127</v>
      </c>
    </row>
    <row r="198" s="14" customFormat="1">
      <c r="A198" s="14"/>
      <c r="B198" s="243"/>
      <c r="C198" s="244"/>
      <c r="D198" s="234" t="s">
        <v>138</v>
      </c>
      <c r="E198" s="245" t="s">
        <v>19</v>
      </c>
      <c r="F198" s="246" t="s">
        <v>234</v>
      </c>
      <c r="G198" s="244"/>
      <c r="H198" s="247">
        <v>1.212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3" t="s">
        <v>138</v>
      </c>
      <c r="AU198" s="253" t="s">
        <v>82</v>
      </c>
      <c r="AV198" s="14" t="s">
        <v>82</v>
      </c>
      <c r="AW198" s="14" t="s">
        <v>34</v>
      </c>
      <c r="AX198" s="14" t="s">
        <v>73</v>
      </c>
      <c r="AY198" s="253" t="s">
        <v>127</v>
      </c>
    </row>
    <row r="199" s="15" customFormat="1">
      <c r="A199" s="15"/>
      <c r="B199" s="254"/>
      <c r="C199" s="255"/>
      <c r="D199" s="234" t="s">
        <v>138</v>
      </c>
      <c r="E199" s="256" t="s">
        <v>19</v>
      </c>
      <c r="F199" s="257" t="s">
        <v>163</v>
      </c>
      <c r="G199" s="255"/>
      <c r="H199" s="258">
        <v>19.635999999999999</v>
      </c>
      <c r="I199" s="259"/>
      <c r="J199" s="255"/>
      <c r="K199" s="255"/>
      <c r="L199" s="260"/>
      <c r="M199" s="261"/>
      <c r="N199" s="262"/>
      <c r="O199" s="262"/>
      <c r="P199" s="262"/>
      <c r="Q199" s="262"/>
      <c r="R199" s="262"/>
      <c r="S199" s="262"/>
      <c r="T199" s="263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4" t="s">
        <v>138</v>
      </c>
      <c r="AU199" s="264" t="s">
        <v>82</v>
      </c>
      <c r="AV199" s="15" t="s">
        <v>134</v>
      </c>
      <c r="AW199" s="15" t="s">
        <v>34</v>
      </c>
      <c r="AX199" s="15" t="s">
        <v>80</v>
      </c>
      <c r="AY199" s="264" t="s">
        <v>127</v>
      </c>
    </row>
    <row r="200" s="12" customFormat="1" ht="20.88" customHeight="1">
      <c r="A200" s="12"/>
      <c r="B200" s="198"/>
      <c r="C200" s="199"/>
      <c r="D200" s="200" t="s">
        <v>72</v>
      </c>
      <c r="E200" s="212" t="s">
        <v>235</v>
      </c>
      <c r="F200" s="212" t="s">
        <v>236</v>
      </c>
      <c r="G200" s="199"/>
      <c r="H200" s="199"/>
      <c r="I200" s="202"/>
      <c r="J200" s="213">
        <f>BK200</f>
        <v>0</v>
      </c>
      <c r="K200" s="199"/>
      <c r="L200" s="204"/>
      <c r="M200" s="205"/>
      <c r="N200" s="206"/>
      <c r="O200" s="206"/>
      <c r="P200" s="207">
        <f>SUM(P201:P230)</f>
        <v>0</v>
      </c>
      <c r="Q200" s="206"/>
      <c r="R200" s="207">
        <f>SUM(R201:R230)</f>
        <v>3.7570701</v>
      </c>
      <c r="S200" s="206"/>
      <c r="T200" s="208">
        <f>SUM(T201:T230)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9" t="s">
        <v>80</v>
      </c>
      <c r="AT200" s="210" t="s">
        <v>72</v>
      </c>
      <c r="AU200" s="210" t="s">
        <v>82</v>
      </c>
      <c r="AY200" s="209" t="s">
        <v>127</v>
      </c>
      <c r="BK200" s="211">
        <f>SUM(BK201:BK230)</f>
        <v>0</v>
      </c>
    </row>
    <row r="201" s="2" customFormat="1" ht="16.5" customHeight="1">
      <c r="A201" s="40"/>
      <c r="B201" s="41"/>
      <c r="C201" s="214" t="s">
        <v>237</v>
      </c>
      <c r="D201" s="214" t="s">
        <v>129</v>
      </c>
      <c r="E201" s="215" t="s">
        <v>238</v>
      </c>
      <c r="F201" s="216" t="s">
        <v>239</v>
      </c>
      <c r="G201" s="217" t="s">
        <v>181</v>
      </c>
      <c r="H201" s="218">
        <v>3.278</v>
      </c>
      <c r="I201" s="219"/>
      <c r="J201" s="220">
        <f>ROUND(I201*H201,2)</f>
        <v>0</v>
      </c>
      <c r="K201" s="216" t="s">
        <v>133</v>
      </c>
      <c r="L201" s="46"/>
      <c r="M201" s="221" t="s">
        <v>19</v>
      </c>
      <c r="N201" s="222" t="s">
        <v>44</v>
      </c>
      <c r="O201" s="86"/>
      <c r="P201" s="223">
        <f>O201*H201</f>
        <v>0</v>
      </c>
      <c r="Q201" s="223">
        <v>0.04095</v>
      </c>
      <c r="R201" s="223">
        <f>Q201*H201</f>
        <v>0.1342341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134</v>
      </c>
      <c r="AT201" s="225" t="s">
        <v>129</v>
      </c>
      <c r="AU201" s="225" t="s">
        <v>171</v>
      </c>
      <c r="AY201" s="19" t="s">
        <v>127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80</v>
      </c>
      <c r="BK201" s="226">
        <f>ROUND(I201*H201,2)</f>
        <v>0</v>
      </c>
      <c r="BL201" s="19" t="s">
        <v>134</v>
      </c>
      <c r="BM201" s="225" t="s">
        <v>240</v>
      </c>
    </row>
    <row r="202" s="2" customFormat="1">
      <c r="A202" s="40"/>
      <c r="B202" s="41"/>
      <c r="C202" s="42"/>
      <c r="D202" s="227" t="s">
        <v>136</v>
      </c>
      <c r="E202" s="42"/>
      <c r="F202" s="228" t="s">
        <v>241</v>
      </c>
      <c r="G202" s="42"/>
      <c r="H202" s="42"/>
      <c r="I202" s="229"/>
      <c r="J202" s="42"/>
      <c r="K202" s="42"/>
      <c r="L202" s="46"/>
      <c r="M202" s="230"/>
      <c r="N202" s="231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136</v>
      </c>
      <c r="AU202" s="19" t="s">
        <v>171</v>
      </c>
    </row>
    <row r="203" s="13" customFormat="1">
      <c r="A203" s="13"/>
      <c r="B203" s="232"/>
      <c r="C203" s="233"/>
      <c r="D203" s="234" t="s">
        <v>138</v>
      </c>
      <c r="E203" s="235" t="s">
        <v>19</v>
      </c>
      <c r="F203" s="236" t="s">
        <v>242</v>
      </c>
      <c r="G203" s="233"/>
      <c r="H203" s="235" t="s">
        <v>19</v>
      </c>
      <c r="I203" s="237"/>
      <c r="J203" s="233"/>
      <c r="K203" s="233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138</v>
      </c>
      <c r="AU203" s="242" t="s">
        <v>171</v>
      </c>
      <c r="AV203" s="13" t="s">
        <v>80</v>
      </c>
      <c r="AW203" s="13" t="s">
        <v>34</v>
      </c>
      <c r="AX203" s="13" t="s">
        <v>73</v>
      </c>
      <c r="AY203" s="242" t="s">
        <v>127</v>
      </c>
    </row>
    <row r="204" s="14" customFormat="1">
      <c r="A204" s="14"/>
      <c r="B204" s="243"/>
      <c r="C204" s="244"/>
      <c r="D204" s="234" t="s">
        <v>138</v>
      </c>
      <c r="E204" s="245" t="s">
        <v>19</v>
      </c>
      <c r="F204" s="246" t="s">
        <v>243</v>
      </c>
      <c r="G204" s="244"/>
      <c r="H204" s="247">
        <v>2.9390000000000001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138</v>
      </c>
      <c r="AU204" s="253" t="s">
        <v>171</v>
      </c>
      <c r="AV204" s="14" t="s">
        <v>82</v>
      </c>
      <c r="AW204" s="14" t="s">
        <v>34</v>
      </c>
      <c r="AX204" s="14" t="s">
        <v>73</v>
      </c>
      <c r="AY204" s="253" t="s">
        <v>127</v>
      </c>
    </row>
    <row r="205" s="13" customFormat="1">
      <c r="A205" s="13"/>
      <c r="B205" s="232"/>
      <c r="C205" s="233"/>
      <c r="D205" s="234" t="s">
        <v>138</v>
      </c>
      <c r="E205" s="235" t="s">
        <v>19</v>
      </c>
      <c r="F205" s="236" t="s">
        <v>244</v>
      </c>
      <c r="G205" s="233"/>
      <c r="H205" s="235" t="s">
        <v>19</v>
      </c>
      <c r="I205" s="237"/>
      <c r="J205" s="233"/>
      <c r="K205" s="233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138</v>
      </c>
      <c r="AU205" s="242" t="s">
        <v>171</v>
      </c>
      <c r="AV205" s="13" t="s">
        <v>80</v>
      </c>
      <c r="AW205" s="13" t="s">
        <v>34</v>
      </c>
      <c r="AX205" s="13" t="s">
        <v>73</v>
      </c>
      <c r="AY205" s="242" t="s">
        <v>127</v>
      </c>
    </row>
    <row r="206" s="14" customFormat="1">
      <c r="A206" s="14"/>
      <c r="B206" s="243"/>
      <c r="C206" s="244"/>
      <c r="D206" s="234" t="s">
        <v>138</v>
      </c>
      <c r="E206" s="245" t="s">
        <v>19</v>
      </c>
      <c r="F206" s="246" t="s">
        <v>245</v>
      </c>
      <c r="G206" s="244"/>
      <c r="H206" s="247">
        <v>0.33900000000000002</v>
      </c>
      <c r="I206" s="248"/>
      <c r="J206" s="244"/>
      <c r="K206" s="244"/>
      <c r="L206" s="249"/>
      <c r="M206" s="250"/>
      <c r="N206" s="251"/>
      <c r="O206" s="251"/>
      <c r="P206" s="251"/>
      <c r="Q206" s="251"/>
      <c r="R206" s="251"/>
      <c r="S206" s="251"/>
      <c r="T206" s="25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3" t="s">
        <v>138</v>
      </c>
      <c r="AU206" s="253" t="s">
        <v>171</v>
      </c>
      <c r="AV206" s="14" t="s">
        <v>82</v>
      </c>
      <c r="AW206" s="14" t="s">
        <v>34</v>
      </c>
      <c r="AX206" s="14" t="s">
        <v>73</v>
      </c>
      <c r="AY206" s="253" t="s">
        <v>127</v>
      </c>
    </row>
    <row r="207" s="15" customFormat="1">
      <c r="A207" s="15"/>
      <c r="B207" s="254"/>
      <c r="C207" s="255"/>
      <c r="D207" s="234" t="s">
        <v>138</v>
      </c>
      <c r="E207" s="256" t="s">
        <v>19</v>
      </c>
      <c r="F207" s="257" t="s">
        <v>163</v>
      </c>
      <c r="G207" s="255"/>
      <c r="H207" s="258">
        <v>3.278</v>
      </c>
      <c r="I207" s="259"/>
      <c r="J207" s="255"/>
      <c r="K207" s="255"/>
      <c r="L207" s="260"/>
      <c r="M207" s="261"/>
      <c r="N207" s="262"/>
      <c r="O207" s="262"/>
      <c r="P207" s="262"/>
      <c r="Q207" s="262"/>
      <c r="R207" s="262"/>
      <c r="S207" s="262"/>
      <c r="T207" s="263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4" t="s">
        <v>138</v>
      </c>
      <c r="AU207" s="264" t="s">
        <v>171</v>
      </c>
      <c r="AV207" s="15" t="s">
        <v>134</v>
      </c>
      <c r="AW207" s="15" t="s">
        <v>34</v>
      </c>
      <c r="AX207" s="15" t="s">
        <v>80</v>
      </c>
      <c r="AY207" s="264" t="s">
        <v>127</v>
      </c>
    </row>
    <row r="208" s="2" customFormat="1" ht="24.15" customHeight="1">
      <c r="A208" s="40"/>
      <c r="B208" s="41"/>
      <c r="C208" s="214" t="s">
        <v>246</v>
      </c>
      <c r="D208" s="214" t="s">
        <v>129</v>
      </c>
      <c r="E208" s="215" t="s">
        <v>247</v>
      </c>
      <c r="F208" s="216" t="s">
        <v>248</v>
      </c>
      <c r="G208" s="217" t="s">
        <v>249</v>
      </c>
      <c r="H208" s="218">
        <v>290</v>
      </c>
      <c r="I208" s="219"/>
      <c r="J208" s="220">
        <f>ROUND(I208*H208,2)</f>
        <v>0</v>
      </c>
      <c r="K208" s="216" t="s">
        <v>133</v>
      </c>
      <c r="L208" s="46"/>
      <c r="M208" s="221" t="s">
        <v>19</v>
      </c>
      <c r="N208" s="222" t="s">
        <v>44</v>
      </c>
      <c r="O208" s="86"/>
      <c r="P208" s="223">
        <f>O208*H208</f>
        <v>0</v>
      </c>
      <c r="Q208" s="223">
        <v>0</v>
      </c>
      <c r="R208" s="223">
        <f>Q208*H208</f>
        <v>0</v>
      </c>
      <c r="S208" s="223">
        <v>0</v>
      </c>
      <c r="T208" s="224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5" t="s">
        <v>134</v>
      </c>
      <c r="AT208" s="225" t="s">
        <v>129</v>
      </c>
      <c r="AU208" s="225" t="s">
        <v>171</v>
      </c>
      <c r="AY208" s="19" t="s">
        <v>127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9" t="s">
        <v>80</v>
      </c>
      <c r="BK208" s="226">
        <f>ROUND(I208*H208,2)</f>
        <v>0</v>
      </c>
      <c r="BL208" s="19" t="s">
        <v>134</v>
      </c>
      <c r="BM208" s="225" t="s">
        <v>250</v>
      </c>
    </row>
    <row r="209" s="2" customFormat="1">
      <c r="A209" s="40"/>
      <c r="B209" s="41"/>
      <c r="C209" s="42"/>
      <c r="D209" s="227" t="s">
        <v>136</v>
      </c>
      <c r="E209" s="42"/>
      <c r="F209" s="228" t="s">
        <v>251</v>
      </c>
      <c r="G209" s="42"/>
      <c r="H209" s="42"/>
      <c r="I209" s="229"/>
      <c r="J209" s="42"/>
      <c r="K209" s="42"/>
      <c r="L209" s="46"/>
      <c r="M209" s="230"/>
      <c r="N209" s="231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136</v>
      </c>
      <c r="AU209" s="19" t="s">
        <v>171</v>
      </c>
    </row>
    <row r="210" s="13" customFormat="1">
      <c r="A210" s="13"/>
      <c r="B210" s="232"/>
      <c r="C210" s="233"/>
      <c r="D210" s="234" t="s">
        <v>138</v>
      </c>
      <c r="E210" s="235" t="s">
        <v>19</v>
      </c>
      <c r="F210" s="236" t="s">
        <v>252</v>
      </c>
      <c r="G210" s="233"/>
      <c r="H210" s="235" t="s">
        <v>19</v>
      </c>
      <c r="I210" s="237"/>
      <c r="J210" s="233"/>
      <c r="K210" s="233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138</v>
      </c>
      <c r="AU210" s="242" t="s">
        <v>171</v>
      </c>
      <c r="AV210" s="13" t="s">
        <v>80</v>
      </c>
      <c r="AW210" s="13" t="s">
        <v>34</v>
      </c>
      <c r="AX210" s="13" t="s">
        <v>73</v>
      </c>
      <c r="AY210" s="242" t="s">
        <v>127</v>
      </c>
    </row>
    <row r="211" s="13" customFormat="1">
      <c r="A211" s="13"/>
      <c r="B211" s="232"/>
      <c r="C211" s="233"/>
      <c r="D211" s="234" t="s">
        <v>138</v>
      </c>
      <c r="E211" s="235" t="s">
        <v>19</v>
      </c>
      <c r="F211" s="236" t="s">
        <v>253</v>
      </c>
      <c r="G211" s="233"/>
      <c r="H211" s="235" t="s">
        <v>19</v>
      </c>
      <c r="I211" s="237"/>
      <c r="J211" s="233"/>
      <c r="K211" s="233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138</v>
      </c>
      <c r="AU211" s="242" t="s">
        <v>171</v>
      </c>
      <c r="AV211" s="13" t="s">
        <v>80</v>
      </c>
      <c r="AW211" s="13" t="s">
        <v>34</v>
      </c>
      <c r="AX211" s="13" t="s">
        <v>73</v>
      </c>
      <c r="AY211" s="242" t="s">
        <v>127</v>
      </c>
    </row>
    <row r="212" s="13" customFormat="1">
      <c r="A212" s="13"/>
      <c r="B212" s="232"/>
      <c r="C212" s="233"/>
      <c r="D212" s="234" t="s">
        <v>138</v>
      </c>
      <c r="E212" s="235" t="s">
        <v>19</v>
      </c>
      <c r="F212" s="236" t="s">
        <v>242</v>
      </c>
      <c r="G212" s="233"/>
      <c r="H212" s="235" t="s">
        <v>19</v>
      </c>
      <c r="I212" s="237"/>
      <c r="J212" s="233"/>
      <c r="K212" s="233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138</v>
      </c>
      <c r="AU212" s="242" t="s">
        <v>171</v>
      </c>
      <c r="AV212" s="13" t="s">
        <v>80</v>
      </c>
      <c r="AW212" s="13" t="s">
        <v>34</v>
      </c>
      <c r="AX212" s="13" t="s">
        <v>73</v>
      </c>
      <c r="AY212" s="242" t="s">
        <v>127</v>
      </c>
    </row>
    <row r="213" s="14" customFormat="1">
      <c r="A213" s="14"/>
      <c r="B213" s="243"/>
      <c r="C213" s="244"/>
      <c r="D213" s="234" t="s">
        <v>138</v>
      </c>
      <c r="E213" s="245" t="s">
        <v>19</v>
      </c>
      <c r="F213" s="246" t="s">
        <v>254</v>
      </c>
      <c r="G213" s="244"/>
      <c r="H213" s="247">
        <v>260</v>
      </c>
      <c r="I213" s="248"/>
      <c r="J213" s="244"/>
      <c r="K213" s="244"/>
      <c r="L213" s="249"/>
      <c r="M213" s="250"/>
      <c r="N213" s="251"/>
      <c r="O213" s="251"/>
      <c r="P213" s="251"/>
      <c r="Q213" s="251"/>
      <c r="R213" s="251"/>
      <c r="S213" s="251"/>
      <c r="T213" s="25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3" t="s">
        <v>138</v>
      </c>
      <c r="AU213" s="253" t="s">
        <v>171</v>
      </c>
      <c r="AV213" s="14" t="s">
        <v>82</v>
      </c>
      <c r="AW213" s="14" t="s">
        <v>34</v>
      </c>
      <c r="AX213" s="14" t="s">
        <v>73</v>
      </c>
      <c r="AY213" s="253" t="s">
        <v>127</v>
      </c>
    </row>
    <row r="214" s="13" customFormat="1">
      <c r="A214" s="13"/>
      <c r="B214" s="232"/>
      <c r="C214" s="233"/>
      <c r="D214" s="234" t="s">
        <v>138</v>
      </c>
      <c r="E214" s="235" t="s">
        <v>19</v>
      </c>
      <c r="F214" s="236" t="s">
        <v>244</v>
      </c>
      <c r="G214" s="233"/>
      <c r="H214" s="235" t="s">
        <v>19</v>
      </c>
      <c r="I214" s="237"/>
      <c r="J214" s="233"/>
      <c r="K214" s="233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138</v>
      </c>
      <c r="AU214" s="242" t="s">
        <v>171</v>
      </c>
      <c r="AV214" s="13" t="s">
        <v>80</v>
      </c>
      <c r="AW214" s="13" t="s">
        <v>34</v>
      </c>
      <c r="AX214" s="13" t="s">
        <v>73</v>
      </c>
      <c r="AY214" s="242" t="s">
        <v>127</v>
      </c>
    </row>
    <row r="215" s="14" customFormat="1">
      <c r="A215" s="14"/>
      <c r="B215" s="243"/>
      <c r="C215" s="244"/>
      <c r="D215" s="234" t="s">
        <v>138</v>
      </c>
      <c r="E215" s="245" t="s">
        <v>19</v>
      </c>
      <c r="F215" s="246" t="s">
        <v>255</v>
      </c>
      <c r="G215" s="244"/>
      <c r="H215" s="247">
        <v>30</v>
      </c>
      <c r="I215" s="248"/>
      <c r="J215" s="244"/>
      <c r="K215" s="244"/>
      <c r="L215" s="249"/>
      <c r="M215" s="250"/>
      <c r="N215" s="251"/>
      <c r="O215" s="251"/>
      <c r="P215" s="251"/>
      <c r="Q215" s="251"/>
      <c r="R215" s="251"/>
      <c r="S215" s="251"/>
      <c r="T215" s="25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3" t="s">
        <v>138</v>
      </c>
      <c r="AU215" s="253" t="s">
        <v>171</v>
      </c>
      <c r="AV215" s="14" t="s">
        <v>82</v>
      </c>
      <c r="AW215" s="14" t="s">
        <v>34</v>
      </c>
      <c r="AX215" s="14" t="s">
        <v>73</v>
      </c>
      <c r="AY215" s="253" t="s">
        <v>127</v>
      </c>
    </row>
    <row r="216" s="15" customFormat="1">
      <c r="A216" s="15"/>
      <c r="B216" s="254"/>
      <c r="C216" s="255"/>
      <c r="D216" s="234" t="s">
        <v>138</v>
      </c>
      <c r="E216" s="256" t="s">
        <v>19</v>
      </c>
      <c r="F216" s="257" t="s">
        <v>163</v>
      </c>
      <c r="G216" s="255"/>
      <c r="H216" s="258">
        <v>290</v>
      </c>
      <c r="I216" s="259"/>
      <c r="J216" s="255"/>
      <c r="K216" s="255"/>
      <c r="L216" s="260"/>
      <c r="M216" s="261"/>
      <c r="N216" s="262"/>
      <c r="O216" s="262"/>
      <c r="P216" s="262"/>
      <c r="Q216" s="262"/>
      <c r="R216" s="262"/>
      <c r="S216" s="262"/>
      <c r="T216" s="263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64" t="s">
        <v>138</v>
      </c>
      <c r="AU216" s="264" t="s">
        <v>171</v>
      </c>
      <c r="AV216" s="15" t="s">
        <v>134</v>
      </c>
      <c r="AW216" s="15" t="s">
        <v>34</v>
      </c>
      <c r="AX216" s="15" t="s">
        <v>80</v>
      </c>
      <c r="AY216" s="264" t="s">
        <v>127</v>
      </c>
    </row>
    <row r="217" s="2" customFormat="1" ht="16.5" customHeight="1">
      <c r="A217" s="40"/>
      <c r="B217" s="41"/>
      <c r="C217" s="214" t="s">
        <v>256</v>
      </c>
      <c r="D217" s="214" t="s">
        <v>129</v>
      </c>
      <c r="E217" s="215" t="s">
        <v>257</v>
      </c>
      <c r="F217" s="216" t="s">
        <v>258</v>
      </c>
      <c r="G217" s="217" t="s">
        <v>249</v>
      </c>
      <c r="H217" s="218">
        <v>139.19999999999999</v>
      </c>
      <c r="I217" s="219"/>
      <c r="J217" s="220">
        <f>ROUND(I217*H217,2)</f>
        <v>0</v>
      </c>
      <c r="K217" s="216" t="s">
        <v>133</v>
      </c>
      <c r="L217" s="46"/>
      <c r="M217" s="221" t="s">
        <v>19</v>
      </c>
      <c r="N217" s="222" t="s">
        <v>44</v>
      </c>
      <c r="O217" s="86"/>
      <c r="P217" s="223">
        <f>O217*H217</f>
        <v>0</v>
      </c>
      <c r="Q217" s="223">
        <v>0.0048300000000000001</v>
      </c>
      <c r="R217" s="223">
        <f>Q217*H217</f>
        <v>0.67233599999999993</v>
      </c>
      <c r="S217" s="223">
        <v>0</v>
      </c>
      <c r="T217" s="22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5" t="s">
        <v>259</v>
      </c>
      <c r="AT217" s="225" t="s">
        <v>129</v>
      </c>
      <c r="AU217" s="225" t="s">
        <v>171</v>
      </c>
      <c r="AY217" s="19" t="s">
        <v>127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9" t="s">
        <v>80</v>
      </c>
      <c r="BK217" s="226">
        <f>ROUND(I217*H217,2)</f>
        <v>0</v>
      </c>
      <c r="BL217" s="19" t="s">
        <v>259</v>
      </c>
      <c r="BM217" s="225" t="s">
        <v>260</v>
      </c>
    </row>
    <row r="218" s="2" customFormat="1">
      <c r="A218" s="40"/>
      <c r="B218" s="41"/>
      <c r="C218" s="42"/>
      <c r="D218" s="227" t="s">
        <v>136</v>
      </c>
      <c r="E218" s="42"/>
      <c r="F218" s="228" t="s">
        <v>261</v>
      </c>
      <c r="G218" s="42"/>
      <c r="H218" s="42"/>
      <c r="I218" s="229"/>
      <c r="J218" s="42"/>
      <c r="K218" s="42"/>
      <c r="L218" s="46"/>
      <c r="M218" s="230"/>
      <c r="N218" s="231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136</v>
      </c>
      <c r="AU218" s="19" t="s">
        <v>171</v>
      </c>
    </row>
    <row r="219" s="13" customFormat="1">
      <c r="A219" s="13"/>
      <c r="B219" s="232"/>
      <c r="C219" s="233"/>
      <c r="D219" s="234" t="s">
        <v>138</v>
      </c>
      <c r="E219" s="235" t="s">
        <v>19</v>
      </c>
      <c r="F219" s="236" t="s">
        <v>262</v>
      </c>
      <c r="G219" s="233"/>
      <c r="H219" s="235" t="s">
        <v>19</v>
      </c>
      <c r="I219" s="237"/>
      <c r="J219" s="233"/>
      <c r="K219" s="233"/>
      <c r="L219" s="238"/>
      <c r="M219" s="239"/>
      <c r="N219" s="240"/>
      <c r="O219" s="240"/>
      <c r="P219" s="240"/>
      <c r="Q219" s="240"/>
      <c r="R219" s="240"/>
      <c r="S219" s="240"/>
      <c r="T219" s="24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2" t="s">
        <v>138</v>
      </c>
      <c r="AU219" s="242" t="s">
        <v>171</v>
      </c>
      <c r="AV219" s="13" t="s">
        <v>80</v>
      </c>
      <c r="AW219" s="13" t="s">
        <v>34</v>
      </c>
      <c r="AX219" s="13" t="s">
        <v>73</v>
      </c>
      <c r="AY219" s="242" t="s">
        <v>127</v>
      </c>
    </row>
    <row r="220" s="13" customFormat="1">
      <c r="A220" s="13"/>
      <c r="B220" s="232"/>
      <c r="C220" s="233"/>
      <c r="D220" s="234" t="s">
        <v>138</v>
      </c>
      <c r="E220" s="235" t="s">
        <v>19</v>
      </c>
      <c r="F220" s="236" t="s">
        <v>263</v>
      </c>
      <c r="G220" s="233"/>
      <c r="H220" s="235" t="s">
        <v>19</v>
      </c>
      <c r="I220" s="237"/>
      <c r="J220" s="233"/>
      <c r="K220" s="233"/>
      <c r="L220" s="238"/>
      <c r="M220" s="239"/>
      <c r="N220" s="240"/>
      <c r="O220" s="240"/>
      <c r="P220" s="240"/>
      <c r="Q220" s="240"/>
      <c r="R220" s="240"/>
      <c r="S220" s="240"/>
      <c r="T220" s="24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2" t="s">
        <v>138</v>
      </c>
      <c r="AU220" s="242" t="s">
        <v>171</v>
      </c>
      <c r="AV220" s="13" t="s">
        <v>80</v>
      </c>
      <c r="AW220" s="13" t="s">
        <v>34</v>
      </c>
      <c r="AX220" s="13" t="s">
        <v>73</v>
      </c>
      <c r="AY220" s="242" t="s">
        <v>127</v>
      </c>
    </row>
    <row r="221" s="13" customFormat="1">
      <c r="A221" s="13"/>
      <c r="B221" s="232"/>
      <c r="C221" s="233"/>
      <c r="D221" s="234" t="s">
        <v>138</v>
      </c>
      <c r="E221" s="235" t="s">
        <v>19</v>
      </c>
      <c r="F221" s="236" t="s">
        <v>264</v>
      </c>
      <c r="G221" s="233"/>
      <c r="H221" s="235" t="s">
        <v>19</v>
      </c>
      <c r="I221" s="237"/>
      <c r="J221" s="233"/>
      <c r="K221" s="233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138</v>
      </c>
      <c r="AU221" s="242" t="s">
        <v>171</v>
      </c>
      <c r="AV221" s="13" t="s">
        <v>80</v>
      </c>
      <c r="AW221" s="13" t="s">
        <v>34</v>
      </c>
      <c r="AX221" s="13" t="s">
        <v>73</v>
      </c>
      <c r="AY221" s="242" t="s">
        <v>127</v>
      </c>
    </row>
    <row r="222" s="13" customFormat="1">
      <c r="A222" s="13"/>
      <c r="B222" s="232"/>
      <c r="C222" s="233"/>
      <c r="D222" s="234" t="s">
        <v>138</v>
      </c>
      <c r="E222" s="235" t="s">
        <v>19</v>
      </c>
      <c r="F222" s="236" t="s">
        <v>242</v>
      </c>
      <c r="G222" s="233"/>
      <c r="H222" s="235" t="s">
        <v>19</v>
      </c>
      <c r="I222" s="237"/>
      <c r="J222" s="233"/>
      <c r="K222" s="233"/>
      <c r="L222" s="238"/>
      <c r="M222" s="239"/>
      <c r="N222" s="240"/>
      <c r="O222" s="240"/>
      <c r="P222" s="240"/>
      <c r="Q222" s="240"/>
      <c r="R222" s="240"/>
      <c r="S222" s="240"/>
      <c r="T222" s="24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2" t="s">
        <v>138</v>
      </c>
      <c r="AU222" s="242" t="s">
        <v>171</v>
      </c>
      <c r="AV222" s="13" t="s">
        <v>80</v>
      </c>
      <c r="AW222" s="13" t="s">
        <v>34</v>
      </c>
      <c r="AX222" s="13" t="s">
        <v>73</v>
      </c>
      <c r="AY222" s="242" t="s">
        <v>127</v>
      </c>
    </row>
    <row r="223" s="14" customFormat="1">
      <c r="A223" s="14"/>
      <c r="B223" s="243"/>
      <c r="C223" s="244"/>
      <c r="D223" s="234" t="s">
        <v>138</v>
      </c>
      <c r="E223" s="245" t="s">
        <v>19</v>
      </c>
      <c r="F223" s="246" t="s">
        <v>265</v>
      </c>
      <c r="G223" s="244"/>
      <c r="H223" s="247">
        <v>124.8</v>
      </c>
      <c r="I223" s="248"/>
      <c r="J223" s="244"/>
      <c r="K223" s="244"/>
      <c r="L223" s="249"/>
      <c r="M223" s="250"/>
      <c r="N223" s="251"/>
      <c r="O223" s="251"/>
      <c r="P223" s="251"/>
      <c r="Q223" s="251"/>
      <c r="R223" s="251"/>
      <c r="S223" s="251"/>
      <c r="T223" s="25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3" t="s">
        <v>138</v>
      </c>
      <c r="AU223" s="253" t="s">
        <v>171</v>
      </c>
      <c r="AV223" s="14" t="s">
        <v>82</v>
      </c>
      <c r="AW223" s="14" t="s">
        <v>34</v>
      </c>
      <c r="AX223" s="14" t="s">
        <v>73</v>
      </c>
      <c r="AY223" s="253" t="s">
        <v>127</v>
      </c>
    </row>
    <row r="224" s="13" customFormat="1">
      <c r="A224" s="13"/>
      <c r="B224" s="232"/>
      <c r="C224" s="233"/>
      <c r="D224" s="234" t="s">
        <v>138</v>
      </c>
      <c r="E224" s="235" t="s">
        <v>19</v>
      </c>
      <c r="F224" s="236" t="s">
        <v>244</v>
      </c>
      <c r="G224" s="233"/>
      <c r="H224" s="235" t="s">
        <v>19</v>
      </c>
      <c r="I224" s="237"/>
      <c r="J224" s="233"/>
      <c r="K224" s="233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138</v>
      </c>
      <c r="AU224" s="242" t="s">
        <v>171</v>
      </c>
      <c r="AV224" s="13" t="s">
        <v>80</v>
      </c>
      <c r="AW224" s="13" t="s">
        <v>34</v>
      </c>
      <c r="AX224" s="13" t="s">
        <v>73</v>
      </c>
      <c r="AY224" s="242" t="s">
        <v>127</v>
      </c>
    </row>
    <row r="225" s="14" customFormat="1">
      <c r="A225" s="14"/>
      <c r="B225" s="243"/>
      <c r="C225" s="244"/>
      <c r="D225" s="234" t="s">
        <v>138</v>
      </c>
      <c r="E225" s="245" t="s">
        <v>19</v>
      </c>
      <c r="F225" s="246" t="s">
        <v>266</v>
      </c>
      <c r="G225" s="244"/>
      <c r="H225" s="247">
        <v>14.4</v>
      </c>
      <c r="I225" s="248"/>
      <c r="J225" s="244"/>
      <c r="K225" s="244"/>
      <c r="L225" s="249"/>
      <c r="M225" s="250"/>
      <c r="N225" s="251"/>
      <c r="O225" s="251"/>
      <c r="P225" s="251"/>
      <c r="Q225" s="251"/>
      <c r="R225" s="251"/>
      <c r="S225" s="251"/>
      <c r="T225" s="25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3" t="s">
        <v>138</v>
      </c>
      <c r="AU225" s="253" t="s">
        <v>171</v>
      </c>
      <c r="AV225" s="14" t="s">
        <v>82</v>
      </c>
      <c r="AW225" s="14" t="s">
        <v>34</v>
      </c>
      <c r="AX225" s="14" t="s">
        <v>73</v>
      </c>
      <c r="AY225" s="253" t="s">
        <v>127</v>
      </c>
    </row>
    <row r="226" s="15" customFormat="1">
      <c r="A226" s="15"/>
      <c r="B226" s="254"/>
      <c r="C226" s="255"/>
      <c r="D226" s="234" t="s">
        <v>138</v>
      </c>
      <c r="E226" s="256" t="s">
        <v>19</v>
      </c>
      <c r="F226" s="257" t="s">
        <v>163</v>
      </c>
      <c r="G226" s="255"/>
      <c r="H226" s="258">
        <v>139.19999999999999</v>
      </c>
      <c r="I226" s="259"/>
      <c r="J226" s="255"/>
      <c r="K226" s="255"/>
      <c r="L226" s="260"/>
      <c r="M226" s="261"/>
      <c r="N226" s="262"/>
      <c r="O226" s="262"/>
      <c r="P226" s="262"/>
      <c r="Q226" s="262"/>
      <c r="R226" s="262"/>
      <c r="S226" s="262"/>
      <c r="T226" s="263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4" t="s">
        <v>138</v>
      </c>
      <c r="AU226" s="264" t="s">
        <v>171</v>
      </c>
      <c r="AV226" s="15" t="s">
        <v>134</v>
      </c>
      <c r="AW226" s="15" t="s">
        <v>34</v>
      </c>
      <c r="AX226" s="15" t="s">
        <v>80</v>
      </c>
      <c r="AY226" s="264" t="s">
        <v>127</v>
      </c>
    </row>
    <row r="227" s="2" customFormat="1" ht="16.5" customHeight="1">
      <c r="A227" s="40"/>
      <c r="B227" s="41"/>
      <c r="C227" s="265" t="s">
        <v>267</v>
      </c>
      <c r="D227" s="265" t="s">
        <v>268</v>
      </c>
      <c r="E227" s="266" t="s">
        <v>269</v>
      </c>
      <c r="F227" s="267" t="s">
        <v>270</v>
      </c>
      <c r="G227" s="268" t="s">
        <v>181</v>
      </c>
      <c r="H227" s="269">
        <v>3.9340000000000002</v>
      </c>
      <c r="I227" s="270"/>
      <c r="J227" s="271">
        <f>ROUND(I227*H227,2)</f>
        <v>0</v>
      </c>
      <c r="K227" s="267" t="s">
        <v>271</v>
      </c>
      <c r="L227" s="272"/>
      <c r="M227" s="273" t="s">
        <v>19</v>
      </c>
      <c r="N227" s="274" t="s">
        <v>44</v>
      </c>
      <c r="O227" s="86"/>
      <c r="P227" s="223">
        <f>O227*H227</f>
        <v>0</v>
      </c>
      <c r="Q227" s="223">
        <v>0.75</v>
      </c>
      <c r="R227" s="223">
        <f>Q227*H227</f>
        <v>2.9504999999999999</v>
      </c>
      <c r="S227" s="223">
        <v>0</v>
      </c>
      <c r="T227" s="224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5" t="s">
        <v>272</v>
      </c>
      <c r="AT227" s="225" t="s">
        <v>268</v>
      </c>
      <c r="AU227" s="225" t="s">
        <v>171</v>
      </c>
      <c r="AY227" s="19" t="s">
        <v>127</v>
      </c>
      <c r="BE227" s="226">
        <f>IF(N227="základní",J227,0)</f>
        <v>0</v>
      </c>
      <c r="BF227" s="226">
        <f>IF(N227="snížená",J227,0)</f>
        <v>0</v>
      </c>
      <c r="BG227" s="226">
        <f>IF(N227="zákl. přenesená",J227,0)</f>
        <v>0</v>
      </c>
      <c r="BH227" s="226">
        <f>IF(N227="sníž. přenesená",J227,0)</f>
        <v>0</v>
      </c>
      <c r="BI227" s="226">
        <f>IF(N227="nulová",J227,0)</f>
        <v>0</v>
      </c>
      <c r="BJ227" s="19" t="s">
        <v>80</v>
      </c>
      <c r="BK227" s="226">
        <f>ROUND(I227*H227,2)</f>
        <v>0</v>
      </c>
      <c r="BL227" s="19" t="s">
        <v>259</v>
      </c>
      <c r="BM227" s="225" t="s">
        <v>273</v>
      </c>
    </row>
    <row r="228" s="13" customFormat="1">
      <c r="A228" s="13"/>
      <c r="B228" s="232"/>
      <c r="C228" s="233"/>
      <c r="D228" s="234" t="s">
        <v>138</v>
      </c>
      <c r="E228" s="235" t="s">
        <v>19</v>
      </c>
      <c r="F228" s="236" t="s">
        <v>274</v>
      </c>
      <c r="G228" s="233"/>
      <c r="H228" s="235" t="s">
        <v>19</v>
      </c>
      <c r="I228" s="237"/>
      <c r="J228" s="233"/>
      <c r="K228" s="233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138</v>
      </c>
      <c r="AU228" s="242" t="s">
        <v>171</v>
      </c>
      <c r="AV228" s="13" t="s">
        <v>80</v>
      </c>
      <c r="AW228" s="13" t="s">
        <v>34</v>
      </c>
      <c r="AX228" s="13" t="s">
        <v>73</v>
      </c>
      <c r="AY228" s="242" t="s">
        <v>127</v>
      </c>
    </row>
    <row r="229" s="13" customFormat="1">
      <c r="A229" s="13"/>
      <c r="B229" s="232"/>
      <c r="C229" s="233"/>
      <c r="D229" s="234" t="s">
        <v>138</v>
      </c>
      <c r="E229" s="235" t="s">
        <v>19</v>
      </c>
      <c r="F229" s="236" t="s">
        <v>275</v>
      </c>
      <c r="G229" s="233"/>
      <c r="H229" s="235" t="s">
        <v>19</v>
      </c>
      <c r="I229" s="237"/>
      <c r="J229" s="233"/>
      <c r="K229" s="233"/>
      <c r="L229" s="238"/>
      <c r="M229" s="239"/>
      <c r="N229" s="240"/>
      <c r="O229" s="240"/>
      <c r="P229" s="240"/>
      <c r="Q229" s="240"/>
      <c r="R229" s="240"/>
      <c r="S229" s="240"/>
      <c r="T229" s="24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2" t="s">
        <v>138</v>
      </c>
      <c r="AU229" s="242" t="s">
        <v>171</v>
      </c>
      <c r="AV229" s="13" t="s">
        <v>80</v>
      </c>
      <c r="AW229" s="13" t="s">
        <v>34</v>
      </c>
      <c r="AX229" s="13" t="s">
        <v>73</v>
      </c>
      <c r="AY229" s="242" t="s">
        <v>127</v>
      </c>
    </row>
    <row r="230" s="14" customFormat="1">
      <c r="A230" s="14"/>
      <c r="B230" s="243"/>
      <c r="C230" s="244"/>
      <c r="D230" s="234" t="s">
        <v>138</v>
      </c>
      <c r="E230" s="245" t="s">
        <v>19</v>
      </c>
      <c r="F230" s="246" t="s">
        <v>276</v>
      </c>
      <c r="G230" s="244"/>
      <c r="H230" s="247">
        <v>3.9340000000000002</v>
      </c>
      <c r="I230" s="248"/>
      <c r="J230" s="244"/>
      <c r="K230" s="244"/>
      <c r="L230" s="249"/>
      <c r="M230" s="250"/>
      <c r="N230" s="251"/>
      <c r="O230" s="251"/>
      <c r="P230" s="251"/>
      <c r="Q230" s="251"/>
      <c r="R230" s="251"/>
      <c r="S230" s="251"/>
      <c r="T230" s="25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3" t="s">
        <v>138</v>
      </c>
      <c r="AU230" s="253" t="s">
        <v>171</v>
      </c>
      <c r="AV230" s="14" t="s">
        <v>82</v>
      </c>
      <c r="AW230" s="14" t="s">
        <v>34</v>
      </c>
      <c r="AX230" s="14" t="s">
        <v>80</v>
      </c>
      <c r="AY230" s="253" t="s">
        <v>127</v>
      </c>
    </row>
    <row r="231" s="12" customFormat="1" ht="22.8" customHeight="1">
      <c r="A231" s="12"/>
      <c r="B231" s="198"/>
      <c r="C231" s="199"/>
      <c r="D231" s="200" t="s">
        <v>72</v>
      </c>
      <c r="E231" s="212" t="s">
        <v>246</v>
      </c>
      <c r="F231" s="212" t="s">
        <v>277</v>
      </c>
      <c r="G231" s="199"/>
      <c r="H231" s="199"/>
      <c r="I231" s="202"/>
      <c r="J231" s="213">
        <f>BK231</f>
        <v>0</v>
      </c>
      <c r="K231" s="199"/>
      <c r="L231" s="204"/>
      <c r="M231" s="205"/>
      <c r="N231" s="206"/>
      <c r="O231" s="206"/>
      <c r="P231" s="207">
        <f>SUM(P232:P270)</f>
        <v>0</v>
      </c>
      <c r="Q231" s="206"/>
      <c r="R231" s="207">
        <f>SUM(R232:R270)</f>
        <v>0.01282</v>
      </c>
      <c r="S231" s="206"/>
      <c r="T231" s="208">
        <f>SUM(T232:T270)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09" t="s">
        <v>80</v>
      </c>
      <c r="AT231" s="210" t="s">
        <v>72</v>
      </c>
      <c r="AU231" s="210" t="s">
        <v>80</v>
      </c>
      <c r="AY231" s="209" t="s">
        <v>127</v>
      </c>
      <c r="BK231" s="211">
        <f>SUM(BK232:BK270)</f>
        <v>0</v>
      </c>
    </row>
    <row r="232" s="2" customFormat="1" ht="16.5" customHeight="1">
      <c r="A232" s="40"/>
      <c r="B232" s="41"/>
      <c r="C232" s="214" t="s">
        <v>8</v>
      </c>
      <c r="D232" s="214" t="s">
        <v>129</v>
      </c>
      <c r="E232" s="215" t="s">
        <v>278</v>
      </c>
      <c r="F232" s="216" t="s">
        <v>279</v>
      </c>
      <c r="G232" s="217" t="s">
        <v>280</v>
      </c>
      <c r="H232" s="218">
        <v>2</v>
      </c>
      <c r="I232" s="219"/>
      <c r="J232" s="220">
        <f>ROUND(I232*H232,2)</f>
        <v>0</v>
      </c>
      <c r="K232" s="216" t="s">
        <v>133</v>
      </c>
      <c r="L232" s="46"/>
      <c r="M232" s="221" t="s">
        <v>19</v>
      </c>
      <c r="N232" s="222" t="s">
        <v>44</v>
      </c>
      <c r="O232" s="86"/>
      <c r="P232" s="223">
        <f>O232*H232</f>
        <v>0</v>
      </c>
      <c r="Q232" s="223">
        <v>0.00069999999999999999</v>
      </c>
      <c r="R232" s="223">
        <f>Q232*H232</f>
        <v>0.0014</v>
      </c>
      <c r="S232" s="223">
        <v>0</v>
      </c>
      <c r="T232" s="224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25" t="s">
        <v>134</v>
      </c>
      <c r="AT232" s="225" t="s">
        <v>129</v>
      </c>
      <c r="AU232" s="225" t="s">
        <v>82</v>
      </c>
      <c r="AY232" s="19" t="s">
        <v>127</v>
      </c>
      <c r="BE232" s="226">
        <f>IF(N232="základní",J232,0)</f>
        <v>0</v>
      </c>
      <c r="BF232" s="226">
        <f>IF(N232="snížená",J232,0)</f>
        <v>0</v>
      </c>
      <c r="BG232" s="226">
        <f>IF(N232="zákl. přenesená",J232,0)</f>
        <v>0</v>
      </c>
      <c r="BH232" s="226">
        <f>IF(N232="sníž. přenesená",J232,0)</f>
        <v>0</v>
      </c>
      <c r="BI232" s="226">
        <f>IF(N232="nulová",J232,0)</f>
        <v>0</v>
      </c>
      <c r="BJ232" s="19" t="s">
        <v>80</v>
      </c>
      <c r="BK232" s="226">
        <f>ROUND(I232*H232,2)</f>
        <v>0</v>
      </c>
      <c r="BL232" s="19" t="s">
        <v>134</v>
      </c>
      <c r="BM232" s="225" t="s">
        <v>281</v>
      </c>
    </row>
    <row r="233" s="2" customFormat="1">
      <c r="A233" s="40"/>
      <c r="B233" s="41"/>
      <c r="C233" s="42"/>
      <c r="D233" s="227" t="s">
        <v>136</v>
      </c>
      <c r="E233" s="42"/>
      <c r="F233" s="228" t="s">
        <v>282</v>
      </c>
      <c r="G233" s="42"/>
      <c r="H233" s="42"/>
      <c r="I233" s="229"/>
      <c r="J233" s="42"/>
      <c r="K233" s="42"/>
      <c r="L233" s="46"/>
      <c r="M233" s="230"/>
      <c r="N233" s="231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136</v>
      </c>
      <c r="AU233" s="19" t="s">
        <v>82</v>
      </c>
    </row>
    <row r="234" s="13" customFormat="1">
      <c r="A234" s="13"/>
      <c r="B234" s="232"/>
      <c r="C234" s="233"/>
      <c r="D234" s="234" t="s">
        <v>138</v>
      </c>
      <c r="E234" s="235" t="s">
        <v>19</v>
      </c>
      <c r="F234" s="236" t="s">
        <v>283</v>
      </c>
      <c r="G234" s="233"/>
      <c r="H234" s="235" t="s">
        <v>19</v>
      </c>
      <c r="I234" s="237"/>
      <c r="J234" s="233"/>
      <c r="K234" s="233"/>
      <c r="L234" s="238"/>
      <c r="M234" s="239"/>
      <c r="N234" s="240"/>
      <c r="O234" s="240"/>
      <c r="P234" s="240"/>
      <c r="Q234" s="240"/>
      <c r="R234" s="240"/>
      <c r="S234" s="240"/>
      <c r="T234" s="24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2" t="s">
        <v>138</v>
      </c>
      <c r="AU234" s="242" t="s">
        <v>82</v>
      </c>
      <c r="AV234" s="13" t="s">
        <v>80</v>
      </c>
      <c r="AW234" s="13" t="s">
        <v>34</v>
      </c>
      <c r="AX234" s="13" t="s">
        <v>73</v>
      </c>
      <c r="AY234" s="242" t="s">
        <v>127</v>
      </c>
    </row>
    <row r="235" s="14" customFormat="1">
      <c r="A235" s="14"/>
      <c r="B235" s="243"/>
      <c r="C235" s="244"/>
      <c r="D235" s="234" t="s">
        <v>138</v>
      </c>
      <c r="E235" s="245" t="s">
        <v>19</v>
      </c>
      <c r="F235" s="246" t="s">
        <v>82</v>
      </c>
      <c r="G235" s="244"/>
      <c r="H235" s="247">
        <v>2</v>
      </c>
      <c r="I235" s="248"/>
      <c r="J235" s="244"/>
      <c r="K235" s="244"/>
      <c r="L235" s="249"/>
      <c r="M235" s="250"/>
      <c r="N235" s="251"/>
      <c r="O235" s="251"/>
      <c r="P235" s="251"/>
      <c r="Q235" s="251"/>
      <c r="R235" s="251"/>
      <c r="S235" s="251"/>
      <c r="T235" s="25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3" t="s">
        <v>138</v>
      </c>
      <c r="AU235" s="253" t="s">
        <v>82</v>
      </c>
      <c r="AV235" s="14" t="s">
        <v>82</v>
      </c>
      <c r="AW235" s="14" t="s">
        <v>34</v>
      </c>
      <c r="AX235" s="14" t="s">
        <v>80</v>
      </c>
      <c r="AY235" s="253" t="s">
        <v>127</v>
      </c>
    </row>
    <row r="236" s="2" customFormat="1" ht="16.5" customHeight="1">
      <c r="A236" s="40"/>
      <c r="B236" s="41"/>
      <c r="C236" s="265" t="s">
        <v>284</v>
      </c>
      <c r="D236" s="265" t="s">
        <v>268</v>
      </c>
      <c r="E236" s="266" t="s">
        <v>285</v>
      </c>
      <c r="F236" s="267" t="s">
        <v>286</v>
      </c>
      <c r="G236" s="268" t="s">
        <v>280</v>
      </c>
      <c r="H236" s="269">
        <v>2</v>
      </c>
      <c r="I236" s="270"/>
      <c r="J236" s="271">
        <f>ROUND(I236*H236,2)</f>
        <v>0</v>
      </c>
      <c r="K236" s="267" t="s">
        <v>133</v>
      </c>
      <c r="L236" s="272"/>
      <c r="M236" s="273" t="s">
        <v>19</v>
      </c>
      <c r="N236" s="274" t="s">
        <v>44</v>
      </c>
      <c r="O236" s="86"/>
      <c r="P236" s="223">
        <f>O236*H236</f>
        <v>0</v>
      </c>
      <c r="Q236" s="223">
        <v>0.0040000000000000001</v>
      </c>
      <c r="R236" s="223">
        <f>Q236*H236</f>
        <v>0.0080000000000000002</v>
      </c>
      <c r="S236" s="223">
        <v>0</v>
      </c>
      <c r="T236" s="224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5" t="s">
        <v>237</v>
      </c>
      <c r="AT236" s="225" t="s">
        <v>268</v>
      </c>
      <c r="AU236" s="225" t="s">
        <v>82</v>
      </c>
      <c r="AY236" s="19" t="s">
        <v>127</v>
      </c>
      <c r="BE236" s="226">
        <f>IF(N236="základní",J236,0)</f>
        <v>0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9" t="s">
        <v>80</v>
      </c>
      <c r="BK236" s="226">
        <f>ROUND(I236*H236,2)</f>
        <v>0</v>
      </c>
      <c r="BL236" s="19" t="s">
        <v>134</v>
      </c>
      <c r="BM236" s="225" t="s">
        <v>287</v>
      </c>
    </row>
    <row r="237" s="2" customFormat="1" ht="16.5" customHeight="1">
      <c r="A237" s="40"/>
      <c r="B237" s="41"/>
      <c r="C237" s="214" t="s">
        <v>288</v>
      </c>
      <c r="D237" s="214" t="s">
        <v>129</v>
      </c>
      <c r="E237" s="215" t="s">
        <v>289</v>
      </c>
      <c r="F237" s="216" t="s">
        <v>290</v>
      </c>
      <c r="G237" s="217" t="s">
        <v>280</v>
      </c>
      <c r="H237" s="218">
        <v>2</v>
      </c>
      <c r="I237" s="219"/>
      <c r="J237" s="220">
        <f>ROUND(I237*H237,2)</f>
        <v>0</v>
      </c>
      <c r="K237" s="216" t="s">
        <v>133</v>
      </c>
      <c r="L237" s="46"/>
      <c r="M237" s="221" t="s">
        <v>19</v>
      </c>
      <c r="N237" s="222" t="s">
        <v>44</v>
      </c>
      <c r="O237" s="86"/>
      <c r="P237" s="223">
        <f>O237*H237</f>
        <v>0</v>
      </c>
      <c r="Q237" s="223">
        <v>1.0000000000000001E-05</v>
      </c>
      <c r="R237" s="223">
        <f>Q237*H237</f>
        <v>2.0000000000000002E-05</v>
      </c>
      <c r="S237" s="223">
        <v>0</v>
      </c>
      <c r="T237" s="224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5" t="s">
        <v>134</v>
      </c>
      <c r="AT237" s="225" t="s">
        <v>129</v>
      </c>
      <c r="AU237" s="225" t="s">
        <v>82</v>
      </c>
      <c r="AY237" s="19" t="s">
        <v>127</v>
      </c>
      <c r="BE237" s="226">
        <f>IF(N237="základní",J237,0)</f>
        <v>0</v>
      </c>
      <c r="BF237" s="226">
        <f>IF(N237="snížená",J237,0)</f>
        <v>0</v>
      </c>
      <c r="BG237" s="226">
        <f>IF(N237="zákl. přenesená",J237,0)</f>
        <v>0</v>
      </c>
      <c r="BH237" s="226">
        <f>IF(N237="sníž. přenesená",J237,0)</f>
        <v>0</v>
      </c>
      <c r="BI237" s="226">
        <f>IF(N237="nulová",J237,0)</f>
        <v>0</v>
      </c>
      <c r="BJ237" s="19" t="s">
        <v>80</v>
      </c>
      <c r="BK237" s="226">
        <f>ROUND(I237*H237,2)</f>
        <v>0</v>
      </c>
      <c r="BL237" s="19" t="s">
        <v>134</v>
      </c>
      <c r="BM237" s="225" t="s">
        <v>291</v>
      </c>
    </row>
    <row r="238" s="2" customFormat="1">
      <c r="A238" s="40"/>
      <c r="B238" s="41"/>
      <c r="C238" s="42"/>
      <c r="D238" s="227" t="s">
        <v>136</v>
      </c>
      <c r="E238" s="42"/>
      <c r="F238" s="228" t="s">
        <v>292</v>
      </c>
      <c r="G238" s="42"/>
      <c r="H238" s="42"/>
      <c r="I238" s="229"/>
      <c r="J238" s="42"/>
      <c r="K238" s="42"/>
      <c r="L238" s="46"/>
      <c r="M238" s="230"/>
      <c r="N238" s="231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136</v>
      </c>
      <c r="AU238" s="19" t="s">
        <v>82</v>
      </c>
    </row>
    <row r="239" s="2" customFormat="1" ht="16.5" customHeight="1">
      <c r="A239" s="40"/>
      <c r="B239" s="41"/>
      <c r="C239" s="265" t="s">
        <v>293</v>
      </c>
      <c r="D239" s="265" t="s">
        <v>268</v>
      </c>
      <c r="E239" s="266" t="s">
        <v>294</v>
      </c>
      <c r="F239" s="267" t="s">
        <v>295</v>
      </c>
      <c r="G239" s="268" t="s">
        <v>280</v>
      </c>
      <c r="H239" s="269">
        <v>2</v>
      </c>
      <c r="I239" s="270"/>
      <c r="J239" s="271">
        <f>ROUND(I239*H239,2)</f>
        <v>0</v>
      </c>
      <c r="K239" s="267" t="s">
        <v>133</v>
      </c>
      <c r="L239" s="272"/>
      <c r="M239" s="273" t="s">
        <v>19</v>
      </c>
      <c r="N239" s="274" t="s">
        <v>44</v>
      </c>
      <c r="O239" s="86"/>
      <c r="P239" s="223">
        <f>O239*H239</f>
        <v>0</v>
      </c>
      <c r="Q239" s="223">
        <v>0.0016999999999999999</v>
      </c>
      <c r="R239" s="223">
        <f>Q239*H239</f>
        <v>0.0033999999999999998</v>
      </c>
      <c r="S239" s="223">
        <v>0</v>
      </c>
      <c r="T239" s="224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5" t="s">
        <v>237</v>
      </c>
      <c r="AT239" s="225" t="s">
        <v>268</v>
      </c>
      <c r="AU239" s="225" t="s">
        <v>82</v>
      </c>
      <c r="AY239" s="19" t="s">
        <v>127</v>
      </c>
      <c r="BE239" s="226">
        <f>IF(N239="základní",J239,0)</f>
        <v>0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9" t="s">
        <v>80</v>
      </c>
      <c r="BK239" s="226">
        <f>ROUND(I239*H239,2)</f>
        <v>0</v>
      </c>
      <c r="BL239" s="19" t="s">
        <v>134</v>
      </c>
      <c r="BM239" s="225" t="s">
        <v>296</v>
      </c>
    </row>
    <row r="240" s="2" customFormat="1" ht="24.15" customHeight="1">
      <c r="A240" s="40"/>
      <c r="B240" s="41"/>
      <c r="C240" s="214" t="s">
        <v>259</v>
      </c>
      <c r="D240" s="214" t="s">
        <v>129</v>
      </c>
      <c r="E240" s="215" t="s">
        <v>297</v>
      </c>
      <c r="F240" s="216" t="s">
        <v>298</v>
      </c>
      <c r="G240" s="217" t="s">
        <v>132</v>
      </c>
      <c r="H240" s="218">
        <v>484.02800000000002</v>
      </c>
      <c r="I240" s="219"/>
      <c r="J240" s="220">
        <f>ROUND(I240*H240,2)</f>
        <v>0</v>
      </c>
      <c r="K240" s="216" t="s">
        <v>133</v>
      </c>
      <c r="L240" s="46"/>
      <c r="M240" s="221" t="s">
        <v>19</v>
      </c>
      <c r="N240" s="222" t="s">
        <v>44</v>
      </c>
      <c r="O240" s="86"/>
      <c r="P240" s="223">
        <f>O240*H240</f>
        <v>0</v>
      </c>
      <c r="Q240" s="223">
        <v>0</v>
      </c>
      <c r="R240" s="223">
        <f>Q240*H240</f>
        <v>0</v>
      </c>
      <c r="S240" s="223">
        <v>0</v>
      </c>
      <c r="T240" s="224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5" t="s">
        <v>134</v>
      </c>
      <c r="AT240" s="225" t="s">
        <v>129</v>
      </c>
      <c r="AU240" s="225" t="s">
        <v>82</v>
      </c>
      <c r="AY240" s="19" t="s">
        <v>127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9" t="s">
        <v>80</v>
      </c>
      <c r="BK240" s="226">
        <f>ROUND(I240*H240,2)</f>
        <v>0</v>
      </c>
      <c r="BL240" s="19" t="s">
        <v>134</v>
      </c>
      <c r="BM240" s="225" t="s">
        <v>299</v>
      </c>
    </row>
    <row r="241" s="2" customFormat="1">
      <c r="A241" s="40"/>
      <c r="B241" s="41"/>
      <c r="C241" s="42"/>
      <c r="D241" s="227" t="s">
        <v>136</v>
      </c>
      <c r="E241" s="42"/>
      <c r="F241" s="228" t="s">
        <v>300</v>
      </c>
      <c r="G241" s="42"/>
      <c r="H241" s="42"/>
      <c r="I241" s="229"/>
      <c r="J241" s="42"/>
      <c r="K241" s="42"/>
      <c r="L241" s="46"/>
      <c r="M241" s="230"/>
      <c r="N241" s="231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136</v>
      </c>
      <c r="AU241" s="19" t="s">
        <v>82</v>
      </c>
    </row>
    <row r="242" s="13" customFormat="1">
      <c r="A242" s="13"/>
      <c r="B242" s="232"/>
      <c r="C242" s="233"/>
      <c r="D242" s="234" t="s">
        <v>138</v>
      </c>
      <c r="E242" s="235" t="s">
        <v>19</v>
      </c>
      <c r="F242" s="236" t="s">
        <v>301</v>
      </c>
      <c r="G242" s="233"/>
      <c r="H242" s="235" t="s">
        <v>19</v>
      </c>
      <c r="I242" s="237"/>
      <c r="J242" s="233"/>
      <c r="K242" s="233"/>
      <c r="L242" s="238"/>
      <c r="M242" s="239"/>
      <c r="N242" s="240"/>
      <c r="O242" s="240"/>
      <c r="P242" s="240"/>
      <c r="Q242" s="240"/>
      <c r="R242" s="240"/>
      <c r="S242" s="240"/>
      <c r="T242" s="24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2" t="s">
        <v>138</v>
      </c>
      <c r="AU242" s="242" t="s">
        <v>82</v>
      </c>
      <c r="AV242" s="13" t="s">
        <v>80</v>
      </c>
      <c r="AW242" s="13" t="s">
        <v>34</v>
      </c>
      <c r="AX242" s="13" t="s">
        <v>73</v>
      </c>
      <c r="AY242" s="242" t="s">
        <v>127</v>
      </c>
    </row>
    <row r="243" s="13" customFormat="1">
      <c r="A243" s="13"/>
      <c r="B243" s="232"/>
      <c r="C243" s="233"/>
      <c r="D243" s="234" t="s">
        <v>138</v>
      </c>
      <c r="E243" s="235" t="s">
        <v>19</v>
      </c>
      <c r="F243" s="236" t="s">
        <v>302</v>
      </c>
      <c r="G243" s="233"/>
      <c r="H243" s="235" t="s">
        <v>19</v>
      </c>
      <c r="I243" s="237"/>
      <c r="J243" s="233"/>
      <c r="K243" s="233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138</v>
      </c>
      <c r="AU243" s="242" t="s">
        <v>82</v>
      </c>
      <c r="AV243" s="13" t="s">
        <v>80</v>
      </c>
      <c r="AW243" s="13" t="s">
        <v>34</v>
      </c>
      <c r="AX243" s="13" t="s">
        <v>73</v>
      </c>
      <c r="AY243" s="242" t="s">
        <v>127</v>
      </c>
    </row>
    <row r="244" s="14" customFormat="1">
      <c r="A244" s="14"/>
      <c r="B244" s="243"/>
      <c r="C244" s="244"/>
      <c r="D244" s="234" t="s">
        <v>138</v>
      </c>
      <c r="E244" s="245" t="s">
        <v>19</v>
      </c>
      <c r="F244" s="246" t="s">
        <v>303</v>
      </c>
      <c r="G244" s="244"/>
      <c r="H244" s="247">
        <v>224.40000000000001</v>
      </c>
      <c r="I244" s="248"/>
      <c r="J244" s="244"/>
      <c r="K244" s="244"/>
      <c r="L244" s="249"/>
      <c r="M244" s="250"/>
      <c r="N244" s="251"/>
      <c r="O244" s="251"/>
      <c r="P244" s="251"/>
      <c r="Q244" s="251"/>
      <c r="R244" s="251"/>
      <c r="S244" s="251"/>
      <c r="T244" s="25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3" t="s">
        <v>138</v>
      </c>
      <c r="AU244" s="253" t="s">
        <v>82</v>
      </c>
      <c r="AV244" s="14" t="s">
        <v>82</v>
      </c>
      <c r="AW244" s="14" t="s">
        <v>34</v>
      </c>
      <c r="AX244" s="14" t="s">
        <v>73</v>
      </c>
      <c r="AY244" s="253" t="s">
        <v>127</v>
      </c>
    </row>
    <row r="245" s="13" customFormat="1">
      <c r="A245" s="13"/>
      <c r="B245" s="232"/>
      <c r="C245" s="233"/>
      <c r="D245" s="234" t="s">
        <v>138</v>
      </c>
      <c r="E245" s="235" t="s">
        <v>19</v>
      </c>
      <c r="F245" s="236" t="s">
        <v>304</v>
      </c>
      <c r="G245" s="233"/>
      <c r="H245" s="235" t="s">
        <v>19</v>
      </c>
      <c r="I245" s="237"/>
      <c r="J245" s="233"/>
      <c r="K245" s="233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138</v>
      </c>
      <c r="AU245" s="242" t="s">
        <v>82</v>
      </c>
      <c r="AV245" s="13" t="s">
        <v>80</v>
      </c>
      <c r="AW245" s="13" t="s">
        <v>34</v>
      </c>
      <c r="AX245" s="13" t="s">
        <v>73</v>
      </c>
      <c r="AY245" s="242" t="s">
        <v>127</v>
      </c>
    </row>
    <row r="246" s="14" customFormat="1">
      <c r="A246" s="14"/>
      <c r="B246" s="243"/>
      <c r="C246" s="244"/>
      <c r="D246" s="234" t="s">
        <v>138</v>
      </c>
      <c r="E246" s="245" t="s">
        <v>19</v>
      </c>
      <c r="F246" s="246" t="s">
        <v>305</v>
      </c>
      <c r="G246" s="244"/>
      <c r="H246" s="247">
        <v>93.599999999999994</v>
      </c>
      <c r="I246" s="248"/>
      <c r="J246" s="244"/>
      <c r="K246" s="244"/>
      <c r="L246" s="249"/>
      <c r="M246" s="250"/>
      <c r="N246" s="251"/>
      <c r="O246" s="251"/>
      <c r="P246" s="251"/>
      <c r="Q246" s="251"/>
      <c r="R246" s="251"/>
      <c r="S246" s="251"/>
      <c r="T246" s="25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3" t="s">
        <v>138</v>
      </c>
      <c r="AU246" s="253" t="s">
        <v>82</v>
      </c>
      <c r="AV246" s="14" t="s">
        <v>82</v>
      </c>
      <c r="AW246" s="14" t="s">
        <v>34</v>
      </c>
      <c r="AX246" s="14" t="s">
        <v>73</v>
      </c>
      <c r="AY246" s="253" t="s">
        <v>127</v>
      </c>
    </row>
    <row r="247" s="13" customFormat="1">
      <c r="A247" s="13"/>
      <c r="B247" s="232"/>
      <c r="C247" s="233"/>
      <c r="D247" s="234" t="s">
        <v>138</v>
      </c>
      <c r="E247" s="235" t="s">
        <v>19</v>
      </c>
      <c r="F247" s="236" t="s">
        <v>306</v>
      </c>
      <c r="G247" s="233"/>
      <c r="H247" s="235" t="s">
        <v>19</v>
      </c>
      <c r="I247" s="237"/>
      <c r="J247" s="233"/>
      <c r="K247" s="233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138</v>
      </c>
      <c r="AU247" s="242" t="s">
        <v>82</v>
      </c>
      <c r="AV247" s="13" t="s">
        <v>80</v>
      </c>
      <c r="AW247" s="13" t="s">
        <v>34</v>
      </c>
      <c r="AX247" s="13" t="s">
        <v>73</v>
      </c>
      <c r="AY247" s="242" t="s">
        <v>127</v>
      </c>
    </row>
    <row r="248" s="14" customFormat="1">
      <c r="A248" s="14"/>
      <c r="B248" s="243"/>
      <c r="C248" s="244"/>
      <c r="D248" s="234" t="s">
        <v>138</v>
      </c>
      <c r="E248" s="245" t="s">
        <v>19</v>
      </c>
      <c r="F248" s="246" t="s">
        <v>307</v>
      </c>
      <c r="G248" s="244"/>
      <c r="H248" s="247">
        <v>37</v>
      </c>
      <c r="I248" s="248"/>
      <c r="J248" s="244"/>
      <c r="K248" s="244"/>
      <c r="L248" s="249"/>
      <c r="M248" s="250"/>
      <c r="N248" s="251"/>
      <c r="O248" s="251"/>
      <c r="P248" s="251"/>
      <c r="Q248" s="251"/>
      <c r="R248" s="251"/>
      <c r="S248" s="251"/>
      <c r="T248" s="25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3" t="s">
        <v>138</v>
      </c>
      <c r="AU248" s="253" t="s">
        <v>82</v>
      </c>
      <c r="AV248" s="14" t="s">
        <v>82</v>
      </c>
      <c r="AW248" s="14" t="s">
        <v>34</v>
      </c>
      <c r="AX248" s="14" t="s">
        <v>73</v>
      </c>
      <c r="AY248" s="253" t="s">
        <v>127</v>
      </c>
    </row>
    <row r="249" s="13" customFormat="1">
      <c r="A249" s="13"/>
      <c r="B249" s="232"/>
      <c r="C249" s="233"/>
      <c r="D249" s="234" t="s">
        <v>138</v>
      </c>
      <c r="E249" s="235" t="s">
        <v>19</v>
      </c>
      <c r="F249" s="236" t="s">
        <v>308</v>
      </c>
      <c r="G249" s="233"/>
      <c r="H249" s="235" t="s">
        <v>19</v>
      </c>
      <c r="I249" s="237"/>
      <c r="J249" s="233"/>
      <c r="K249" s="233"/>
      <c r="L249" s="238"/>
      <c r="M249" s="239"/>
      <c r="N249" s="240"/>
      <c r="O249" s="240"/>
      <c r="P249" s="240"/>
      <c r="Q249" s="240"/>
      <c r="R249" s="240"/>
      <c r="S249" s="240"/>
      <c r="T249" s="24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2" t="s">
        <v>138</v>
      </c>
      <c r="AU249" s="242" t="s">
        <v>82</v>
      </c>
      <c r="AV249" s="13" t="s">
        <v>80</v>
      </c>
      <c r="AW249" s="13" t="s">
        <v>34</v>
      </c>
      <c r="AX249" s="13" t="s">
        <v>73</v>
      </c>
      <c r="AY249" s="242" t="s">
        <v>127</v>
      </c>
    </row>
    <row r="250" s="14" customFormat="1">
      <c r="A250" s="14"/>
      <c r="B250" s="243"/>
      <c r="C250" s="244"/>
      <c r="D250" s="234" t="s">
        <v>138</v>
      </c>
      <c r="E250" s="245" t="s">
        <v>19</v>
      </c>
      <c r="F250" s="246" t="s">
        <v>309</v>
      </c>
      <c r="G250" s="244"/>
      <c r="H250" s="247">
        <v>8.6400000000000006</v>
      </c>
      <c r="I250" s="248"/>
      <c r="J250" s="244"/>
      <c r="K250" s="244"/>
      <c r="L250" s="249"/>
      <c r="M250" s="250"/>
      <c r="N250" s="251"/>
      <c r="O250" s="251"/>
      <c r="P250" s="251"/>
      <c r="Q250" s="251"/>
      <c r="R250" s="251"/>
      <c r="S250" s="251"/>
      <c r="T250" s="25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3" t="s">
        <v>138</v>
      </c>
      <c r="AU250" s="253" t="s">
        <v>82</v>
      </c>
      <c r="AV250" s="14" t="s">
        <v>82</v>
      </c>
      <c r="AW250" s="14" t="s">
        <v>34</v>
      </c>
      <c r="AX250" s="14" t="s">
        <v>73</v>
      </c>
      <c r="AY250" s="253" t="s">
        <v>127</v>
      </c>
    </row>
    <row r="251" s="13" customFormat="1">
      <c r="A251" s="13"/>
      <c r="B251" s="232"/>
      <c r="C251" s="233"/>
      <c r="D251" s="234" t="s">
        <v>138</v>
      </c>
      <c r="E251" s="235" t="s">
        <v>19</v>
      </c>
      <c r="F251" s="236" t="s">
        <v>189</v>
      </c>
      <c r="G251" s="233"/>
      <c r="H251" s="235" t="s">
        <v>19</v>
      </c>
      <c r="I251" s="237"/>
      <c r="J251" s="233"/>
      <c r="K251" s="233"/>
      <c r="L251" s="238"/>
      <c r="M251" s="239"/>
      <c r="N251" s="240"/>
      <c r="O251" s="240"/>
      <c r="P251" s="240"/>
      <c r="Q251" s="240"/>
      <c r="R251" s="240"/>
      <c r="S251" s="240"/>
      <c r="T251" s="24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2" t="s">
        <v>138</v>
      </c>
      <c r="AU251" s="242" t="s">
        <v>82</v>
      </c>
      <c r="AV251" s="13" t="s">
        <v>80</v>
      </c>
      <c r="AW251" s="13" t="s">
        <v>34</v>
      </c>
      <c r="AX251" s="13" t="s">
        <v>73</v>
      </c>
      <c r="AY251" s="242" t="s">
        <v>127</v>
      </c>
    </row>
    <row r="252" s="13" customFormat="1">
      <c r="A252" s="13"/>
      <c r="B252" s="232"/>
      <c r="C252" s="233"/>
      <c r="D252" s="234" t="s">
        <v>138</v>
      </c>
      <c r="E252" s="235" t="s">
        <v>19</v>
      </c>
      <c r="F252" s="236" t="s">
        <v>145</v>
      </c>
      <c r="G252" s="233"/>
      <c r="H252" s="235" t="s">
        <v>19</v>
      </c>
      <c r="I252" s="237"/>
      <c r="J252" s="233"/>
      <c r="K252" s="233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138</v>
      </c>
      <c r="AU252" s="242" t="s">
        <v>82</v>
      </c>
      <c r="AV252" s="13" t="s">
        <v>80</v>
      </c>
      <c r="AW252" s="13" t="s">
        <v>34</v>
      </c>
      <c r="AX252" s="13" t="s">
        <v>73</v>
      </c>
      <c r="AY252" s="242" t="s">
        <v>127</v>
      </c>
    </row>
    <row r="253" s="13" customFormat="1">
      <c r="A253" s="13"/>
      <c r="B253" s="232"/>
      <c r="C253" s="233"/>
      <c r="D253" s="234" t="s">
        <v>138</v>
      </c>
      <c r="E253" s="235" t="s">
        <v>19</v>
      </c>
      <c r="F253" s="236" t="s">
        <v>146</v>
      </c>
      <c r="G253" s="233"/>
      <c r="H253" s="235" t="s">
        <v>19</v>
      </c>
      <c r="I253" s="237"/>
      <c r="J253" s="233"/>
      <c r="K253" s="233"/>
      <c r="L253" s="238"/>
      <c r="M253" s="239"/>
      <c r="N253" s="240"/>
      <c r="O253" s="240"/>
      <c r="P253" s="240"/>
      <c r="Q253" s="240"/>
      <c r="R253" s="240"/>
      <c r="S253" s="240"/>
      <c r="T253" s="24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2" t="s">
        <v>138</v>
      </c>
      <c r="AU253" s="242" t="s">
        <v>82</v>
      </c>
      <c r="AV253" s="13" t="s">
        <v>80</v>
      </c>
      <c r="AW253" s="13" t="s">
        <v>34</v>
      </c>
      <c r="AX253" s="13" t="s">
        <v>73</v>
      </c>
      <c r="AY253" s="242" t="s">
        <v>127</v>
      </c>
    </row>
    <row r="254" s="14" customFormat="1">
      <c r="A254" s="14"/>
      <c r="B254" s="243"/>
      <c r="C254" s="244"/>
      <c r="D254" s="234" t="s">
        <v>138</v>
      </c>
      <c r="E254" s="245" t="s">
        <v>19</v>
      </c>
      <c r="F254" s="246" t="s">
        <v>310</v>
      </c>
      <c r="G254" s="244"/>
      <c r="H254" s="247">
        <v>16.199999999999999</v>
      </c>
      <c r="I254" s="248"/>
      <c r="J254" s="244"/>
      <c r="K254" s="244"/>
      <c r="L254" s="249"/>
      <c r="M254" s="250"/>
      <c r="N254" s="251"/>
      <c r="O254" s="251"/>
      <c r="P254" s="251"/>
      <c r="Q254" s="251"/>
      <c r="R254" s="251"/>
      <c r="S254" s="251"/>
      <c r="T254" s="252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3" t="s">
        <v>138</v>
      </c>
      <c r="AU254" s="253" t="s">
        <v>82</v>
      </c>
      <c r="AV254" s="14" t="s">
        <v>82</v>
      </c>
      <c r="AW254" s="14" t="s">
        <v>34</v>
      </c>
      <c r="AX254" s="14" t="s">
        <v>73</v>
      </c>
      <c r="AY254" s="253" t="s">
        <v>127</v>
      </c>
    </row>
    <row r="255" s="14" customFormat="1">
      <c r="A255" s="14"/>
      <c r="B255" s="243"/>
      <c r="C255" s="244"/>
      <c r="D255" s="234" t="s">
        <v>138</v>
      </c>
      <c r="E255" s="245" t="s">
        <v>19</v>
      </c>
      <c r="F255" s="246" t="s">
        <v>311</v>
      </c>
      <c r="G255" s="244"/>
      <c r="H255" s="247">
        <v>12.4</v>
      </c>
      <c r="I255" s="248"/>
      <c r="J255" s="244"/>
      <c r="K255" s="244"/>
      <c r="L255" s="249"/>
      <c r="M255" s="250"/>
      <c r="N255" s="251"/>
      <c r="O255" s="251"/>
      <c r="P255" s="251"/>
      <c r="Q255" s="251"/>
      <c r="R255" s="251"/>
      <c r="S255" s="251"/>
      <c r="T255" s="25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3" t="s">
        <v>138</v>
      </c>
      <c r="AU255" s="253" t="s">
        <v>82</v>
      </c>
      <c r="AV255" s="14" t="s">
        <v>82</v>
      </c>
      <c r="AW255" s="14" t="s">
        <v>34</v>
      </c>
      <c r="AX255" s="14" t="s">
        <v>73</v>
      </c>
      <c r="AY255" s="253" t="s">
        <v>127</v>
      </c>
    </row>
    <row r="256" s="13" customFormat="1">
      <c r="A256" s="13"/>
      <c r="B256" s="232"/>
      <c r="C256" s="233"/>
      <c r="D256" s="234" t="s">
        <v>138</v>
      </c>
      <c r="E256" s="235" t="s">
        <v>19</v>
      </c>
      <c r="F256" s="236" t="s">
        <v>149</v>
      </c>
      <c r="G256" s="233"/>
      <c r="H256" s="235" t="s">
        <v>19</v>
      </c>
      <c r="I256" s="237"/>
      <c r="J256" s="233"/>
      <c r="K256" s="233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138</v>
      </c>
      <c r="AU256" s="242" t="s">
        <v>82</v>
      </c>
      <c r="AV256" s="13" t="s">
        <v>80</v>
      </c>
      <c r="AW256" s="13" t="s">
        <v>34</v>
      </c>
      <c r="AX256" s="13" t="s">
        <v>73</v>
      </c>
      <c r="AY256" s="242" t="s">
        <v>127</v>
      </c>
    </row>
    <row r="257" s="14" customFormat="1">
      <c r="A257" s="14"/>
      <c r="B257" s="243"/>
      <c r="C257" s="244"/>
      <c r="D257" s="234" t="s">
        <v>138</v>
      </c>
      <c r="E257" s="245" t="s">
        <v>19</v>
      </c>
      <c r="F257" s="246" t="s">
        <v>312</v>
      </c>
      <c r="G257" s="244"/>
      <c r="H257" s="247">
        <v>3.6000000000000001</v>
      </c>
      <c r="I257" s="248"/>
      <c r="J257" s="244"/>
      <c r="K257" s="244"/>
      <c r="L257" s="249"/>
      <c r="M257" s="250"/>
      <c r="N257" s="251"/>
      <c r="O257" s="251"/>
      <c r="P257" s="251"/>
      <c r="Q257" s="251"/>
      <c r="R257" s="251"/>
      <c r="S257" s="251"/>
      <c r="T257" s="25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3" t="s">
        <v>138</v>
      </c>
      <c r="AU257" s="253" t="s">
        <v>82</v>
      </c>
      <c r="AV257" s="14" t="s">
        <v>82</v>
      </c>
      <c r="AW257" s="14" t="s">
        <v>34</v>
      </c>
      <c r="AX257" s="14" t="s">
        <v>73</v>
      </c>
      <c r="AY257" s="253" t="s">
        <v>127</v>
      </c>
    </row>
    <row r="258" s="13" customFormat="1">
      <c r="A258" s="13"/>
      <c r="B258" s="232"/>
      <c r="C258" s="233"/>
      <c r="D258" s="234" t="s">
        <v>138</v>
      </c>
      <c r="E258" s="235" t="s">
        <v>19</v>
      </c>
      <c r="F258" s="236" t="s">
        <v>151</v>
      </c>
      <c r="G258" s="233"/>
      <c r="H258" s="235" t="s">
        <v>19</v>
      </c>
      <c r="I258" s="237"/>
      <c r="J258" s="233"/>
      <c r="K258" s="233"/>
      <c r="L258" s="238"/>
      <c r="M258" s="239"/>
      <c r="N258" s="240"/>
      <c r="O258" s="240"/>
      <c r="P258" s="240"/>
      <c r="Q258" s="240"/>
      <c r="R258" s="240"/>
      <c r="S258" s="240"/>
      <c r="T258" s="24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2" t="s">
        <v>138</v>
      </c>
      <c r="AU258" s="242" t="s">
        <v>82</v>
      </c>
      <c r="AV258" s="13" t="s">
        <v>80</v>
      </c>
      <c r="AW258" s="13" t="s">
        <v>34</v>
      </c>
      <c r="AX258" s="13" t="s">
        <v>73</v>
      </c>
      <c r="AY258" s="242" t="s">
        <v>127</v>
      </c>
    </row>
    <row r="259" s="14" customFormat="1">
      <c r="A259" s="14"/>
      <c r="B259" s="243"/>
      <c r="C259" s="244"/>
      <c r="D259" s="234" t="s">
        <v>138</v>
      </c>
      <c r="E259" s="245" t="s">
        <v>19</v>
      </c>
      <c r="F259" s="246" t="s">
        <v>313</v>
      </c>
      <c r="G259" s="244"/>
      <c r="H259" s="247">
        <v>1.3879999999999999</v>
      </c>
      <c r="I259" s="248"/>
      <c r="J259" s="244"/>
      <c r="K259" s="244"/>
      <c r="L259" s="249"/>
      <c r="M259" s="250"/>
      <c r="N259" s="251"/>
      <c r="O259" s="251"/>
      <c r="P259" s="251"/>
      <c r="Q259" s="251"/>
      <c r="R259" s="251"/>
      <c r="S259" s="251"/>
      <c r="T259" s="252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3" t="s">
        <v>138</v>
      </c>
      <c r="AU259" s="253" t="s">
        <v>82</v>
      </c>
      <c r="AV259" s="14" t="s">
        <v>82</v>
      </c>
      <c r="AW259" s="14" t="s">
        <v>34</v>
      </c>
      <c r="AX259" s="14" t="s">
        <v>73</v>
      </c>
      <c r="AY259" s="253" t="s">
        <v>127</v>
      </c>
    </row>
    <row r="260" s="13" customFormat="1">
      <c r="A260" s="13"/>
      <c r="B260" s="232"/>
      <c r="C260" s="233"/>
      <c r="D260" s="234" t="s">
        <v>138</v>
      </c>
      <c r="E260" s="235" t="s">
        <v>19</v>
      </c>
      <c r="F260" s="236" t="s">
        <v>153</v>
      </c>
      <c r="G260" s="233"/>
      <c r="H260" s="235" t="s">
        <v>19</v>
      </c>
      <c r="I260" s="237"/>
      <c r="J260" s="233"/>
      <c r="K260" s="233"/>
      <c r="L260" s="238"/>
      <c r="M260" s="239"/>
      <c r="N260" s="240"/>
      <c r="O260" s="240"/>
      <c r="P260" s="240"/>
      <c r="Q260" s="240"/>
      <c r="R260" s="240"/>
      <c r="S260" s="240"/>
      <c r="T260" s="24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2" t="s">
        <v>138</v>
      </c>
      <c r="AU260" s="242" t="s">
        <v>82</v>
      </c>
      <c r="AV260" s="13" t="s">
        <v>80</v>
      </c>
      <c r="AW260" s="13" t="s">
        <v>34</v>
      </c>
      <c r="AX260" s="13" t="s">
        <v>73</v>
      </c>
      <c r="AY260" s="242" t="s">
        <v>127</v>
      </c>
    </row>
    <row r="261" s="14" customFormat="1">
      <c r="A261" s="14"/>
      <c r="B261" s="243"/>
      <c r="C261" s="244"/>
      <c r="D261" s="234" t="s">
        <v>138</v>
      </c>
      <c r="E261" s="245" t="s">
        <v>19</v>
      </c>
      <c r="F261" s="246" t="s">
        <v>314</v>
      </c>
      <c r="G261" s="244"/>
      <c r="H261" s="247">
        <v>19.5</v>
      </c>
      <c r="I261" s="248"/>
      <c r="J261" s="244"/>
      <c r="K261" s="244"/>
      <c r="L261" s="249"/>
      <c r="M261" s="250"/>
      <c r="N261" s="251"/>
      <c r="O261" s="251"/>
      <c r="P261" s="251"/>
      <c r="Q261" s="251"/>
      <c r="R261" s="251"/>
      <c r="S261" s="251"/>
      <c r="T261" s="25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3" t="s">
        <v>138</v>
      </c>
      <c r="AU261" s="253" t="s">
        <v>82</v>
      </c>
      <c r="AV261" s="14" t="s">
        <v>82</v>
      </c>
      <c r="AW261" s="14" t="s">
        <v>34</v>
      </c>
      <c r="AX261" s="14" t="s">
        <v>73</v>
      </c>
      <c r="AY261" s="253" t="s">
        <v>127</v>
      </c>
    </row>
    <row r="262" s="13" customFormat="1">
      <c r="A262" s="13"/>
      <c r="B262" s="232"/>
      <c r="C262" s="233"/>
      <c r="D262" s="234" t="s">
        <v>138</v>
      </c>
      <c r="E262" s="235" t="s">
        <v>19</v>
      </c>
      <c r="F262" s="236" t="s">
        <v>155</v>
      </c>
      <c r="G262" s="233"/>
      <c r="H262" s="235" t="s">
        <v>19</v>
      </c>
      <c r="I262" s="237"/>
      <c r="J262" s="233"/>
      <c r="K262" s="233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138</v>
      </c>
      <c r="AU262" s="242" t="s">
        <v>82</v>
      </c>
      <c r="AV262" s="13" t="s">
        <v>80</v>
      </c>
      <c r="AW262" s="13" t="s">
        <v>34</v>
      </c>
      <c r="AX262" s="13" t="s">
        <v>73</v>
      </c>
      <c r="AY262" s="242" t="s">
        <v>127</v>
      </c>
    </row>
    <row r="263" s="14" customFormat="1">
      <c r="A263" s="14"/>
      <c r="B263" s="243"/>
      <c r="C263" s="244"/>
      <c r="D263" s="234" t="s">
        <v>138</v>
      </c>
      <c r="E263" s="245" t="s">
        <v>19</v>
      </c>
      <c r="F263" s="246" t="s">
        <v>315</v>
      </c>
      <c r="G263" s="244"/>
      <c r="H263" s="247">
        <v>11.199999999999999</v>
      </c>
      <c r="I263" s="248"/>
      <c r="J263" s="244"/>
      <c r="K263" s="244"/>
      <c r="L263" s="249"/>
      <c r="M263" s="250"/>
      <c r="N263" s="251"/>
      <c r="O263" s="251"/>
      <c r="P263" s="251"/>
      <c r="Q263" s="251"/>
      <c r="R263" s="251"/>
      <c r="S263" s="251"/>
      <c r="T263" s="25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3" t="s">
        <v>138</v>
      </c>
      <c r="AU263" s="253" t="s">
        <v>82</v>
      </c>
      <c r="AV263" s="14" t="s">
        <v>82</v>
      </c>
      <c r="AW263" s="14" t="s">
        <v>34</v>
      </c>
      <c r="AX263" s="14" t="s">
        <v>73</v>
      </c>
      <c r="AY263" s="253" t="s">
        <v>127</v>
      </c>
    </row>
    <row r="264" s="13" customFormat="1">
      <c r="A264" s="13"/>
      <c r="B264" s="232"/>
      <c r="C264" s="233"/>
      <c r="D264" s="234" t="s">
        <v>138</v>
      </c>
      <c r="E264" s="235" t="s">
        <v>19</v>
      </c>
      <c r="F264" s="236" t="s">
        <v>157</v>
      </c>
      <c r="G264" s="233"/>
      <c r="H264" s="235" t="s">
        <v>19</v>
      </c>
      <c r="I264" s="237"/>
      <c r="J264" s="233"/>
      <c r="K264" s="233"/>
      <c r="L264" s="238"/>
      <c r="M264" s="239"/>
      <c r="N264" s="240"/>
      <c r="O264" s="240"/>
      <c r="P264" s="240"/>
      <c r="Q264" s="240"/>
      <c r="R264" s="240"/>
      <c r="S264" s="240"/>
      <c r="T264" s="24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2" t="s">
        <v>138</v>
      </c>
      <c r="AU264" s="242" t="s">
        <v>82</v>
      </c>
      <c r="AV264" s="13" t="s">
        <v>80</v>
      </c>
      <c r="AW264" s="13" t="s">
        <v>34</v>
      </c>
      <c r="AX264" s="13" t="s">
        <v>73</v>
      </c>
      <c r="AY264" s="242" t="s">
        <v>127</v>
      </c>
    </row>
    <row r="265" s="14" customFormat="1">
      <c r="A265" s="14"/>
      <c r="B265" s="243"/>
      <c r="C265" s="244"/>
      <c r="D265" s="234" t="s">
        <v>138</v>
      </c>
      <c r="E265" s="245" t="s">
        <v>19</v>
      </c>
      <c r="F265" s="246" t="s">
        <v>316</v>
      </c>
      <c r="G265" s="244"/>
      <c r="H265" s="247">
        <v>12</v>
      </c>
      <c r="I265" s="248"/>
      <c r="J265" s="244"/>
      <c r="K265" s="244"/>
      <c r="L265" s="249"/>
      <c r="M265" s="250"/>
      <c r="N265" s="251"/>
      <c r="O265" s="251"/>
      <c r="P265" s="251"/>
      <c r="Q265" s="251"/>
      <c r="R265" s="251"/>
      <c r="S265" s="251"/>
      <c r="T265" s="252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3" t="s">
        <v>138</v>
      </c>
      <c r="AU265" s="253" t="s">
        <v>82</v>
      </c>
      <c r="AV265" s="14" t="s">
        <v>82</v>
      </c>
      <c r="AW265" s="14" t="s">
        <v>34</v>
      </c>
      <c r="AX265" s="14" t="s">
        <v>73</v>
      </c>
      <c r="AY265" s="253" t="s">
        <v>127</v>
      </c>
    </row>
    <row r="266" s="13" customFormat="1">
      <c r="A266" s="13"/>
      <c r="B266" s="232"/>
      <c r="C266" s="233"/>
      <c r="D266" s="234" t="s">
        <v>138</v>
      </c>
      <c r="E266" s="235" t="s">
        <v>19</v>
      </c>
      <c r="F266" s="236" t="s">
        <v>159</v>
      </c>
      <c r="G266" s="233"/>
      <c r="H266" s="235" t="s">
        <v>19</v>
      </c>
      <c r="I266" s="237"/>
      <c r="J266" s="233"/>
      <c r="K266" s="233"/>
      <c r="L266" s="238"/>
      <c r="M266" s="239"/>
      <c r="N266" s="240"/>
      <c r="O266" s="240"/>
      <c r="P266" s="240"/>
      <c r="Q266" s="240"/>
      <c r="R266" s="240"/>
      <c r="S266" s="240"/>
      <c r="T266" s="24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2" t="s">
        <v>138</v>
      </c>
      <c r="AU266" s="242" t="s">
        <v>82</v>
      </c>
      <c r="AV266" s="13" t="s">
        <v>80</v>
      </c>
      <c r="AW266" s="13" t="s">
        <v>34</v>
      </c>
      <c r="AX266" s="13" t="s">
        <v>73</v>
      </c>
      <c r="AY266" s="242" t="s">
        <v>127</v>
      </c>
    </row>
    <row r="267" s="14" customFormat="1">
      <c r="A267" s="14"/>
      <c r="B267" s="243"/>
      <c r="C267" s="244"/>
      <c r="D267" s="234" t="s">
        <v>138</v>
      </c>
      <c r="E267" s="245" t="s">
        <v>19</v>
      </c>
      <c r="F267" s="246" t="s">
        <v>317</v>
      </c>
      <c r="G267" s="244"/>
      <c r="H267" s="247">
        <v>13.800000000000001</v>
      </c>
      <c r="I267" s="248"/>
      <c r="J267" s="244"/>
      <c r="K267" s="244"/>
      <c r="L267" s="249"/>
      <c r="M267" s="250"/>
      <c r="N267" s="251"/>
      <c r="O267" s="251"/>
      <c r="P267" s="251"/>
      <c r="Q267" s="251"/>
      <c r="R267" s="251"/>
      <c r="S267" s="251"/>
      <c r="T267" s="252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3" t="s">
        <v>138</v>
      </c>
      <c r="AU267" s="253" t="s">
        <v>82</v>
      </c>
      <c r="AV267" s="14" t="s">
        <v>82</v>
      </c>
      <c r="AW267" s="14" t="s">
        <v>34</v>
      </c>
      <c r="AX267" s="14" t="s">
        <v>73</v>
      </c>
      <c r="AY267" s="253" t="s">
        <v>127</v>
      </c>
    </row>
    <row r="268" s="13" customFormat="1">
      <c r="A268" s="13"/>
      <c r="B268" s="232"/>
      <c r="C268" s="233"/>
      <c r="D268" s="234" t="s">
        <v>138</v>
      </c>
      <c r="E268" s="235" t="s">
        <v>19</v>
      </c>
      <c r="F268" s="236" t="s">
        <v>161</v>
      </c>
      <c r="G268" s="233"/>
      <c r="H268" s="235" t="s">
        <v>19</v>
      </c>
      <c r="I268" s="237"/>
      <c r="J268" s="233"/>
      <c r="K268" s="233"/>
      <c r="L268" s="238"/>
      <c r="M268" s="239"/>
      <c r="N268" s="240"/>
      <c r="O268" s="240"/>
      <c r="P268" s="240"/>
      <c r="Q268" s="240"/>
      <c r="R268" s="240"/>
      <c r="S268" s="240"/>
      <c r="T268" s="24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2" t="s">
        <v>138</v>
      </c>
      <c r="AU268" s="242" t="s">
        <v>82</v>
      </c>
      <c r="AV268" s="13" t="s">
        <v>80</v>
      </c>
      <c r="AW268" s="13" t="s">
        <v>34</v>
      </c>
      <c r="AX268" s="13" t="s">
        <v>73</v>
      </c>
      <c r="AY268" s="242" t="s">
        <v>127</v>
      </c>
    </row>
    <row r="269" s="14" customFormat="1">
      <c r="A269" s="14"/>
      <c r="B269" s="243"/>
      <c r="C269" s="244"/>
      <c r="D269" s="234" t="s">
        <v>138</v>
      </c>
      <c r="E269" s="245" t="s">
        <v>19</v>
      </c>
      <c r="F269" s="246" t="s">
        <v>318</v>
      </c>
      <c r="G269" s="244"/>
      <c r="H269" s="247">
        <v>30.300000000000001</v>
      </c>
      <c r="I269" s="248"/>
      <c r="J269" s="244"/>
      <c r="K269" s="244"/>
      <c r="L269" s="249"/>
      <c r="M269" s="250"/>
      <c r="N269" s="251"/>
      <c r="O269" s="251"/>
      <c r="P269" s="251"/>
      <c r="Q269" s="251"/>
      <c r="R269" s="251"/>
      <c r="S269" s="251"/>
      <c r="T269" s="25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3" t="s">
        <v>138</v>
      </c>
      <c r="AU269" s="253" t="s">
        <v>82</v>
      </c>
      <c r="AV269" s="14" t="s">
        <v>82</v>
      </c>
      <c r="AW269" s="14" t="s">
        <v>34</v>
      </c>
      <c r="AX269" s="14" t="s">
        <v>73</v>
      </c>
      <c r="AY269" s="253" t="s">
        <v>127</v>
      </c>
    </row>
    <row r="270" s="15" customFormat="1">
      <c r="A270" s="15"/>
      <c r="B270" s="254"/>
      <c r="C270" s="255"/>
      <c r="D270" s="234" t="s">
        <v>138</v>
      </c>
      <c r="E270" s="256" t="s">
        <v>19</v>
      </c>
      <c r="F270" s="257" t="s">
        <v>163</v>
      </c>
      <c r="G270" s="255"/>
      <c r="H270" s="258">
        <v>484.02800000000002</v>
      </c>
      <c r="I270" s="259"/>
      <c r="J270" s="255"/>
      <c r="K270" s="255"/>
      <c r="L270" s="260"/>
      <c r="M270" s="261"/>
      <c r="N270" s="262"/>
      <c r="O270" s="262"/>
      <c r="P270" s="262"/>
      <c r="Q270" s="262"/>
      <c r="R270" s="262"/>
      <c r="S270" s="262"/>
      <c r="T270" s="263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4" t="s">
        <v>138</v>
      </c>
      <c r="AU270" s="264" t="s">
        <v>82</v>
      </c>
      <c r="AV270" s="15" t="s">
        <v>134</v>
      </c>
      <c r="AW270" s="15" t="s">
        <v>34</v>
      </c>
      <c r="AX270" s="15" t="s">
        <v>80</v>
      </c>
      <c r="AY270" s="264" t="s">
        <v>127</v>
      </c>
    </row>
    <row r="271" s="12" customFormat="1" ht="22.8" customHeight="1">
      <c r="A271" s="12"/>
      <c r="B271" s="198"/>
      <c r="C271" s="199"/>
      <c r="D271" s="200" t="s">
        <v>72</v>
      </c>
      <c r="E271" s="212" t="s">
        <v>319</v>
      </c>
      <c r="F271" s="212" t="s">
        <v>320</v>
      </c>
      <c r="G271" s="199"/>
      <c r="H271" s="199"/>
      <c r="I271" s="202"/>
      <c r="J271" s="213">
        <f>BK271</f>
        <v>0</v>
      </c>
      <c r="K271" s="199"/>
      <c r="L271" s="204"/>
      <c r="M271" s="205"/>
      <c r="N271" s="206"/>
      <c r="O271" s="206"/>
      <c r="P271" s="207">
        <f>SUM(P272:P286)</f>
        <v>0</v>
      </c>
      <c r="Q271" s="206"/>
      <c r="R271" s="207">
        <f>SUM(R272:R286)</f>
        <v>0</v>
      </c>
      <c r="S271" s="206"/>
      <c r="T271" s="208">
        <f>SUM(T272:T286)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09" t="s">
        <v>80</v>
      </c>
      <c r="AT271" s="210" t="s">
        <v>72</v>
      </c>
      <c r="AU271" s="210" t="s">
        <v>80</v>
      </c>
      <c r="AY271" s="209" t="s">
        <v>127</v>
      </c>
      <c r="BK271" s="211">
        <f>SUM(BK272:BK286)</f>
        <v>0</v>
      </c>
    </row>
    <row r="272" s="2" customFormat="1" ht="16.5" customHeight="1">
      <c r="A272" s="40"/>
      <c r="B272" s="41"/>
      <c r="C272" s="214" t="s">
        <v>321</v>
      </c>
      <c r="D272" s="214" t="s">
        <v>129</v>
      </c>
      <c r="E272" s="215" t="s">
        <v>322</v>
      </c>
      <c r="F272" s="216" t="s">
        <v>323</v>
      </c>
      <c r="G272" s="217" t="s">
        <v>324</v>
      </c>
      <c r="H272" s="218">
        <v>3.9689999999999999</v>
      </c>
      <c r="I272" s="219"/>
      <c r="J272" s="220">
        <f>ROUND(I272*H272,2)</f>
        <v>0</v>
      </c>
      <c r="K272" s="216" t="s">
        <v>133</v>
      </c>
      <c r="L272" s="46"/>
      <c r="M272" s="221" t="s">
        <v>19</v>
      </c>
      <c r="N272" s="222" t="s">
        <v>44</v>
      </c>
      <c r="O272" s="86"/>
      <c r="P272" s="223">
        <f>O272*H272</f>
        <v>0</v>
      </c>
      <c r="Q272" s="223">
        <v>0</v>
      </c>
      <c r="R272" s="223">
        <f>Q272*H272</f>
        <v>0</v>
      </c>
      <c r="S272" s="223">
        <v>0</v>
      </c>
      <c r="T272" s="224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25" t="s">
        <v>134</v>
      </c>
      <c r="AT272" s="225" t="s">
        <v>129</v>
      </c>
      <c r="AU272" s="225" t="s">
        <v>82</v>
      </c>
      <c r="AY272" s="19" t="s">
        <v>127</v>
      </c>
      <c r="BE272" s="226">
        <f>IF(N272="základní",J272,0)</f>
        <v>0</v>
      </c>
      <c r="BF272" s="226">
        <f>IF(N272="snížená",J272,0)</f>
        <v>0</v>
      </c>
      <c r="BG272" s="226">
        <f>IF(N272="zákl. přenesená",J272,0)</f>
        <v>0</v>
      </c>
      <c r="BH272" s="226">
        <f>IF(N272="sníž. přenesená",J272,0)</f>
        <v>0</v>
      </c>
      <c r="BI272" s="226">
        <f>IF(N272="nulová",J272,0)</f>
        <v>0</v>
      </c>
      <c r="BJ272" s="19" t="s">
        <v>80</v>
      </c>
      <c r="BK272" s="226">
        <f>ROUND(I272*H272,2)</f>
        <v>0</v>
      </c>
      <c r="BL272" s="19" t="s">
        <v>134</v>
      </c>
      <c r="BM272" s="225" t="s">
        <v>325</v>
      </c>
    </row>
    <row r="273" s="2" customFormat="1">
      <c r="A273" s="40"/>
      <c r="B273" s="41"/>
      <c r="C273" s="42"/>
      <c r="D273" s="227" t="s">
        <v>136</v>
      </c>
      <c r="E273" s="42"/>
      <c r="F273" s="228" t="s">
        <v>326</v>
      </c>
      <c r="G273" s="42"/>
      <c r="H273" s="42"/>
      <c r="I273" s="229"/>
      <c r="J273" s="42"/>
      <c r="K273" s="42"/>
      <c r="L273" s="46"/>
      <c r="M273" s="230"/>
      <c r="N273" s="231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136</v>
      </c>
      <c r="AU273" s="19" t="s">
        <v>82</v>
      </c>
    </row>
    <row r="274" s="13" customFormat="1">
      <c r="A274" s="13"/>
      <c r="B274" s="232"/>
      <c r="C274" s="233"/>
      <c r="D274" s="234" t="s">
        <v>138</v>
      </c>
      <c r="E274" s="235" t="s">
        <v>19</v>
      </c>
      <c r="F274" s="236" t="s">
        <v>327</v>
      </c>
      <c r="G274" s="233"/>
      <c r="H274" s="235" t="s">
        <v>19</v>
      </c>
      <c r="I274" s="237"/>
      <c r="J274" s="233"/>
      <c r="K274" s="233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138</v>
      </c>
      <c r="AU274" s="242" t="s">
        <v>82</v>
      </c>
      <c r="AV274" s="13" t="s">
        <v>80</v>
      </c>
      <c r="AW274" s="13" t="s">
        <v>34</v>
      </c>
      <c r="AX274" s="13" t="s">
        <v>73</v>
      </c>
      <c r="AY274" s="242" t="s">
        <v>127</v>
      </c>
    </row>
    <row r="275" s="13" customFormat="1">
      <c r="A275" s="13"/>
      <c r="B275" s="232"/>
      <c r="C275" s="233"/>
      <c r="D275" s="234" t="s">
        <v>138</v>
      </c>
      <c r="E275" s="235" t="s">
        <v>19</v>
      </c>
      <c r="F275" s="236" t="s">
        <v>328</v>
      </c>
      <c r="G275" s="233"/>
      <c r="H275" s="235" t="s">
        <v>19</v>
      </c>
      <c r="I275" s="237"/>
      <c r="J275" s="233"/>
      <c r="K275" s="233"/>
      <c r="L275" s="238"/>
      <c r="M275" s="239"/>
      <c r="N275" s="240"/>
      <c r="O275" s="240"/>
      <c r="P275" s="240"/>
      <c r="Q275" s="240"/>
      <c r="R275" s="240"/>
      <c r="S275" s="240"/>
      <c r="T275" s="24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2" t="s">
        <v>138</v>
      </c>
      <c r="AU275" s="242" t="s">
        <v>82</v>
      </c>
      <c r="AV275" s="13" t="s">
        <v>80</v>
      </c>
      <c r="AW275" s="13" t="s">
        <v>34</v>
      </c>
      <c r="AX275" s="13" t="s">
        <v>73</v>
      </c>
      <c r="AY275" s="242" t="s">
        <v>127</v>
      </c>
    </row>
    <row r="276" s="13" customFormat="1">
      <c r="A276" s="13"/>
      <c r="B276" s="232"/>
      <c r="C276" s="233"/>
      <c r="D276" s="234" t="s">
        <v>138</v>
      </c>
      <c r="E276" s="235" t="s">
        <v>19</v>
      </c>
      <c r="F276" s="236" t="s">
        <v>329</v>
      </c>
      <c r="G276" s="233"/>
      <c r="H276" s="235" t="s">
        <v>19</v>
      </c>
      <c r="I276" s="237"/>
      <c r="J276" s="233"/>
      <c r="K276" s="233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138</v>
      </c>
      <c r="AU276" s="242" t="s">
        <v>82</v>
      </c>
      <c r="AV276" s="13" t="s">
        <v>80</v>
      </c>
      <c r="AW276" s="13" t="s">
        <v>34</v>
      </c>
      <c r="AX276" s="13" t="s">
        <v>73</v>
      </c>
      <c r="AY276" s="242" t="s">
        <v>127</v>
      </c>
    </row>
    <row r="277" s="13" customFormat="1">
      <c r="A277" s="13"/>
      <c r="B277" s="232"/>
      <c r="C277" s="233"/>
      <c r="D277" s="234" t="s">
        <v>138</v>
      </c>
      <c r="E277" s="235" t="s">
        <v>19</v>
      </c>
      <c r="F277" s="236" t="s">
        <v>330</v>
      </c>
      <c r="G277" s="233"/>
      <c r="H277" s="235" t="s">
        <v>19</v>
      </c>
      <c r="I277" s="237"/>
      <c r="J277" s="233"/>
      <c r="K277" s="233"/>
      <c r="L277" s="238"/>
      <c r="M277" s="239"/>
      <c r="N277" s="240"/>
      <c r="O277" s="240"/>
      <c r="P277" s="240"/>
      <c r="Q277" s="240"/>
      <c r="R277" s="240"/>
      <c r="S277" s="240"/>
      <c r="T277" s="24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2" t="s">
        <v>138</v>
      </c>
      <c r="AU277" s="242" t="s">
        <v>82</v>
      </c>
      <c r="AV277" s="13" t="s">
        <v>80</v>
      </c>
      <c r="AW277" s="13" t="s">
        <v>34</v>
      </c>
      <c r="AX277" s="13" t="s">
        <v>73</v>
      </c>
      <c r="AY277" s="242" t="s">
        <v>127</v>
      </c>
    </row>
    <row r="278" s="13" customFormat="1">
      <c r="A278" s="13"/>
      <c r="B278" s="232"/>
      <c r="C278" s="233"/>
      <c r="D278" s="234" t="s">
        <v>138</v>
      </c>
      <c r="E278" s="235" t="s">
        <v>19</v>
      </c>
      <c r="F278" s="236" t="s">
        <v>331</v>
      </c>
      <c r="G278" s="233"/>
      <c r="H278" s="235" t="s">
        <v>19</v>
      </c>
      <c r="I278" s="237"/>
      <c r="J278" s="233"/>
      <c r="K278" s="233"/>
      <c r="L278" s="238"/>
      <c r="M278" s="239"/>
      <c r="N278" s="240"/>
      <c r="O278" s="240"/>
      <c r="P278" s="240"/>
      <c r="Q278" s="240"/>
      <c r="R278" s="240"/>
      <c r="S278" s="240"/>
      <c r="T278" s="24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2" t="s">
        <v>138</v>
      </c>
      <c r="AU278" s="242" t="s">
        <v>82</v>
      </c>
      <c r="AV278" s="13" t="s">
        <v>80</v>
      </c>
      <c r="AW278" s="13" t="s">
        <v>34</v>
      </c>
      <c r="AX278" s="13" t="s">
        <v>73</v>
      </c>
      <c r="AY278" s="242" t="s">
        <v>127</v>
      </c>
    </row>
    <row r="279" s="14" customFormat="1">
      <c r="A279" s="14"/>
      <c r="B279" s="243"/>
      <c r="C279" s="244"/>
      <c r="D279" s="234" t="s">
        <v>138</v>
      </c>
      <c r="E279" s="245" t="s">
        <v>19</v>
      </c>
      <c r="F279" s="246" t="s">
        <v>332</v>
      </c>
      <c r="G279" s="244"/>
      <c r="H279" s="247">
        <v>1.05</v>
      </c>
      <c r="I279" s="248"/>
      <c r="J279" s="244"/>
      <c r="K279" s="244"/>
      <c r="L279" s="249"/>
      <c r="M279" s="250"/>
      <c r="N279" s="251"/>
      <c r="O279" s="251"/>
      <c r="P279" s="251"/>
      <c r="Q279" s="251"/>
      <c r="R279" s="251"/>
      <c r="S279" s="251"/>
      <c r="T279" s="25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3" t="s">
        <v>138</v>
      </c>
      <c r="AU279" s="253" t="s">
        <v>82</v>
      </c>
      <c r="AV279" s="14" t="s">
        <v>82</v>
      </c>
      <c r="AW279" s="14" t="s">
        <v>34</v>
      </c>
      <c r="AX279" s="14" t="s">
        <v>73</v>
      </c>
      <c r="AY279" s="253" t="s">
        <v>127</v>
      </c>
    </row>
    <row r="280" s="13" customFormat="1">
      <c r="A280" s="13"/>
      <c r="B280" s="232"/>
      <c r="C280" s="233"/>
      <c r="D280" s="234" t="s">
        <v>138</v>
      </c>
      <c r="E280" s="235" t="s">
        <v>19</v>
      </c>
      <c r="F280" s="236" t="s">
        <v>333</v>
      </c>
      <c r="G280" s="233"/>
      <c r="H280" s="235" t="s">
        <v>19</v>
      </c>
      <c r="I280" s="237"/>
      <c r="J280" s="233"/>
      <c r="K280" s="233"/>
      <c r="L280" s="238"/>
      <c r="M280" s="239"/>
      <c r="N280" s="240"/>
      <c r="O280" s="240"/>
      <c r="P280" s="240"/>
      <c r="Q280" s="240"/>
      <c r="R280" s="240"/>
      <c r="S280" s="240"/>
      <c r="T280" s="24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2" t="s">
        <v>138</v>
      </c>
      <c r="AU280" s="242" t="s">
        <v>82</v>
      </c>
      <c r="AV280" s="13" t="s">
        <v>80</v>
      </c>
      <c r="AW280" s="13" t="s">
        <v>34</v>
      </c>
      <c r="AX280" s="13" t="s">
        <v>73</v>
      </c>
      <c r="AY280" s="242" t="s">
        <v>127</v>
      </c>
    </row>
    <row r="281" s="14" customFormat="1">
      <c r="A281" s="14"/>
      <c r="B281" s="243"/>
      <c r="C281" s="244"/>
      <c r="D281" s="234" t="s">
        <v>138</v>
      </c>
      <c r="E281" s="245" t="s">
        <v>19</v>
      </c>
      <c r="F281" s="246" t="s">
        <v>334</v>
      </c>
      <c r="G281" s="244"/>
      <c r="H281" s="247">
        <v>0.81699999999999995</v>
      </c>
      <c r="I281" s="248"/>
      <c r="J281" s="244"/>
      <c r="K281" s="244"/>
      <c r="L281" s="249"/>
      <c r="M281" s="250"/>
      <c r="N281" s="251"/>
      <c r="O281" s="251"/>
      <c r="P281" s="251"/>
      <c r="Q281" s="251"/>
      <c r="R281" s="251"/>
      <c r="S281" s="251"/>
      <c r="T281" s="25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3" t="s">
        <v>138</v>
      </c>
      <c r="AU281" s="253" t="s">
        <v>82</v>
      </c>
      <c r="AV281" s="14" t="s">
        <v>82</v>
      </c>
      <c r="AW281" s="14" t="s">
        <v>34</v>
      </c>
      <c r="AX281" s="14" t="s">
        <v>73</v>
      </c>
      <c r="AY281" s="253" t="s">
        <v>127</v>
      </c>
    </row>
    <row r="282" s="13" customFormat="1">
      <c r="A282" s="13"/>
      <c r="B282" s="232"/>
      <c r="C282" s="233"/>
      <c r="D282" s="234" t="s">
        <v>138</v>
      </c>
      <c r="E282" s="235" t="s">
        <v>19</v>
      </c>
      <c r="F282" s="236" t="s">
        <v>335</v>
      </c>
      <c r="G282" s="233"/>
      <c r="H282" s="235" t="s">
        <v>19</v>
      </c>
      <c r="I282" s="237"/>
      <c r="J282" s="233"/>
      <c r="K282" s="233"/>
      <c r="L282" s="238"/>
      <c r="M282" s="239"/>
      <c r="N282" s="240"/>
      <c r="O282" s="240"/>
      <c r="P282" s="240"/>
      <c r="Q282" s="240"/>
      <c r="R282" s="240"/>
      <c r="S282" s="240"/>
      <c r="T282" s="24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2" t="s">
        <v>138</v>
      </c>
      <c r="AU282" s="242" t="s">
        <v>82</v>
      </c>
      <c r="AV282" s="13" t="s">
        <v>80</v>
      </c>
      <c r="AW282" s="13" t="s">
        <v>34</v>
      </c>
      <c r="AX282" s="13" t="s">
        <v>73</v>
      </c>
      <c r="AY282" s="242" t="s">
        <v>127</v>
      </c>
    </row>
    <row r="283" s="14" customFormat="1">
      <c r="A283" s="14"/>
      <c r="B283" s="243"/>
      <c r="C283" s="244"/>
      <c r="D283" s="234" t="s">
        <v>138</v>
      </c>
      <c r="E283" s="245" t="s">
        <v>19</v>
      </c>
      <c r="F283" s="246" t="s">
        <v>336</v>
      </c>
      <c r="G283" s="244"/>
      <c r="H283" s="247">
        <v>1.526</v>
      </c>
      <c r="I283" s="248"/>
      <c r="J283" s="244"/>
      <c r="K283" s="244"/>
      <c r="L283" s="249"/>
      <c r="M283" s="250"/>
      <c r="N283" s="251"/>
      <c r="O283" s="251"/>
      <c r="P283" s="251"/>
      <c r="Q283" s="251"/>
      <c r="R283" s="251"/>
      <c r="S283" s="251"/>
      <c r="T283" s="25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3" t="s">
        <v>138</v>
      </c>
      <c r="AU283" s="253" t="s">
        <v>82</v>
      </c>
      <c r="AV283" s="14" t="s">
        <v>82</v>
      </c>
      <c r="AW283" s="14" t="s">
        <v>34</v>
      </c>
      <c r="AX283" s="14" t="s">
        <v>73</v>
      </c>
      <c r="AY283" s="253" t="s">
        <v>127</v>
      </c>
    </row>
    <row r="284" s="13" customFormat="1">
      <c r="A284" s="13"/>
      <c r="B284" s="232"/>
      <c r="C284" s="233"/>
      <c r="D284" s="234" t="s">
        <v>138</v>
      </c>
      <c r="E284" s="235" t="s">
        <v>19</v>
      </c>
      <c r="F284" s="236" t="s">
        <v>337</v>
      </c>
      <c r="G284" s="233"/>
      <c r="H284" s="235" t="s">
        <v>19</v>
      </c>
      <c r="I284" s="237"/>
      <c r="J284" s="233"/>
      <c r="K284" s="233"/>
      <c r="L284" s="238"/>
      <c r="M284" s="239"/>
      <c r="N284" s="240"/>
      <c r="O284" s="240"/>
      <c r="P284" s="240"/>
      <c r="Q284" s="240"/>
      <c r="R284" s="240"/>
      <c r="S284" s="240"/>
      <c r="T284" s="24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2" t="s">
        <v>138</v>
      </c>
      <c r="AU284" s="242" t="s">
        <v>82</v>
      </c>
      <c r="AV284" s="13" t="s">
        <v>80</v>
      </c>
      <c r="AW284" s="13" t="s">
        <v>34</v>
      </c>
      <c r="AX284" s="13" t="s">
        <v>73</v>
      </c>
      <c r="AY284" s="242" t="s">
        <v>127</v>
      </c>
    </row>
    <row r="285" s="14" customFormat="1">
      <c r="A285" s="14"/>
      <c r="B285" s="243"/>
      <c r="C285" s="244"/>
      <c r="D285" s="234" t="s">
        <v>138</v>
      </c>
      <c r="E285" s="245" t="s">
        <v>19</v>
      </c>
      <c r="F285" s="246" t="s">
        <v>338</v>
      </c>
      <c r="G285" s="244"/>
      <c r="H285" s="247">
        <v>0.57599999999999996</v>
      </c>
      <c r="I285" s="248"/>
      <c r="J285" s="244"/>
      <c r="K285" s="244"/>
      <c r="L285" s="249"/>
      <c r="M285" s="250"/>
      <c r="N285" s="251"/>
      <c r="O285" s="251"/>
      <c r="P285" s="251"/>
      <c r="Q285" s="251"/>
      <c r="R285" s="251"/>
      <c r="S285" s="251"/>
      <c r="T285" s="25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3" t="s">
        <v>138</v>
      </c>
      <c r="AU285" s="253" t="s">
        <v>82</v>
      </c>
      <c r="AV285" s="14" t="s">
        <v>82</v>
      </c>
      <c r="AW285" s="14" t="s">
        <v>34</v>
      </c>
      <c r="AX285" s="14" t="s">
        <v>73</v>
      </c>
      <c r="AY285" s="253" t="s">
        <v>127</v>
      </c>
    </row>
    <row r="286" s="15" customFormat="1">
      <c r="A286" s="15"/>
      <c r="B286" s="254"/>
      <c r="C286" s="255"/>
      <c r="D286" s="234" t="s">
        <v>138</v>
      </c>
      <c r="E286" s="256" t="s">
        <v>19</v>
      </c>
      <c r="F286" s="257" t="s">
        <v>163</v>
      </c>
      <c r="G286" s="255"/>
      <c r="H286" s="258">
        <v>3.9689999999999999</v>
      </c>
      <c r="I286" s="259"/>
      <c r="J286" s="255"/>
      <c r="K286" s="255"/>
      <c r="L286" s="260"/>
      <c r="M286" s="261"/>
      <c r="N286" s="262"/>
      <c r="O286" s="262"/>
      <c r="P286" s="262"/>
      <c r="Q286" s="262"/>
      <c r="R286" s="262"/>
      <c r="S286" s="262"/>
      <c r="T286" s="263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64" t="s">
        <v>138</v>
      </c>
      <c r="AU286" s="264" t="s">
        <v>82</v>
      </c>
      <c r="AV286" s="15" t="s">
        <v>134</v>
      </c>
      <c r="AW286" s="15" t="s">
        <v>34</v>
      </c>
      <c r="AX286" s="15" t="s">
        <v>80</v>
      </c>
      <c r="AY286" s="264" t="s">
        <v>127</v>
      </c>
    </row>
    <row r="287" s="12" customFormat="1" ht="22.8" customHeight="1">
      <c r="A287" s="12"/>
      <c r="B287" s="198"/>
      <c r="C287" s="199"/>
      <c r="D287" s="200" t="s">
        <v>72</v>
      </c>
      <c r="E287" s="212" t="s">
        <v>339</v>
      </c>
      <c r="F287" s="212" t="s">
        <v>340</v>
      </c>
      <c r="G287" s="199"/>
      <c r="H287" s="199"/>
      <c r="I287" s="202"/>
      <c r="J287" s="213">
        <f>BK287</f>
        <v>0</v>
      </c>
      <c r="K287" s="199"/>
      <c r="L287" s="204"/>
      <c r="M287" s="205"/>
      <c r="N287" s="206"/>
      <c r="O287" s="206"/>
      <c r="P287" s="207">
        <f>SUM(P288:P292)</f>
        <v>0</v>
      </c>
      <c r="Q287" s="206"/>
      <c r="R287" s="207">
        <f>SUM(R288:R292)</f>
        <v>0</v>
      </c>
      <c r="S287" s="206"/>
      <c r="T287" s="208">
        <f>SUM(T288:T292)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09" t="s">
        <v>80</v>
      </c>
      <c r="AT287" s="210" t="s">
        <v>72</v>
      </c>
      <c r="AU287" s="210" t="s">
        <v>80</v>
      </c>
      <c r="AY287" s="209" t="s">
        <v>127</v>
      </c>
      <c r="BK287" s="211">
        <f>SUM(BK288:BK292)</f>
        <v>0</v>
      </c>
    </row>
    <row r="288" s="2" customFormat="1" ht="24.15" customHeight="1">
      <c r="A288" s="40"/>
      <c r="B288" s="41"/>
      <c r="C288" s="214" t="s">
        <v>341</v>
      </c>
      <c r="D288" s="214" t="s">
        <v>129</v>
      </c>
      <c r="E288" s="215" t="s">
        <v>342</v>
      </c>
      <c r="F288" s="216" t="s">
        <v>343</v>
      </c>
      <c r="G288" s="217" t="s">
        <v>324</v>
      </c>
      <c r="H288" s="218">
        <v>42.561</v>
      </c>
      <c r="I288" s="219"/>
      <c r="J288" s="220">
        <f>ROUND(I288*H288,2)</f>
        <v>0</v>
      </c>
      <c r="K288" s="216" t="s">
        <v>133</v>
      </c>
      <c r="L288" s="46"/>
      <c r="M288" s="221" t="s">
        <v>19</v>
      </c>
      <c r="N288" s="222" t="s">
        <v>44</v>
      </c>
      <c r="O288" s="86"/>
      <c r="P288" s="223">
        <f>O288*H288</f>
        <v>0</v>
      </c>
      <c r="Q288" s="223">
        <v>0</v>
      </c>
      <c r="R288" s="223">
        <f>Q288*H288</f>
        <v>0</v>
      </c>
      <c r="S288" s="223">
        <v>0</v>
      </c>
      <c r="T288" s="224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25" t="s">
        <v>134</v>
      </c>
      <c r="AT288" s="225" t="s">
        <v>129</v>
      </c>
      <c r="AU288" s="225" t="s">
        <v>82</v>
      </c>
      <c r="AY288" s="19" t="s">
        <v>127</v>
      </c>
      <c r="BE288" s="226">
        <f>IF(N288="základní",J288,0)</f>
        <v>0</v>
      </c>
      <c r="BF288" s="226">
        <f>IF(N288="snížená",J288,0)</f>
        <v>0</v>
      </c>
      <c r="BG288" s="226">
        <f>IF(N288="zákl. přenesená",J288,0)</f>
        <v>0</v>
      </c>
      <c r="BH288" s="226">
        <f>IF(N288="sníž. přenesená",J288,0)</f>
        <v>0</v>
      </c>
      <c r="BI288" s="226">
        <f>IF(N288="nulová",J288,0)</f>
        <v>0</v>
      </c>
      <c r="BJ288" s="19" t="s">
        <v>80</v>
      </c>
      <c r="BK288" s="226">
        <f>ROUND(I288*H288,2)</f>
        <v>0</v>
      </c>
      <c r="BL288" s="19" t="s">
        <v>134</v>
      </c>
      <c r="BM288" s="225" t="s">
        <v>344</v>
      </c>
    </row>
    <row r="289" s="2" customFormat="1">
      <c r="A289" s="40"/>
      <c r="B289" s="41"/>
      <c r="C289" s="42"/>
      <c r="D289" s="227" t="s">
        <v>136</v>
      </c>
      <c r="E289" s="42"/>
      <c r="F289" s="228" t="s">
        <v>345</v>
      </c>
      <c r="G289" s="42"/>
      <c r="H289" s="42"/>
      <c r="I289" s="229"/>
      <c r="J289" s="42"/>
      <c r="K289" s="42"/>
      <c r="L289" s="46"/>
      <c r="M289" s="230"/>
      <c r="N289" s="231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136</v>
      </c>
      <c r="AU289" s="19" t="s">
        <v>82</v>
      </c>
    </row>
    <row r="290" s="2" customFormat="1" ht="37.8" customHeight="1">
      <c r="A290" s="40"/>
      <c r="B290" s="41"/>
      <c r="C290" s="214" t="s">
        <v>346</v>
      </c>
      <c r="D290" s="214" t="s">
        <v>129</v>
      </c>
      <c r="E290" s="215" t="s">
        <v>347</v>
      </c>
      <c r="F290" s="216" t="s">
        <v>348</v>
      </c>
      <c r="G290" s="217" t="s">
        <v>324</v>
      </c>
      <c r="H290" s="218">
        <v>212.80500000000001</v>
      </c>
      <c r="I290" s="219"/>
      <c r="J290" s="220">
        <f>ROUND(I290*H290,2)</f>
        <v>0</v>
      </c>
      <c r="K290" s="216" t="s">
        <v>133</v>
      </c>
      <c r="L290" s="46"/>
      <c r="M290" s="221" t="s">
        <v>19</v>
      </c>
      <c r="N290" s="222" t="s">
        <v>44</v>
      </c>
      <c r="O290" s="86"/>
      <c r="P290" s="223">
        <f>O290*H290</f>
        <v>0</v>
      </c>
      <c r="Q290" s="223">
        <v>0</v>
      </c>
      <c r="R290" s="223">
        <f>Q290*H290</f>
        <v>0</v>
      </c>
      <c r="S290" s="223">
        <v>0</v>
      </c>
      <c r="T290" s="224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25" t="s">
        <v>134</v>
      </c>
      <c r="AT290" s="225" t="s">
        <v>129</v>
      </c>
      <c r="AU290" s="225" t="s">
        <v>82</v>
      </c>
      <c r="AY290" s="19" t="s">
        <v>127</v>
      </c>
      <c r="BE290" s="226">
        <f>IF(N290="základní",J290,0)</f>
        <v>0</v>
      </c>
      <c r="BF290" s="226">
        <f>IF(N290="snížená",J290,0)</f>
        <v>0</v>
      </c>
      <c r="BG290" s="226">
        <f>IF(N290="zákl. přenesená",J290,0)</f>
        <v>0</v>
      </c>
      <c r="BH290" s="226">
        <f>IF(N290="sníž. přenesená",J290,0)</f>
        <v>0</v>
      </c>
      <c r="BI290" s="226">
        <f>IF(N290="nulová",J290,0)</f>
        <v>0</v>
      </c>
      <c r="BJ290" s="19" t="s">
        <v>80</v>
      </c>
      <c r="BK290" s="226">
        <f>ROUND(I290*H290,2)</f>
        <v>0</v>
      </c>
      <c r="BL290" s="19" t="s">
        <v>134</v>
      </c>
      <c r="BM290" s="225" t="s">
        <v>349</v>
      </c>
    </row>
    <row r="291" s="2" customFormat="1">
      <c r="A291" s="40"/>
      <c r="B291" s="41"/>
      <c r="C291" s="42"/>
      <c r="D291" s="227" t="s">
        <v>136</v>
      </c>
      <c r="E291" s="42"/>
      <c r="F291" s="228" t="s">
        <v>350</v>
      </c>
      <c r="G291" s="42"/>
      <c r="H291" s="42"/>
      <c r="I291" s="229"/>
      <c r="J291" s="42"/>
      <c r="K291" s="42"/>
      <c r="L291" s="46"/>
      <c r="M291" s="230"/>
      <c r="N291" s="231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136</v>
      </c>
      <c r="AU291" s="19" t="s">
        <v>82</v>
      </c>
    </row>
    <row r="292" s="14" customFormat="1">
      <c r="A292" s="14"/>
      <c r="B292" s="243"/>
      <c r="C292" s="244"/>
      <c r="D292" s="234" t="s">
        <v>138</v>
      </c>
      <c r="E292" s="244"/>
      <c r="F292" s="246" t="s">
        <v>351</v>
      </c>
      <c r="G292" s="244"/>
      <c r="H292" s="247">
        <v>212.80500000000001</v>
      </c>
      <c r="I292" s="248"/>
      <c r="J292" s="244"/>
      <c r="K292" s="244"/>
      <c r="L292" s="249"/>
      <c r="M292" s="250"/>
      <c r="N292" s="251"/>
      <c r="O292" s="251"/>
      <c r="P292" s="251"/>
      <c r="Q292" s="251"/>
      <c r="R292" s="251"/>
      <c r="S292" s="251"/>
      <c r="T292" s="252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3" t="s">
        <v>138</v>
      </c>
      <c r="AU292" s="253" t="s">
        <v>82</v>
      </c>
      <c r="AV292" s="14" t="s">
        <v>82</v>
      </c>
      <c r="AW292" s="14" t="s">
        <v>4</v>
      </c>
      <c r="AX292" s="14" t="s">
        <v>80</v>
      </c>
      <c r="AY292" s="253" t="s">
        <v>127</v>
      </c>
    </row>
    <row r="293" s="12" customFormat="1" ht="25.92" customHeight="1">
      <c r="A293" s="12"/>
      <c r="B293" s="198"/>
      <c r="C293" s="199"/>
      <c r="D293" s="200" t="s">
        <v>72</v>
      </c>
      <c r="E293" s="201" t="s">
        <v>352</v>
      </c>
      <c r="F293" s="201" t="s">
        <v>353</v>
      </c>
      <c r="G293" s="199"/>
      <c r="H293" s="199"/>
      <c r="I293" s="202"/>
      <c r="J293" s="203">
        <f>BK293</f>
        <v>0</v>
      </c>
      <c r="K293" s="199"/>
      <c r="L293" s="204"/>
      <c r="M293" s="205"/>
      <c r="N293" s="206"/>
      <c r="O293" s="206"/>
      <c r="P293" s="207">
        <f>P294+P429</f>
        <v>0</v>
      </c>
      <c r="Q293" s="206"/>
      <c r="R293" s="207">
        <f>R294+R429</f>
        <v>13.1701794</v>
      </c>
      <c r="S293" s="206"/>
      <c r="T293" s="208">
        <f>T294+T429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09" t="s">
        <v>82</v>
      </c>
      <c r="AT293" s="210" t="s">
        <v>72</v>
      </c>
      <c r="AU293" s="210" t="s">
        <v>73</v>
      </c>
      <c r="AY293" s="209" t="s">
        <v>127</v>
      </c>
      <c r="BK293" s="211">
        <f>BK294+BK429</f>
        <v>0</v>
      </c>
    </row>
    <row r="294" s="12" customFormat="1" ht="22.8" customHeight="1">
      <c r="A294" s="12"/>
      <c r="B294" s="198"/>
      <c r="C294" s="199"/>
      <c r="D294" s="200" t="s">
        <v>72</v>
      </c>
      <c r="E294" s="212" t="s">
        <v>354</v>
      </c>
      <c r="F294" s="212" t="s">
        <v>355</v>
      </c>
      <c r="G294" s="199"/>
      <c r="H294" s="199"/>
      <c r="I294" s="202"/>
      <c r="J294" s="213">
        <f>BK294</f>
        <v>0</v>
      </c>
      <c r="K294" s="199"/>
      <c r="L294" s="204"/>
      <c r="M294" s="205"/>
      <c r="N294" s="206"/>
      <c r="O294" s="206"/>
      <c r="P294" s="207">
        <f>SUM(P295:P428)</f>
        <v>0</v>
      </c>
      <c r="Q294" s="206"/>
      <c r="R294" s="207">
        <f>SUM(R295:R428)</f>
        <v>1.0906194</v>
      </c>
      <c r="S294" s="206"/>
      <c r="T294" s="208">
        <f>SUM(T295:T428)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09" t="s">
        <v>82</v>
      </c>
      <c r="AT294" s="210" t="s">
        <v>72</v>
      </c>
      <c r="AU294" s="210" t="s">
        <v>80</v>
      </c>
      <c r="AY294" s="209" t="s">
        <v>127</v>
      </c>
      <c r="BK294" s="211">
        <f>SUM(BK295:BK428)</f>
        <v>0</v>
      </c>
    </row>
    <row r="295" s="2" customFormat="1" ht="21.75" customHeight="1">
      <c r="A295" s="40"/>
      <c r="B295" s="41"/>
      <c r="C295" s="214" t="s">
        <v>356</v>
      </c>
      <c r="D295" s="214" t="s">
        <v>129</v>
      </c>
      <c r="E295" s="215" t="s">
        <v>357</v>
      </c>
      <c r="F295" s="216" t="s">
        <v>358</v>
      </c>
      <c r="G295" s="217" t="s">
        <v>280</v>
      </c>
      <c r="H295" s="218">
        <v>388.84800000000001</v>
      </c>
      <c r="I295" s="219"/>
      <c r="J295" s="220">
        <f>ROUND(I295*H295,2)</f>
        <v>0</v>
      </c>
      <c r="K295" s="216" t="s">
        <v>133</v>
      </c>
      <c r="L295" s="46"/>
      <c r="M295" s="221" t="s">
        <v>19</v>
      </c>
      <c r="N295" s="222" t="s">
        <v>44</v>
      </c>
      <c r="O295" s="86"/>
      <c r="P295" s="223">
        <f>O295*H295</f>
        <v>0</v>
      </c>
      <c r="Q295" s="223">
        <v>0</v>
      </c>
      <c r="R295" s="223">
        <f>Q295*H295</f>
        <v>0</v>
      </c>
      <c r="S295" s="223">
        <v>0</v>
      </c>
      <c r="T295" s="224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25" t="s">
        <v>259</v>
      </c>
      <c r="AT295" s="225" t="s">
        <v>129</v>
      </c>
      <c r="AU295" s="225" t="s">
        <v>82</v>
      </c>
      <c r="AY295" s="19" t="s">
        <v>127</v>
      </c>
      <c r="BE295" s="226">
        <f>IF(N295="základní",J295,0)</f>
        <v>0</v>
      </c>
      <c r="BF295" s="226">
        <f>IF(N295="snížená",J295,0)</f>
        <v>0</v>
      </c>
      <c r="BG295" s="226">
        <f>IF(N295="zákl. přenesená",J295,0)</f>
        <v>0</v>
      </c>
      <c r="BH295" s="226">
        <f>IF(N295="sníž. přenesená",J295,0)</f>
        <v>0</v>
      </c>
      <c r="BI295" s="226">
        <f>IF(N295="nulová",J295,0)</f>
        <v>0</v>
      </c>
      <c r="BJ295" s="19" t="s">
        <v>80</v>
      </c>
      <c r="BK295" s="226">
        <f>ROUND(I295*H295,2)</f>
        <v>0</v>
      </c>
      <c r="BL295" s="19" t="s">
        <v>259</v>
      </c>
      <c r="BM295" s="225" t="s">
        <v>359</v>
      </c>
    </row>
    <row r="296" s="2" customFormat="1">
      <c r="A296" s="40"/>
      <c r="B296" s="41"/>
      <c r="C296" s="42"/>
      <c r="D296" s="227" t="s">
        <v>136</v>
      </c>
      <c r="E296" s="42"/>
      <c r="F296" s="228" t="s">
        <v>360</v>
      </c>
      <c r="G296" s="42"/>
      <c r="H296" s="42"/>
      <c r="I296" s="229"/>
      <c r="J296" s="42"/>
      <c r="K296" s="42"/>
      <c r="L296" s="46"/>
      <c r="M296" s="230"/>
      <c r="N296" s="231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136</v>
      </c>
      <c r="AU296" s="19" t="s">
        <v>82</v>
      </c>
    </row>
    <row r="297" s="13" customFormat="1">
      <c r="A297" s="13"/>
      <c r="B297" s="232"/>
      <c r="C297" s="233"/>
      <c r="D297" s="234" t="s">
        <v>138</v>
      </c>
      <c r="E297" s="235" t="s">
        <v>19</v>
      </c>
      <c r="F297" s="236" t="s">
        <v>361</v>
      </c>
      <c r="G297" s="233"/>
      <c r="H297" s="235" t="s">
        <v>19</v>
      </c>
      <c r="I297" s="237"/>
      <c r="J297" s="233"/>
      <c r="K297" s="233"/>
      <c r="L297" s="238"/>
      <c r="M297" s="239"/>
      <c r="N297" s="240"/>
      <c r="O297" s="240"/>
      <c r="P297" s="240"/>
      <c r="Q297" s="240"/>
      <c r="R297" s="240"/>
      <c r="S297" s="240"/>
      <c r="T297" s="24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2" t="s">
        <v>138</v>
      </c>
      <c r="AU297" s="242" t="s">
        <v>82</v>
      </c>
      <c r="AV297" s="13" t="s">
        <v>80</v>
      </c>
      <c r="AW297" s="13" t="s">
        <v>34</v>
      </c>
      <c r="AX297" s="13" t="s">
        <v>73</v>
      </c>
      <c r="AY297" s="242" t="s">
        <v>127</v>
      </c>
    </row>
    <row r="298" s="13" customFormat="1">
      <c r="A298" s="13"/>
      <c r="B298" s="232"/>
      <c r="C298" s="233"/>
      <c r="D298" s="234" t="s">
        <v>138</v>
      </c>
      <c r="E298" s="235" t="s">
        <v>19</v>
      </c>
      <c r="F298" s="236" t="s">
        <v>362</v>
      </c>
      <c r="G298" s="233"/>
      <c r="H298" s="235" t="s">
        <v>19</v>
      </c>
      <c r="I298" s="237"/>
      <c r="J298" s="233"/>
      <c r="K298" s="233"/>
      <c r="L298" s="238"/>
      <c r="M298" s="239"/>
      <c r="N298" s="240"/>
      <c r="O298" s="240"/>
      <c r="P298" s="240"/>
      <c r="Q298" s="240"/>
      <c r="R298" s="240"/>
      <c r="S298" s="240"/>
      <c r="T298" s="24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2" t="s">
        <v>138</v>
      </c>
      <c r="AU298" s="242" t="s">
        <v>82</v>
      </c>
      <c r="AV298" s="13" t="s">
        <v>80</v>
      </c>
      <c r="AW298" s="13" t="s">
        <v>34</v>
      </c>
      <c r="AX298" s="13" t="s">
        <v>73</v>
      </c>
      <c r="AY298" s="242" t="s">
        <v>127</v>
      </c>
    </row>
    <row r="299" s="14" customFormat="1">
      <c r="A299" s="14"/>
      <c r="B299" s="243"/>
      <c r="C299" s="244"/>
      <c r="D299" s="234" t="s">
        <v>138</v>
      </c>
      <c r="E299" s="245" t="s">
        <v>19</v>
      </c>
      <c r="F299" s="246" t="s">
        <v>363</v>
      </c>
      <c r="G299" s="244"/>
      <c r="H299" s="247">
        <v>388.84800000000001</v>
      </c>
      <c r="I299" s="248"/>
      <c r="J299" s="244"/>
      <c r="K299" s="244"/>
      <c r="L299" s="249"/>
      <c r="M299" s="250"/>
      <c r="N299" s="251"/>
      <c r="O299" s="251"/>
      <c r="P299" s="251"/>
      <c r="Q299" s="251"/>
      <c r="R299" s="251"/>
      <c r="S299" s="251"/>
      <c r="T299" s="252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3" t="s">
        <v>138</v>
      </c>
      <c r="AU299" s="253" t="s">
        <v>82</v>
      </c>
      <c r="AV299" s="14" t="s">
        <v>82</v>
      </c>
      <c r="AW299" s="14" t="s">
        <v>34</v>
      </c>
      <c r="AX299" s="14" t="s">
        <v>80</v>
      </c>
      <c r="AY299" s="253" t="s">
        <v>127</v>
      </c>
    </row>
    <row r="300" s="2" customFormat="1" ht="21.75" customHeight="1">
      <c r="A300" s="40"/>
      <c r="B300" s="41"/>
      <c r="C300" s="214" t="s">
        <v>7</v>
      </c>
      <c r="D300" s="214" t="s">
        <v>129</v>
      </c>
      <c r="E300" s="215" t="s">
        <v>364</v>
      </c>
      <c r="F300" s="216" t="s">
        <v>365</v>
      </c>
      <c r="G300" s="217" t="s">
        <v>280</v>
      </c>
      <c r="H300" s="218">
        <v>500</v>
      </c>
      <c r="I300" s="219"/>
      <c r="J300" s="220">
        <f>ROUND(I300*H300,2)</f>
        <v>0</v>
      </c>
      <c r="K300" s="216" t="s">
        <v>133</v>
      </c>
      <c r="L300" s="46"/>
      <c r="M300" s="221" t="s">
        <v>19</v>
      </c>
      <c r="N300" s="222" t="s">
        <v>44</v>
      </c>
      <c r="O300" s="86"/>
      <c r="P300" s="223">
        <f>O300*H300</f>
        <v>0</v>
      </c>
      <c r="Q300" s="223">
        <v>0</v>
      </c>
      <c r="R300" s="223">
        <f>Q300*H300</f>
        <v>0</v>
      </c>
      <c r="S300" s="223">
        <v>0</v>
      </c>
      <c r="T300" s="224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25" t="s">
        <v>259</v>
      </c>
      <c r="AT300" s="225" t="s">
        <v>129</v>
      </c>
      <c r="AU300" s="225" t="s">
        <v>82</v>
      </c>
      <c r="AY300" s="19" t="s">
        <v>127</v>
      </c>
      <c r="BE300" s="226">
        <f>IF(N300="základní",J300,0)</f>
        <v>0</v>
      </c>
      <c r="BF300" s="226">
        <f>IF(N300="snížená",J300,0)</f>
        <v>0</v>
      </c>
      <c r="BG300" s="226">
        <f>IF(N300="zákl. přenesená",J300,0)</f>
        <v>0</v>
      </c>
      <c r="BH300" s="226">
        <f>IF(N300="sníž. přenesená",J300,0)</f>
        <v>0</v>
      </c>
      <c r="BI300" s="226">
        <f>IF(N300="nulová",J300,0)</f>
        <v>0</v>
      </c>
      <c r="BJ300" s="19" t="s">
        <v>80</v>
      </c>
      <c r="BK300" s="226">
        <f>ROUND(I300*H300,2)</f>
        <v>0</v>
      </c>
      <c r="BL300" s="19" t="s">
        <v>259</v>
      </c>
      <c r="BM300" s="225" t="s">
        <v>366</v>
      </c>
    </row>
    <row r="301" s="2" customFormat="1">
      <c r="A301" s="40"/>
      <c r="B301" s="41"/>
      <c r="C301" s="42"/>
      <c r="D301" s="227" t="s">
        <v>136</v>
      </c>
      <c r="E301" s="42"/>
      <c r="F301" s="228" t="s">
        <v>367</v>
      </c>
      <c r="G301" s="42"/>
      <c r="H301" s="42"/>
      <c r="I301" s="229"/>
      <c r="J301" s="42"/>
      <c r="K301" s="42"/>
      <c r="L301" s="46"/>
      <c r="M301" s="230"/>
      <c r="N301" s="231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136</v>
      </c>
      <c r="AU301" s="19" t="s">
        <v>82</v>
      </c>
    </row>
    <row r="302" s="13" customFormat="1">
      <c r="A302" s="13"/>
      <c r="B302" s="232"/>
      <c r="C302" s="233"/>
      <c r="D302" s="234" t="s">
        <v>138</v>
      </c>
      <c r="E302" s="235" t="s">
        <v>19</v>
      </c>
      <c r="F302" s="236" t="s">
        <v>368</v>
      </c>
      <c r="G302" s="233"/>
      <c r="H302" s="235" t="s">
        <v>19</v>
      </c>
      <c r="I302" s="237"/>
      <c r="J302" s="233"/>
      <c r="K302" s="233"/>
      <c r="L302" s="238"/>
      <c r="M302" s="239"/>
      <c r="N302" s="240"/>
      <c r="O302" s="240"/>
      <c r="P302" s="240"/>
      <c r="Q302" s="240"/>
      <c r="R302" s="240"/>
      <c r="S302" s="240"/>
      <c r="T302" s="24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2" t="s">
        <v>138</v>
      </c>
      <c r="AU302" s="242" t="s">
        <v>82</v>
      </c>
      <c r="AV302" s="13" t="s">
        <v>80</v>
      </c>
      <c r="AW302" s="13" t="s">
        <v>34</v>
      </c>
      <c r="AX302" s="13" t="s">
        <v>73</v>
      </c>
      <c r="AY302" s="242" t="s">
        <v>127</v>
      </c>
    </row>
    <row r="303" s="13" customFormat="1">
      <c r="A303" s="13"/>
      <c r="B303" s="232"/>
      <c r="C303" s="233"/>
      <c r="D303" s="234" t="s">
        <v>138</v>
      </c>
      <c r="E303" s="235" t="s">
        <v>19</v>
      </c>
      <c r="F303" s="236" t="s">
        <v>362</v>
      </c>
      <c r="G303" s="233"/>
      <c r="H303" s="235" t="s">
        <v>19</v>
      </c>
      <c r="I303" s="237"/>
      <c r="J303" s="233"/>
      <c r="K303" s="233"/>
      <c r="L303" s="238"/>
      <c r="M303" s="239"/>
      <c r="N303" s="240"/>
      <c r="O303" s="240"/>
      <c r="P303" s="240"/>
      <c r="Q303" s="240"/>
      <c r="R303" s="240"/>
      <c r="S303" s="240"/>
      <c r="T303" s="24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2" t="s">
        <v>138</v>
      </c>
      <c r="AU303" s="242" t="s">
        <v>82</v>
      </c>
      <c r="AV303" s="13" t="s">
        <v>80</v>
      </c>
      <c r="AW303" s="13" t="s">
        <v>34</v>
      </c>
      <c r="AX303" s="13" t="s">
        <v>73</v>
      </c>
      <c r="AY303" s="242" t="s">
        <v>127</v>
      </c>
    </row>
    <row r="304" s="14" customFormat="1">
      <c r="A304" s="14"/>
      <c r="B304" s="243"/>
      <c r="C304" s="244"/>
      <c r="D304" s="234" t="s">
        <v>138</v>
      </c>
      <c r="E304" s="245" t="s">
        <v>19</v>
      </c>
      <c r="F304" s="246" t="s">
        <v>369</v>
      </c>
      <c r="G304" s="244"/>
      <c r="H304" s="247">
        <v>250</v>
      </c>
      <c r="I304" s="248"/>
      <c r="J304" s="244"/>
      <c r="K304" s="244"/>
      <c r="L304" s="249"/>
      <c r="M304" s="250"/>
      <c r="N304" s="251"/>
      <c r="O304" s="251"/>
      <c r="P304" s="251"/>
      <c r="Q304" s="251"/>
      <c r="R304" s="251"/>
      <c r="S304" s="251"/>
      <c r="T304" s="252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3" t="s">
        <v>138</v>
      </c>
      <c r="AU304" s="253" t="s">
        <v>82</v>
      </c>
      <c r="AV304" s="14" t="s">
        <v>82</v>
      </c>
      <c r="AW304" s="14" t="s">
        <v>34</v>
      </c>
      <c r="AX304" s="14" t="s">
        <v>73</v>
      </c>
      <c r="AY304" s="253" t="s">
        <v>127</v>
      </c>
    </row>
    <row r="305" s="14" customFormat="1">
      <c r="A305" s="14"/>
      <c r="B305" s="243"/>
      <c r="C305" s="244"/>
      <c r="D305" s="234" t="s">
        <v>138</v>
      </c>
      <c r="E305" s="245" t="s">
        <v>19</v>
      </c>
      <c r="F305" s="246" t="s">
        <v>370</v>
      </c>
      <c r="G305" s="244"/>
      <c r="H305" s="247">
        <v>250</v>
      </c>
      <c r="I305" s="248"/>
      <c r="J305" s="244"/>
      <c r="K305" s="244"/>
      <c r="L305" s="249"/>
      <c r="M305" s="250"/>
      <c r="N305" s="251"/>
      <c r="O305" s="251"/>
      <c r="P305" s="251"/>
      <c r="Q305" s="251"/>
      <c r="R305" s="251"/>
      <c r="S305" s="251"/>
      <c r="T305" s="252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3" t="s">
        <v>138</v>
      </c>
      <c r="AU305" s="253" t="s">
        <v>82</v>
      </c>
      <c r="AV305" s="14" t="s">
        <v>82</v>
      </c>
      <c r="AW305" s="14" t="s">
        <v>34</v>
      </c>
      <c r="AX305" s="14" t="s">
        <v>73</v>
      </c>
      <c r="AY305" s="253" t="s">
        <v>127</v>
      </c>
    </row>
    <row r="306" s="15" customFormat="1">
      <c r="A306" s="15"/>
      <c r="B306" s="254"/>
      <c r="C306" s="255"/>
      <c r="D306" s="234" t="s">
        <v>138</v>
      </c>
      <c r="E306" s="256" t="s">
        <v>19</v>
      </c>
      <c r="F306" s="257" t="s">
        <v>163</v>
      </c>
      <c r="G306" s="255"/>
      <c r="H306" s="258">
        <v>500</v>
      </c>
      <c r="I306" s="259"/>
      <c r="J306" s="255"/>
      <c r="K306" s="255"/>
      <c r="L306" s="260"/>
      <c r="M306" s="261"/>
      <c r="N306" s="262"/>
      <c r="O306" s="262"/>
      <c r="P306" s="262"/>
      <c r="Q306" s="262"/>
      <c r="R306" s="262"/>
      <c r="S306" s="262"/>
      <c r="T306" s="263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4" t="s">
        <v>138</v>
      </c>
      <c r="AU306" s="264" t="s">
        <v>82</v>
      </c>
      <c r="AV306" s="15" t="s">
        <v>134</v>
      </c>
      <c r="AW306" s="15" t="s">
        <v>34</v>
      </c>
      <c r="AX306" s="15" t="s">
        <v>80</v>
      </c>
      <c r="AY306" s="264" t="s">
        <v>127</v>
      </c>
    </row>
    <row r="307" s="2" customFormat="1" ht="21.75" customHeight="1">
      <c r="A307" s="40"/>
      <c r="B307" s="41"/>
      <c r="C307" s="214" t="s">
        <v>371</v>
      </c>
      <c r="D307" s="214" t="s">
        <v>129</v>
      </c>
      <c r="E307" s="215" t="s">
        <v>372</v>
      </c>
      <c r="F307" s="216" t="s">
        <v>373</v>
      </c>
      <c r="G307" s="217" t="s">
        <v>249</v>
      </c>
      <c r="H307" s="218">
        <v>9</v>
      </c>
      <c r="I307" s="219"/>
      <c r="J307" s="220">
        <f>ROUND(I307*H307,2)</f>
        <v>0</v>
      </c>
      <c r="K307" s="216" t="s">
        <v>133</v>
      </c>
      <c r="L307" s="46"/>
      <c r="M307" s="221" t="s">
        <v>19</v>
      </c>
      <c r="N307" s="222" t="s">
        <v>44</v>
      </c>
      <c r="O307" s="86"/>
      <c r="P307" s="223">
        <f>O307*H307</f>
        <v>0</v>
      </c>
      <c r="Q307" s="223">
        <v>0.0051000000000000004</v>
      </c>
      <c r="R307" s="223">
        <f>Q307*H307</f>
        <v>0.045900000000000003</v>
      </c>
      <c r="S307" s="223">
        <v>0</v>
      </c>
      <c r="T307" s="224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25" t="s">
        <v>259</v>
      </c>
      <c r="AT307" s="225" t="s">
        <v>129</v>
      </c>
      <c r="AU307" s="225" t="s">
        <v>82</v>
      </c>
      <c r="AY307" s="19" t="s">
        <v>127</v>
      </c>
      <c r="BE307" s="226">
        <f>IF(N307="základní",J307,0)</f>
        <v>0</v>
      </c>
      <c r="BF307" s="226">
        <f>IF(N307="snížená",J307,0)</f>
        <v>0</v>
      </c>
      <c r="BG307" s="226">
        <f>IF(N307="zákl. přenesená",J307,0)</f>
        <v>0</v>
      </c>
      <c r="BH307" s="226">
        <f>IF(N307="sníž. přenesená",J307,0)</f>
        <v>0</v>
      </c>
      <c r="BI307" s="226">
        <f>IF(N307="nulová",J307,0)</f>
        <v>0</v>
      </c>
      <c r="BJ307" s="19" t="s">
        <v>80</v>
      </c>
      <c r="BK307" s="226">
        <f>ROUND(I307*H307,2)</f>
        <v>0</v>
      </c>
      <c r="BL307" s="19" t="s">
        <v>259</v>
      </c>
      <c r="BM307" s="225" t="s">
        <v>374</v>
      </c>
    </row>
    <row r="308" s="2" customFormat="1">
      <c r="A308" s="40"/>
      <c r="B308" s="41"/>
      <c r="C308" s="42"/>
      <c r="D308" s="227" t="s">
        <v>136</v>
      </c>
      <c r="E308" s="42"/>
      <c r="F308" s="228" t="s">
        <v>375</v>
      </c>
      <c r="G308" s="42"/>
      <c r="H308" s="42"/>
      <c r="I308" s="229"/>
      <c r="J308" s="42"/>
      <c r="K308" s="42"/>
      <c r="L308" s="46"/>
      <c r="M308" s="230"/>
      <c r="N308" s="231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136</v>
      </c>
      <c r="AU308" s="19" t="s">
        <v>82</v>
      </c>
    </row>
    <row r="309" s="13" customFormat="1">
      <c r="A309" s="13"/>
      <c r="B309" s="232"/>
      <c r="C309" s="233"/>
      <c r="D309" s="234" t="s">
        <v>138</v>
      </c>
      <c r="E309" s="235" t="s">
        <v>19</v>
      </c>
      <c r="F309" s="236" t="s">
        <v>376</v>
      </c>
      <c r="G309" s="233"/>
      <c r="H309" s="235" t="s">
        <v>19</v>
      </c>
      <c r="I309" s="237"/>
      <c r="J309" s="233"/>
      <c r="K309" s="233"/>
      <c r="L309" s="238"/>
      <c r="M309" s="239"/>
      <c r="N309" s="240"/>
      <c r="O309" s="240"/>
      <c r="P309" s="240"/>
      <c r="Q309" s="240"/>
      <c r="R309" s="240"/>
      <c r="S309" s="240"/>
      <c r="T309" s="24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2" t="s">
        <v>138</v>
      </c>
      <c r="AU309" s="242" t="s">
        <v>82</v>
      </c>
      <c r="AV309" s="13" t="s">
        <v>80</v>
      </c>
      <c r="AW309" s="13" t="s">
        <v>34</v>
      </c>
      <c r="AX309" s="13" t="s">
        <v>73</v>
      </c>
      <c r="AY309" s="242" t="s">
        <v>127</v>
      </c>
    </row>
    <row r="310" s="13" customFormat="1">
      <c r="A310" s="13"/>
      <c r="B310" s="232"/>
      <c r="C310" s="233"/>
      <c r="D310" s="234" t="s">
        <v>138</v>
      </c>
      <c r="E310" s="235" t="s">
        <v>19</v>
      </c>
      <c r="F310" s="236" t="s">
        <v>377</v>
      </c>
      <c r="G310" s="233"/>
      <c r="H310" s="235" t="s">
        <v>19</v>
      </c>
      <c r="I310" s="237"/>
      <c r="J310" s="233"/>
      <c r="K310" s="233"/>
      <c r="L310" s="238"/>
      <c r="M310" s="239"/>
      <c r="N310" s="240"/>
      <c r="O310" s="240"/>
      <c r="P310" s="240"/>
      <c r="Q310" s="240"/>
      <c r="R310" s="240"/>
      <c r="S310" s="240"/>
      <c r="T310" s="24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2" t="s">
        <v>138</v>
      </c>
      <c r="AU310" s="242" t="s">
        <v>82</v>
      </c>
      <c r="AV310" s="13" t="s">
        <v>80</v>
      </c>
      <c r="AW310" s="13" t="s">
        <v>34</v>
      </c>
      <c r="AX310" s="13" t="s">
        <v>73</v>
      </c>
      <c r="AY310" s="242" t="s">
        <v>127</v>
      </c>
    </row>
    <row r="311" s="14" customFormat="1">
      <c r="A311" s="14"/>
      <c r="B311" s="243"/>
      <c r="C311" s="244"/>
      <c r="D311" s="234" t="s">
        <v>138</v>
      </c>
      <c r="E311" s="245" t="s">
        <v>19</v>
      </c>
      <c r="F311" s="246" t="s">
        <v>378</v>
      </c>
      <c r="G311" s="244"/>
      <c r="H311" s="247">
        <v>9</v>
      </c>
      <c r="I311" s="248"/>
      <c r="J311" s="244"/>
      <c r="K311" s="244"/>
      <c r="L311" s="249"/>
      <c r="M311" s="250"/>
      <c r="N311" s="251"/>
      <c r="O311" s="251"/>
      <c r="P311" s="251"/>
      <c r="Q311" s="251"/>
      <c r="R311" s="251"/>
      <c r="S311" s="251"/>
      <c r="T311" s="252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3" t="s">
        <v>138</v>
      </c>
      <c r="AU311" s="253" t="s">
        <v>82</v>
      </c>
      <c r="AV311" s="14" t="s">
        <v>82</v>
      </c>
      <c r="AW311" s="14" t="s">
        <v>34</v>
      </c>
      <c r="AX311" s="14" t="s">
        <v>80</v>
      </c>
      <c r="AY311" s="253" t="s">
        <v>127</v>
      </c>
    </row>
    <row r="312" s="2" customFormat="1" ht="16.5" customHeight="1">
      <c r="A312" s="40"/>
      <c r="B312" s="41"/>
      <c r="C312" s="214" t="s">
        <v>235</v>
      </c>
      <c r="D312" s="214" t="s">
        <v>129</v>
      </c>
      <c r="E312" s="215" t="s">
        <v>379</v>
      </c>
      <c r="F312" s="216" t="s">
        <v>380</v>
      </c>
      <c r="G312" s="217" t="s">
        <v>181</v>
      </c>
      <c r="H312" s="218">
        <v>4.7999999999999998</v>
      </c>
      <c r="I312" s="219"/>
      <c r="J312" s="220">
        <f>ROUND(I312*H312,2)</f>
        <v>0</v>
      </c>
      <c r="K312" s="216" t="s">
        <v>133</v>
      </c>
      <c r="L312" s="46"/>
      <c r="M312" s="221" t="s">
        <v>19</v>
      </c>
      <c r="N312" s="222" t="s">
        <v>44</v>
      </c>
      <c r="O312" s="86"/>
      <c r="P312" s="223">
        <f>O312*H312</f>
        <v>0</v>
      </c>
      <c r="Q312" s="223">
        <v>0.012540000000000001</v>
      </c>
      <c r="R312" s="223">
        <f>Q312*H312</f>
        <v>0.060192000000000002</v>
      </c>
      <c r="S312" s="223">
        <v>0</v>
      </c>
      <c r="T312" s="224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25" t="s">
        <v>259</v>
      </c>
      <c r="AT312" s="225" t="s">
        <v>129</v>
      </c>
      <c r="AU312" s="225" t="s">
        <v>82</v>
      </c>
      <c r="AY312" s="19" t="s">
        <v>127</v>
      </c>
      <c r="BE312" s="226">
        <f>IF(N312="základní",J312,0)</f>
        <v>0</v>
      </c>
      <c r="BF312" s="226">
        <f>IF(N312="snížená",J312,0)</f>
        <v>0</v>
      </c>
      <c r="BG312" s="226">
        <f>IF(N312="zákl. přenesená",J312,0)</f>
        <v>0</v>
      </c>
      <c r="BH312" s="226">
        <f>IF(N312="sníž. přenesená",J312,0)</f>
        <v>0</v>
      </c>
      <c r="BI312" s="226">
        <f>IF(N312="nulová",J312,0)</f>
        <v>0</v>
      </c>
      <c r="BJ312" s="19" t="s">
        <v>80</v>
      </c>
      <c r="BK312" s="226">
        <f>ROUND(I312*H312,2)</f>
        <v>0</v>
      </c>
      <c r="BL312" s="19" t="s">
        <v>259</v>
      </c>
      <c r="BM312" s="225" t="s">
        <v>381</v>
      </c>
    </row>
    <row r="313" s="2" customFormat="1">
      <c r="A313" s="40"/>
      <c r="B313" s="41"/>
      <c r="C313" s="42"/>
      <c r="D313" s="227" t="s">
        <v>136</v>
      </c>
      <c r="E313" s="42"/>
      <c r="F313" s="228" t="s">
        <v>382</v>
      </c>
      <c r="G313" s="42"/>
      <c r="H313" s="42"/>
      <c r="I313" s="229"/>
      <c r="J313" s="42"/>
      <c r="K313" s="42"/>
      <c r="L313" s="46"/>
      <c r="M313" s="230"/>
      <c r="N313" s="231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136</v>
      </c>
      <c r="AU313" s="19" t="s">
        <v>82</v>
      </c>
    </row>
    <row r="314" s="14" customFormat="1">
      <c r="A314" s="14"/>
      <c r="B314" s="243"/>
      <c r="C314" s="244"/>
      <c r="D314" s="234" t="s">
        <v>138</v>
      </c>
      <c r="E314" s="245" t="s">
        <v>19</v>
      </c>
      <c r="F314" s="246" t="s">
        <v>383</v>
      </c>
      <c r="G314" s="244"/>
      <c r="H314" s="247">
        <v>4.7999999999999998</v>
      </c>
      <c r="I314" s="248"/>
      <c r="J314" s="244"/>
      <c r="K314" s="244"/>
      <c r="L314" s="249"/>
      <c r="M314" s="250"/>
      <c r="N314" s="251"/>
      <c r="O314" s="251"/>
      <c r="P314" s="251"/>
      <c r="Q314" s="251"/>
      <c r="R314" s="251"/>
      <c r="S314" s="251"/>
      <c r="T314" s="25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3" t="s">
        <v>138</v>
      </c>
      <c r="AU314" s="253" t="s">
        <v>82</v>
      </c>
      <c r="AV314" s="14" t="s">
        <v>82</v>
      </c>
      <c r="AW314" s="14" t="s">
        <v>34</v>
      </c>
      <c r="AX314" s="14" t="s">
        <v>80</v>
      </c>
      <c r="AY314" s="253" t="s">
        <v>127</v>
      </c>
    </row>
    <row r="315" s="2" customFormat="1" ht="16.5" customHeight="1">
      <c r="A315" s="40"/>
      <c r="B315" s="41"/>
      <c r="C315" s="214" t="s">
        <v>384</v>
      </c>
      <c r="D315" s="214" t="s">
        <v>129</v>
      </c>
      <c r="E315" s="215" t="s">
        <v>385</v>
      </c>
      <c r="F315" s="216" t="s">
        <v>386</v>
      </c>
      <c r="G315" s="217" t="s">
        <v>181</v>
      </c>
      <c r="H315" s="218">
        <v>4.7999999999999998</v>
      </c>
      <c r="I315" s="219"/>
      <c r="J315" s="220">
        <f>ROUND(I315*H315,2)</f>
        <v>0</v>
      </c>
      <c r="K315" s="216" t="s">
        <v>19</v>
      </c>
      <c r="L315" s="46"/>
      <c r="M315" s="221" t="s">
        <v>19</v>
      </c>
      <c r="N315" s="222" t="s">
        <v>44</v>
      </c>
      <c r="O315" s="86"/>
      <c r="P315" s="223">
        <f>O315*H315</f>
        <v>0</v>
      </c>
      <c r="Q315" s="223">
        <v>0.01316</v>
      </c>
      <c r="R315" s="223">
        <f>Q315*H315</f>
        <v>0.063168000000000002</v>
      </c>
      <c r="S315" s="223">
        <v>0</v>
      </c>
      <c r="T315" s="224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25" t="s">
        <v>259</v>
      </c>
      <c r="AT315" s="225" t="s">
        <v>129</v>
      </c>
      <c r="AU315" s="225" t="s">
        <v>82</v>
      </c>
      <c r="AY315" s="19" t="s">
        <v>127</v>
      </c>
      <c r="BE315" s="226">
        <f>IF(N315="základní",J315,0)</f>
        <v>0</v>
      </c>
      <c r="BF315" s="226">
        <f>IF(N315="snížená",J315,0)</f>
        <v>0</v>
      </c>
      <c r="BG315" s="226">
        <f>IF(N315="zákl. přenesená",J315,0)</f>
        <v>0</v>
      </c>
      <c r="BH315" s="226">
        <f>IF(N315="sníž. přenesená",J315,0)</f>
        <v>0</v>
      </c>
      <c r="BI315" s="226">
        <f>IF(N315="nulová",J315,0)</f>
        <v>0</v>
      </c>
      <c r="BJ315" s="19" t="s">
        <v>80</v>
      </c>
      <c r="BK315" s="226">
        <f>ROUND(I315*H315,2)</f>
        <v>0</v>
      </c>
      <c r="BL315" s="19" t="s">
        <v>259</v>
      </c>
      <c r="BM315" s="225" t="s">
        <v>387</v>
      </c>
    </row>
    <row r="316" s="2" customFormat="1" ht="24.15" customHeight="1">
      <c r="A316" s="40"/>
      <c r="B316" s="41"/>
      <c r="C316" s="214" t="s">
        <v>388</v>
      </c>
      <c r="D316" s="214" t="s">
        <v>129</v>
      </c>
      <c r="E316" s="215" t="s">
        <v>389</v>
      </c>
      <c r="F316" s="216" t="s">
        <v>390</v>
      </c>
      <c r="G316" s="217" t="s">
        <v>249</v>
      </c>
      <c r="H316" s="218">
        <v>680.48400000000004</v>
      </c>
      <c r="I316" s="219"/>
      <c r="J316" s="220">
        <f>ROUND(I316*H316,2)</f>
        <v>0</v>
      </c>
      <c r="K316" s="216" t="s">
        <v>133</v>
      </c>
      <c r="L316" s="46"/>
      <c r="M316" s="221" t="s">
        <v>19</v>
      </c>
      <c r="N316" s="222" t="s">
        <v>44</v>
      </c>
      <c r="O316" s="86"/>
      <c r="P316" s="223">
        <f>O316*H316</f>
        <v>0</v>
      </c>
      <c r="Q316" s="223">
        <v>0</v>
      </c>
      <c r="R316" s="223">
        <f>Q316*H316</f>
        <v>0</v>
      </c>
      <c r="S316" s="223">
        <v>0</v>
      </c>
      <c r="T316" s="224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25" t="s">
        <v>259</v>
      </c>
      <c r="AT316" s="225" t="s">
        <v>129</v>
      </c>
      <c r="AU316" s="225" t="s">
        <v>82</v>
      </c>
      <c r="AY316" s="19" t="s">
        <v>127</v>
      </c>
      <c r="BE316" s="226">
        <f>IF(N316="základní",J316,0)</f>
        <v>0</v>
      </c>
      <c r="BF316" s="226">
        <f>IF(N316="snížená",J316,0)</f>
        <v>0</v>
      </c>
      <c r="BG316" s="226">
        <f>IF(N316="zákl. přenesená",J316,0)</f>
        <v>0</v>
      </c>
      <c r="BH316" s="226">
        <f>IF(N316="sníž. přenesená",J316,0)</f>
        <v>0</v>
      </c>
      <c r="BI316" s="226">
        <f>IF(N316="nulová",J316,0)</f>
        <v>0</v>
      </c>
      <c r="BJ316" s="19" t="s">
        <v>80</v>
      </c>
      <c r="BK316" s="226">
        <f>ROUND(I316*H316,2)</f>
        <v>0</v>
      </c>
      <c r="BL316" s="19" t="s">
        <v>259</v>
      </c>
      <c r="BM316" s="225" t="s">
        <v>391</v>
      </c>
    </row>
    <row r="317" s="2" customFormat="1">
      <c r="A317" s="40"/>
      <c r="B317" s="41"/>
      <c r="C317" s="42"/>
      <c r="D317" s="227" t="s">
        <v>136</v>
      </c>
      <c r="E317" s="42"/>
      <c r="F317" s="228" t="s">
        <v>392</v>
      </c>
      <c r="G317" s="42"/>
      <c r="H317" s="42"/>
      <c r="I317" s="229"/>
      <c r="J317" s="42"/>
      <c r="K317" s="42"/>
      <c r="L317" s="46"/>
      <c r="M317" s="230"/>
      <c r="N317" s="231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136</v>
      </c>
      <c r="AU317" s="19" t="s">
        <v>82</v>
      </c>
    </row>
    <row r="318" s="13" customFormat="1">
      <c r="A318" s="13"/>
      <c r="B318" s="232"/>
      <c r="C318" s="233"/>
      <c r="D318" s="234" t="s">
        <v>138</v>
      </c>
      <c r="E318" s="235" t="s">
        <v>19</v>
      </c>
      <c r="F318" s="236" t="s">
        <v>393</v>
      </c>
      <c r="G318" s="233"/>
      <c r="H318" s="235" t="s">
        <v>19</v>
      </c>
      <c r="I318" s="237"/>
      <c r="J318" s="233"/>
      <c r="K318" s="233"/>
      <c r="L318" s="238"/>
      <c r="M318" s="239"/>
      <c r="N318" s="240"/>
      <c r="O318" s="240"/>
      <c r="P318" s="240"/>
      <c r="Q318" s="240"/>
      <c r="R318" s="240"/>
      <c r="S318" s="240"/>
      <c r="T318" s="24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2" t="s">
        <v>138</v>
      </c>
      <c r="AU318" s="242" t="s">
        <v>82</v>
      </c>
      <c r="AV318" s="13" t="s">
        <v>80</v>
      </c>
      <c r="AW318" s="13" t="s">
        <v>34</v>
      </c>
      <c r="AX318" s="13" t="s">
        <v>73</v>
      </c>
      <c r="AY318" s="242" t="s">
        <v>127</v>
      </c>
    </row>
    <row r="319" s="13" customFormat="1">
      <c r="A319" s="13"/>
      <c r="B319" s="232"/>
      <c r="C319" s="233"/>
      <c r="D319" s="234" t="s">
        <v>138</v>
      </c>
      <c r="E319" s="235" t="s">
        <v>19</v>
      </c>
      <c r="F319" s="236" t="s">
        <v>394</v>
      </c>
      <c r="G319" s="233"/>
      <c r="H319" s="235" t="s">
        <v>19</v>
      </c>
      <c r="I319" s="237"/>
      <c r="J319" s="233"/>
      <c r="K319" s="233"/>
      <c r="L319" s="238"/>
      <c r="M319" s="239"/>
      <c r="N319" s="240"/>
      <c r="O319" s="240"/>
      <c r="P319" s="240"/>
      <c r="Q319" s="240"/>
      <c r="R319" s="240"/>
      <c r="S319" s="240"/>
      <c r="T319" s="24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2" t="s">
        <v>138</v>
      </c>
      <c r="AU319" s="242" t="s">
        <v>82</v>
      </c>
      <c r="AV319" s="13" t="s">
        <v>80</v>
      </c>
      <c r="AW319" s="13" t="s">
        <v>34</v>
      </c>
      <c r="AX319" s="13" t="s">
        <v>73</v>
      </c>
      <c r="AY319" s="242" t="s">
        <v>127</v>
      </c>
    </row>
    <row r="320" s="13" customFormat="1">
      <c r="A320" s="13"/>
      <c r="B320" s="232"/>
      <c r="C320" s="233"/>
      <c r="D320" s="234" t="s">
        <v>138</v>
      </c>
      <c r="E320" s="235" t="s">
        <v>19</v>
      </c>
      <c r="F320" s="236" t="s">
        <v>302</v>
      </c>
      <c r="G320" s="233"/>
      <c r="H320" s="235" t="s">
        <v>19</v>
      </c>
      <c r="I320" s="237"/>
      <c r="J320" s="233"/>
      <c r="K320" s="233"/>
      <c r="L320" s="238"/>
      <c r="M320" s="239"/>
      <c r="N320" s="240"/>
      <c r="O320" s="240"/>
      <c r="P320" s="240"/>
      <c r="Q320" s="240"/>
      <c r="R320" s="240"/>
      <c r="S320" s="240"/>
      <c r="T320" s="241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2" t="s">
        <v>138</v>
      </c>
      <c r="AU320" s="242" t="s">
        <v>82</v>
      </c>
      <c r="AV320" s="13" t="s">
        <v>80</v>
      </c>
      <c r="AW320" s="13" t="s">
        <v>34</v>
      </c>
      <c r="AX320" s="13" t="s">
        <v>73</v>
      </c>
      <c r="AY320" s="242" t="s">
        <v>127</v>
      </c>
    </row>
    <row r="321" s="14" customFormat="1">
      <c r="A321" s="14"/>
      <c r="B321" s="243"/>
      <c r="C321" s="244"/>
      <c r="D321" s="234" t="s">
        <v>138</v>
      </c>
      <c r="E321" s="245" t="s">
        <v>19</v>
      </c>
      <c r="F321" s="246" t="s">
        <v>395</v>
      </c>
      <c r="G321" s="244"/>
      <c r="H321" s="247">
        <v>374</v>
      </c>
      <c r="I321" s="248"/>
      <c r="J321" s="244"/>
      <c r="K321" s="244"/>
      <c r="L321" s="249"/>
      <c r="M321" s="250"/>
      <c r="N321" s="251"/>
      <c r="O321" s="251"/>
      <c r="P321" s="251"/>
      <c r="Q321" s="251"/>
      <c r="R321" s="251"/>
      <c r="S321" s="251"/>
      <c r="T321" s="252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3" t="s">
        <v>138</v>
      </c>
      <c r="AU321" s="253" t="s">
        <v>82</v>
      </c>
      <c r="AV321" s="14" t="s">
        <v>82</v>
      </c>
      <c r="AW321" s="14" t="s">
        <v>34</v>
      </c>
      <c r="AX321" s="14" t="s">
        <v>73</v>
      </c>
      <c r="AY321" s="253" t="s">
        <v>127</v>
      </c>
    </row>
    <row r="322" s="13" customFormat="1">
      <c r="A322" s="13"/>
      <c r="B322" s="232"/>
      <c r="C322" s="233"/>
      <c r="D322" s="234" t="s">
        <v>138</v>
      </c>
      <c r="E322" s="235" t="s">
        <v>19</v>
      </c>
      <c r="F322" s="236" t="s">
        <v>304</v>
      </c>
      <c r="G322" s="233"/>
      <c r="H322" s="235" t="s">
        <v>19</v>
      </c>
      <c r="I322" s="237"/>
      <c r="J322" s="233"/>
      <c r="K322" s="233"/>
      <c r="L322" s="238"/>
      <c r="M322" s="239"/>
      <c r="N322" s="240"/>
      <c r="O322" s="240"/>
      <c r="P322" s="240"/>
      <c r="Q322" s="240"/>
      <c r="R322" s="240"/>
      <c r="S322" s="240"/>
      <c r="T322" s="24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2" t="s">
        <v>138</v>
      </c>
      <c r="AU322" s="242" t="s">
        <v>82</v>
      </c>
      <c r="AV322" s="13" t="s">
        <v>80</v>
      </c>
      <c r="AW322" s="13" t="s">
        <v>34</v>
      </c>
      <c r="AX322" s="13" t="s">
        <v>73</v>
      </c>
      <c r="AY322" s="242" t="s">
        <v>127</v>
      </c>
    </row>
    <row r="323" s="14" customFormat="1">
      <c r="A323" s="14"/>
      <c r="B323" s="243"/>
      <c r="C323" s="244"/>
      <c r="D323" s="234" t="s">
        <v>138</v>
      </c>
      <c r="E323" s="245" t="s">
        <v>19</v>
      </c>
      <c r="F323" s="246" t="s">
        <v>396</v>
      </c>
      <c r="G323" s="244"/>
      <c r="H323" s="247">
        <v>156</v>
      </c>
      <c r="I323" s="248"/>
      <c r="J323" s="244"/>
      <c r="K323" s="244"/>
      <c r="L323" s="249"/>
      <c r="M323" s="250"/>
      <c r="N323" s="251"/>
      <c r="O323" s="251"/>
      <c r="P323" s="251"/>
      <c r="Q323" s="251"/>
      <c r="R323" s="251"/>
      <c r="S323" s="251"/>
      <c r="T323" s="25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3" t="s">
        <v>138</v>
      </c>
      <c r="AU323" s="253" t="s">
        <v>82</v>
      </c>
      <c r="AV323" s="14" t="s">
        <v>82</v>
      </c>
      <c r="AW323" s="14" t="s">
        <v>34</v>
      </c>
      <c r="AX323" s="14" t="s">
        <v>73</v>
      </c>
      <c r="AY323" s="253" t="s">
        <v>127</v>
      </c>
    </row>
    <row r="324" s="13" customFormat="1">
      <c r="A324" s="13"/>
      <c r="B324" s="232"/>
      <c r="C324" s="233"/>
      <c r="D324" s="234" t="s">
        <v>138</v>
      </c>
      <c r="E324" s="235" t="s">
        <v>19</v>
      </c>
      <c r="F324" s="236" t="s">
        <v>189</v>
      </c>
      <c r="G324" s="233"/>
      <c r="H324" s="235" t="s">
        <v>19</v>
      </c>
      <c r="I324" s="237"/>
      <c r="J324" s="233"/>
      <c r="K324" s="233"/>
      <c r="L324" s="238"/>
      <c r="M324" s="239"/>
      <c r="N324" s="240"/>
      <c r="O324" s="240"/>
      <c r="P324" s="240"/>
      <c r="Q324" s="240"/>
      <c r="R324" s="240"/>
      <c r="S324" s="240"/>
      <c r="T324" s="24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2" t="s">
        <v>138</v>
      </c>
      <c r="AU324" s="242" t="s">
        <v>82</v>
      </c>
      <c r="AV324" s="13" t="s">
        <v>80</v>
      </c>
      <c r="AW324" s="13" t="s">
        <v>34</v>
      </c>
      <c r="AX324" s="13" t="s">
        <v>73</v>
      </c>
      <c r="AY324" s="242" t="s">
        <v>127</v>
      </c>
    </row>
    <row r="325" s="13" customFormat="1">
      <c r="A325" s="13"/>
      <c r="B325" s="232"/>
      <c r="C325" s="233"/>
      <c r="D325" s="234" t="s">
        <v>138</v>
      </c>
      <c r="E325" s="235" t="s">
        <v>19</v>
      </c>
      <c r="F325" s="236" t="s">
        <v>145</v>
      </c>
      <c r="G325" s="233"/>
      <c r="H325" s="235" t="s">
        <v>19</v>
      </c>
      <c r="I325" s="237"/>
      <c r="J325" s="233"/>
      <c r="K325" s="233"/>
      <c r="L325" s="238"/>
      <c r="M325" s="239"/>
      <c r="N325" s="240"/>
      <c r="O325" s="240"/>
      <c r="P325" s="240"/>
      <c r="Q325" s="240"/>
      <c r="R325" s="240"/>
      <c r="S325" s="240"/>
      <c r="T325" s="241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2" t="s">
        <v>138</v>
      </c>
      <c r="AU325" s="242" t="s">
        <v>82</v>
      </c>
      <c r="AV325" s="13" t="s">
        <v>80</v>
      </c>
      <c r="AW325" s="13" t="s">
        <v>34</v>
      </c>
      <c r="AX325" s="13" t="s">
        <v>73</v>
      </c>
      <c r="AY325" s="242" t="s">
        <v>127</v>
      </c>
    </row>
    <row r="326" s="13" customFormat="1">
      <c r="A326" s="13"/>
      <c r="B326" s="232"/>
      <c r="C326" s="233"/>
      <c r="D326" s="234" t="s">
        <v>138</v>
      </c>
      <c r="E326" s="235" t="s">
        <v>19</v>
      </c>
      <c r="F326" s="236" t="s">
        <v>146</v>
      </c>
      <c r="G326" s="233"/>
      <c r="H326" s="235" t="s">
        <v>19</v>
      </c>
      <c r="I326" s="237"/>
      <c r="J326" s="233"/>
      <c r="K326" s="233"/>
      <c r="L326" s="238"/>
      <c r="M326" s="239"/>
      <c r="N326" s="240"/>
      <c r="O326" s="240"/>
      <c r="P326" s="240"/>
      <c r="Q326" s="240"/>
      <c r="R326" s="240"/>
      <c r="S326" s="240"/>
      <c r="T326" s="24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2" t="s">
        <v>138</v>
      </c>
      <c r="AU326" s="242" t="s">
        <v>82</v>
      </c>
      <c r="AV326" s="13" t="s">
        <v>80</v>
      </c>
      <c r="AW326" s="13" t="s">
        <v>34</v>
      </c>
      <c r="AX326" s="13" t="s">
        <v>73</v>
      </c>
      <c r="AY326" s="242" t="s">
        <v>127</v>
      </c>
    </row>
    <row r="327" s="14" customFormat="1">
      <c r="A327" s="14"/>
      <c r="B327" s="243"/>
      <c r="C327" s="244"/>
      <c r="D327" s="234" t="s">
        <v>138</v>
      </c>
      <c r="E327" s="245" t="s">
        <v>19</v>
      </c>
      <c r="F327" s="246" t="s">
        <v>397</v>
      </c>
      <c r="G327" s="244"/>
      <c r="H327" s="247">
        <v>20.25</v>
      </c>
      <c r="I327" s="248"/>
      <c r="J327" s="244"/>
      <c r="K327" s="244"/>
      <c r="L327" s="249"/>
      <c r="M327" s="250"/>
      <c r="N327" s="251"/>
      <c r="O327" s="251"/>
      <c r="P327" s="251"/>
      <c r="Q327" s="251"/>
      <c r="R327" s="251"/>
      <c r="S327" s="251"/>
      <c r="T327" s="252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3" t="s">
        <v>138</v>
      </c>
      <c r="AU327" s="253" t="s">
        <v>82</v>
      </c>
      <c r="AV327" s="14" t="s">
        <v>82</v>
      </c>
      <c r="AW327" s="14" t="s">
        <v>34</v>
      </c>
      <c r="AX327" s="14" t="s">
        <v>73</v>
      </c>
      <c r="AY327" s="253" t="s">
        <v>127</v>
      </c>
    </row>
    <row r="328" s="14" customFormat="1">
      <c r="A328" s="14"/>
      <c r="B328" s="243"/>
      <c r="C328" s="244"/>
      <c r="D328" s="234" t="s">
        <v>138</v>
      </c>
      <c r="E328" s="245" t="s">
        <v>19</v>
      </c>
      <c r="F328" s="246" t="s">
        <v>398</v>
      </c>
      <c r="G328" s="244"/>
      <c r="H328" s="247">
        <v>15.5</v>
      </c>
      <c r="I328" s="248"/>
      <c r="J328" s="244"/>
      <c r="K328" s="244"/>
      <c r="L328" s="249"/>
      <c r="M328" s="250"/>
      <c r="N328" s="251"/>
      <c r="O328" s="251"/>
      <c r="P328" s="251"/>
      <c r="Q328" s="251"/>
      <c r="R328" s="251"/>
      <c r="S328" s="251"/>
      <c r="T328" s="25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3" t="s">
        <v>138</v>
      </c>
      <c r="AU328" s="253" t="s">
        <v>82</v>
      </c>
      <c r="AV328" s="14" t="s">
        <v>82</v>
      </c>
      <c r="AW328" s="14" t="s">
        <v>34</v>
      </c>
      <c r="AX328" s="14" t="s">
        <v>73</v>
      </c>
      <c r="AY328" s="253" t="s">
        <v>127</v>
      </c>
    </row>
    <row r="329" s="13" customFormat="1">
      <c r="A329" s="13"/>
      <c r="B329" s="232"/>
      <c r="C329" s="233"/>
      <c r="D329" s="234" t="s">
        <v>138</v>
      </c>
      <c r="E329" s="235" t="s">
        <v>19</v>
      </c>
      <c r="F329" s="236" t="s">
        <v>149</v>
      </c>
      <c r="G329" s="233"/>
      <c r="H329" s="235" t="s">
        <v>19</v>
      </c>
      <c r="I329" s="237"/>
      <c r="J329" s="233"/>
      <c r="K329" s="233"/>
      <c r="L329" s="238"/>
      <c r="M329" s="239"/>
      <c r="N329" s="240"/>
      <c r="O329" s="240"/>
      <c r="P329" s="240"/>
      <c r="Q329" s="240"/>
      <c r="R329" s="240"/>
      <c r="S329" s="240"/>
      <c r="T329" s="24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2" t="s">
        <v>138</v>
      </c>
      <c r="AU329" s="242" t="s">
        <v>82</v>
      </c>
      <c r="AV329" s="13" t="s">
        <v>80</v>
      </c>
      <c r="AW329" s="13" t="s">
        <v>34</v>
      </c>
      <c r="AX329" s="13" t="s">
        <v>73</v>
      </c>
      <c r="AY329" s="242" t="s">
        <v>127</v>
      </c>
    </row>
    <row r="330" s="14" customFormat="1">
      <c r="A330" s="14"/>
      <c r="B330" s="243"/>
      <c r="C330" s="244"/>
      <c r="D330" s="234" t="s">
        <v>138</v>
      </c>
      <c r="E330" s="245" t="s">
        <v>19</v>
      </c>
      <c r="F330" s="246" t="s">
        <v>399</v>
      </c>
      <c r="G330" s="244"/>
      <c r="H330" s="247">
        <v>4.5</v>
      </c>
      <c r="I330" s="248"/>
      <c r="J330" s="244"/>
      <c r="K330" s="244"/>
      <c r="L330" s="249"/>
      <c r="M330" s="250"/>
      <c r="N330" s="251"/>
      <c r="O330" s="251"/>
      <c r="P330" s="251"/>
      <c r="Q330" s="251"/>
      <c r="R330" s="251"/>
      <c r="S330" s="251"/>
      <c r="T330" s="252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3" t="s">
        <v>138</v>
      </c>
      <c r="AU330" s="253" t="s">
        <v>82</v>
      </c>
      <c r="AV330" s="14" t="s">
        <v>82</v>
      </c>
      <c r="AW330" s="14" t="s">
        <v>34</v>
      </c>
      <c r="AX330" s="14" t="s">
        <v>73</v>
      </c>
      <c r="AY330" s="253" t="s">
        <v>127</v>
      </c>
    </row>
    <row r="331" s="13" customFormat="1">
      <c r="A331" s="13"/>
      <c r="B331" s="232"/>
      <c r="C331" s="233"/>
      <c r="D331" s="234" t="s">
        <v>138</v>
      </c>
      <c r="E331" s="235" t="s">
        <v>19</v>
      </c>
      <c r="F331" s="236" t="s">
        <v>151</v>
      </c>
      <c r="G331" s="233"/>
      <c r="H331" s="235" t="s">
        <v>19</v>
      </c>
      <c r="I331" s="237"/>
      <c r="J331" s="233"/>
      <c r="K331" s="233"/>
      <c r="L331" s="238"/>
      <c r="M331" s="239"/>
      <c r="N331" s="240"/>
      <c r="O331" s="240"/>
      <c r="P331" s="240"/>
      <c r="Q331" s="240"/>
      <c r="R331" s="240"/>
      <c r="S331" s="240"/>
      <c r="T331" s="24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2" t="s">
        <v>138</v>
      </c>
      <c r="AU331" s="242" t="s">
        <v>82</v>
      </c>
      <c r="AV331" s="13" t="s">
        <v>80</v>
      </c>
      <c r="AW331" s="13" t="s">
        <v>34</v>
      </c>
      <c r="AX331" s="13" t="s">
        <v>73</v>
      </c>
      <c r="AY331" s="242" t="s">
        <v>127</v>
      </c>
    </row>
    <row r="332" s="14" customFormat="1">
      <c r="A332" s="14"/>
      <c r="B332" s="243"/>
      <c r="C332" s="244"/>
      <c r="D332" s="234" t="s">
        <v>138</v>
      </c>
      <c r="E332" s="245" t="s">
        <v>19</v>
      </c>
      <c r="F332" s="246" t="s">
        <v>400</v>
      </c>
      <c r="G332" s="244"/>
      <c r="H332" s="247">
        <v>1.734</v>
      </c>
      <c r="I332" s="248"/>
      <c r="J332" s="244"/>
      <c r="K332" s="244"/>
      <c r="L332" s="249"/>
      <c r="M332" s="250"/>
      <c r="N332" s="251"/>
      <c r="O332" s="251"/>
      <c r="P332" s="251"/>
      <c r="Q332" s="251"/>
      <c r="R332" s="251"/>
      <c r="S332" s="251"/>
      <c r="T332" s="252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3" t="s">
        <v>138</v>
      </c>
      <c r="AU332" s="253" t="s">
        <v>82</v>
      </c>
      <c r="AV332" s="14" t="s">
        <v>82</v>
      </c>
      <c r="AW332" s="14" t="s">
        <v>34</v>
      </c>
      <c r="AX332" s="14" t="s">
        <v>73</v>
      </c>
      <c r="AY332" s="253" t="s">
        <v>127</v>
      </c>
    </row>
    <row r="333" s="13" customFormat="1">
      <c r="A333" s="13"/>
      <c r="B333" s="232"/>
      <c r="C333" s="233"/>
      <c r="D333" s="234" t="s">
        <v>138</v>
      </c>
      <c r="E333" s="235" t="s">
        <v>19</v>
      </c>
      <c r="F333" s="236" t="s">
        <v>153</v>
      </c>
      <c r="G333" s="233"/>
      <c r="H333" s="235" t="s">
        <v>19</v>
      </c>
      <c r="I333" s="237"/>
      <c r="J333" s="233"/>
      <c r="K333" s="233"/>
      <c r="L333" s="238"/>
      <c r="M333" s="239"/>
      <c r="N333" s="240"/>
      <c r="O333" s="240"/>
      <c r="P333" s="240"/>
      <c r="Q333" s="240"/>
      <c r="R333" s="240"/>
      <c r="S333" s="240"/>
      <c r="T333" s="24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2" t="s">
        <v>138</v>
      </c>
      <c r="AU333" s="242" t="s">
        <v>82</v>
      </c>
      <c r="AV333" s="13" t="s">
        <v>80</v>
      </c>
      <c r="AW333" s="13" t="s">
        <v>34</v>
      </c>
      <c r="AX333" s="13" t="s">
        <v>73</v>
      </c>
      <c r="AY333" s="242" t="s">
        <v>127</v>
      </c>
    </row>
    <row r="334" s="14" customFormat="1">
      <c r="A334" s="14"/>
      <c r="B334" s="243"/>
      <c r="C334" s="244"/>
      <c r="D334" s="234" t="s">
        <v>138</v>
      </c>
      <c r="E334" s="245" t="s">
        <v>19</v>
      </c>
      <c r="F334" s="246" t="s">
        <v>401</v>
      </c>
      <c r="G334" s="244"/>
      <c r="H334" s="247">
        <v>24.375</v>
      </c>
      <c r="I334" s="248"/>
      <c r="J334" s="244"/>
      <c r="K334" s="244"/>
      <c r="L334" s="249"/>
      <c r="M334" s="250"/>
      <c r="N334" s="251"/>
      <c r="O334" s="251"/>
      <c r="P334" s="251"/>
      <c r="Q334" s="251"/>
      <c r="R334" s="251"/>
      <c r="S334" s="251"/>
      <c r="T334" s="25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3" t="s">
        <v>138</v>
      </c>
      <c r="AU334" s="253" t="s">
        <v>82</v>
      </c>
      <c r="AV334" s="14" t="s">
        <v>82</v>
      </c>
      <c r="AW334" s="14" t="s">
        <v>34</v>
      </c>
      <c r="AX334" s="14" t="s">
        <v>73</v>
      </c>
      <c r="AY334" s="253" t="s">
        <v>127</v>
      </c>
    </row>
    <row r="335" s="13" customFormat="1">
      <c r="A335" s="13"/>
      <c r="B335" s="232"/>
      <c r="C335" s="233"/>
      <c r="D335" s="234" t="s">
        <v>138</v>
      </c>
      <c r="E335" s="235" t="s">
        <v>19</v>
      </c>
      <c r="F335" s="236" t="s">
        <v>155</v>
      </c>
      <c r="G335" s="233"/>
      <c r="H335" s="235" t="s">
        <v>19</v>
      </c>
      <c r="I335" s="237"/>
      <c r="J335" s="233"/>
      <c r="K335" s="233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138</v>
      </c>
      <c r="AU335" s="242" t="s">
        <v>82</v>
      </c>
      <c r="AV335" s="13" t="s">
        <v>80</v>
      </c>
      <c r="AW335" s="13" t="s">
        <v>34</v>
      </c>
      <c r="AX335" s="13" t="s">
        <v>73</v>
      </c>
      <c r="AY335" s="242" t="s">
        <v>127</v>
      </c>
    </row>
    <row r="336" s="14" customFormat="1">
      <c r="A336" s="14"/>
      <c r="B336" s="243"/>
      <c r="C336" s="244"/>
      <c r="D336" s="234" t="s">
        <v>138</v>
      </c>
      <c r="E336" s="245" t="s">
        <v>19</v>
      </c>
      <c r="F336" s="246" t="s">
        <v>402</v>
      </c>
      <c r="G336" s="244"/>
      <c r="H336" s="247">
        <v>14</v>
      </c>
      <c r="I336" s="248"/>
      <c r="J336" s="244"/>
      <c r="K336" s="244"/>
      <c r="L336" s="249"/>
      <c r="M336" s="250"/>
      <c r="N336" s="251"/>
      <c r="O336" s="251"/>
      <c r="P336" s="251"/>
      <c r="Q336" s="251"/>
      <c r="R336" s="251"/>
      <c r="S336" s="251"/>
      <c r="T336" s="25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3" t="s">
        <v>138</v>
      </c>
      <c r="AU336" s="253" t="s">
        <v>82</v>
      </c>
      <c r="AV336" s="14" t="s">
        <v>82</v>
      </c>
      <c r="AW336" s="14" t="s">
        <v>34</v>
      </c>
      <c r="AX336" s="14" t="s">
        <v>73</v>
      </c>
      <c r="AY336" s="253" t="s">
        <v>127</v>
      </c>
    </row>
    <row r="337" s="13" customFormat="1">
      <c r="A337" s="13"/>
      <c r="B337" s="232"/>
      <c r="C337" s="233"/>
      <c r="D337" s="234" t="s">
        <v>138</v>
      </c>
      <c r="E337" s="235" t="s">
        <v>19</v>
      </c>
      <c r="F337" s="236" t="s">
        <v>157</v>
      </c>
      <c r="G337" s="233"/>
      <c r="H337" s="235" t="s">
        <v>19</v>
      </c>
      <c r="I337" s="237"/>
      <c r="J337" s="233"/>
      <c r="K337" s="233"/>
      <c r="L337" s="238"/>
      <c r="M337" s="239"/>
      <c r="N337" s="240"/>
      <c r="O337" s="240"/>
      <c r="P337" s="240"/>
      <c r="Q337" s="240"/>
      <c r="R337" s="240"/>
      <c r="S337" s="240"/>
      <c r="T337" s="24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2" t="s">
        <v>138</v>
      </c>
      <c r="AU337" s="242" t="s">
        <v>82</v>
      </c>
      <c r="AV337" s="13" t="s">
        <v>80</v>
      </c>
      <c r="AW337" s="13" t="s">
        <v>34</v>
      </c>
      <c r="AX337" s="13" t="s">
        <v>73</v>
      </c>
      <c r="AY337" s="242" t="s">
        <v>127</v>
      </c>
    </row>
    <row r="338" s="14" customFormat="1">
      <c r="A338" s="14"/>
      <c r="B338" s="243"/>
      <c r="C338" s="244"/>
      <c r="D338" s="234" t="s">
        <v>138</v>
      </c>
      <c r="E338" s="245" t="s">
        <v>19</v>
      </c>
      <c r="F338" s="246" t="s">
        <v>403</v>
      </c>
      <c r="G338" s="244"/>
      <c r="H338" s="247">
        <v>15</v>
      </c>
      <c r="I338" s="248"/>
      <c r="J338" s="244"/>
      <c r="K338" s="244"/>
      <c r="L338" s="249"/>
      <c r="M338" s="250"/>
      <c r="N338" s="251"/>
      <c r="O338" s="251"/>
      <c r="P338" s="251"/>
      <c r="Q338" s="251"/>
      <c r="R338" s="251"/>
      <c r="S338" s="251"/>
      <c r="T338" s="25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3" t="s">
        <v>138</v>
      </c>
      <c r="AU338" s="253" t="s">
        <v>82</v>
      </c>
      <c r="AV338" s="14" t="s">
        <v>82</v>
      </c>
      <c r="AW338" s="14" t="s">
        <v>34</v>
      </c>
      <c r="AX338" s="14" t="s">
        <v>73</v>
      </c>
      <c r="AY338" s="253" t="s">
        <v>127</v>
      </c>
    </row>
    <row r="339" s="13" customFormat="1">
      <c r="A339" s="13"/>
      <c r="B339" s="232"/>
      <c r="C339" s="233"/>
      <c r="D339" s="234" t="s">
        <v>138</v>
      </c>
      <c r="E339" s="235" t="s">
        <v>19</v>
      </c>
      <c r="F339" s="236" t="s">
        <v>159</v>
      </c>
      <c r="G339" s="233"/>
      <c r="H339" s="235" t="s">
        <v>19</v>
      </c>
      <c r="I339" s="237"/>
      <c r="J339" s="233"/>
      <c r="K339" s="233"/>
      <c r="L339" s="238"/>
      <c r="M339" s="239"/>
      <c r="N339" s="240"/>
      <c r="O339" s="240"/>
      <c r="P339" s="240"/>
      <c r="Q339" s="240"/>
      <c r="R339" s="240"/>
      <c r="S339" s="240"/>
      <c r="T339" s="24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2" t="s">
        <v>138</v>
      </c>
      <c r="AU339" s="242" t="s">
        <v>82</v>
      </c>
      <c r="AV339" s="13" t="s">
        <v>80</v>
      </c>
      <c r="AW339" s="13" t="s">
        <v>34</v>
      </c>
      <c r="AX339" s="13" t="s">
        <v>73</v>
      </c>
      <c r="AY339" s="242" t="s">
        <v>127</v>
      </c>
    </row>
    <row r="340" s="14" customFormat="1">
      <c r="A340" s="14"/>
      <c r="B340" s="243"/>
      <c r="C340" s="244"/>
      <c r="D340" s="234" t="s">
        <v>138</v>
      </c>
      <c r="E340" s="245" t="s">
        <v>19</v>
      </c>
      <c r="F340" s="246" t="s">
        <v>404</v>
      </c>
      <c r="G340" s="244"/>
      <c r="H340" s="247">
        <v>17.25</v>
      </c>
      <c r="I340" s="248"/>
      <c r="J340" s="244"/>
      <c r="K340" s="244"/>
      <c r="L340" s="249"/>
      <c r="M340" s="250"/>
      <c r="N340" s="251"/>
      <c r="O340" s="251"/>
      <c r="P340" s="251"/>
      <c r="Q340" s="251"/>
      <c r="R340" s="251"/>
      <c r="S340" s="251"/>
      <c r="T340" s="252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3" t="s">
        <v>138</v>
      </c>
      <c r="AU340" s="253" t="s">
        <v>82</v>
      </c>
      <c r="AV340" s="14" t="s">
        <v>82</v>
      </c>
      <c r="AW340" s="14" t="s">
        <v>34</v>
      </c>
      <c r="AX340" s="14" t="s">
        <v>73</v>
      </c>
      <c r="AY340" s="253" t="s">
        <v>127</v>
      </c>
    </row>
    <row r="341" s="13" customFormat="1">
      <c r="A341" s="13"/>
      <c r="B341" s="232"/>
      <c r="C341" s="233"/>
      <c r="D341" s="234" t="s">
        <v>138</v>
      </c>
      <c r="E341" s="235" t="s">
        <v>19</v>
      </c>
      <c r="F341" s="236" t="s">
        <v>161</v>
      </c>
      <c r="G341" s="233"/>
      <c r="H341" s="235" t="s">
        <v>19</v>
      </c>
      <c r="I341" s="237"/>
      <c r="J341" s="233"/>
      <c r="K341" s="233"/>
      <c r="L341" s="238"/>
      <c r="M341" s="239"/>
      <c r="N341" s="240"/>
      <c r="O341" s="240"/>
      <c r="P341" s="240"/>
      <c r="Q341" s="240"/>
      <c r="R341" s="240"/>
      <c r="S341" s="240"/>
      <c r="T341" s="241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2" t="s">
        <v>138</v>
      </c>
      <c r="AU341" s="242" t="s">
        <v>82</v>
      </c>
      <c r="AV341" s="13" t="s">
        <v>80</v>
      </c>
      <c r="AW341" s="13" t="s">
        <v>34</v>
      </c>
      <c r="AX341" s="13" t="s">
        <v>73</v>
      </c>
      <c r="AY341" s="242" t="s">
        <v>127</v>
      </c>
    </row>
    <row r="342" s="14" customFormat="1">
      <c r="A342" s="14"/>
      <c r="B342" s="243"/>
      <c r="C342" s="244"/>
      <c r="D342" s="234" t="s">
        <v>138</v>
      </c>
      <c r="E342" s="245" t="s">
        <v>19</v>
      </c>
      <c r="F342" s="246" t="s">
        <v>405</v>
      </c>
      <c r="G342" s="244"/>
      <c r="H342" s="247">
        <v>37.875</v>
      </c>
      <c r="I342" s="248"/>
      <c r="J342" s="244"/>
      <c r="K342" s="244"/>
      <c r="L342" s="249"/>
      <c r="M342" s="250"/>
      <c r="N342" s="251"/>
      <c r="O342" s="251"/>
      <c r="P342" s="251"/>
      <c r="Q342" s="251"/>
      <c r="R342" s="251"/>
      <c r="S342" s="251"/>
      <c r="T342" s="252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3" t="s">
        <v>138</v>
      </c>
      <c r="AU342" s="253" t="s">
        <v>82</v>
      </c>
      <c r="AV342" s="14" t="s">
        <v>82</v>
      </c>
      <c r="AW342" s="14" t="s">
        <v>34</v>
      </c>
      <c r="AX342" s="14" t="s">
        <v>73</v>
      </c>
      <c r="AY342" s="253" t="s">
        <v>127</v>
      </c>
    </row>
    <row r="343" s="15" customFormat="1">
      <c r="A343" s="15"/>
      <c r="B343" s="254"/>
      <c r="C343" s="255"/>
      <c r="D343" s="234" t="s">
        <v>138</v>
      </c>
      <c r="E343" s="256" t="s">
        <v>19</v>
      </c>
      <c r="F343" s="257" t="s">
        <v>163</v>
      </c>
      <c r="G343" s="255"/>
      <c r="H343" s="258">
        <v>680.48400000000004</v>
      </c>
      <c r="I343" s="259"/>
      <c r="J343" s="255"/>
      <c r="K343" s="255"/>
      <c r="L343" s="260"/>
      <c r="M343" s="261"/>
      <c r="N343" s="262"/>
      <c r="O343" s="262"/>
      <c r="P343" s="262"/>
      <c r="Q343" s="262"/>
      <c r="R343" s="262"/>
      <c r="S343" s="262"/>
      <c r="T343" s="263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4" t="s">
        <v>138</v>
      </c>
      <c r="AU343" s="264" t="s">
        <v>82</v>
      </c>
      <c r="AV343" s="15" t="s">
        <v>134</v>
      </c>
      <c r="AW343" s="15" t="s">
        <v>34</v>
      </c>
      <c r="AX343" s="15" t="s">
        <v>80</v>
      </c>
      <c r="AY343" s="264" t="s">
        <v>127</v>
      </c>
    </row>
    <row r="344" s="2" customFormat="1" ht="24.15" customHeight="1">
      <c r="A344" s="40"/>
      <c r="B344" s="41"/>
      <c r="C344" s="214" t="s">
        <v>406</v>
      </c>
      <c r="D344" s="214" t="s">
        <v>129</v>
      </c>
      <c r="E344" s="215" t="s">
        <v>407</v>
      </c>
      <c r="F344" s="216" t="s">
        <v>408</v>
      </c>
      <c r="G344" s="217" t="s">
        <v>249</v>
      </c>
      <c r="H344" s="218">
        <v>437.5</v>
      </c>
      <c r="I344" s="219"/>
      <c r="J344" s="220">
        <f>ROUND(I344*H344,2)</f>
        <v>0</v>
      </c>
      <c r="K344" s="216" t="s">
        <v>133</v>
      </c>
      <c r="L344" s="46"/>
      <c r="M344" s="221" t="s">
        <v>19</v>
      </c>
      <c r="N344" s="222" t="s">
        <v>44</v>
      </c>
      <c r="O344" s="86"/>
      <c r="P344" s="223">
        <f>O344*H344</f>
        <v>0</v>
      </c>
      <c r="Q344" s="223">
        <v>0</v>
      </c>
      <c r="R344" s="223">
        <f>Q344*H344</f>
        <v>0</v>
      </c>
      <c r="S344" s="223">
        <v>0</v>
      </c>
      <c r="T344" s="224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25" t="s">
        <v>259</v>
      </c>
      <c r="AT344" s="225" t="s">
        <v>129</v>
      </c>
      <c r="AU344" s="225" t="s">
        <v>82</v>
      </c>
      <c r="AY344" s="19" t="s">
        <v>127</v>
      </c>
      <c r="BE344" s="226">
        <f>IF(N344="základní",J344,0)</f>
        <v>0</v>
      </c>
      <c r="BF344" s="226">
        <f>IF(N344="snížená",J344,0)</f>
        <v>0</v>
      </c>
      <c r="BG344" s="226">
        <f>IF(N344="zákl. přenesená",J344,0)</f>
        <v>0</v>
      </c>
      <c r="BH344" s="226">
        <f>IF(N344="sníž. přenesená",J344,0)</f>
        <v>0</v>
      </c>
      <c r="BI344" s="226">
        <f>IF(N344="nulová",J344,0)</f>
        <v>0</v>
      </c>
      <c r="BJ344" s="19" t="s">
        <v>80</v>
      </c>
      <c r="BK344" s="226">
        <f>ROUND(I344*H344,2)</f>
        <v>0</v>
      </c>
      <c r="BL344" s="19" t="s">
        <v>259</v>
      </c>
      <c r="BM344" s="225" t="s">
        <v>409</v>
      </c>
    </row>
    <row r="345" s="2" customFormat="1">
      <c r="A345" s="40"/>
      <c r="B345" s="41"/>
      <c r="C345" s="42"/>
      <c r="D345" s="227" t="s">
        <v>136</v>
      </c>
      <c r="E345" s="42"/>
      <c r="F345" s="228" t="s">
        <v>410</v>
      </c>
      <c r="G345" s="42"/>
      <c r="H345" s="42"/>
      <c r="I345" s="229"/>
      <c r="J345" s="42"/>
      <c r="K345" s="42"/>
      <c r="L345" s="46"/>
      <c r="M345" s="230"/>
      <c r="N345" s="231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136</v>
      </c>
      <c r="AU345" s="19" t="s">
        <v>82</v>
      </c>
    </row>
    <row r="346" s="13" customFormat="1">
      <c r="A346" s="13"/>
      <c r="B346" s="232"/>
      <c r="C346" s="233"/>
      <c r="D346" s="234" t="s">
        <v>138</v>
      </c>
      <c r="E346" s="235" t="s">
        <v>19</v>
      </c>
      <c r="F346" s="236" t="s">
        <v>411</v>
      </c>
      <c r="G346" s="233"/>
      <c r="H346" s="235" t="s">
        <v>19</v>
      </c>
      <c r="I346" s="237"/>
      <c r="J346" s="233"/>
      <c r="K346" s="233"/>
      <c r="L346" s="238"/>
      <c r="M346" s="239"/>
      <c r="N346" s="240"/>
      <c r="O346" s="240"/>
      <c r="P346" s="240"/>
      <c r="Q346" s="240"/>
      <c r="R346" s="240"/>
      <c r="S346" s="240"/>
      <c r="T346" s="241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2" t="s">
        <v>138</v>
      </c>
      <c r="AU346" s="242" t="s">
        <v>82</v>
      </c>
      <c r="AV346" s="13" t="s">
        <v>80</v>
      </c>
      <c r="AW346" s="13" t="s">
        <v>34</v>
      </c>
      <c r="AX346" s="13" t="s">
        <v>73</v>
      </c>
      <c r="AY346" s="242" t="s">
        <v>127</v>
      </c>
    </row>
    <row r="347" s="13" customFormat="1">
      <c r="A347" s="13"/>
      <c r="B347" s="232"/>
      <c r="C347" s="233"/>
      <c r="D347" s="234" t="s">
        <v>138</v>
      </c>
      <c r="E347" s="235" t="s">
        <v>19</v>
      </c>
      <c r="F347" s="236" t="s">
        <v>412</v>
      </c>
      <c r="G347" s="233"/>
      <c r="H347" s="235" t="s">
        <v>19</v>
      </c>
      <c r="I347" s="237"/>
      <c r="J347" s="233"/>
      <c r="K347" s="233"/>
      <c r="L347" s="238"/>
      <c r="M347" s="239"/>
      <c r="N347" s="240"/>
      <c r="O347" s="240"/>
      <c r="P347" s="240"/>
      <c r="Q347" s="240"/>
      <c r="R347" s="240"/>
      <c r="S347" s="240"/>
      <c r="T347" s="241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2" t="s">
        <v>138</v>
      </c>
      <c r="AU347" s="242" t="s">
        <v>82</v>
      </c>
      <c r="AV347" s="13" t="s">
        <v>80</v>
      </c>
      <c r="AW347" s="13" t="s">
        <v>34</v>
      </c>
      <c r="AX347" s="13" t="s">
        <v>73</v>
      </c>
      <c r="AY347" s="242" t="s">
        <v>127</v>
      </c>
    </row>
    <row r="348" s="13" customFormat="1">
      <c r="A348" s="13"/>
      <c r="B348" s="232"/>
      <c r="C348" s="233"/>
      <c r="D348" s="234" t="s">
        <v>138</v>
      </c>
      <c r="E348" s="235" t="s">
        <v>19</v>
      </c>
      <c r="F348" s="236" t="s">
        <v>413</v>
      </c>
      <c r="G348" s="233"/>
      <c r="H348" s="235" t="s">
        <v>19</v>
      </c>
      <c r="I348" s="237"/>
      <c r="J348" s="233"/>
      <c r="K348" s="233"/>
      <c r="L348" s="238"/>
      <c r="M348" s="239"/>
      <c r="N348" s="240"/>
      <c r="O348" s="240"/>
      <c r="P348" s="240"/>
      <c r="Q348" s="240"/>
      <c r="R348" s="240"/>
      <c r="S348" s="240"/>
      <c r="T348" s="24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2" t="s">
        <v>138</v>
      </c>
      <c r="AU348" s="242" t="s">
        <v>82</v>
      </c>
      <c r="AV348" s="13" t="s">
        <v>80</v>
      </c>
      <c r="AW348" s="13" t="s">
        <v>34</v>
      </c>
      <c r="AX348" s="13" t="s">
        <v>73</v>
      </c>
      <c r="AY348" s="242" t="s">
        <v>127</v>
      </c>
    </row>
    <row r="349" s="13" customFormat="1">
      <c r="A349" s="13"/>
      <c r="B349" s="232"/>
      <c r="C349" s="233"/>
      <c r="D349" s="234" t="s">
        <v>138</v>
      </c>
      <c r="E349" s="235" t="s">
        <v>19</v>
      </c>
      <c r="F349" s="236" t="s">
        <v>414</v>
      </c>
      <c r="G349" s="233"/>
      <c r="H349" s="235" t="s">
        <v>19</v>
      </c>
      <c r="I349" s="237"/>
      <c r="J349" s="233"/>
      <c r="K349" s="233"/>
      <c r="L349" s="238"/>
      <c r="M349" s="239"/>
      <c r="N349" s="240"/>
      <c r="O349" s="240"/>
      <c r="P349" s="240"/>
      <c r="Q349" s="240"/>
      <c r="R349" s="240"/>
      <c r="S349" s="240"/>
      <c r="T349" s="241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2" t="s">
        <v>138</v>
      </c>
      <c r="AU349" s="242" t="s">
        <v>82</v>
      </c>
      <c r="AV349" s="13" t="s">
        <v>80</v>
      </c>
      <c r="AW349" s="13" t="s">
        <v>34</v>
      </c>
      <c r="AX349" s="13" t="s">
        <v>73</v>
      </c>
      <c r="AY349" s="242" t="s">
        <v>127</v>
      </c>
    </row>
    <row r="350" s="14" customFormat="1">
      <c r="A350" s="14"/>
      <c r="B350" s="243"/>
      <c r="C350" s="244"/>
      <c r="D350" s="234" t="s">
        <v>138</v>
      </c>
      <c r="E350" s="245" t="s">
        <v>19</v>
      </c>
      <c r="F350" s="246" t="s">
        <v>415</v>
      </c>
      <c r="G350" s="244"/>
      <c r="H350" s="247">
        <v>187.5</v>
      </c>
      <c r="I350" s="248"/>
      <c r="J350" s="244"/>
      <c r="K350" s="244"/>
      <c r="L350" s="249"/>
      <c r="M350" s="250"/>
      <c r="N350" s="251"/>
      <c r="O350" s="251"/>
      <c r="P350" s="251"/>
      <c r="Q350" s="251"/>
      <c r="R350" s="251"/>
      <c r="S350" s="251"/>
      <c r="T350" s="252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3" t="s">
        <v>138</v>
      </c>
      <c r="AU350" s="253" t="s">
        <v>82</v>
      </c>
      <c r="AV350" s="14" t="s">
        <v>82</v>
      </c>
      <c r="AW350" s="14" t="s">
        <v>34</v>
      </c>
      <c r="AX350" s="14" t="s">
        <v>73</v>
      </c>
      <c r="AY350" s="253" t="s">
        <v>127</v>
      </c>
    </row>
    <row r="351" s="14" customFormat="1">
      <c r="A351" s="14"/>
      <c r="B351" s="243"/>
      <c r="C351" s="244"/>
      <c r="D351" s="234" t="s">
        <v>138</v>
      </c>
      <c r="E351" s="245" t="s">
        <v>19</v>
      </c>
      <c r="F351" s="246" t="s">
        <v>416</v>
      </c>
      <c r="G351" s="244"/>
      <c r="H351" s="247">
        <v>250</v>
      </c>
      <c r="I351" s="248"/>
      <c r="J351" s="244"/>
      <c r="K351" s="244"/>
      <c r="L351" s="249"/>
      <c r="M351" s="250"/>
      <c r="N351" s="251"/>
      <c r="O351" s="251"/>
      <c r="P351" s="251"/>
      <c r="Q351" s="251"/>
      <c r="R351" s="251"/>
      <c r="S351" s="251"/>
      <c r="T351" s="252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3" t="s">
        <v>138</v>
      </c>
      <c r="AU351" s="253" t="s">
        <v>82</v>
      </c>
      <c r="AV351" s="14" t="s">
        <v>82</v>
      </c>
      <c r="AW351" s="14" t="s">
        <v>34</v>
      </c>
      <c r="AX351" s="14" t="s">
        <v>73</v>
      </c>
      <c r="AY351" s="253" t="s">
        <v>127</v>
      </c>
    </row>
    <row r="352" s="15" customFormat="1">
      <c r="A352" s="15"/>
      <c r="B352" s="254"/>
      <c r="C352" s="255"/>
      <c r="D352" s="234" t="s">
        <v>138</v>
      </c>
      <c r="E352" s="256" t="s">
        <v>19</v>
      </c>
      <c r="F352" s="257" t="s">
        <v>163</v>
      </c>
      <c r="G352" s="255"/>
      <c r="H352" s="258">
        <v>437.5</v>
      </c>
      <c r="I352" s="259"/>
      <c r="J352" s="255"/>
      <c r="K352" s="255"/>
      <c r="L352" s="260"/>
      <c r="M352" s="261"/>
      <c r="N352" s="262"/>
      <c r="O352" s="262"/>
      <c r="P352" s="262"/>
      <c r="Q352" s="262"/>
      <c r="R352" s="262"/>
      <c r="S352" s="262"/>
      <c r="T352" s="263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64" t="s">
        <v>138</v>
      </c>
      <c r="AU352" s="264" t="s">
        <v>82</v>
      </c>
      <c r="AV352" s="15" t="s">
        <v>134</v>
      </c>
      <c r="AW352" s="15" t="s">
        <v>34</v>
      </c>
      <c r="AX352" s="15" t="s">
        <v>80</v>
      </c>
      <c r="AY352" s="264" t="s">
        <v>127</v>
      </c>
    </row>
    <row r="353" s="2" customFormat="1" ht="16.5" customHeight="1">
      <c r="A353" s="40"/>
      <c r="B353" s="41"/>
      <c r="C353" s="214" t="s">
        <v>417</v>
      </c>
      <c r="D353" s="214" t="s">
        <v>129</v>
      </c>
      <c r="E353" s="215" t="s">
        <v>418</v>
      </c>
      <c r="F353" s="216" t="s">
        <v>419</v>
      </c>
      <c r="G353" s="217" t="s">
        <v>181</v>
      </c>
      <c r="H353" s="218">
        <v>15.555</v>
      </c>
      <c r="I353" s="219"/>
      <c r="J353" s="220">
        <f>ROUND(I353*H353,2)</f>
        <v>0</v>
      </c>
      <c r="K353" s="216" t="s">
        <v>133</v>
      </c>
      <c r="L353" s="46"/>
      <c r="M353" s="221" t="s">
        <v>19</v>
      </c>
      <c r="N353" s="222" t="s">
        <v>44</v>
      </c>
      <c r="O353" s="86"/>
      <c r="P353" s="223">
        <f>O353*H353</f>
        <v>0</v>
      </c>
      <c r="Q353" s="223">
        <v>0.02248</v>
      </c>
      <c r="R353" s="223">
        <f>Q353*H353</f>
        <v>0.3496764</v>
      </c>
      <c r="S353" s="223">
        <v>0</v>
      </c>
      <c r="T353" s="224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25" t="s">
        <v>259</v>
      </c>
      <c r="AT353" s="225" t="s">
        <v>129</v>
      </c>
      <c r="AU353" s="225" t="s">
        <v>82</v>
      </c>
      <c r="AY353" s="19" t="s">
        <v>127</v>
      </c>
      <c r="BE353" s="226">
        <f>IF(N353="základní",J353,0)</f>
        <v>0</v>
      </c>
      <c r="BF353" s="226">
        <f>IF(N353="snížená",J353,0)</f>
        <v>0</v>
      </c>
      <c r="BG353" s="226">
        <f>IF(N353="zákl. přenesená",J353,0)</f>
        <v>0</v>
      </c>
      <c r="BH353" s="226">
        <f>IF(N353="sníž. přenesená",J353,0)</f>
        <v>0</v>
      </c>
      <c r="BI353" s="226">
        <f>IF(N353="nulová",J353,0)</f>
        <v>0</v>
      </c>
      <c r="BJ353" s="19" t="s">
        <v>80</v>
      </c>
      <c r="BK353" s="226">
        <f>ROUND(I353*H353,2)</f>
        <v>0</v>
      </c>
      <c r="BL353" s="19" t="s">
        <v>259</v>
      </c>
      <c r="BM353" s="225" t="s">
        <v>420</v>
      </c>
    </row>
    <row r="354" s="2" customFormat="1">
      <c r="A354" s="40"/>
      <c r="B354" s="41"/>
      <c r="C354" s="42"/>
      <c r="D354" s="227" t="s">
        <v>136</v>
      </c>
      <c r="E354" s="42"/>
      <c r="F354" s="228" t="s">
        <v>421</v>
      </c>
      <c r="G354" s="42"/>
      <c r="H354" s="42"/>
      <c r="I354" s="229"/>
      <c r="J354" s="42"/>
      <c r="K354" s="42"/>
      <c r="L354" s="46"/>
      <c r="M354" s="230"/>
      <c r="N354" s="231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136</v>
      </c>
      <c r="AU354" s="19" t="s">
        <v>82</v>
      </c>
    </row>
    <row r="355" s="14" customFormat="1">
      <c r="A355" s="14"/>
      <c r="B355" s="243"/>
      <c r="C355" s="244"/>
      <c r="D355" s="234" t="s">
        <v>138</v>
      </c>
      <c r="E355" s="245" t="s">
        <v>19</v>
      </c>
      <c r="F355" s="246" t="s">
        <v>422</v>
      </c>
      <c r="G355" s="244"/>
      <c r="H355" s="247">
        <v>6.8049999999999997</v>
      </c>
      <c r="I355" s="248"/>
      <c r="J355" s="244"/>
      <c r="K355" s="244"/>
      <c r="L355" s="249"/>
      <c r="M355" s="250"/>
      <c r="N355" s="251"/>
      <c r="O355" s="251"/>
      <c r="P355" s="251"/>
      <c r="Q355" s="251"/>
      <c r="R355" s="251"/>
      <c r="S355" s="251"/>
      <c r="T355" s="252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3" t="s">
        <v>138</v>
      </c>
      <c r="AU355" s="253" t="s">
        <v>82</v>
      </c>
      <c r="AV355" s="14" t="s">
        <v>82</v>
      </c>
      <c r="AW355" s="14" t="s">
        <v>34</v>
      </c>
      <c r="AX355" s="14" t="s">
        <v>73</v>
      </c>
      <c r="AY355" s="253" t="s">
        <v>127</v>
      </c>
    </row>
    <row r="356" s="14" customFormat="1">
      <c r="A356" s="14"/>
      <c r="B356" s="243"/>
      <c r="C356" s="244"/>
      <c r="D356" s="234" t="s">
        <v>138</v>
      </c>
      <c r="E356" s="245" t="s">
        <v>19</v>
      </c>
      <c r="F356" s="246" t="s">
        <v>423</v>
      </c>
      <c r="G356" s="244"/>
      <c r="H356" s="247">
        <v>8.75</v>
      </c>
      <c r="I356" s="248"/>
      <c r="J356" s="244"/>
      <c r="K356" s="244"/>
      <c r="L356" s="249"/>
      <c r="M356" s="250"/>
      <c r="N356" s="251"/>
      <c r="O356" s="251"/>
      <c r="P356" s="251"/>
      <c r="Q356" s="251"/>
      <c r="R356" s="251"/>
      <c r="S356" s="251"/>
      <c r="T356" s="252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3" t="s">
        <v>138</v>
      </c>
      <c r="AU356" s="253" t="s">
        <v>82</v>
      </c>
      <c r="AV356" s="14" t="s">
        <v>82</v>
      </c>
      <c r="AW356" s="14" t="s">
        <v>34</v>
      </c>
      <c r="AX356" s="14" t="s">
        <v>73</v>
      </c>
      <c r="AY356" s="253" t="s">
        <v>127</v>
      </c>
    </row>
    <row r="357" s="15" customFormat="1">
      <c r="A357" s="15"/>
      <c r="B357" s="254"/>
      <c r="C357" s="255"/>
      <c r="D357" s="234" t="s">
        <v>138</v>
      </c>
      <c r="E357" s="256" t="s">
        <v>19</v>
      </c>
      <c r="F357" s="257" t="s">
        <v>163</v>
      </c>
      <c r="G357" s="255"/>
      <c r="H357" s="258">
        <v>15.555</v>
      </c>
      <c r="I357" s="259"/>
      <c r="J357" s="255"/>
      <c r="K357" s="255"/>
      <c r="L357" s="260"/>
      <c r="M357" s="261"/>
      <c r="N357" s="262"/>
      <c r="O357" s="262"/>
      <c r="P357" s="262"/>
      <c r="Q357" s="262"/>
      <c r="R357" s="262"/>
      <c r="S357" s="262"/>
      <c r="T357" s="263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64" t="s">
        <v>138</v>
      </c>
      <c r="AU357" s="264" t="s">
        <v>82</v>
      </c>
      <c r="AV357" s="15" t="s">
        <v>134</v>
      </c>
      <c r="AW357" s="15" t="s">
        <v>34</v>
      </c>
      <c r="AX357" s="15" t="s">
        <v>80</v>
      </c>
      <c r="AY357" s="264" t="s">
        <v>127</v>
      </c>
    </row>
    <row r="358" s="2" customFormat="1" ht="21.75" customHeight="1">
      <c r="A358" s="40"/>
      <c r="B358" s="41"/>
      <c r="C358" s="214" t="s">
        <v>424</v>
      </c>
      <c r="D358" s="214" t="s">
        <v>129</v>
      </c>
      <c r="E358" s="215" t="s">
        <v>425</v>
      </c>
      <c r="F358" s="216" t="s">
        <v>426</v>
      </c>
      <c r="G358" s="217" t="s">
        <v>181</v>
      </c>
      <c r="H358" s="218">
        <v>15.555</v>
      </c>
      <c r="I358" s="219"/>
      <c r="J358" s="220">
        <f>ROUND(I358*H358,2)</f>
        <v>0</v>
      </c>
      <c r="K358" s="216" t="s">
        <v>19</v>
      </c>
      <c r="L358" s="46"/>
      <c r="M358" s="221" t="s">
        <v>19</v>
      </c>
      <c r="N358" s="222" t="s">
        <v>44</v>
      </c>
      <c r="O358" s="86"/>
      <c r="P358" s="223">
        <f>O358*H358</f>
        <v>0</v>
      </c>
      <c r="Q358" s="223">
        <v>0.024199999999999999</v>
      </c>
      <c r="R358" s="223">
        <f>Q358*H358</f>
        <v>0.37643099999999996</v>
      </c>
      <c r="S358" s="223">
        <v>0</v>
      </c>
      <c r="T358" s="224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25" t="s">
        <v>259</v>
      </c>
      <c r="AT358" s="225" t="s">
        <v>129</v>
      </c>
      <c r="AU358" s="225" t="s">
        <v>82</v>
      </c>
      <c r="AY358" s="19" t="s">
        <v>127</v>
      </c>
      <c r="BE358" s="226">
        <f>IF(N358="základní",J358,0)</f>
        <v>0</v>
      </c>
      <c r="BF358" s="226">
        <f>IF(N358="snížená",J358,0)</f>
        <v>0</v>
      </c>
      <c r="BG358" s="226">
        <f>IF(N358="zákl. přenesená",J358,0)</f>
        <v>0</v>
      </c>
      <c r="BH358" s="226">
        <f>IF(N358="sníž. přenesená",J358,0)</f>
        <v>0</v>
      </c>
      <c r="BI358" s="226">
        <f>IF(N358="nulová",J358,0)</f>
        <v>0</v>
      </c>
      <c r="BJ358" s="19" t="s">
        <v>80</v>
      </c>
      <c r="BK358" s="226">
        <f>ROUND(I358*H358,2)</f>
        <v>0</v>
      </c>
      <c r="BL358" s="19" t="s">
        <v>259</v>
      </c>
      <c r="BM358" s="225" t="s">
        <v>427</v>
      </c>
    </row>
    <row r="359" s="2" customFormat="1" ht="24.15" customHeight="1">
      <c r="A359" s="40"/>
      <c r="B359" s="41"/>
      <c r="C359" s="214" t="s">
        <v>428</v>
      </c>
      <c r="D359" s="214" t="s">
        <v>129</v>
      </c>
      <c r="E359" s="215" t="s">
        <v>429</v>
      </c>
      <c r="F359" s="216" t="s">
        <v>430</v>
      </c>
      <c r="G359" s="217" t="s">
        <v>132</v>
      </c>
      <c r="H359" s="218">
        <v>63.600000000000001</v>
      </c>
      <c r="I359" s="219"/>
      <c r="J359" s="220">
        <f>ROUND(I359*H359,2)</f>
        <v>0</v>
      </c>
      <c r="K359" s="216" t="s">
        <v>133</v>
      </c>
      <c r="L359" s="46"/>
      <c r="M359" s="221" t="s">
        <v>19</v>
      </c>
      <c r="N359" s="222" t="s">
        <v>44</v>
      </c>
      <c r="O359" s="86"/>
      <c r="P359" s="223">
        <f>O359*H359</f>
        <v>0</v>
      </c>
      <c r="Q359" s="223">
        <v>0.00042999999999999999</v>
      </c>
      <c r="R359" s="223">
        <f>Q359*H359</f>
        <v>0.027348000000000001</v>
      </c>
      <c r="S359" s="223">
        <v>0</v>
      </c>
      <c r="T359" s="224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25" t="s">
        <v>259</v>
      </c>
      <c r="AT359" s="225" t="s">
        <v>129</v>
      </c>
      <c r="AU359" s="225" t="s">
        <v>82</v>
      </c>
      <c r="AY359" s="19" t="s">
        <v>127</v>
      </c>
      <c r="BE359" s="226">
        <f>IF(N359="základní",J359,0)</f>
        <v>0</v>
      </c>
      <c r="BF359" s="226">
        <f>IF(N359="snížená",J359,0)</f>
        <v>0</v>
      </c>
      <c r="BG359" s="226">
        <f>IF(N359="zákl. přenesená",J359,0)</f>
        <v>0</v>
      </c>
      <c r="BH359" s="226">
        <f>IF(N359="sníž. přenesená",J359,0)</f>
        <v>0</v>
      </c>
      <c r="BI359" s="226">
        <f>IF(N359="nulová",J359,0)</f>
        <v>0</v>
      </c>
      <c r="BJ359" s="19" t="s">
        <v>80</v>
      </c>
      <c r="BK359" s="226">
        <f>ROUND(I359*H359,2)</f>
        <v>0</v>
      </c>
      <c r="BL359" s="19" t="s">
        <v>259</v>
      </c>
      <c r="BM359" s="225" t="s">
        <v>431</v>
      </c>
    </row>
    <row r="360" s="2" customFormat="1">
      <c r="A360" s="40"/>
      <c r="B360" s="41"/>
      <c r="C360" s="42"/>
      <c r="D360" s="227" t="s">
        <v>136</v>
      </c>
      <c r="E360" s="42"/>
      <c r="F360" s="228" t="s">
        <v>432</v>
      </c>
      <c r="G360" s="42"/>
      <c r="H360" s="42"/>
      <c r="I360" s="229"/>
      <c r="J360" s="42"/>
      <c r="K360" s="42"/>
      <c r="L360" s="46"/>
      <c r="M360" s="230"/>
      <c r="N360" s="231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136</v>
      </c>
      <c r="AU360" s="19" t="s">
        <v>82</v>
      </c>
    </row>
    <row r="361" s="13" customFormat="1">
      <c r="A361" s="13"/>
      <c r="B361" s="232"/>
      <c r="C361" s="233"/>
      <c r="D361" s="234" t="s">
        <v>138</v>
      </c>
      <c r="E361" s="235" t="s">
        <v>19</v>
      </c>
      <c r="F361" s="236" t="s">
        <v>411</v>
      </c>
      <c r="G361" s="233"/>
      <c r="H361" s="235" t="s">
        <v>19</v>
      </c>
      <c r="I361" s="237"/>
      <c r="J361" s="233"/>
      <c r="K361" s="233"/>
      <c r="L361" s="238"/>
      <c r="M361" s="239"/>
      <c r="N361" s="240"/>
      <c r="O361" s="240"/>
      <c r="P361" s="240"/>
      <c r="Q361" s="240"/>
      <c r="R361" s="240"/>
      <c r="S361" s="240"/>
      <c r="T361" s="241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2" t="s">
        <v>138</v>
      </c>
      <c r="AU361" s="242" t="s">
        <v>82</v>
      </c>
      <c r="AV361" s="13" t="s">
        <v>80</v>
      </c>
      <c r="AW361" s="13" t="s">
        <v>34</v>
      </c>
      <c r="AX361" s="13" t="s">
        <v>73</v>
      </c>
      <c r="AY361" s="242" t="s">
        <v>127</v>
      </c>
    </row>
    <row r="362" s="13" customFormat="1">
      <c r="A362" s="13"/>
      <c r="B362" s="232"/>
      <c r="C362" s="233"/>
      <c r="D362" s="234" t="s">
        <v>138</v>
      </c>
      <c r="E362" s="235" t="s">
        <v>19</v>
      </c>
      <c r="F362" s="236" t="s">
        <v>433</v>
      </c>
      <c r="G362" s="233"/>
      <c r="H362" s="235" t="s">
        <v>19</v>
      </c>
      <c r="I362" s="237"/>
      <c r="J362" s="233"/>
      <c r="K362" s="233"/>
      <c r="L362" s="238"/>
      <c r="M362" s="239"/>
      <c r="N362" s="240"/>
      <c r="O362" s="240"/>
      <c r="P362" s="240"/>
      <c r="Q362" s="240"/>
      <c r="R362" s="240"/>
      <c r="S362" s="240"/>
      <c r="T362" s="241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2" t="s">
        <v>138</v>
      </c>
      <c r="AU362" s="242" t="s">
        <v>82</v>
      </c>
      <c r="AV362" s="13" t="s">
        <v>80</v>
      </c>
      <c r="AW362" s="13" t="s">
        <v>34</v>
      </c>
      <c r="AX362" s="13" t="s">
        <v>73</v>
      </c>
      <c r="AY362" s="242" t="s">
        <v>127</v>
      </c>
    </row>
    <row r="363" s="13" customFormat="1">
      <c r="A363" s="13"/>
      <c r="B363" s="232"/>
      <c r="C363" s="233"/>
      <c r="D363" s="234" t="s">
        <v>138</v>
      </c>
      <c r="E363" s="235" t="s">
        <v>19</v>
      </c>
      <c r="F363" s="236" t="s">
        <v>434</v>
      </c>
      <c r="G363" s="233"/>
      <c r="H363" s="235" t="s">
        <v>19</v>
      </c>
      <c r="I363" s="237"/>
      <c r="J363" s="233"/>
      <c r="K363" s="233"/>
      <c r="L363" s="238"/>
      <c r="M363" s="239"/>
      <c r="N363" s="240"/>
      <c r="O363" s="240"/>
      <c r="P363" s="240"/>
      <c r="Q363" s="240"/>
      <c r="R363" s="240"/>
      <c r="S363" s="240"/>
      <c r="T363" s="24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2" t="s">
        <v>138</v>
      </c>
      <c r="AU363" s="242" t="s">
        <v>82</v>
      </c>
      <c r="AV363" s="13" t="s">
        <v>80</v>
      </c>
      <c r="AW363" s="13" t="s">
        <v>34</v>
      </c>
      <c r="AX363" s="13" t="s">
        <v>73</v>
      </c>
      <c r="AY363" s="242" t="s">
        <v>127</v>
      </c>
    </row>
    <row r="364" s="13" customFormat="1">
      <c r="A364" s="13"/>
      <c r="B364" s="232"/>
      <c r="C364" s="233"/>
      <c r="D364" s="234" t="s">
        <v>138</v>
      </c>
      <c r="E364" s="235" t="s">
        <v>19</v>
      </c>
      <c r="F364" s="236" t="s">
        <v>302</v>
      </c>
      <c r="G364" s="233"/>
      <c r="H364" s="235" t="s">
        <v>19</v>
      </c>
      <c r="I364" s="237"/>
      <c r="J364" s="233"/>
      <c r="K364" s="233"/>
      <c r="L364" s="238"/>
      <c r="M364" s="239"/>
      <c r="N364" s="240"/>
      <c r="O364" s="240"/>
      <c r="P364" s="240"/>
      <c r="Q364" s="240"/>
      <c r="R364" s="240"/>
      <c r="S364" s="240"/>
      <c r="T364" s="241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2" t="s">
        <v>138</v>
      </c>
      <c r="AU364" s="242" t="s">
        <v>82</v>
      </c>
      <c r="AV364" s="13" t="s">
        <v>80</v>
      </c>
      <c r="AW364" s="13" t="s">
        <v>34</v>
      </c>
      <c r="AX364" s="13" t="s">
        <v>73</v>
      </c>
      <c r="AY364" s="242" t="s">
        <v>127</v>
      </c>
    </row>
    <row r="365" s="14" customFormat="1">
      <c r="A365" s="14"/>
      <c r="B365" s="243"/>
      <c r="C365" s="244"/>
      <c r="D365" s="234" t="s">
        <v>138</v>
      </c>
      <c r="E365" s="245" t="s">
        <v>19</v>
      </c>
      <c r="F365" s="246" t="s">
        <v>435</v>
      </c>
      <c r="G365" s="244"/>
      <c r="H365" s="247">
        <v>44.880000000000003</v>
      </c>
      <c r="I365" s="248"/>
      <c r="J365" s="244"/>
      <c r="K365" s="244"/>
      <c r="L365" s="249"/>
      <c r="M365" s="250"/>
      <c r="N365" s="251"/>
      <c r="O365" s="251"/>
      <c r="P365" s="251"/>
      <c r="Q365" s="251"/>
      <c r="R365" s="251"/>
      <c r="S365" s="251"/>
      <c r="T365" s="252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3" t="s">
        <v>138</v>
      </c>
      <c r="AU365" s="253" t="s">
        <v>82</v>
      </c>
      <c r="AV365" s="14" t="s">
        <v>82</v>
      </c>
      <c r="AW365" s="14" t="s">
        <v>34</v>
      </c>
      <c r="AX365" s="14" t="s">
        <v>73</v>
      </c>
      <c r="AY365" s="253" t="s">
        <v>127</v>
      </c>
    </row>
    <row r="366" s="13" customFormat="1">
      <c r="A366" s="13"/>
      <c r="B366" s="232"/>
      <c r="C366" s="233"/>
      <c r="D366" s="234" t="s">
        <v>138</v>
      </c>
      <c r="E366" s="235" t="s">
        <v>19</v>
      </c>
      <c r="F366" s="236" t="s">
        <v>304</v>
      </c>
      <c r="G366" s="233"/>
      <c r="H366" s="235" t="s">
        <v>19</v>
      </c>
      <c r="I366" s="237"/>
      <c r="J366" s="233"/>
      <c r="K366" s="233"/>
      <c r="L366" s="238"/>
      <c r="M366" s="239"/>
      <c r="N366" s="240"/>
      <c r="O366" s="240"/>
      <c r="P366" s="240"/>
      <c r="Q366" s="240"/>
      <c r="R366" s="240"/>
      <c r="S366" s="240"/>
      <c r="T366" s="24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2" t="s">
        <v>138</v>
      </c>
      <c r="AU366" s="242" t="s">
        <v>82</v>
      </c>
      <c r="AV366" s="13" t="s">
        <v>80</v>
      </c>
      <c r="AW366" s="13" t="s">
        <v>34</v>
      </c>
      <c r="AX366" s="13" t="s">
        <v>73</v>
      </c>
      <c r="AY366" s="242" t="s">
        <v>127</v>
      </c>
    </row>
    <row r="367" s="14" customFormat="1">
      <c r="A367" s="14"/>
      <c r="B367" s="243"/>
      <c r="C367" s="244"/>
      <c r="D367" s="234" t="s">
        <v>138</v>
      </c>
      <c r="E367" s="245" t="s">
        <v>19</v>
      </c>
      <c r="F367" s="246" t="s">
        <v>436</v>
      </c>
      <c r="G367" s="244"/>
      <c r="H367" s="247">
        <v>18.719999999999999</v>
      </c>
      <c r="I367" s="248"/>
      <c r="J367" s="244"/>
      <c r="K367" s="244"/>
      <c r="L367" s="249"/>
      <c r="M367" s="250"/>
      <c r="N367" s="251"/>
      <c r="O367" s="251"/>
      <c r="P367" s="251"/>
      <c r="Q367" s="251"/>
      <c r="R367" s="251"/>
      <c r="S367" s="251"/>
      <c r="T367" s="252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3" t="s">
        <v>138</v>
      </c>
      <c r="AU367" s="253" t="s">
        <v>82</v>
      </c>
      <c r="AV367" s="14" t="s">
        <v>82</v>
      </c>
      <c r="AW367" s="14" t="s">
        <v>34</v>
      </c>
      <c r="AX367" s="14" t="s">
        <v>73</v>
      </c>
      <c r="AY367" s="253" t="s">
        <v>127</v>
      </c>
    </row>
    <row r="368" s="13" customFormat="1">
      <c r="A368" s="13"/>
      <c r="B368" s="232"/>
      <c r="C368" s="233"/>
      <c r="D368" s="234" t="s">
        <v>138</v>
      </c>
      <c r="E368" s="235" t="s">
        <v>19</v>
      </c>
      <c r="F368" s="236" t="s">
        <v>437</v>
      </c>
      <c r="G368" s="233"/>
      <c r="H368" s="235" t="s">
        <v>19</v>
      </c>
      <c r="I368" s="237"/>
      <c r="J368" s="233"/>
      <c r="K368" s="233"/>
      <c r="L368" s="238"/>
      <c r="M368" s="239"/>
      <c r="N368" s="240"/>
      <c r="O368" s="240"/>
      <c r="P368" s="240"/>
      <c r="Q368" s="240"/>
      <c r="R368" s="240"/>
      <c r="S368" s="240"/>
      <c r="T368" s="241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2" t="s">
        <v>138</v>
      </c>
      <c r="AU368" s="242" t="s">
        <v>82</v>
      </c>
      <c r="AV368" s="13" t="s">
        <v>80</v>
      </c>
      <c r="AW368" s="13" t="s">
        <v>34</v>
      </c>
      <c r="AX368" s="13" t="s">
        <v>73</v>
      </c>
      <c r="AY368" s="242" t="s">
        <v>127</v>
      </c>
    </row>
    <row r="369" s="13" customFormat="1">
      <c r="A369" s="13"/>
      <c r="B369" s="232"/>
      <c r="C369" s="233"/>
      <c r="D369" s="234" t="s">
        <v>138</v>
      </c>
      <c r="E369" s="235" t="s">
        <v>19</v>
      </c>
      <c r="F369" s="236" t="s">
        <v>145</v>
      </c>
      <c r="G369" s="233"/>
      <c r="H369" s="235" t="s">
        <v>19</v>
      </c>
      <c r="I369" s="237"/>
      <c r="J369" s="233"/>
      <c r="K369" s="233"/>
      <c r="L369" s="238"/>
      <c r="M369" s="239"/>
      <c r="N369" s="240"/>
      <c r="O369" s="240"/>
      <c r="P369" s="240"/>
      <c r="Q369" s="240"/>
      <c r="R369" s="240"/>
      <c r="S369" s="240"/>
      <c r="T369" s="241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2" t="s">
        <v>138</v>
      </c>
      <c r="AU369" s="242" t="s">
        <v>82</v>
      </c>
      <c r="AV369" s="13" t="s">
        <v>80</v>
      </c>
      <c r="AW369" s="13" t="s">
        <v>34</v>
      </c>
      <c r="AX369" s="13" t="s">
        <v>73</v>
      </c>
      <c r="AY369" s="242" t="s">
        <v>127</v>
      </c>
    </row>
    <row r="370" s="13" customFormat="1">
      <c r="A370" s="13"/>
      <c r="B370" s="232"/>
      <c r="C370" s="233"/>
      <c r="D370" s="234" t="s">
        <v>138</v>
      </c>
      <c r="E370" s="235" t="s">
        <v>19</v>
      </c>
      <c r="F370" s="236" t="s">
        <v>438</v>
      </c>
      <c r="G370" s="233"/>
      <c r="H370" s="235" t="s">
        <v>19</v>
      </c>
      <c r="I370" s="237"/>
      <c r="J370" s="233"/>
      <c r="K370" s="233"/>
      <c r="L370" s="238"/>
      <c r="M370" s="239"/>
      <c r="N370" s="240"/>
      <c r="O370" s="240"/>
      <c r="P370" s="240"/>
      <c r="Q370" s="240"/>
      <c r="R370" s="240"/>
      <c r="S370" s="240"/>
      <c r="T370" s="241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2" t="s">
        <v>138</v>
      </c>
      <c r="AU370" s="242" t="s">
        <v>82</v>
      </c>
      <c r="AV370" s="13" t="s">
        <v>80</v>
      </c>
      <c r="AW370" s="13" t="s">
        <v>34</v>
      </c>
      <c r="AX370" s="13" t="s">
        <v>73</v>
      </c>
      <c r="AY370" s="242" t="s">
        <v>127</v>
      </c>
    </row>
    <row r="371" s="13" customFormat="1">
      <c r="A371" s="13"/>
      <c r="B371" s="232"/>
      <c r="C371" s="233"/>
      <c r="D371" s="234" t="s">
        <v>138</v>
      </c>
      <c r="E371" s="235" t="s">
        <v>19</v>
      </c>
      <c r="F371" s="236" t="s">
        <v>146</v>
      </c>
      <c r="G371" s="233"/>
      <c r="H371" s="235" t="s">
        <v>19</v>
      </c>
      <c r="I371" s="237"/>
      <c r="J371" s="233"/>
      <c r="K371" s="233"/>
      <c r="L371" s="238"/>
      <c r="M371" s="239"/>
      <c r="N371" s="240"/>
      <c r="O371" s="240"/>
      <c r="P371" s="240"/>
      <c r="Q371" s="240"/>
      <c r="R371" s="240"/>
      <c r="S371" s="240"/>
      <c r="T371" s="24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2" t="s">
        <v>138</v>
      </c>
      <c r="AU371" s="242" t="s">
        <v>82</v>
      </c>
      <c r="AV371" s="13" t="s">
        <v>80</v>
      </c>
      <c r="AW371" s="13" t="s">
        <v>34</v>
      </c>
      <c r="AX371" s="13" t="s">
        <v>73</v>
      </c>
      <c r="AY371" s="242" t="s">
        <v>127</v>
      </c>
    </row>
    <row r="372" s="14" customFormat="1">
      <c r="A372" s="14"/>
      <c r="B372" s="243"/>
      <c r="C372" s="244"/>
      <c r="D372" s="234" t="s">
        <v>138</v>
      </c>
      <c r="E372" s="245" t="s">
        <v>19</v>
      </c>
      <c r="F372" s="246" t="s">
        <v>439</v>
      </c>
      <c r="G372" s="244"/>
      <c r="H372" s="247">
        <v>0</v>
      </c>
      <c r="I372" s="248"/>
      <c r="J372" s="244"/>
      <c r="K372" s="244"/>
      <c r="L372" s="249"/>
      <c r="M372" s="250"/>
      <c r="N372" s="251"/>
      <c r="O372" s="251"/>
      <c r="P372" s="251"/>
      <c r="Q372" s="251"/>
      <c r="R372" s="251"/>
      <c r="S372" s="251"/>
      <c r="T372" s="252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3" t="s">
        <v>138</v>
      </c>
      <c r="AU372" s="253" t="s">
        <v>82</v>
      </c>
      <c r="AV372" s="14" t="s">
        <v>82</v>
      </c>
      <c r="AW372" s="14" t="s">
        <v>34</v>
      </c>
      <c r="AX372" s="14" t="s">
        <v>73</v>
      </c>
      <c r="AY372" s="253" t="s">
        <v>127</v>
      </c>
    </row>
    <row r="373" s="14" customFormat="1">
      <c r="A373" s="14"/>
      <c r="B373" s="243"/>
      <c r="C373" s="244"/>
      <c r="D373" s="234" t="s">
        <v>138</v>
      </c>
      <c r="E373" s="245" t="s">
        <v>19</v>
      </c>
      <c r="F373" s="246" t="s">
        <v>440</v>
      </c>
      <c r="G373" s="244"/>
      <c r="H373" s="247">
        <v>0</v>
      </c>
      <c r="I373" s="248"/>
      <c r="J373" s="244"/>
      <c r="K373" s="244"/>
      <c r="L373" s="249"/>
      <c r="M373" s="250"/>
      <c r="N373" s="251"/>
      <c r="O373" s="251"/>
      <c r="P373" s="251"/>
      <c r="Q373" s="251"/>
      <c r="R373" s="251"/>
      <c r="S373" s="251"/>
      <c r="T373" s="252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3" t="s">
        <v>138</v>
      </c>
      <c r="AU373" s="253" t="s">
        <v>82</v>
      </c>
      <c r="AV373" s="14" t="s">
        <v>82</v>
      </c>
      <c r="AW373" s="14" t="s">
        <v>34</v>
      </c>
      <c r="AX373" s="14" t="s">
        <v>73</v>
      </c>
      <c r="AY373" s="253" t="s">
        <v>127</v>
      </c>
    </row>
    <row r="374" s="13" customFormat="1">
      <c r="A374" s="13"/>
      <c r="B374" s="232"/>
      <c r="C374" s="233"/>
      <c r="D374" s="234" t="s">
        <v>138</v>
      </c>
      <c r="E374" s="235" t="s">
        <v>19</v>
      </c>
      <c r="F374" s="236" t="s">
        <v>149</v>
      </c>
      <c r="G374" s="233"/>
      <c r="H374" s="235" t="s">
        <v>19</v>
      </c>
      <c r="I374" s="237"/>
      <c r="J374" s="233"/>
      <c r="K374" s="233"/>
      <c r="L374" s="238"/>
      <c r="M374" s="239"/>
      <c r="N374" s="240"/>
      <c r="O374" s="240"/>
      <c r="P374" s="240"/>
      <c r="Q374" s="240"/>
      <c r="R374" s="240"/>
      <c r="S374" s="240"/>
      <c r="T374" s="24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2" t="s">
        <v>138</v>
      </c>
      <c r="AU374" s="242" t="s">
        <v>82</v>
      </c>
      <c r="AV374" s="13" t="s">
        <v>80</v>
      </c>
      <c r="AW374" s="13" t="s">
        <v>34</v>
      </c>
      <c r="AX374" s="13" t="s">
        <v>73</v>
      </c>
      <c r="AY374" s="242" t="s">
        <v>127</v>
      </c>
    </row>
    <row r="375" s="14" customFormat="1">
      <c r="A375" s="14"/>
      <c r="B375" s="243"/>
      <c r="C375" s="244"/>
      <c r="D375" s="234" t="s">
        <v>138</v>
      </c>
      <c r="E375" s="245" t="s">
        <v>19</v>
      </c>
      <c r="F375" s="246" t="s">
        <v>441</v>
      </c>
      <c r="G375" s="244"/>
      <c r="H375" s="247">
        <v>0</v>
      </c>
      <c r="I375" s="248"/>
      <c r="J375" s="244"/>
      <c r="K375" s="244"/>
      <c r="L375" s="249"/>
      <c r="M375" s="250"/>
      <c r="N375" s="251"/>
      <c r="O375" s="251"/>
      <c r="P375" s="251"/>
      <c r="Q375" s="251"/>
      <c r="R375" s="251"/>
      <c r="S375" s="251"/>
      <c r="T375" s="252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3" t="s">
        <v>138</v>
      </c>
      <c r="AU375" s="253" t="s">
        <v>82</v>
      </c>
      <c r="AV375" s="14" t="s">
        <v>82</v>
      </c>
      <c r="AW375" s="14" t="s">
        <v>34</v>
      </c>
      <c r="AX375" s="14" t="s">
        <v>73</v>
      </c>
      <c r="AY375" s="253" t="s">
        <v>127</v>
      </c>
    </row>
    <row r="376" s="13" customFormat="1">
      <c r="A376" s="13"/>
      <c r="B376" s="232"/>
      <c r="C376" s="233"/>
      <c r="D376" s="234" t="s">
        <v>138</v>
      </c>
      <c r="E376" s="235" t="s">
        <v>19</v>
      </c>
      <c r="F376" s="236" t="s">
        <v>151</v>
      </c>
      <c r="G376" s="233"/>
      <c r="H376" s="235" t="s">
        <v>19</v>
      </c>
      <c r="I376" s="237"/>
      <c r="J376" s="233"/>
      <c r="K376" s="233"/>
      <c r="L376" s="238"/>
      <c r="M376" s="239"/>
      <c r="N376" s="240"/>
      <c r="O376" s="240"/>
      <c r="P376" s="240"/>
      <c r="Q376" s="240"/>
      <c r="R376" s="240"/>
      <c r="S376" s="240"/>
      <c r="T376" s="241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2" t="s">
        <v>138</v>
      </c>
      <c r="AU376" s="242" t="s">
        <v>82</v>
      </c>
      <c r="AV376" s="13" t="s">
        <v>80</v>
      </c>
      <c r="AW376" s="13" t="s">
        <v>34</v>
      </c>
      <c r="AX376" s="13" t="s">
        <v>73</v>
      </c>
      <c r="AY376" s="242" t="s">
        <v>127</v>
      </c>
    </row>
    <row r="377" s="14" customFormat="1">
      <c r="A377" s="14"/>
      <c r="B377" s="243"/>
      <c r="C377" s="244"/>
      <c r="D377" s="234" t="s">
        <v>138</v>
      </c>
      <c r="E377" s="245" t="s">
        <v>19</v>
      </c>
      <c r="F377" s="246" t="s">
        <v>442</v>
      </c>
      <c r="G377" s="244"/>
      <c r="H377" s="247">
        <v>0</v>
      </c>
      <c r="I377" s="248"/>
      <c r="J377" s="244"/>
      <c r="K377" s="244"/>
      <c r="L377" s="249"/>
      <c r="M377" s="250"/>
      <c r="N377" s="251"/>
      <c r="O377" s="251"/>
      <c r="P377" s="251"/>
      <c r="Q377" s="251"/>
      <c r="R377" s="251"/>
      <c r="S377" s="251"/>
      <c r="T377" s="252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3" t="s">
        <v>138</v>
      </c>
      <c r="AU377" s="253" t="s">
        <v>82</v>
      </c>
      <c r="AV377" s="14" t="s">
        <v>82</v>
      </c>
      <c r="AW377" s="14" t="s">
        <v>34</v>
      </c>
      <c r="AX377" s="14" t="s">
        <v>73</v>
      </c>
      <c r="AY377" s="253" t="s">
        <v>127</v>
      </c>
    </row>
    <row r="378" s="13" customFormat="1">
      <c r="A378" s="13"/>
      <c r="B378" s="232"/>
      <c r="C378" s="233"/>
      <c r="D378" s="234" t="s">
        <v>138</v>
      </c>
      <c r="E378" s="235" t="s">
        <v>19</v>
      </c>
      <c r="F378" s="236" t="s">
        <v>153</v>
      </c>
      <c r="G378" s="233"/>
      <c r="H378" s="235" t="s">
        <v>19</v>
      </c>
      <c r="I378" s="237"/>
      <c r="J378" s="233"/>
      <c r="K378" s="233"/>
      <c r="L378" s="238"/>
      <c r="M378" s="239"/>
      <c r="N378" s="240"/>
      <c r="O378" s="240"/>
      <c r="P378" s="240"/>
      <c r="Q378" s="240"/>
      <c r="R378" s="240"/>
      <c r="S378" s="240"/>
      <c r="T378" s="241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2" t="s">
        <v>138</v>
      </c>
      <c r="AU378" s="242" t="s">
        <v>82</v>
      </c>
      <c r="AV378" s="13" t="s">
        <v>80</v>
      </c>
      <c r="AW378" s="13" t="s">
        <v>34</v>
      </c>
      <c r="AX378" s="13" t="s">
        <v>73</v>
      </c>
      <c r="AY378" s="242" t="s">
        <v>127</v>
      </c>
    </row>
    <row r="379" s="14" customFormat="1">
      <c r="A379" s="14"/>
      <c r="B379" s="243"/>
      <c r="C379" s="244"/>
      <c r="D379" s="234" t="s">
        <v>138</v>
      </c>
      <c r="E379" s="245" t="s">
        <v>19</v>
      </c>
      <c r="F379" s="246" t="s">
        <v>443</v>
      </c>
      <c r="G379" s="244"/>
      <c r="H379" s="247">
        <v>0</v>
      </c>
      <c r="I379" s="248"/>
      <c r="J379" s="244"/>
      <c r="K379" s="244"/>
      <c r="L379" s="249"/>
      <c r="M379" s="250"/>
      <c r="N379" s="251"/>
      <c r="O379" s="251"/>
      <c r="P379" s="251"/>
      <c r="Q379" s="251"/>
      <c r="R379" s="251"/>
      <c r="S379" s="251"/>
      <c r="T379" s="25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3" t="s">
        <v>138</v>
      </c>
      <c r="AU379" s="253" t="s">
        <v>82</v>
      </c>
      <c r="AV379" s="14" t="s">
        <v>82</v>
      </c>
      <c r="AW379" s="14" t="s">
        <v>34</v>
      </c>
      <c r="AX379" s="14" t="s">
        <v>73</v>
      </c>
      <c r="AY379" s="253" t="s">
        <v>127</v>
      </c>
    </row>
    <row r="380" s="13" customFormat="1">
      <c r="A380" s="13"/>
      <c r="B380" s="232"/>
      <c r="C380" s="233"/>
      <c r="D380" s="234" t="s">
        <v>138</v>
      </c>
      <c r="E380" s="235" t="s">
        <v>19</v>
      </c>
      <c r="F380" s="236" t="s">
        <v>155</v>
      </c>
      <c r="G380" s="233"/>
      <c r="H380" s="235" t="s">
        <v>19</v>
      </c>
      <c r="I380" s="237"/>
      <c r="J380" s="233"/>
      <c r="K380" s="233"/>
      <c r="L380" s="238"/>
      <c r="M380" s="239"/>
      <c r="N380" s="240"/>
      <c r="O380" s="240"/>
      <c r="P380" s="240"/>
      <c r="Q380" s="240"/>
      <c r="R380" s="240"/>
      <c r="S380" s="240"/>
      <c r="T380" s="24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2" t="s">
        <v>138</v>
      </c>
      <c r="AU380" s="242" t="s">
        <v>82</v>
      </c>
      <c r="AV380" s="13" t="s">
        <v>80</v>
      </c>
      <c r="AW380" s="13" t="s">
        <v>34</v>
      </c>
      <c r="AX380" s="13" t="s">
        <v>73</v>
      </c>
      <c r="AY380" s="242" t="s">
        <v>127</v>
      </c>
    </row>
    <row r="381" s="14" customFormat="1">
      <c r="A381" s="14"/>
      <c r="B381" s="243"/>
      <c r="C381" s="244"/>
      <c r="D381" s="234" t="s">
        <v>138</v>
      </c>
      <c r="E381" s="245" t="s">
        <v>19</v>
      </c>
      <c r="F381" s="246" t="s">
        <v>444</v>
      </c>
      <c r="G381" s="244"/>
      <c r="H381" s="247">
        <v>0</v>
      </c>
      <c r="I381" s="248"/>
      <c r="J381" s="244"/>
      <c r="K381" s="244"/>
      <c r="L381" s="249"/>
      <c r="M381" s="250"/>
      <c r="N381" s="251"/>
      <c r="O381" s="251"/>
      <c r="P381" s="251"/>
      <c r="Q381" s="251"/>
      <c r="R381" s="251"/>
      <c r="S381" s="251"/>
      <c r="T381" s="252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3" t="s">
        <v>138</v>
      </c>
      <c r="AU381" s="253" t="s">
        <v>82</v>
      </c>
      <c r="AV381" s="14" t="s">
        <v>82</v>
      </c>
      <c r="AW381" s="14" t="s">
        <v>34</v>
      </c>
      <c r="AX381" s="14" t="s">
        <v>73</v>
      </c>
      <c r="AY381" s="253" t="s">
        <v>127</v>
      </c>
    </row>
    <row r="382" s="13" customFormat="1">
      <c r="A382" s="13"/>
      <c r="B382" s="232"/>
      <c r="C382" s="233"/>
      <c r="D382" s="234" t="s">
        <v>138</v>
      </c>
      <c r="E382" s="235" t="s">
        <v>19</v>
      </c>
      <c r="F382" s="236" t="s">
        <v>157</v>
      </c>
      <c r="G382" s="233"/>
      <c r="H382" s="235" t="s">
        <v>19</v>
      </c>
      <c r="I382" s="237"/>
      <c r="J382" s="233"/>
      <c r="K382" s="233"/>
      <c r="L382" s="238"/>
      <c r="M382" s="239"/>
      <c r="N382" s="240"/>
      <c r="O382" s="240"/>
      <c r="P382" s="240"/>
      <c r="Q382" s="240"/>
      <c r="R382" s="240"/>
      <c r="S382" s="240"/>
      <c r="T382" s="241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2" t="s">
        <v>138</v>
      </c>
      <c r="AU382" s="242" t="s">
        <v>82</v>
      </c>
      <c r="AV382" s="13" t="s">
        <v>80</v>
      </c>
      <c r="AW382" s="13" t="s">
        <v>34</v>
      </c>
      <c r="AX382" s="13" t="s">
        <v>73</v>
      </c>
      <c r="AY382" s="242" t="s">
        <v>127</v>
      </c>
    </row>
    <row r="383" s="14" customFormat="1">
      <c r="A383" s="14"/>
      <c r="B383" s="243"/>
      <c r="C383" s="244"/>
      <c r="D383" s="234" t="s">
        <v>138</v>
      </c>
      <c r="E383" s="245" t="s">
        <v>19</v>
      </c>
      <c r="F383" s="246" t="s">
        <v>445</v>
      </c>
      <c r="G383" s="244"/>
      <c r="H383" s="247">
        <v>0</v>
      </c>
      <c r="I383" s="248"/>
      <c r="J383" s="244"/>
      <c r="K383" s="244"/>
      <c r="L383" s="249"/>
      <c r="M383" s="250"/>
      <c r="N383" s="251"/>
      <c r="O383" s="251"/>
      <c r="P383" s="251"/>
      <c r="Q383" s="251"/>
      <c r="R383" s="251"/>
      <c r="S383" s="251"/>
      <c r="T383" s="252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3" t="s">
        <v>138</v>
      </c>
      <c r="AU383" s="253" t="s">
        <v>82</v>
      </c>
      <c r="AV383" s="14" t="s">
        <v>82</v>
      </c>
      <c r="AW383" s="14" t="s">
        <v>34</v>
      </c>
      <c r="AX383" s="14" t="s">
        <v>73</v>
      </c>
      <c r="AY383" s="253" t="s">
        <v>127</v>
      </c>
    </row>
    <row r="384" s="13" customFormat="1">
      <c r="A384" s="13"/>
      <c r="B384" s="232"/>
      <c r="C384" s="233"/>
      <c r="D384" s="234" t="s">
        <v>138</v>
      </c>
      <c r="E384" s="235" t="s">
        <v>19</v>
      </c>
      <c r="F384" s="236" t="s">
        <v>159</v>
      </c>
      <c r="G384" s="233"/>
      <c r="H384" s="235" t="s">
        <v>19</v>
      </c>
      <c r="I384" s="237"/>
      <c r="J384" s="233"/>
      <c r="K384" s="233"/>
      <c r="L384" s="238"/>
      <c r="M384" s="239"/>
      <c r="N384" s="240"/>
      <c r="O384" s="240"/>
      <c r="P384" s="240"/>
      <c r="Q384" s="240"/>
      <c r="R384" s="240"/>
      <c r="S384" s="240"/>
      <c r="T384" s="241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2" t="s">
        <v>138</v>
      </c>
      <c r="AU384" s="242" t="s">
        <v>82</v>
      </c>
      <c r="AV384" s="13" t="s">
        <v>80</v>
      </c>
      <c r="AW384" s="13" t="s">
        <v>34</v>
      </c>
      <c r="AX384" s="13" t="s">
        <v>73</v>
      </c>
      <c r="AY384" s="242" t="s">
        <v>127</v>
      </c>
    </row>
    <row r="385" s="14" customFormat="1">
      <c r="A385" s="14"/>
      <c r="B385" s="243"/>
      <c r="C385" s="244"/>
      <c r="D385" s="234" t="s">
        <v>138</v>
      </c>
      <c r="E385" s="245" t="s">
        <v>19</v>
      </c>
      <c r="F385" s="246" t="s">
        <v>446</v>
      </c>
      <c r="G385" s="244"/>
      <c r="H385" s="247">
        <v>0</v>
      </c>
      <c r="I385" s="248"/>
      <c r="J385" s="244"/>
      <c r="K385" s="244"/>
      <c r="L385" s="249"/>
      <c r="M385" s="250"/>
      <c r="N385" s="251"/>
      <c r="O385" s="251"/>
      <c r="P385" s="251"/>
      <c r="Q385" s="251"/>
      <c r="R385" s="251"/>
      <c r="S385" s="251"/>
      <c r="T385" s="252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3" t="s">
        <v>138</v>
      </c>
      <c r="AU385" s="253" t="s">
        <v>82</v>
      </c>
      <c r="AV385" s="14" t="s">
        <v>82</v>
      </c>
      <c r="AW385" s="14" t="s">
        <v>34</v>
      </c>
      <c r="AX385" s="14" t="s">
        <v>73</v>
      </c>
      <c r="AY385" s="253" t="s">
        <v>127</v>
      </c>
    </row>
    <row r="386" s="13" customFormat="1">
      <c r="A386" s="13"/>
      <c r="B386" s="232"/>
      <c r="C386" s="233"/>
      <c r="D386" s="234" t="s">
        <v>138</v>
      </c>
      <c r="E386" s="235" t="s">
        <v>19</v>
      </c>
      <c r="F386" s="236" t="s">
        <v>161</v>
      </c>
      <c r="G386" s="233"/>
      <c r="H386" s="235" t="s">
        <v>19</v>
      </c>
      <c r="I386" s="237"/>
      <c r="J386" s="233"/>
      <c r="K386" s="233"/>
      <c r="L386" s="238"/>
      <c r="M386" s="239"/>
      <c r="N386" s="240"/>
      <c r="O386" s="240"/>
      <c r="P386" s="240"/>
      <c r="Q386" s="240"/>
      <c r="R386" s="240"/>
      <c r="S386" s="240"/>
      <c r="T386" s="241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2" t="s">
        <v>138</v>
      </c>
      <c r="AU386" s="242" t="s">
        <v>82</v>
      </c>
      <c r="AV386" s="13" t="s">
        <v>80</v>
      </c>
      <c r="AW386" s="13" t="s">
        <v>34</v>
      </c>
      <c r="AX386" s="13" t="s">
        <v>73</v>
      </c>
      <c r="AY386" s="242" t="s">
        <v>127</v>
      </c>
    </row>
    <row r="387" s="14" customFormat="1">
      <c r="A387" s="14"/>
      <c r="B387" s="243"/>
      <c r="C387" s="244"/>
      <c r="D387" s="234" t="s">
        <v>138</v>
      </c>
      <c r="E387" s="245" t="s">
        <v>19</v>
      </c>
      <c r="F387" s="246" t="s">
        <v>447</v>
      </c>
      <c r="G387" s="244"/>
      <c r="H387" s="247">
        <v>0</v>
      </c>
      <c r="I387" s="248"/>
      <c r="J387" s="244"/>
      <c r="K387" s="244"/>
      <c r="L387" s="249"/>
      <c r="M387" s="250"/>
      <c r="N387" s="251"/>
      <c r="O387" s="251"/>
      <c r="P387" s="251"/>
      <c r="Q387" s="251"/>
      <c r="R387" s="251"/>
      <c r="S387" s="251"/>
      <c r="T387" s="252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3" t="s">
        <v>138</v>
      </c>
      <c r="AU387" s="253" t="s">
        <v>82</v>
      </c>
      <c r="AV387" s="14" t="s">
        <v>82</v>
      </c>
      <c r="AW387" s="14" t="s">
        <v>34</v>
      </c>
      <c r="AX387" s="14" t="s">
        <v>73</v>
      </c>
      <c r="AY387" s="253" t="s">
        <v>127</v>
      </c>
    </row>
    <row r="388" s="15" customFormat="1">
      <c r="A388" s="15"/>
      <c r="B388" s="254"/>
      <c r="C388" s="255"/>
      <c r="D388" s="234" t="s">
        <v>138</v>
      </c>
      <c r="E388" s="256" t="s">
        <v>19</v>
      </c>
      <c r="F388" s="257" t="s">
        <v>163</v>
      </c>
      <c r="G388" s="255"/>
      <c r="H388" s="258">
        <v>63.600000000000001</v>
      </c>
      <c r="I388" s="259"/>
      <c r="J388" s="255"/>
      <c r="K388" s="255"/>
      <c r="L388" s="260"/>
      <c r="M388" s="261"/>
      <c r="N388" s="262"/>
      <c r="O388" s="262"/>
      <c r="P388" s="262"/>
      <c r="Q388" s="262"/>
      <c r="R388" s="262"/>
      <c r="S388" s="262"/>
      <c r="T388" s="263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64" t="s">
        <v>138</v>
      </c>
      <c r="AU388" s="264" t="s">
        <v>82</v>
      </c>
      <c r="AV388" s="15" t="s">
        <v>134</v>
      </c>
      <c r="AW388" s="15" t="s">
        <v>34</v>
      </c>
      <c r="AX388" s="15" t="s">
        <v>80</v>
      </c>
      <c r="AY388" s="264" t="s">
        <v>127</v>
      </c>
    </row>
    <row r="389" s="2" customFormat="1" ht="24.15" customHeight="1">
      <c r="A389" s="40"/>
      <c r="B389" s="41"/>
      <c r="C389" s="214" t="s">
        <v>448</v>
      </c>
      <c r="D389" s="214" t="s">
        <v>129</v>
      </c>
      <c r="E389" s="215" t="s">
        <v>449</v>
      </c>
      <c r="F389" s="216" t="s">
        <v>450</v>
      </c>
      <c r="G389" s="217" t="s">
        <v>132</v>
      </c>
      <c r="H389" s="218">
        <v>254.40000000000001</v>
      </c>
      <c r="I389" s="219"/>
      <c r="J389" s="220">
        <f>ROUND(I389*H389,2)</f>
        <v>0</v>
      </c>
      <c r="K389" s="216" t="s">
        <v>133</v>
      </c>
      <c r="L389" s="46"/>
      <c r="M389" s="221" t="s">
        <v>19</v>
      </c>
      <c r="N389" s="222" t="s">
        <v>44</v>
      </c>
      <c r="O389" s="86"/>
      <c r="P389" s="223">
        <f>O389*H389</f>
        <v>0</v>
      </c>
      <c r="Q389" s="223">
        <v>0.00021000000000000001</v>
      </c>
      <c r="R389" s="223">
        <f>Q389*H389</f>
        <v>0.053424000000000006</v>
      </c>
      <c r="S389" s="223">
        <v>0</v>
      </c>
      <c r="T389" s="224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25" t="s">
        <v>259</v>
      </c>
      <c r="AT389" s="225" t="s">
        <v>129</v>
      </c>
      <c r="AU389" s="225" t="s">
        <v>82</v>
      </c>
      <c r="AY389" s="19" t="s">
        <v>127</v>
      </c>
      <c r="BE389" s="226">
        <f>IF(N389="základní",J389,0)</f>
        <v>0</v>
      </c>
      <c r="BF389" s="226">
        <f>IF(N389="snížená",J389,0)</f>
        <v>0</v>
      </c>
      <c r="BG389" s="226">
        <f>IF(N389="zákl. přenesená",J389,0)</f>
        <v>0</v>
      </c>
      <c r="BH389" s="226">
        <f>IF(N389="sníž. přenesená",J389,0)</f>
        <v>0</v>
      </c>
      <c r="BI389" s="226">
        <f>IF(N389="nulová",J389,0)</f>
        <v>0</v>
      </c>
      <c r="BJ389" s="19" t="s">
        <v>80</v>
      </c>
      <c r="BK389" s="226">
        <f>ROUND(I389*H389,2)</f>
        <v>0</v>
      </c>
      <c r="BL389" s="19" t="s">
        <v>259</v>
      </c>
      <c r="BM389" s="225" t="s">
        <v>451</v>
      </c>
    </row>
    <row r="390" s="2" customFormat="1">
      <c r="A390" s="40"/>
      <c r="B390" s="41"/>
      <c r="C390" s="42"/>
      <c r="D390" s="227" t="s">
        <v>136</v>
      </c>
      <c r="E390" s="42"/>
      <c r="F390" s="228" t="s">
        <v>452</v>
      </c>
      <c r="G390" s="42"/>
      <c r="H390" s="42"/>
      <c r="I390" s="229"/>
      <c r="J390" s="42"/>
      <c r="K390" s="42"/>
      <c r="L390" s="46"/>
      <c r="M390" s="230"/>
      <c r="N390" s="231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136</v>
      </c>
      <c r="AU390" s="19" t="s">
        <v>82</v>
      </c>
    </row>
    <row r="391" s="13" customFormat="1">
      <c r="A391" s="13"/>
      <c r="B391" s="232"/>
      <c r="C391" s="233"/>
      <c r="D391" s="234" t="s">
        <v>138</v>
      </c>
      <c r="E391" s="235" t="s">
        <v>19</v>
      </c>
      <c r="F391" s="236" t="s">
        <v>411</v>
      </c>
      <c r="G391" s="233"/>
      <c r="H391" s="235" t="s">
        <v>19</v>
      </c>
      <c r="I391" s="237"/>
      <c r="J391" s="233"/>
      <c r="K391" s="233"/>
      <c r="L391" s="238"/>
      <c r="M391" s="239"/>
      <c r="N391" s="240"/>
      <c r="O391" s="240"/>
      <c r="P391" s="240"/>
      <c r="Q391" s="240"/>
      <c r="R391" s="240"/>
      <c r="S391" s="240"/>
      <c r="T391" s="241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2" t="s">
        <v>138</v>
      </c>
      <c r="AU391" s="242" t="s">
        <v>82</v>
      </c>
      <c r="AV391" s="13" t="s">
        <v>80</v>
      </c>
      <c r="AW391" s="13" t="s">
        <v>34</v>
      </c>
      <c r="AX391" s="13" t="s">
        <v>73</v>
      </c>
      <c r="AY391" s="242" t="s">
        <v>127</v>
      </c>
    </row>
    <row r="392" s="13" customFormat="1">
      <c r="A392" s="13"/>
      <c r="B392" s="232"/>
      <c r="C392" s="233"/>
      <c r="D392" s="234" t="s">
        <v>138</v>
      </c>
      <c r="E392" s="235" t="s">
        <v>19</v>
      </c>
      <c r="F392" s="236" t="s">
        <v>433</v>
      </c>
      <c r="G392" s="233"/>
      <c r="H392" s="235" t="s">
        <v>19</v>
      </c>
      <c r="I392" s="237"/>
      <c r="J392" s="233"/>
      <c r="K392" s="233"/>
      <c r="L392" s="238"/>
      <c r="M392" s="239"/>
      <c r="N392" s="240"/>
      <c r="O392" s="240"/>
      <c r="P392" s="240"/>
      <c r="Q392" s="240"/>
      <c r="R392" s="240"/>
      <c r="S392" s="240"/>
      <c r="T392" s="24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2" t="s">
        <v>138</v>
      </c>
      <c r="AU392" s="242" t="s">
        <v>82</v>
      </c>
      <c r="AV392" s="13" t="s">
        <v>80</v>
      </c>
      <c r="AW392" s="13" t="s">
        <v>34</v>
      </c>
      <c r="AX392" s="13" t="s">
        <v>73</v>
      </c>
      <c r="AY392" s="242" t="s">
        <v>127</v>
      </c>
    </row>
    <row r="393" s="13" customFormat="1">
      <c r="A393" s="13"/>
      <c r="B393" s="232"/>
      <c r="C393" s="233"/>
      <c r="D393" s="234" t="s">
        <v>138</v>
      </c>
      <c r="E393" s="235" t="s">
        <v>19</v>
      </c>
      <c r="F393" s="236" t="s">
        <v>453</v>
      </c>
      <c r="G393" s="233"/>
      <c r="H393" s="235" t="s">
        <v>19</v>
      </c>
      <c r="I393" s="237"/>
      <c r="J393" s="233"/>
      <c r="K393" s="233"/>
      <c r="L393" s="238"/>
      <c r="M393" s="239"/>
      <c r="N393" s="240"/>
      <c r="O393" s="240"/>
      <c r="P393" s="240"/>
      <c r="Q393" s="240"/>
      <c r="R393" s="240"/>
      <c r="S393" s="240"/>
      <c r="T393" s="241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2" t="s">
        <v>138</v>
      </c>
      <c r="AU393" s="242" t="s">
        <v>82</v>
      </c>
      <c r="AV393" s="13" t="s">
        <v>80</v>
      </c>
      <c r="AW393" s="13" t="s">
        <v>34</v>
      </c>
      <c r="AX393" s="13" t="s">
        <v>73</v>
      </c>
      <c r="AY393" s="242" t="s">
        <v>127</v>
      </c>
    </row>
    <row r="394" s="13" customFormat="1">
      <c r="A394" s="13"/>
      <c r="B394" s="232"/>
      <c r="C394" s="233"/>
      <c r="D394" s="234" t="s">
        <v>138</v>
      </c>
      <c r="E394" s="235" t="s">
        <v>19</v>
      </c>
      <c r="F394" s="236" t="s">
        <v>302</v>
      </c>
      <c r="G394" s="233"/>
      <c r="H394" s="235" t="s">
        <v>19</v>
      </c>
      <c r="I394" s="237"/>
      <c r="J394" s="233"/>
      <c r="K394" s="233"/>
      <c r="L394" s="238"/>
      <c r="M394" s="239"/>
      <c r="N394" s="240"/>
      <c r="O394" s="240"/>
      <c r="P394" s="240"/>
      <c r="Q394" s="240"/>
      <c r="R394" s="240"/>
      <c r="S394" s="240"/>
      <c r="T394" s="241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2" t="s">
        <v>138</v>
      </c>
      <c r="AU394" s="242" t="s">
        <v>82</v>
      </c>
      <c r="AV394" s="13" t="s">
        <v>80</v>
      </c>
      <c r="AW394" s="13" t="s">
        <v>34</v>
      </c>
      <c r="AX394" s="13" t="s">
        <v>73</v>
      </c>
      <c r="AY394" s="242" t="s">
        <v>127</v>
      </c>
    </row>
    <row r="395" s="14" customFormat="1">
      <c r="A395" s="14"/>
      <c r="B395" s="243"/>
      <c r="C395" s="244"/>
      <c r="D395" s="234" t="s">
        <v>138</v>
      </c>
      <c r="E395" s="245" t="s">
        <v>19</v>
      </c>
      <c r="F395" s="246" t="s">
        <v>454</v>
      </c>
      <c r="G395" s="244"/>
      <c r="H395" s="247">
        <v>179.52000000000001</v>
      </c>
      <c r="I395" s="248"/>
      <c r="J395" s="244"/>
      <c r="K395" s="244"/>
      <c r="L395" s="249"/>
      <c r="M395" s="250"/>
      <c r="N395" s="251"/>
      <c r="O395" s="251"/>
      <c r="P395" s="251"/>
      <c r="Q395" s="251"/>
      <c r="R395" s="251"/>
      <c r="S395" s="251"/>
      <c r="T395" s="252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3" t="s">
        <v>138</v>
      </c>
      <c r="AU395" s="253" t="s">
        <v>82</v>
      </c>
      <c r="AV395" s="14" t="s">
        <v>82</v>
      </c>
      <c r="AW395" s="14" t="s">
        <v>34</v>
      </c>
      <c r="AX395" s="14" t="s">
        <v>73</v>
      </c>
      <c r="AY395" s="253" t="s">
        <v>127</v>
      </c>
    </row>
    <row r="396" s="13" customFormat="1">
      <c r="A396" s="13"/>
      <c r="B396" s="232"/>
      <c r="C396" s="233"/>
      <c r="D396" s="234" t="s">
        <v>138</v>
      </c>
      <c r="E396" s="235" t="s">
        <v>19</v>
      </c>
      <c r="F396" s="236" t="s">
        <v>304</v>
      </c>
      <c r="G396" s="233"/>
      <c r="H396" s="235" t="s">
        <v>19</v>
      </c>
      <c r="I396" s="237"/>
      <c r="J396" s="233"/>
      <c r="K396" s="233"/>
      <c r="L396" s="238"/>
      <c r="M396" s="239"/>
      <c r="N396" s="240"/>
      <c r="O396" s="240"/>
      <c r="P396" s="240"/>
      <c r="Q396" s="240"/>
      <c r="R396" s="240"/>
      <c r="S396" s="240"/>
      <c r="T396" s="241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2" t="s">
        <v>138</v>
      </c>
      <c r="AU396" s="242" t="s">
        <v>82</v>
      </c>
      <c r="AV396" s="13" t="s">
        <v>80</v>
      </c>
      <c r="AW396" s="13" t="s">
        <v>34</v>
      </c>
      <c r="AX396" s="13" t="s">
        <v>73</v>
      </c>
      <c r="AY396" s="242" t="s">
        <v>127</v>
      </c>
    </row>
    <row r="397" s="14" customFormat="1">
      <c r="A397" s="14"/>
      <c r="B397" s="243"/>
      <c r="C397" s="244"/>
      <c r="D397" s="234" t="s">
        <v>138</v>
      </c>
      <c r="E397" s="245" t="s">
        <v>19</v>
      </c>
      <c r="F397" s="246" t="s">
        <v>455</v>
      </c>
      <c r="G397" s="244"/>
      <c r="H397" s="247">
        <v>74.879999999999995</v>
      </c>
      <c r="I397" s="248"/>
      <c r="J397" s="244"/>
      <c r="K397" s="244"/>
      <c r="L397" s="249"/>
      <c r="M397" s="250"/>
      <c r="N397" s="251"/>
      <c r="O397" s="251"/>
      <c r="P397" s="251"/>
      <c r="Q397" s="251"/>
      <c r="R397" s="251"/>
      <c r="S397" s="251"/>
      <c r="T397" s="252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3" t="s">
        <v>138</v>
      </c>
      <c r="AU397" s="253" t="s">
        <v>82</v>
      </c>
      <c r="AV397" s="14" t="s">
        <v>82</v>
      </c>
      <c r="AW397" s="14" t="s">
        <v>34</v>
      </c>
      <c r="AX397" s="14" t="s">
        <v>73</v>
      </c>
      <c r="AY397" s="253" t="s">
        <v>127</v>
      </c>
    </row>
    <row r="398" s="13" customFormat="1">
      <c r="A398" s="13"/>
      <c r="B398" s="232"/>
      <c r="C398" s="233"/>
      <c r="D398" s="234" t="s">
        <v>138</v>
      </c>
      <c r="E398" s="235" t="s">
        <v>19</v>
      </c>
      <c r="F398" s="236" t="s">
        <v>189</v>
      </c>
      <c r="G398" s="233"/>
      <c r="H398" s="235" t="s">
        <v>19</v>
      </c>
      <c r="I398" s="237"/>
      <c r="J398" s="233"/>
      <c r="K398" s="233"/>
      <c r="L398" s="238"/>
      <c r="M398" s="239"/>
      <c r="N398" s="240"/>
      <c r="O398" s="240"/>
      <c r="P398" s="240"/>
      <c r="Q398" s="240"/>
      <c r="R398" s="240"/>
      <c r="S398" s="240"/>
      <c r="T398" s="241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2" t="s">
        <v>138</v>
      </c>
      <c r="AU398" s="242" t="s">
        <v>82</v>
      </c>
      <c r="AV398" s="13" t="s">
        <v>80</v>
      </c>
      <c r="AW398" s="13" t="s">
        <v>34</v>
      </c>
      <c r="AX398" s="13" t="s">
        <v>73</v>
      </c>
      <c r="AY398" s="242" t="s">
        <v>127</v>
      </c>
    </row>
    <row r="399" s="13" customFormat="1">
      <c r="A399" s="13"/>
      <c r="B399" s="232"/>
      <c r="C399" s="233"/>
      <c r="D399" s="234" t="s">
        <v>138</v>
      </c>
      <c r="E399" s="235" t="s">
        <v>19</v>
      </c>
      <c r="F399" s="236" t="s">
        <v>438</v>
      </c>
      <c r="G399" s="233"/>
      <c r="H399" s="235" t="s">
        <v>19</v>
      </c>
      <c r="I399" s="237"/>
      <c r="J399" s="233"/>
      <c r="K399" s="233"/>
      <c r="L399" s="238"/>
      <c r="M399" s="239"/>
      <c r="N399" s="240"/>
      <c r="O399" s="240"/>
      <c r="P399" s="240"/>
      <c r="Q399" s="240"/>
      <c r="R399" s="240"/>
      <c r="S399" s="240"/>
      <c r="T399" s="241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2" t="s">
        <v>138</v>
      </c>
      <c r="AU399" s="242" t="s">
        <v>82</v>
      </c>
      <c r="AV399" s="13" t="s">
        <v>80</v>
      </c>
      <c r="AW399" s="13" t="s">
        <v>34</v>
      </c>
      <c r="AX399" s="13" t="s">
        <v>73</v>
      </c>
      <c r="AY399" s="242" t="s">
        <v>127</v>
      </c>
    </row>
    <row r="400" s="13" customFormat="1">
      <c r="A400" s="13"/>
      <c r="B400" s="232"/>
      <c r="C400" s="233"/>
      <c r="D400" s="234" t="s">
        <v>138</v>
      </c>
      <c r="E400" s="235" t="s">
        <v>19</v>
      </c>
      <c r="F400" s="236" t="s">
        <v>145</v>
      </c>
      <c r="G400" s="233"/>
      <c r="H400" s="235" t="s">
        <v>19</v>
      </c>
      <c r="I400" s="237"/>
      <c r="J400" s="233"/>
      <c r="K400" s="233"/>
      <c r="L400" s="238"/>
      <c r="M400" s="239"/>
      <c r="N400" s="240"/>
      <c r="O400" s="240"/>
      <c r="P400" s="240"/>
      <c r="Q400" s="240"/>
      <c r="R400" s="240"/>
      <c r="S400" s="240"/>
      <c r="T400" s="241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2" t="s">
        <v>138</v>
      </c>
      <c r="AU400" s="242" t="s">
        <v>82</v>
      </c>
      <c r="AV400" s="13" t="s">
        <v>80</v>
      </c>
      <c r="AW400" s="13" t="s">
        <v>34</v>
      </c>
      <c r="AX400" s="13" t="s">
        <v>73</v>
      </c>
      <c r="AY400" s="242" t="s">
        <v>127</v>
      </c>
    </row>
    <row r="401" s="13" customFormat="1">
      <c r="A401" s="13"/>
      <c r="B401" s="232"/>
      <c r="C401" s="233"/>
      <c r="D401" s="234" t="s">
        <v>138</v>
      </c>
      <c r="E401" s="235" t="s">
        <v>19</v>
      </c>
      <c r="F401" s="236" t="s">
        <v>146</v>
      </c>
      <c r="G401" s="233"/>
      <c r="H401" s="235" t="s">
        <v>19</v>
      </c>
      <c r="I401" s="237"/>
      <c r="J401" s="233"/>
      <c r="K401" s="233"/>
      <c r="L401" s="238"/>
      <c r="M401" s="239"/>
      <c r="N401" s="240"/>
      <c r="O401" s="240"/>
      <c r="P401" s="240"/>
      <c r="Q401" s="240"/>
      <c r="R401" s="240"/>
      <c r="S401" s="240"/>
      <c r="T401" s="241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2" t="s">
        <v>138</v>
      </c>
      <c r="AU401" s="242" t="s">
        <v>82</v>
      </c>
      <c r="AV401" s="13" t="s">
        <v>80</v>
      </c>
      <c r="AW401" s="13" t="s">
        <v>34</v>
      </c>
      <c r="AX401" s="13" t="s">
        <v>73</v>
      </c>
      <c r="AY401" s="242" t="s">
        <v>127</v>
      </c>
    </row>
    <row r="402" s="14" customFormat="1">
      <c r="A402" s="14"/>
      <c r="B402" s="243"/>
      <c r="C402" s="244"/>
      <c r="D402" s="234" t="s">
        <v>138</v>
      </c>
      <c r="E402" s="245" t="s">
        <v>19</v>
      </c>
      <c r="F402" s="246" t="s">
        <v>456</v>
      </c>
      <c r="G402" s="244"/>
      <c r="H402" s="247">
        <v>0</v>
      </c>
      <c r="I402" s="248"/>
      <c r="J402" s="244"/>
      <c r="K402" s="244"/>
      <c r="L402" s="249"/>
      <c r="M402" s="250"/>
      <c r="N402" s="251"/>
      <c r="O402" s="251"/>
      <c r="P402" s="251"/>
      <c r="Q402" s="251"/>
      <c r="R402" s="251"/>
      <c r="S402" s="251"/>
      <c r="T402" s="252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3" t="s">
        <v>138</v>
      </c>
      <c r="AU402" s="253" t="s">
        <v>82</v>
      </c>
      <c r="AV402" s="14" t="s">
        <v>82</v>
      </c>
      <c r="AW402" s="14" t="s">
        <v>34</v>
      </c>
      <c r="AX402" s="14" t="s">
        <v>73</v>
      </c>
      <c r="AY402" s="253" t="s">
        <v>127</v>
      </c>
    </row>
    <row r="403" s="14" customFormat="1">
      <c r="A403" s="14"/>
      <c r="B403" s="243"/>
      <c r="C403" s="244"/>
      <c r="D403" s="234" t="s">
        <v>138</v>
      </c>
      <c r="E403" s="245" t="s">
        <v>19</v>
      </c>
      <c r="F403" s="246" t="s">
        <v>457</v>
      </c>
      <c r="G403" s="244"/>
      <c r="H403" s="247">
        <v>0</v>
      </c>
      <c r="I403" s="248"/>
      <c r="J403" s="244"/>
      <c r="K403" s="244"/>
      <c r="L403" s="249"/>
      <c r="M403" s="250"/>
      <c r="N403" s="251"/>
      <c r="O403" s="251"/>
      <c r="P403" s="251"/>
      <c r="Q403" s="251"/>
      <c r="R403" s="251"/>
      <c r="S403" s="251"/>
      <c r="T403" s="252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3" t="s">
        <v>138</v>
      </c>
      <c r="AU403" s="253" t="s">
        <v>82</v>
      </c>
      <c r="AV403" s="14" t="s">
        <v>82</v>
      </c>
      <c r="AW403" s="14" t="s">
        <v>34</v>
      </c>
      <c r="AX403" s="14" t="s">
        <v>73</v>
      </c>
      <c r="AY403" s="253" t="s">
        <v>127</v>
      </c>
    </row>
    <row r="404" s="13" customFormat="1">
      <c r="A404" s="13"/>
      <c r="B404" s="232"/>
      <c r="C404" s="233"/>
      <c r="D404" s="234" t="s">
        <v>138</v>
      </c>
      <c r="E404" s="235" t="s">
        <v>19</v>
      </c>
      <c r="F404" s="236" t="s">
        <v>149</v>
      </c>
      <c r="G404" s="233"/>
      <c r="H404" s="235" t="s">
        <v>19</v>
      </c>
      <c r="I404" s="237"/>
      <c r="J404" s="233"/>
      <c r="K404" s="233"/>
      <c r="L404" s="238"/>
      <c r="M404" s="239"/>
      <c r="N404" s="240"/>
      <c r="O404" s="240"/>
      <c r="P404" s="240"/>
      <c r="Q404" s="240"/>
      <c r="R404" s="240"/>
      <c r="S404" s="240"/>
      <c r="T404" s="24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2" t="s">
        <v>138</v>
      </c>
      <c r="AU404" s="242" t="s">
        <v>82</v>
      </c>
      <c r="AV404" s="13" t="s">
        <v>80</v>
      </c>
      <c r="AW404" s="13" t="s">
        <v>34</v>
      </c>
      <c r="AX404" s="13" t="s">
        <v>73</v>
      </c>
      <c r="AY404" s="242" t="s">
        <v>127</v>
      </c>
    </row>
    <row r="405" s="14" customFormat="1">
      <c r="A405" s="14"/>
      <c r="B405" s="243"/>
      <c r="C405" s="244"/>
      <c r="D405" s="234" t="s">
        <v>138</v>
      </c>
      <c r="E405" s="245" t="s">
        <v>19</v>
      </c>
      <c r="F405" s="246" t="s">
        <v>458</v>
      </c>
      <c r="G405" s="244"/>
      <c r="H405" s="247">
        <v>0</v>
      </c>
      <c r="I405" s="248"/>
      <c r="J405" s="244"/>
      <c r="K405" s="244"/>
      <c r="L405" s="249"/>
      <c r="M405" s="250"/>
      <c r="N405" s="251"/>
      <c r="O405" s="251"/>
      <c r="P405" s="251"/>
      <c r="Q405" s="251"/>
      <c r="R405" s="251"/>
      <c r="S405" s="251"/>
      <c r="T405" s="252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3" t="s">
        <v>138</v>
      </c>
      <c r="AU405" s="253" t="s">
        <v>82</v>
      </c>
      <c r="AV405" s="14" t="s">
        <v>82</v>
      </c>
      <c r="AW405" s="14" t="s">
        <v>34</v>
      </c>
      <c r="AX405" s="14" t="s">
        <v>73</v>
      </c>
      <c r="AY405" s="253" t="s">
        <v>127</v>
      </c>
    </row>
    <row r="406" s="13" customFormat="1">
      <c r="A406" s="13"/>
      <c r="B406" s="232"/>
      <c r="C406" s="233"/>
      <c r="D406" s="234" t="s">
        <v>138</v>
      </c>
      <c r="E406" s="235" t="s">
        <v>19</v>
      </c>
      <c r="F406" s="236" t="s">
        <v>151</v>
      </c>
      <c r="G406" s="233"/>
      <c r="H406" s="235" t="s">
        <v>19</v>
      </c>
      <c r="I406" s="237"/>
      <c r="J406" s="233"/>
      <c r="K406" s="233"/>
      <c r="L406" s="238"/>
      <c r="M406" s="239"/>
      <c r="N406" s="240"/>
      <c r="O406" s="240"/>
      <c r="P406" s="240"/>
      <c r="Q406" s="240"/>
      <c r="R406" s="240"/>
      <c r="S406" s="240"/>
      <c r="T406" s="241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2" t="s">
        <v>138</v>
      </c>
      <c r="AU406" s="242" t="s">
        <v>82</v>
      </c>
      <c r="AV406" s="13" t="s">
        <v>80</v>
      </c>
      <c r="AW406" s="13" t="s">
        <v>34</v>
      </c>
      <c r="AX406" s="13" t="s">
        <v>73</v>
      </c>
      <c r="AY406" s="242" t="s">
        <v>127</v>
      </c>
    </row>
    <row r="407" s="14" customFormat="1">
      <c r="A407" s="14"/>
      <c r="B407" s="243"/>
      <c r="C407" s="244"/>
      <c r="D407" s="234" t="s">
        <v>138</v>
      </c>
      <c r="E407" s="245" t="s">
        <v>19</v>
      </c>
      <c r="F407" s="246" t="s">
        <v>459</v>
      </c>
      <c r="G407" s="244"/>
      <c r="H407" s="247">
        <v>0</v>
      </c>
      <c r="I407" s="248"/>
      <c r="J407" s="244"/>
      <c r="K407" s="244"/>
      <c r="L407" s="249"/>
      <c r="M407" s="250"/>
      <c r="N407" s="251"/>
      <c r="O407" s="251"/>
      <c r="P407" s="251"/>
      <c r="Q407" s="251"/>
      <c r="R407" s="251"/>
      <c r="S407" s="251"/>
      <c r="T407" s="252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3" t="s">
        <v>138</v>
      </c>
      <c r="AU407" s="253" t="s">
        <v>82</v>
      </c>
      <c r="AV407" s="14" t="s">
        <v>82</v>
      </c>
      <c r="AW407" s="14" t="s">
        <v>34</v>
      </c>
      <c r="AX407" s="14" t="s">
        <v>73</v>
      </c>
      <c r="AY407" s="253" t="s">
        <v>127</v>
      </c>
    </row>
    <row r="408" s="13" customFormat="1">
      <c r="A408" s="13"/>
      <c r="B408" s="232"/>
      <c r="C408" s="233"/>
      <c r="D408" s="234" t="s">
        <v>138</v>
      </c>
      <c r="E408" s="235" t="s">
        <v>19</v>
      </c>
      <c r="F408" s="236" t="s">
        <v>153</v>
      </c>
      <c r="G408" s="233"/>
      <c r="H408" s="235" t="s">
        <v>19</v>
      </c>
      <c r="I408" s="237"/>
      <c r="J408" s="233"/>
      <c r="K408" s="233"/>
      <c r="L408" s="238"/>
      <c r="M408" s="239"/>
      <c r="N408" s="240"/>
      <c r="O408" s="240"/>
      <c r="P408" s="240"/>
      <c r="Q408" s="240"/>
      <c r="R408" s="240"/>
      <c r="S408" s="240"/>
      <c r="T408" s="241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2" t="s">
        <v>138</v>
      </c>
      <c r="AU408" s="242" t="s">
        <v>82</v>
      </c>
      <c r="AV408" s="13" t="s">
        <v>80</v>
      </c>
      <c r="AW408" s="13" t="s">
        <v>34</v>
      </c>
      <c r="AX408" s="13" t="s">
        <v>73</v>
      </c>
      <c r="AY408" s="242" t="s">
        <v>127</v>
      </c>
    </row>
    <row r="409" s="14" customFormat="1">
      <c r="A409" s="14"/>
      <c r="B409" s="243"/>
      <c r="C409" s="244"/>
      <c r="D409" s="234" t="s">
        <v>138</v>
      </c>
      <c r="E409" s="245" t="s">
        <v>19</v>
      </c>
      <c r="F409" s="246" t="s">
        <v>460</v>
      </c>
      <c r="G409" s="244"/>
      <c r="H409" s="247">
        <v>0</v>
      </c>
      <c r="I409" s="248"/>
      <c r="J409" s="244"/>
      <c r="K409" s="244"/>
      <c r="L409" s="249"/>
      <c r="M409" s="250"/>
      <c r="N409" s="251"/>
      <c r="O409" s="251"/>
      <c r="P409" s="251"/>
      <c r="Q409" s="251"/>
      <c r="R409" s="251"/>
      <c r="S409" s="251"/>
      <c r="T409" s="252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3" t="s">
        <v>138</v>
      </c>
      <c r="AU409" s="253" t="s">
        <v>82</v>
      </c>
      <c r="AV409" s="14" t="s">
        <v>82</v>
      </c>
      <c r="AW409" s="14" t="s">
        <v>34</v>
      </c>
      <c r="AX409" s="14" t="s">
        <v>73</v>
      </c>
      <c r="AY409" s="253" t="s">
        <v>127</v>
      </c>
    </row>
    <row r="410" s="13" customFormat="1">
      <c r="A410" s="13"/>
      <c r="B410" s="232"/>
      <c r="C410" s="233"/>
      <c r="D410" s="234" t="s">
        <v>138</v>
      </c>
      <c r="E410" s="235" t="s">
        <v>19</v>
      </c>
      <c r="F410" s="236" t="s">
        <v>155</v>
      </c>
      <c r="G410" s="233"/>
      <c r="H410" s="235" t="s">
        <v>19</v>
      </c>
      <c r="I410" s="237"/>
      <c r="J410" s="233"/>
      <c r="K410" s="233"/>
      <c r="L410" s="238"/>
      <c r="M410" s="239"/>
      <c r="N410" s="240"/>
      <c r="O410" s="240"/>
      <c r="P410" s="240"/>
      <c r="Q410" s="240"/>
      <c r="R410" s="240"/>
      <c r="S410" s="240"/>
      <c r="T410" s="241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2" t="s">
        <v>138</v>
      </c>
      <c r="AU410" s="242" t="s">
        <v>82</v>
      </c>
      <c r="AV410" s="13" t="s">
        <v>80</v>
      </c>
      <c r="AW410" s="13" t="s">
        <v>34</v>
      </c>
      <c r="AX410" s="13" t="s">
        <v>73</v>
      </c>
      <c r="AY410" s="242" t="s">
        <v>127</v>
      </c>
    </row>
    <row r="411" s="14" customFormat="1">
      <c r="A411" s="14"/>
      <c r="B411" s="243"/>
      <c r="C411" s="244"/>
      <c r="D411" s="234" t="s">
        <v>138</v>
      </c>
      <c r="E411" s="245" t="s">
        <v>19</v>
      </c>
      <c r="F411" s="246" t="s">
        <v>461</v>
      </c>
      <c r="G411" s="244"/>
      <c r="H411" s="247">
        <v>0</v>
      </c>
      <c r="I411" s="248"/>
      <c r="J411" s="244"/>
      <c r="K411" s="244"/>
      <c r="L411" s="249"/>
      <c r="M411" s="250"/>
      <c r="N411" s="251"/>
      <c r="O411" s="251"/>
      <c r="P411" s="251"/>
      <c r="Q411" s="251"/>
      <c r="R411" s="251"/>
      <c r="S411" s="251"/>
      <c r="T411" s="252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3" t="s">
        <v>138</v>
      </c>
      <c r="AU411" s="253" t="s">
        <v>82</v>
      </c>
      <c r="AV411" s="14" t="s">
        <v>82</v>
      </c>
      <c r="AW411" s="14" t="s">
        <v>34</v>
      </c>
      <c r="AX411" s="14" t="s">
        <v>73</v>
      </c>
      <c r="AY411" s="253" t="s">
        <v>127</v>
      </c>
    </row>
    <row r="412" s="13" customFormat="1">
      <c r="A412" s="13"/>
      <c r="B412" s="232"/>
      <c r="C412" s="233"/>
      <c r="D412" s="234" t="s">
        <v>138</v>
      </c>
      <c r="E412" s="235" t="s">
        <v>19</v>
      </c>
      <c r="F412" s="236" t="s">
        <v>157</v>
      </c>
      <c r="G412" s="233"/>
      <c r="H412" s="235" t="s">
        <v>19</v>
      </c>
      <c r="I412" s="237"/>
      <c r="J412" s="233"/>
      <c r="K412" s="233"/>
      <c r="L412" s="238"/>
      <c r="M412" s="239"/>
      <c r="N412" s="240"/>
      <c r="O412" s="240"/>
      <c r="P412" s="240"/>
      <c r="Q412" s="240"/>
      <c r="R412" s="240"/>
      <c r="S412" s="240"/>
      <c r="T412" s="241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2" t="s">
        <v>138</v>
      </c>
      <c r="AU412" s="242" t="s">
        <v>82</v>
      </c>
      <c r="AV412" s="13" t="s">
        <v>80</v>
      </c>
      <c r="AW412" s="13" t="s">
        <v>34</v>
      </c>
      <c r="AX412" s="13" t="s">
        <v>73</v>
      </c>
      <c r="AY412" s="242" t="s">
        <v>127</v>
      </c>
    </row>
    <row r="413" s="14" customFormat="1">
      <c r="A413" s="14"/>
      <c r="B413" s="243"/>
      <c r="C413" s="244"/>
      <c r="D413" s="234" t="s">
        <v>138</v>
      </c>
      <c r="E413" s="245" t="s">
        <v>19</v>
      </c>
      <c r="F413" s="246" t="s">
        <v>462</v>
      </c>
      <c r="G413" s="244"/>
      <c r="H413" s="247">
        <v>0</v>
      </c>
      <c r="I413" s="248"/>
      <c r="J413" s="244"/>
      <c r="K413" s="244"/>
      <c r="L413" s="249"/>
      <c r="M413" s="250"/>
      <c r="N413" s="251"/>
      <c r="O413" s="251"/>
      <c r="P413" s="251"/>
      <c r="Q413" s="251"/>
      <c r="R413" s="251"/>
      <c r="S413" s="251"/>
      <c r="T413" s="252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3" t="s">
        <v>138</v>
      </c>
      <c r="AU413" s="253" t="s">
        <v>82</v>
      </c>
      <c r="AV413" s="14" t="s">
        <v>82</v>
      </c>
      <c r="AW413" s="14" t="s">
        <v>34</v>
      </c>
      <c r="AX413" s="14" t="s">
        <v>73</v>
      </c>
      <c r="AY413" s="253" t="s">
        <v>127</v>
      </c>
    </row>
    <row r="414" s="13" customFormat="1">
      <c r="A414" s="13"/>
      <c r="B414" s="232"/>
      <c r="C414" s="233"/>
      <c r="D414" s="234" t="s">
        <v>138</v>
      </c>
      <c r="E414" s="235" t="s">
        <v>19</v>
      </c>
      <c r="F414" s="236" t="s">
        <v>159</v>
      </c>
      <c r="G414" s="233"/>
      <c r="H414" s="235" t="s">
        <v>19</v>
      </c>
      <c r="I414" s="237"/>
      <c r="J414" s="233"/>
      <c r="K414" s="233"/>
      <c r="L414" s="238"/>
      <c r="M414" s="239"/>
      <c r="N414" s="240"/>
      <c r="O414" s="240"/>
      <c r="P414" s="240"/>
      <c r="Q414" s="240"/>
      <c r="R414" s="240"/>
      <c r="S414" s="240"/>
      <c r="T414" s="241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2" t="s">
        <v>138</v>
      </c>
      <c r="AU414" s="242" t="s">
        <v>82</v>
      </c>
      <c r="AV414" s="13" t="s">
        <v>80</v>
      </c>
      <c r="AW414" s="13" t="s">
        <v>34</v>
      </c>
      <c r="AX414" s="13" t="s">
        <v>73</v>
      </c>
      <c r="AY414" s="242" t="s">
        <v>127</v>
      </c>
    </row>
    <row r="415" s="14" customFormat="1">
      <c r="A415" s="14"/>
      <c r="B415" s="243"/>
      <c r="C415" s="244"/>
      <c r="D415" s="234" t="s">
        <v>138</v>
      </c>
      <c r="E415" s="245" t="s">
        <v>19</v>
      </c>
      <c r="F415" s="246" t="s">
        <v>463</v>
      </c>
      <c r="G415" s="244"/>
      <c r="H415" s="247">
        <v>0</v>
      </c>
      <c r="I415" s="248"/>
      <c r="J415" s="244"/>
      <c r="K415" s="244"/>
      <c r="L415" s="249"/>
      <c r="M415" s="250"/>
      <c r="N415" s="251"/>
      <c r="O415" s="251"/>
      <c r="P415" s="251"/>
      <c r="Q415" s="251"/>
      <c r="R415" s="251"/>
      <c r="S415" s="251"/>
      <c r="T415" s="252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3" t="s">
        <v>138</v>
      </c>
      <c r="AU415" s="253" t="s">
        <v>82</v>
      </c>
      <c r="AV415" s="14" t="s">
        <v>82</v>
      </c>
      <c r="AW415" s="14" t="s">
        <v>34</v>
      </c>
      <c r="AX415" s="14" t="s">
        <v>73</v>
      </c>
      <c r="AY415" s="253" t="s">
        <v>127</v>
      </c>
    </row>
    <row r="416" s="13" customFormat="1">
      <c r="A416" s="13"/>
      <c r="B416" s="232"/>
      <c r="C416" s="233"/>
      <c r="D416" s="234" t="s">
        <v>138</v>
      </c>
      <c r="E416" s="235" t="s">
        <v>19</v>
      </c>
      <c r="F416" s="236" t="s">
        <v>161</v>
      </c>
      <c r="G416" s="233"/>
      <c r="H416" s="235" t="s">
        <v>19</v>
      </c>
      <c r="I416" s="237"/>
      <c r="J416" s="233"/>
      <c r="K416" s="233"/>
      <c r="L416" s="238"/>
      <c r="M416" s="239"/>
      <c r="N416" s="240"/>
      <c r="O416" s="240"/>
      <c r="P416" s="240"/>
      <c r="Q416" s="240"/>
      <c r="R416" s="240"/>
      <c r="S416" s="240"/>
      <c r="T416" s="241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2" t="s">
        <v>138</v>
      </c>
      <c r="AU416" s="242" t="s">
        <v>82</v>
      </c>
      <c r="AV416" s="13" t="s">
        <v>80</v>
      </c>
      <c r="AW416" s="13" t="s">
        <v>34</v>
      </c>
      <c r="AX416" s="13" t="s">
        <v>73</v>
      </c>
      <c r="AY416" s="242" t="s">
        <v>127</v>
      </c>
    </row>
    <row r="417" s="14" customFormat="1">
      <c r="A417" s="14"/>
      <c r="B417" s="243"/>
      <c r="C417" s="244"/>
      <c r="D417" s="234" t="s">
        <v>138</v>
      </c>
      <c r="E417" s="245" t="s">
        <v>19</v>
      </c>
      <c r="F417" s="246" t="s">
        <v>464</v>
      </c>
      <c r="G417" s="244"/>
      <c r="H417" s="247">
        <v>0</v>
      </c>
      <c r="I417" s="248"/>
      <c r="J417" s="244"/>
      <c r="K417" s="244"/>
      <c r="L417" s="249"/>
      <c r="M417" s="250"/>
      <c r="N417" s="251"/>
      <c r="O417" s="251"/>
      <c r="P417" s="251"/>
      <c r="Q417" s="251"/>
      <c r="R417" s="251"/>
      <c r="S417" s="251"/>
      <c r="T417" s="252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3" t="s">
        <v>138</v>
      </c>
      <c r="AU417" s="253" t="s">
        <v>82</v>
      </c>
      <c r="AV417" s="14" t="s">
        <v>82</v>
      </c>
      <c r="AW417" s="14" t="s">
        <v>34</v>
      </c>
      <c r="AX417" s="14" t="s">
        <v>73</v>
      </c>
      <c r="AY417" s="253" t="s">
        <v>127</v>
      </c>
    </row>
    <row r="418" s="15" customFormat="1">
      <c r="A418" s="15"/>
      <c r="B418" s="254"/>
      <c r="C418" s="255"/>
      <c r="D418" s="234" t="s">
        <v>138</v>
      </c>
      <c r="E418" s="256" t="s">
        <v>19</v>
      </c>
      <c r="F418" s="257" t="s">
        <v>163</v>
      </c>
      <c r="G418" s="255"/>
      <c r="H418" s="258">
        <v>254.40000000000001</v>
      </c>
      <c r="I418" s="259"/>
      <c r="J418" s="255"/>
      <c r="K418" s="255"/>
      <c r="L418" s="260"/>
      <c r="M418" s="261"/>
      <c r="N418" s="262"/>
      <c r="O418" s="262"/>
      <c r="P418" s="262"/>
      <c r="Q418" s="262"/>
      <c r="R418" s="262"/>
      <c r="S418" s="262"/>
      <c r="T418" s="263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64" t="s">
        <v>138</v>
      </c>
      <c r="AU418" s="264" t="s">
        <v>82</v>
      </c>
      <c r="AV418" s="15" t="s">
        <v>134</v>
      </c>
      <c r="AW418" s="15" t="s">
        <v>34</v>
      </c>
      <c r="AX418" s="15" t="s">
        <v>80</v>
      </c>
      <c r="AY418" s="264" t="s">
        <v>127</v>
      </c>
    </row>
    <row r="419" s="2" customFormat="1" ht="16.5" customHeight="1">
      <c r="A419" s="40"/>
      <c r="B419" s="41"/>
      <c r="C419" s="214" t="s">
        <v>465</v>
      </c>
      <c r="D419" s="214" t="s">
        <v>129</v>
      </c>
      <c r="E419" s="215" t="s">
        <v>466</v>
      </c>
      <c r="F419" s="216" t="s">
        <v>467</v>
      </c>
      <c r="G419" s="217" t="s">
        <v>132</v>
      </c>
      <c r="H419" s="218">
        <v>318</v>
      </c>
      <c r="I419" s="219"/>
      <c r="J419" s="220">
        <f>ROUND(I419*H419,2)</f>
        <v>0</v>
      </c>
      <c r="K419" s="216" t="s">
        <v>133</v>
      </c>
      <c r="L419" s="46"/>
      <c r="M419" s="221" t="s">
        <v>19</v>
      </c>
      <c r="N419" s="222" t="s">
        <v>44</v>
      </c>
      <c r="O419" s="86"/>
      <c r="P419" s="223">
        <f>O419*H419</f>
        <v>0</v>
      </c>
      <c r="Q419" s="223">
        <v>0.00018000000000000001</v>
      </c>
      <c r="R419" s="223">
        <f>Q419*H419</f>
        <v>0.057240000000000006</v>
      </c>
      <c r="S419" s="223">
        <v>0</v>
      </c>
      <c r="T419" s="224">
        <f>S419*H419</f>
        <v>0</v>
      </c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225" t="s">
        <v>259</v>
      </c>
      <c r="AT419" s="225" t="s">
        <v>129</v>
      </c>
      <c r="AU419" s="225" t="s">
        <v>82</v>
      </c>
      <c r="AY419" s="19" t="s">
        <v>127</v>
      </c>
      <c r="BE419" s="226">
        <f>IF(N419="základní",J419,0)</f>
        <v>0</v>
      </c>
      <c r="BF419" s="226">
        <f>IF(N419="snížená",J419,0)</f>
        <v>0</v>
      </c>
      <c r="BG419" s="226">
        <f>IF(N419="zákl. přenesená",J419,0)</f>
        <v>0</v>
      </c>
      <c r="BH419" s="226">
        <f>IF(N419="sníž. přenesená",J419,0)</f>
        <v>0</v>
      </c>
      <c r="BI419" s="226">
        <f>IF(N419="nulová",J419,0)</f>
        <v>0</v>
      </c>
      <c r="BJ419" s="19" t="s">
        <v>80</v>
      </c>
      <c r="BK419" s="226">
        <f>ROUND(I419*H419,2)</f>
        <v>0</v>
      </c>
      <c r="BL419" s="19" t="s">
        <v>259</v>
      </c>
      <c r="BM419" s="225" t="s">
        <v>468</v>
      </c>
    </row>
    <row r="420" s="2" customFormat="1">
      <c r="A420" s="40"/>
      <c r="B420" s="41"/>
      <c r="C420" s="42"/>
      <c r="D420" s="227" t="s">
        <v>136</v>
      </c>
      <c r="E420" s="42"/>
      <c r="F420" s="228" t="s">
        <v>469</v>
      </c>
      <c r="G420" s="42"/>
      <c r="H420" s="42"/>
      <c r="I420" s="229"/>
      <c r="J420" s="42"/>
      <c r="K420" s="42"/>
      <c r="L420" s="46"/>
      <c r="M420" s="230"/>
      <c r="N420" s="231"/>
      <c r="O420" s="86"/>
      <c r="P420" s="86"/>
      <c r="Q420" s="86"/>
      <c r="R420" s="86"/>
      <c r="S420" s="86"/>
      <c r="T420" s="87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T420" s="19" t="s">
        <v>136</v>
      </c>
      <c r="AU420" s="19" t="s">
        <v>82</v>
      </c>
    </row>
    <row r="421" s="14" customFormat="1">
      <c r="A421" s="14"/>
      <c r="B421" s="243"/>
      <c r="C421" s="244"/>
      <c r="D421" s="234" t="s">
        <v>138</v>
      </c>
      <c r="E421" s="245" t="s">
        <v>19</v>
      </c>
      <c r="F421" s="246" t="s">
        <v>470</v>
      </c>
      <c r="G421" s="244"/>
      <c r="H421" s="247">
        <v>318</v>
      </c>
      <c r="I421" s="248"/>
      <c r="J421" s="244"/>
      <c r="K421" s="244"/>
      <c r="L421" s="249"/>
      <c r="M421" s="250"/>
      <c r="N421" s="251"/>
      <c r="O421" s="251"/>
      <c r="P421" s="251"/>
      <c r="Q421" s="251"/>
      <c r="R421" s="251"/>
      <c r="S421" s="251"/>
      <c r="T421" s="252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3" t="s">
        <v>138</v>
      </c>
      <c r="AU421" s="253" t="s">
        <v>82</v>
      </c>
      <c r="AV421" s="14" t="s">
        <v>82</v>
      </c>
      <c r="AW421" s="14" t="s">
        <v>34</v>
      </c>
      <c r="AX421" s="14" t="s">
        <v>80</v>
      </c>
      <c r="AY421" s="253" t="s">
        <v>127</v>
      </c>
    </row>
    <row r="422" s="2" customFormat="1" ht="16.5" customHeight="1">
      <c r="A422" s="40"/>
      <c r="B422" s="41"/>
      <c r="C422" s="214" t="s">
        <v>272</v>
      </c>
      <c r="D422" s="214" t="s">
        <v>129</v>
      </c>
      <c r="E422" s="215" t="s">
        <v>471</v>
      </c>
      <c r="F422" s="216" t="s">
        <v>472</v>
      </c>
      <c r="G422" s="217" t="s">
        <v>132</v>
      </c>
      <c r="H422" s="218">
        <v>318</v>
      </c>
      <c r="I422" s="219"/>
      <c r="J422" s="220">
        <f>ROUND(I422*H422,2)</f>
        <v>0</v>
      </c>
      <c r="K422" s="216" t="s">
        <v>19</v>
      </c>
      <c r="L422" s="46"/>
      <c r="M422" s="221" t="s">
        <v>19</v>
      </c>
      <c r="N422" s="222" t="s">
        <v>44</v>
      </c>
      <c r="O422" s="86"/>
      <c r="P422" s="223">
        <f>O422*H422</f>
        <v>0</v>
      </c>
      <c r="Q422" s="223">
        <v>0.00018000000000000001</v>
      </c>
      <c r="R422" s="223">
        <f>Q422*H422</f>
        <v>0.057240000000000006</v>
      </c>
      <c r="S422" s="223">
        <v>0</v>
      </c>
      <c r="T422" s="224">
        <f>S422*H422</f>
        <v>0</v>
      </c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R422" s="225" t="s">
        <v>259</v>
      </c>
      <c r="AT422" s="225" t="s">
        <v>129</v>
      </c>
      <c r="AU422" s="225" t="s">
        <v>82</v>
      </c>
      <c r="AY422" s="19" t="s">
        <v>127</v>
      </c>
      <c r="BE422" s="226">
        <f>IF(N422="základní",J422,0)</f>
        <v>0</v>
      </c>
      <c r="BF422" s="226">
        <f>IF(N422="snížená",J422,0)</f>
        <v>0</v>
      </c>
      <c r="BG422" s="226">
        <f>IF(N422="zákl. přenesená",J422,0)</f>
        <v>0</v>
      </c>
      <c r="BH422" s="226">
        <f>IF(N422="sníž. přenesená",J422,0)</f>
        <v>0</v>
      </c>
      <c r="BI422" s="226">
        <f>IF(N422="nulová",J422,0)</f>
        <v>0</v>
      </c>
      <c r="BJ422" s="19" t="s">
        <v>80</v>
      </c>
      <c r="BK422" s="226">
        <f>ROUND(I422*H422,2)</f>
        <v>0</v>
      </c>
      <c r="BL422" s="19" t="s">
        <v>259</v>
      </c>
      <c r="BM422" s="225" t="s">
        <v>473</v>
      </c>
    </row>
    <row r="423" s="2" customFormat="1" ht="24.15" customHeight="1">
      <c r="A423" s="40"/>
      <c r="B423" s="41"/>
      <c r="C423" s="214" t="s">
        <v>474</v>
      </c>
      <c r="D423" s="214" t="s">
        <v>129</v>
      </c>
      <c r="E423" s="215" t="s">
        <v>475</v>
      </c>
      <c r="F423" s="216" t="s">
        <v>476</v>
      </c>
      <c r="G423" s="217" t="s">
        <v>324</v>
      </c>
      <c r="H423" s="218">
        <v>1.091</v>
      </c>
      <c r="I423" s="219"/>
      <c r="J423" s="220">
        <f>ROUND(I423*H423,2)</f>
        <v>0</v>
      </c>
      <c r="K423" s="216" t="s">
        <v>133</v>
      </c>
      <c r="L423" s="46"/>
      <c r="M423" s="221" t="s">
        <v>19</v>
      </c>
      <c r="N423" s="222" t="s">
        <v>44</v>
      </c>
      <c r="O423" s="86"/>
      <c r="P423" s="223">
        <f>O423*H423</f>
        <v>0</v>
      </c>
      <c r="Q423" s="223">
        <v>0</v>
      </c>
      <c r="R423" s="223">
        <f>Q423*H423</f>
        <v>0</v>
      </c>
      <c r="S423" s="223">
        <v>0</v>
      </c>
      <c r="T423" s="224">
        <f>S423*H423</f>
        <v>0</v>
      </c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R423" s="225" t="s">
        <v>259</v>
      </c>
      <c r="AT423" s="225" t="s">
        <v>129</v>
      </c>
      <c r="AU423" s="225" t="s">
        <v>82</v>
      </c>
      <c r="AY423" s="19" t="s">
        <v>127</v>
      </c>
      <c r="BE423" s="226">
        <f>IF(N423="základní",J423,0)</f>
        <v>0</v>
      </c>
      <c r="BF423" s="226">
        <f>IF(N423="snížená",J423,0)</f>
        <v>0</v>
      </c>
      <c r="BG423" s="226">
        <f>IF(N423="zákl. přenesená",J423,0)</f>
        <v>0</v>
      </c>
      <c r="BH423" s="226">
        <f>IF(N423="sníž. přenesená",J423,0)</f>
        <v>0</v>
      </c>
      <c r="BI423" s="226">
        <f>IF(N423="nulová",J423,0)</f>
        <v>0</v>
      </c>
      <c r="BJ423" s="19" t="s">
        <v>80</v>
      </c>
      <c r="BK423" s="226">
        <f>ROUND(I423*H423,2)</f>
        <v>0</v>
      </c>
      <c r="BL423" s="19" t="s">
        <v>259</v>
      </c>
      <c r="BM423" s="225" t="s">
        <v>477</v>
      </c>
    </row>
    <row r="424" s="2" customFormat="1">
      <c r="A424" s="40"/>
      <c r="B424" s="41"/>
      <c r="C424" s="42"/>
      <c r="D424" s="227" t="s">
        <v>136</v>
      </c>
      <c r="E424" s="42"/>
      <c r="F424" s="228" t="s">
        <v>478</v>
      </c>
      <c r="G424" s="42"/>
      <c r="H424" s="42"/>
      <c r="I424" s="229"/>
      <c r="J424" s="42"/>
      <c r="K424" s="42"/>
      <c r="L424" s="46"/>
      <c r="M424" s="230"/>
      <c r="N424" s="231"/>
      <c r="O424" s="86"/>
      <c r="P424" s="86"/>
      <c r="Q424" s="86"/>
      <c r="R424" s="86"/>
      <c r="S424" s="86"/>
      <c r="T424" s="87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T424" s="19" t="s">
        <v>136</v>
      </c>
      <c r="AU424" s="19" t="s">
        <v>82</v>
      </c>
    </row>
    <row r="425" s="2" customFormat="1" ht="24.15" customHeight="1">
      <c r="A425" s="40"/>
      <c r="B425" s="41"/>
      <c r="C425" s="214" t="s">
        <v>479</v>
      </c>
      <c r="D425" s="214" t="s">
        <v>129</v>
      </c>
      <c r="E425" s="215" t="s">
        <v>480</v>
      </c>
      <c r="F425" s="216" t="s">
        <v>481</v>
      </c>
      <c r="G425" s="217" t="s">
        <v>324</v>
      </c>
      <c r="H425" s="218">
        <v>1.091</v>
      </c>
      <c r="I425" s="219"/>
      <c r="J425" s="220">
        <f>ROUND(I425*H425,2)</f>
        <v>0</v>
      </c>
      <c r="K425" s="216" t="s">
        <v>482</v>
      </c>
      <c r="L425" s="46"/>
      <c r="M425" s="221" t="s">
        <v>19</v>
      </c>
      <c r="N425" s="222" t="s">
        <v>44</v>
      </c>
      <c r="O425" s="86"/>
      <c r="P425" s="223">
        <f>O425*H425</f>
        <v>0</v>
      </c>
      <c r="Q425" s="223">
        <v>0</v>
      </c>
      <c r="R425" s="223">
        <f>Q425*H425</f>
        <v>0</v>
      </c>
      <c r="S425" s="223">
        <v>0</v>
      </c>
      <c r="T425" s="224">
        <f>S425*H425</f>
        <v>0</v>
      </c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R425" s="225" t="s">
        <v>259</v>
      </c>
      <c r="AT425" s="225" t="s">
        <v>129</v>
      </c>
      <c r="AU425" s="225" t="s">
        <v>82</v>
      </c>
      <c r="AY425" s="19" t="s">
        <v>127</v>
      </c>
      <c r="BE425" s="226">
        <f>IF(N425="základní",J425,0)</f>
        <v>0</v>
      </c>
      <c r="BF425" s="226">
        <f>IF(N425="snížená",J425,0)</f>
        <v>0</v>
      </c>
      <c r="BG425" s="226">
        <f>IF(N425="zákl. přenesená",J425,0)</f>
        <v>0</v>
      </c>
      <c r="BH425" s="226">
        <f>IF(N425="sníž. přenesená",J425,0)</f>
        <v>0</v>
      </c>
      <c r="BI425" s="226">
        <f>IF(N425="nulová",J425,0)</f>
        <v>0</v>
      </c>
      <c r="BJ425" s="19" t="s">
        <v>80</v>
      </c>
      <c r="BK425" s="226">
        <f>ROUND(I425*H425,2)</f>
        <v>0</v>
      </c>
      <c r="BL425" s="19" t="s">
        <v>259</v>
      </c>
      <c r="BM425" s="225" t="s">
        <v>483</v>
      </c>
    </row>
    <row r="426" s="2" customFormat="1">
      <c r="A426" s="40"/>
      <c r="B426" s="41"/>
      <c r="C426" s="42"/>
      <c r="D426" s="227" t="s">
        <v>136</v>
      </c>
      <c r="E426" s="42"/>
      <c r="F426" s="228" t="s">
        <v>484</v>
      </c>
      <c r="G426" s="42"/>
      <c r="H426" s="42"/>
      <c r="I426" s="229"/>
      <c r="J426" s="42"/>
      <c r="K426" s="42"/>
      <c r="L426" s="46"/>
      <c r="M426" s="230"/>
      <c r="N426" s="231"/>
      <c r="O426" s="86"/>
      <c r="P426" s="86"/>
      <c r="Q426" s="86"/>
      <c r="R426" s="86"/>
      <c r="S426" s="86"/>
      <c r="T426" s="87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T426" s="19" t="s">
        <v>136</v>
      </c>
      <c r="AU426" s="19" t="s">
        <v>82</v>
      </c>
    </row>
    <row r="427" s="2" customFormat="1" ht="37.8" customHeight="1">
      <c r="A427" s="40"/>
      <c r="B427" s="41"/>
      <c r="C427" s="214" t="s">
        <v>485</v>
      </c>
      <c r="D427" s="214" t="s">
        <v>129</v>
      </c>
      <c r="E427" s="215" t="s">
        <v>486</v>
      </c>
      <c r="F427" s="216" t="s">
        <v>487</v>
      </c>
      <c r="G427" s="217" t="s">
        <v>324</v>
      </c>
      <c r="H427" s="218">
        <v>1.091</v>
      </c>
      <c r="I427" s="219"/>
      <c r="J427" s="220">
        <f>ROUND(I427*H427,2)</f>
        <v>0</v>
      </c>
      <c r="K427" s="216" t="s">
        <v>133</v>
      </c>
      <c r="L427" s="46"/>
      <c r="M427" s="221" t="s">
        <v>19</v>
      </c>
      <c r="N427" s="222" t="s">
        <v>44</v>
      </c>
      <c r="O427" s="86"/>
      <c r="P427" s="223">
        <f>O427*H427</f>
        <v>0</v>
      </c>
      <c r="Q427" s="223">
        <v>0</v>
      </c>
      <c r="R427" s="223">
        <f>Q427*H427</f>
        <v>0</v>
      </c>
      <c r="S427" s="223">
        <v>0</v>
      </c>
      <c r="T427" s="224">
        <f>S427*H427</f>
        <v>0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25" t="s">
        <v>259</v>
      </c>
      <c r="AT427" s="225" t="s">
        <v>129</v>
      </c>
      <c r="AU427" s="225" t="s">
        <v>82</v>
      </c>
      <c r="AY427" s="19" t="s">
        <v>127</v>
      </c>
      <c r="BE427" s="226">
        <f>IF(N427="základní",J427,0)</f>
        <v>0</v>
      </c>
      <c r="BF427" s="226">
        <f>IF(N427="snížená",J427,0)</f>
        <v>0</v>
      </c>
      <c r="BG427" s="226">
        <f>IF(N427="zákl. přenesená",J427,0)</f>
        <v>0</v>
      </c>
      <c r="BH427" s="226">
        <f>IF(N427="sníž. přenesená",J427,0)</f>
        <v>0</v>
      </c>
      <c r="BI427" s="226">
        <f>IF(N427="nulová",J427,0)</f>
        <v>0</v>
      </c>
      <c r="BJ427" s="19" t="s">
        <v>80</v>
      </c>
      <c r="BK427" s="226">
        <f>ROUND(I427*H427,2)</f>
        <v>0</v>
      </c>
      <c r="BL427" s="19" t="s">
        <v>259</v>
      </c>
      <c r="BM427" s="225" t="s">
        <v>488</v>
      </c>
    </row>
    <row r="428" s="2" customFormat="1">
      <c r="A428" s="40"/>
      <c r="B428" s="41"/>
      <c r="C428" s="42"/>
      <c r="D428" s="227" t="s">
        <v>136</v>
      </c>
      <c r="E428" s="42"/>
      <c r="F428" s="228" t="s">
        <v>489</v>
      </c>
      <c r="G428" s="42"/>
      <c r="H428" s="42"/>
      <c r="I428" s="229"/>
      <c r="J428" s="42"/>
      <c r="K428" s="42"/>
      <c r="L428" s="46"/>
      <c r="M428" s="230"/>
      <c r="N428" s="231"/>
      <c r="O428" s="86"/>
      <c r="P428" s="86"/>
      <c r="Q428" s="86"/>
      <c r="R428" s="86"/>
      <c r="S428" s="86"/>
      <c r="T428" s="87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T428" s="19" t="s">
        <v>136</v>
      </c>
      <c r="AU428" s="19" t="s">
        <v>82</v>
      </c>
    </row>
    <row r="429" s="12" customFormat="1" ht="22.8" customHeight="1">
      <c r="A429" s="12"/>
      <c r="B429" s="198"/>
      <c r="C429" s="199"/>
      <c r="D429" s="200" t="s">
        <v>72</v>
      </c>
      <c r="E429" s="212" t="s">
        <v>490</v>
      </c>
      <c r="F429" s="212" t="s">
        <v>491</v>
      </c>
      <c r="G429" s="199"/>
      <c r="H429" s="199"/>
      <c r="I429" s="202"/>
      <c r="J429" s="213">
        <f>BK429</f>
        <v>0</v>
      </c>
      <c r="K429" s="199"/>
      <c r="L429" s="204"/>
      <c r="M429" s="205"/>
      <c r="N429" s="206"/>
      <c r="O429" s="206"/>
      <c r="P429" s="207">
        <f>SUM(P430:P461)</f>
        <v>0</v>
      </c>
      <c r="Q429" s="206"/>
      <c r="R429" s="207">
        <f>SUM(R430:R461)</f>
        <v>12.079560000000001</v>
      </c>
      <c r="S429" s="206"/>
      <c r="T429" s="208">
        <f>SUM(T430:T461)</f>
        <v>0</v>
      </c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R429" s="209" t="s">
        <v>82</v>
      </c>
      <c r="AT429" s="210" t="s">
        <v>72</v>
      </c>
      <c r="AU429" s="210" t="s">
        <v>80</v>
      </c>
      <c r="AY429" s="209" t="s">
        <v>127</v>
      </c>
      <c r="BK429" s="211">
        <f>SUM(BK430:BK461)</f>
        <v>0</v>
      </c>
    </row>
    <row r="430" s="2" customFormat="1" ht="21.75" customHeight="1">
      <c r="A430" s="40"/>
      <c r="B430" s="41"/>
      <c r="C430" s="214" t="s">
        <v>492</v>
      </c>
      <c r="D430" s="214" t="s">
        <v>129</v>
      </c>
      <c r="E430" s="215" t="s">
        <v>493</v>
      </c>
      <c r="F430" s="216" t="s">
        <v>494</v>
      </c>
      <c r="G430" s="217" t="s">
        <v>249</v>
      </c>
      <c r="H430" s="218">
        <v>147</v>
      </c>
      <c r="I430" s="219"/>
      <c r="J430" s="220">
        <f>ROUND(I430*H430,2)</f>
        <v>0</v>
      </c>
      <c r="K430" s="216" t="s">
        <v>482</v>
      </c>
      <c r="L430" s="46"/>
      <c r="M430" s="221" t="s">
        <v>19</v>
      </c>
      <c r="N430" s="222" t="s">
        <v>44</v>
      </c>
      <c r="O430" s="86"/>
      <c r="P430" s="223">
        <f>O430*H430</f>
        <v>0</v>
      </c>
      <c r="Q430" s="223">
        <v>6.0000000000000002E-05</v>
      </c>
      <c r="R430" s="223">
        <f>Q430*H430</f>
        <v>0.0088199999999999997</v>
      </c>
      <c r="S430" s="223">
        <v>0</v>
      </c>
      <c r="T430" s="224">
        <f>S430*H430</f>
        <v>0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225" t="s">
        <v>259</v>
      </c>
      <c r="AT430" s="225" t="s">
        <v>129</v>
      </c>
      <c r="AU430" s="225" t="s">
        <v>82</v>
      </c>
      <c r="AY430" s="19" t="s">
        <v>127</v>
      </c>
      <c r="BE430" s="226">
        <f>IF(N430="základní",J430,0)</f>
        <v>0</v>
      </c>
      <c r="BF430" s="226">
        <f>IF(N430="snížená",J430,0)</f>
        <v>0</v>
      </c>
      <c r="BG430" s="226">
        <f>IF(N430="zákl. přenesená",J430,0)</f>
        <v>0</v>
      </c>
      <c r="BH430" s="226">
        <f>IF(N430="sníž. přenesená",J430,0)</f>
        <v>0</v>
      </c>
      <c r="BI430" s="226">
        <f>IF(N430="nulová",J430,0)</f>
        <v>0</v>
      </c>
      <c r="BJ430" s="19" t="s">
        <v>80</v>
      </c>
      <c r="BK430" s="226">
        <f>ROUND(I430*H430,2)</f>
        <v>0</v>
      </c>
      <c r="BL430" s="19" t="s">
        <v>259</v>
      </c>
      <c r="BM430" s="225" t="s">
        <v>495</v>
      </c>
    </row>
    <row r="431" s="2" customFormat="1">
      <c r="A431" s="40"/>
      <c r="B431" s="41"/>
      <c r="C431" s="42"/>
      <c r="D431" s="227" t="s">
        <v>136</v>
      </c>
      <c r="E431" s="42"/>
      <c r="F431" s="228" t="s">
        <v>496</v>
      </c>
      <c r="G431" s="42"/>
      <c r="H431" s="42"/>
      <c r="I431" s="229"/>
      <c r="J431" s="42"/>
      <c r="K431" s="42"/>
      <c r="L431" s="46"/>
      <c r="M431" s="230"/>
      <c r="N431" s="231"/>
      <c r="O431" s="86"/>
      <c r="P431" s="86"/>
      <c r="Q431" s="86"/>
      <c r="R431" s="86"/>
      <c r="S431" s="86"/>
      <c r="T431" s="87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19" t="s">
        <v>136</v>
      </c>
      <c r="AU431" s="19" t="s">
        <v>82</v>
      </c>
    </row>
    <row r="432" s="13" customFormat="1">
      <c r="A432" s="13"/>
      <c r="B432" s="232"/>
      <c r="C432" s="233"/>
      <c r="D432" s="234" t="s">
        <v>138</v>
      </c>
      <c r="E432" s="235" t="s">
        <v>19</v>
      </c>
      <c r="F432" s="236" t="s">
        <v>497</v>
      </c>
      <c r="G432" s="233"/>
      <c r="H432" s="235" t="s">
        <v>19</v>
      </c>
      <c r="I432" s="237"/>
      <c r="J432" s="233"/>
      <c r="K432" s="233"/>
      <c r="L432" s="238"/>
      <c r="M432" s="239"/>
      <c r="N432" s="240"/>
      <c r="O432" s="240"/>
      <c r="P432" s="240"/>
      <c r="Q432" s="240"/>
      <c r="R432" s="240"/>
      <c r="S432" s="240"/>
      <c r="T432" s="241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2" t="s">
        <v>138</v>
      </c>
      <c r="AU432" s="242" t="s">
        <v>82</v>
      </c>
      <c r="AV432" s="13" t="s">
        <v>80</v>
      </c>
      <c r="AW432" s="13" t="s">
        <v>34</v>
      </c>
      <c r="AX432" s="13" t="s">
        <v>73</v>
      </c>
      <c r="AY432" s="242" t="s">
        <v>127</v>
      </c>
    </row>
    <row r="433" s="14" customFormat="1">
      <c r="A433" s="14"/>
      <c r="B433" s="243"/>
      <c r="C433" s="244"/>
      <c r="D433" s="234" t="s">
        <v>138</v>
      </c>
      <c r="E433" s="245" t="s">
        <v>19</v>
      </c>
      <c r="F433" s="246" t="s">
        <v>498</v>
      </c>
      <c r="G433" s="244"/>
      <c r="H433" s="247">
        <v>156</v>
      </c>
      <c r="I433" s="248"/>
      <c r="J433" s="244"/>
      <c r="K433" s="244"/>
      <c r="L433" s="249"/>
      <c r="M433" s="250"/>
      <c r="N433" s="251"/>
      <c r="O433" s="251"/>
      <c r="P433" s="251"/>
      <c r="Q433" s="251"/>
      <c r="R433" s="251"/>
      <c r="S433" s="251"/>
      <c r="T433" s="252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3" t="s">
        <v>138</v>
      </c>
      <c r="AU433" s="253" t="s">
        <v>82</v>
      </c>
      <c r="AV433" s="14" t="s">
        <v>82</v>
      </c>
      <c r="AW433" s="14" t="s">
        <v>34</v>
      </c>
      <c r="AX433" s="14" t="s">
        <v>73</v>
      </c>
      <c r="AY433" s="253" t="s">
        <v>127</v>
      </c>
    </row>
    <row r="434" s="13" customFormat="1">
      <c r="A434" s="13"/>
      <c r="B434" s="232"/>
      <c r="C434" s="233"/>
      <c r="D434" s="234" t="s">
        <v>138</v>
      </c>
      <c r="E434" s="235" t="s">
        <v>19</v>
      </c>
      <c r="F434" s="236" t="s">
        <v>499</v>
      </c>
      <c r="G434" s="233"/>
      <c r="H434" s="235" t="s">
        <v>19</v>
      </c>
      <c r="I434" s="237"/>
      <c r="J434" s="233"/>
      <c r="K434" s="233"/>
      <c r="L434" s="238"/>
      <c r="M434" s="239"/>
      <c r="N434" s="240"/>
      <c r="O434" s="240"/>
      <c r="P434" s="240"/>
      <c r="Q434" s="240"/>
      <c r="R434" s="240"/>
      <c r="S434" s="240"/>
      <c r="T434" s="241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2" t="s">
        <v>138</v>
      </c>
      <c r="AU434" s="242" t="s">
        <v>82</v>
      </c>
      <c r="AV434" s="13" t="s">
        <v>80</v>
      </c>
      <c r="AW434" s="13" t="s">
        <v>34</v>
      </c>
      <c r="AX434" s="13" t="s">
        <v>73</v>
      </c>
      <c r="AY434" s="242" t="s">
        <v>127</v>
      </c>
    </row>
    <row r="435" s="14" customFormat="1">
      <c r="A435" s="14"/>
      <c r="B435" s="243"/>
      <c r="C435" s="244"/>
      <c r="D435" s="234" t="s">
        <v>138</v>
      </c>
      <c r="E435" s="245" t="s">
        <v>19</v>
      </c>
      <c r="F435" s="246" t="s">
        <v>500</v>
      </c>
      <c r="G435" s="244"/>
      <c r="H435" s="247">
        <v>-9</v>
      </c>
      <c r="I435" s="248"/>
      <c r="J435" s="244"/>
      <c r="K435" s="244"/>
      <c r="L435" s="249"/>
      <c r="M435" s="250"/>
      <c r="N435" s="251"/>
      <c r="O435" s="251"/>
      <c r="P435" s="251"/>
      <c r="Q435" s="251"/>
      <c r="R435" s="251"/>
      <c r="S435" s="251"/>
      <c r="T435" s="252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3" t="s">
        <v>138</v>
      </c>
      <c r="AU435" s="253" t="s">
        <v>82</v>
      </c>
      <c r="AV435" s="14" t="s">
        <v>82</v>
      </c>
      <c r="AW435" s="14" t="s">
        <v>34</v>
      </c>
      <c r="AX435" s="14" t="s">
        <v>73</v>
      </c>
      <c r="AY435" s="253" t="s">
        <v>127</v>
      </c>
    </row>
    <row r="436" s="15" customFormat="1">
      <c r="A436" s="15"/>
      <c r="B436" s="254"/>
      <c r="C436" s="255"/>
      <c r="D436" s="234" t="s">
        <v>138</v>
      </c>
      <c r="E436" s="256" t="s">
        <v>19</v>
      </c>
      <c r="F436" s="257" t="s">
        <v>163</v>
      </c>
      <c r="G436" s="255"/>
      <c r="H436" s="258">
        <v>147</v>
      </c>
      <c r="I436" s="259"/>
      <c r="J436" s="255"/>
      <c r="K436" s="255"/>
      <c r="L436" s="260"/>
      <c r="M436" s="261"/>
      <c r="N436" s="262"/>
      <c r="O436" s="262"/>
      <c r="P436" s="262"/>
      <c r="Q436" s="262"/>
      <c r="R436" s="262"/>
      <c r="S436" s="262"/>
      <c r="T436" s="263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64" t="s">
        <v>138</v>
      </c>
      <c r="AU436" s="264" t="s">
        <v>82</v>
      </c>
      <c r="AV436" s="15" t="s">
        <v>134</v>
      </c>
      <c r="AW436" s="15" t="s">
        <v>34</v>
      </c>
      <c r="AX436" s="15" t="s">
        <v>80</v>
      </c>
      <c r="AY436" s="264" t="s">
        <v>127</v>
      </c>
    </row>
    <row r="437" s="2" customFormat="1" ht="16.5" customHeight="1">
      <c r="A437" s="40"/>
      <c r="B437" s="41"/>
      <c r="C437" s="265" t="s">
        <v>501</v>
      </c>
      <c r="D437" s="265" t="s">
        <v>268</v>
      </c>
      <c r="E437" s="266" t="s">
        <v>502</v>
      </c>
      <c r="F437" s="267" t="s">
        <v>503</v>
      </c>
      <c r="G437" s="268" t="s">
        <v>249</v>
      </c>
      <c r="H437" s="269">
        <v>147</v>
      </c>
      <c r="I437" s="270"/>
      <c r="J437" s="271">
        <f>ROUND(I437*H437,2)</f>
        <v>0</v>
      </c>
      <c r="K437" s="267" t="s">
        <v>19</v>
      </c>
      <c r="L437" s="272"/>
      <c r="M437" s="273" t="s">
        <v>19</v>
      </c>
      <c r="N437" s="274" t="s">
        <v>44</v>
      </c>
      <c r="O437" s="86"/>
      <c r="P437" s="223">
        <f>O437*H437</f>
        <v>0</v>
      </c>
      <c r="Q437" s="223">
        <v>0.029999999999999999</v>
      </c>
      <c r="R437" s="223">
        <f>Q437*H437</f>
        <v>4.4100000000000001</v>
      </c>
      <c r="S437" s="223">
        <v>0</v>
      </c>
      <c r="T437" s="224">
        <f>S437*H437</f>
        <v>0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25" t="s">
        <v>272</v>
      </c>
      <c r="AT437" s="225" t="s">
        <v>268</v>
      </c>
      <c r="AU437" s="225" t="s">
        <v>82</v>
      </c>
      <c r="AY437" s="19" t="s">
        <v>127</v>
      </c>
      <c r="BE437" s="226">
        <f>IF(N437="základní",J437,0)</f>
        <v>0</v>
      </c>
      <c r="BF437" s="226">
        <f>IF(N437="snížená",J437,0)</f>
        <v>0</v>
      </c>
      <c r="BG437" s="226">
        <f>IF(N437="zákl. přenesená",J437,0)</f>
        <v>0</v>
      </c>
      <c r="BH437" s="226">
        <f>IF(N437="sníž. přenesená",J437,0)</f>
        <v>0</v>
      </c>
      <c r="BI437" s="226">
        <f>IF(N437="nulová",J437,0)</f>
        <v>0</v>
      </c>
      <c r="BJ437" s="19" t="s">
        <v>80</v>
      </c>
      <c r="BK437" s="226">
        <f>ROUND(I437*H437,2)</f>
        <v>0</v>
      </c>
      <c r="BL437" s="19" t="s">
        <v>259</v>
      </c>
      <c r="BM437" s="225" t="s">
        <v>504</v>
      </c>
    </row>
    <row r="438" s="2" customFormat="1" ht="24.15" customHeight="1">
      <c r="A438" s="40"/>
      <c r="B438" s="41"/>
      <c r="C438" s="214" t="s">
        <v>505</v>
      </c>
      <c r="D438" s="214" t="s">
        <v>129</v>
      </c>
      <c r="E438" s="215" t="s">
        <v>506</v>
      </c>
      <c r="F438" s="216" t="s">
        <v>507</v>
      </c>
      <c r="G438" s="217" t="s">
        <v>249</v>
      </c>
      <c r="H438" s="218">
        <v>9</v>
      </c>
      <c r="I438" s="219"/>
      <c r="J438" s="220">
        <f>ROUND(I438*H438,2)</f>
        <v>0</v>
      </c>
      <c r="K438" s="216" t="s">
        <v>482</v>
      </c>
      <c r="L438" s="46"/>
      <c r="M438" s="221" t="s">
        <v>19</v>
      </c>
      <c r="N438" s="222" t="s">
        <v>44</v>
      </c>
      <c r="O438" s="86"/>
      <c r="P438" s="223">
        <f>O438*H438</f>
        <v>0</v>
      </c>
      <c r="Q438" s="223">
        <v>0.00011</v>
      </c>
      <c r="R438" s="223">
        <f>Q438*H438</f>
        <v>0.00098999999999999999</v>
      </c>
      <c r="S438" s="223">
        <v>0</v>
      </c>
      <c r="T438" s="224">
        <f>S438*H438</f>
        <v>0</v>
      </c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R438" s="225" t="s">
        <v>259</v>
      </c>
      <c r="AT438" s="225" t="s">
        <v>129</v>
      </c>
      <c r="AU438" s="225" t="s">
        <v>82</v>
      </c>
      <c r="AY438" s="19" t="s">
        <v>127</v>
      </c>
      <c r="BE438" s="226">
        <f>IF(N438="základní",J438,0)</f>
        <v>0</v>
      </c>
      <c r="BF438" s="226">
        <f>IF(N438="snížená",J438,0)</f>
        <v>0</v>
      </c>
      <c r="BG438" s="226">
        <f>IF(N438="zákl. přenesená",J438,0)</f>
        <v>0</v>
      </c>
      <c r="BH438" s="226">
        <f>IF(N438="sníž. přenesená",J438,0)</f>
        <v>0</v>
      </c>
      <c r="BI438" s="226">
        <f>IF(N438="nulová",J438,0)</f>
        <v>0</v>
      </c>
      <c r="BJ438" s="19" t="s">
        <v>80</v>
      </c>
      <c r="BK438" s="226">
        <f>ROUND(I438*H438,2)</f>
        <v>0</v>
      </c>
      <c r="BL438" s="19" t="s">
        <v>259</v>
      </c>
      <c r="BM438" s="225" t="s">
        <v>508</v>
      </c>
    </row>
    <row r="439" s="2" customFormat="1">
      <c r="A439" s="40"/>
      <c r="B439" s="41"/>
      <c r="C439" s="42"/>
      <c r="D439" s="227" t="s">
        <v>136</v>
      </c>
      <c r="E439" s="42"/>
      <c r="F439" s="228" t="s">
        <v>509</v>
      </c>
      <c r="G439" s="42"/>
      <c r="H439" s="42"/>
      <c r="I439" s="229"/>
      <c r="J439" s="42"/>
      <c r="K439" s="42"/>
      <c r="L439" s="46"/>
      <c r="M439" s="230"/>
      <c r="N439" s="231"/>
      <c r="O439" s="86"/>
      <c r="P439" s="86"/>
      <c r="Q439" s="86"/>
      <c r="R439" s="86"/>
      <c r="S439" s="86"/>
      <c r="T439" s="87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T439" s="19" t="s">
        <v>136</v>
      </c>
      <c r="AU439" s="19" t="s">
        <v>82</v>
      </c>
    </row>
    <row r="440" s="14" customFormat="1">
      <c r="A440" s="14"/>
      <c r="B440" s="243"/>
      <c r="C440" s="244"/>
      <c r="D440" s="234" t="s">
        <v>138</v>
      </c>
      <c r="E440" s="245" t="s">
        <v>19</v>
      </c>
      <c r="F440" s="246" t="s">
        <v>510</v>
      </c>
      <c r="G440" s="244"/>
      <c r="H440" s="247">
        <v>9</v>
      </c>
      <c r="I440" s="248"/>
      <c r="J440" s="244"/>
      <c r="K440" s="244"/>
      <c r="L440" s="249"/>
      <c r="M440" s="250"/>
      <c r="N440" s="251"/>
      <c r="O440" s="251"/>
      <c r="P440" s="251"/>
      <c r="Q440" s="251"/>
      <c r="R440" s="251"/>
      <c r="S440" s="251"/>
      <c r="T440" s="252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3" t="s">
        <v>138</v>
      </c>
      <c r="AU440" s="253" t="s">
        <v>82</v>
      </c>
      <c r="AV440" s="14" t="s">
        <v>82</v>
      </c>
      <c r="AW440" s="14" t="s">
        <v>34</v>
      </c>
      <c r="AX440" s="14" t="s">
        <v>80</v>
      </c>
      <c r="AY440" s="253" t="s">
        <v>127</v>
      </c>
    </row>
    <row r="441" s="2" customFormat="1" ht="16.5" customHeight="1">
      <c r="A441" s="40"/>
      <c r="B441" s="41"/>
      <c r="C441" s="265" t="s">
        <v>511</v>
      </c>
      <c r="D441" s="265" t="s">
        <v>268</v>
      </c>
      <c r="E441" s="266" t="s">
        <v>512</v>
      </c>
      <c r="F441" s="267" t="s">
        <v>513</v>
      </c>
      <c r="G441" s="268" t="s">
        <v>249</v>
      </c>
      <c r="H441" s="269">
        <v>9</v>
      </c>
      <c r="I441" s="270"/>
      <c r="J441" s="271">
        <f>ROUND(I441*H441,2)</f>
        <v>0</v>
      </c>
      <c r="K441" s="267" t="s">
        <v>19</v>
      </c>
      <c r="L441" s="272"/>
      <c r="M441" s="273" t="s">
        <v>19</v>
      </c>
      <c r="N441" s="274" t="s">
        <v>44</v>
      </c>
      <c r="O441" s="86"/>
      <c r="P441" s="223">
        <f>O441*H441</f>
        <v>0</v>
      </c>
      <c r="Q441" s="223">
        <v>0.029999999999999999</v>
      </c>
      <c r="R441" s="223">
        <f>Q441*H441</f>
        <v>0.27000000000000002</v>
      </c>
      <c r="S441" s="223">
        <v>0</v>
      </c>
      <c r="T441" s="224">
        <f>S441*H441</f>
        <v>0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225" t="s">
        <v>272</v>
      </c>
      <c r="AT441" s="225" t="s">
        <v>268</v>
      </c>
      <c r="AU441" s="225" t="s">
        <v>82</v>
      </c>
      <c r="AY441" s="19" t="s">
        <v>127</v>
      </c>
      <c r="BE441" s="226">
        <f>IF(N441="základní",J441,0)</f>
        <v>0</v>
      </c>
      <c r="BF441" s="226">
        <f>IF(N441="snížená",J441,0)</f>
        <v>0</v>
      </c>
      <c r="BG441" s="226">
        <f>IF(N441="zákl. přenesená",J441,0)</f>
        <v>0</v>
      </c>
      <c r="BH441" s="226">
        <f>IF(N441="sníž. přenesená",J441,0)</f>
        <v>0</v>
      </c>
      <c r="BI441" s="226">
        <f>IF(N441="nulová",J441,0)</f>
        <v>0</v>
      </c>
      <c r="BJ441" s="19" t="s">
        <v>80</v>
      </c>
      <c r="BK441" s="226">
        <f>ROUND(I441*H441,2)</f>
        <v>0</v>
      </c>
      <c r="BL441" s="19" t="s">
        <v>259</v>
      </c>
      <c r="BM441" s="225" t="s">
        <v>514</v>
      </c>
    </row>
    <row r="442" s="2" customFormat="1" ht="16.5" customHeight="1">
      <c r="A442" s="40"/>
      <c r="B442" s="41"/>
      <c r="C442" s="214" t="s">
        <v>515</v>
      </c>
      <c r="D442" s="214" t="s">
        <v>129</v>
      </c>
      <c r="E442" s="215" t="s">
        <v>516</v>
      </c>
      <c r="F442" s="216" t="s">
        <v>517</v>
      </c>
      <c r="G442" s="217" t="s">
        <v>518</v>
      </c>
      <c r="H442" s="218">
        <v>3507</v>
      </c>
      <c r="I442" s="219"/>
      <c r="J442" s="220">
        <f>ROUND(I442*H442,2)</f>
        <v>0</v>
      </c>
      <c r="K442" s="216" t="s">
        <v>482</v>
      </c>
      <c r="L442" s="46"/>
      <c r="M442" s="221" t="s">
        <v>19</v>
      </c>
      <c r="N442" s="222" t="s">
        <v>44</v>
      </c>
      <c r="O442" s="86"/>
      <c r="P442" s="223">
        <f>O442*H442</f>
        <v>0</v>
      </c>
      <c r="Q442" s="223">
        <v>5.0000000000000002E-05</v>
      </c>
      <c r="R442" s="223">
        <f>Q442*H442</f>
        <v>0.17535000000000001</v>
      </c>
      <c r="S442" s="223">
        <v>0</v>
      </c>
      <c r="T442" s="224">
        <f>S442*H442</f>
        <v>0</v>
      </c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R442" s="225" t="s">
        <v>259</v>
      </c>
      <c r="AT442" s="225" t="s">
        <v>129</v>
      </c>
      <c r="AU442" s="225" t="s">
        <v>82</v>
      </c>
      <c r="AY442" s="19" t="s">
        <v>127</v>
      </c>
      <c r="BE442" s="226">
        <f>IF(N442="základní",J442,0)</f>
        <v>0</v>
      </c>
      <c r="BF442" s="226">
        <f>IF(N442="snížená",J442,0)</f>
        <v>0</v>
      </c>
      <c r="BG442" s="226">
        <f>IF(N442="zákl. přenesená",J442,0)</f>
        <v>0</v>
      </c>
      <c r="BH442" s="226">
        <f>IF(N442="sníž. přenesená",J442,0)</f>
        <v>0</v>
      </c>
      <c r="BI442" s="226">
        <f>IF(N442="nulová",J442,0)</f>
        <v>0</v>
      </c>
      <c r="BJ442" s="19" t="s">
        <v>80</v>
      </c>
      <c r="BK442" s="226">
        <f>ROUND(I442*H442,2)</f>
        <v>0</v>
      </c>
      <c r="BL442" s="19" t="s">
        <v>259</v>
      </c>
      <c r="BM442" s="225" t="s">
        <v>519</v>
      </c>
    </row>
    <row r="443" s="2" customFormat="1">
      <c r="A443" s="40"/>
      <c r="B443" s="41"/>
      <c r="C443" s="42"/>
      <c r="D443" s="227" t="s">
        <v>136</v>
      </c>
      <c r="E443" s="42"/>
      <c r="F443" s="228" t="s">
        <v>520</v>
      </c>
      <c r="G443" s="42"/>
      <c r="H443" s="42"/>
      <c r="I443" s="229"/>
      <c r="J443" s="42"/>
      <c r="K443" s="42"/>
      <c r="L443" s="46"/>
      <c r="M443" s="230"/>
      <c r="N443" s="231"/>
      <c r="O443" s="86"/>
      <c r="P443" s="86"/>
      <c r="Q443" s="86"/>
      <c r="R443" s="86"/>
      <c r="S443" s="86"/>
      <c r="T443" s="87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T443" s="19" t="s">
        <v>136</v>
      </c>
      <c r="AU443" s="19" t="s">
        <v>82</v>
      </c>
    </row>
    <row r="444" s="13" customFormat="1">
      <c r="A444" s="13"/>
      <c r="B444" s="232"/>
      <c r="C444" s="233"/>
      <c r="D444" s="234" t="s">
        <v>138</v>
      </c>
      <c r="E444" s="235" t="s">
        <v>19</v>
      </c>
      <c r="F444" s="236" t="s">
        <v>521</v>
      </c>
      <c r="G444" s="233"/>
      <c r="H444" s="235" t="s">
        <v>19</v>
      </c>
      <c r="I444" s="237"/>
      <c r="J444" s="233"/>
      <c r="K444" s="233"/>
      <c r="L444" s="238"/>
      <c r="M444" s="239"/>
      <c r="N444" s="240"/>
      <c r="O444" s="240"/>
      <c r="P444" s="240"/>
      <c r="Q444" s="240"/>
      <c r="R444" s="240"/>
      <c r="S444" s="240"/>
      <c r="T444" s="241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2" t="s">
        <v>138</v>
      </c>
      <c r="AU444" s="242" t="s">
        <v>82</v>
      </c>
      <c r="AV444" s="13" t="s">
        <v>80</v>
      </c>
      <c r="AW444" s="13" t="s">
        <v>34</v>
      </c>
      <c r="AX444" s="13" t="s">
        <v>73</v>
      </c>
      <c r="AY444" s="242" t="s">
        <v>127</v>
      </c>
    </row>
    <row r="445" s="14" customFormat="1">
      <c r="A445" s="14"/>
      <c r="B445" s="243"/>
      <c r="C445" s="244"/>
      <c r="D445" s="234" t="s">
        <v>138</v>
      </c>
      <c r="E445" s="245" t="s">
        <v>19</v>
      </c>
      <c r="F445" s="246" t="s">
        <v>522</v>
      </c>
      <c r="G445" s="244"/>
      <c r="H445" s="247">
        <v>777</v>
      </c>
      <c r="I445" s="248"/>
      <c r="J445" s="244"/>
      <c r="K445" s="244"/>
      <c r="L445" s="249"/>
      <c r="M445" s="250"/>
      <c r="N445" s="251"/>
      <c r="O445" s="251"/>
      <c r="P445" s="251"/>
      <c r="Q445" s="251"/>
      <c r="R445" s="251"/>
      <c r="S445" s="251"/>
      <c r="T445" s="252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3" t="s">
        <v>138</v>
      </c>
      <c r="AU445" s="253" t="s">
        <v>82</v>
      </c>
      <c r="AV445" s="14" t="s">
        <v>82</v>
      </c>
      <c r="AW445" s="14" t="s">
        <v>34</v>
      </c>
      <c r="AX445" s="14" t="s">
        <v>73</v>
      </c>
      <c r="AY445" s="253" t="s">
        <v>127</v>
      </c>
    </row>
    <row r="446" s="13" customFormat="1">
      <c r="A446" s="13"/>
      <c r="B446" s="232"/>
      <c r="C446" s="233"/>
      <c r="D446" s="234" t="s">
        <v>138</v>
      </c>
      <c r="E446" s="235" t="s">
        <v>19</v>
      </c>
      <c r="F446" s="236" t="s">
        <v>523</v>
      </c>
      <c r="G446" s="233"/>
      <c r="H446" s="235" t="s">
        <v>19</v>
      </c>
      <c r="I446" s="237"/>
      <c r="J446" s="233"/>
      <c r="K446" s="233"/>
      <c r="L446" s="238"/>
      <c r="M446" s="239"/>
      <c r="N446" s="240"/>
      <c r="O446" s="240"/>
      <c r="P446" s="240"/>
      <c r="Q446" s="240"/>
      <c r="R446" s="240"/>
      <c r="S446" s="240"/>
      <c r="T446" s="241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2" t="s">
        <v>138</v>
      </c>
      <c r="AU446" s="242" t="s">
        <v>82</v>
      </c>
      <c r="AV446" s="13" t="s">
        <v>80</v>
      </c>
      <c r="AW446" s="13" t="s">
        <v>34</v>
      </c>
      <c r="AX446" s="13" t="s">
        <v>73</v>
      </c>
      <c r="AY446" s="242" t="s">
        <v>127</v>
      </c>
    </row>
    <row r="447" s="14" customFormat="1">
      <c r="A447" s="14"/>
      <c r="B447" s="243"/>
      <c r="C447" s="244"/>
      <c r="D447" s="234" t="s">
        <v>138</v>
      </c>
      <c r="E447" s="245" t="s">
        <v>19</v>
      </c>
      <c r="F447" s="246" t="s">
        <v>524</v>
      </c>
      <c r="G447" s="244"/>
      <c r="H447" s="247">
        <v>2730</v>
      </c>
      <c r="I447" s="248"/>
      <c r="J447" s="244"/>
      <c r="K447" s="244"/>
      <c r="L447" s="249"/>
      <c r="M447" s="250"/>
      <c r="N447" s="251"/>
      <c r="O447" s="251"/>
      <c r="P447" s="251"/>
      <c r="Q447" s="251"/>
      <c r="R447" s="251"/>
      <c r="S447" s="251"/>
      <c r="T447" s="252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3" t="s">
        <v>138</v>
      </c>
      <c r="AU447" s="253" t="s">
        <v>82</v>
      </c>
      <c r="AV447" s="14" t="s">
        <v>82</v>
      </c>
      <c r="AW447" s="14" t="s">
        <v>34</v>
      </c>
      <c r="AX447" s="14" t="s">
        <v>73</v>
      </c>
      <c r="AY447" s="253" t="s">
        <v>127</v>
      </c>
    </row>
    <row r="448" s="15" customFormat="1">
      <c r="A448" s="15"/>
      <c r="B448" s="254"/>
      <c r="C448" s="255"/>
      <c r="D448" s="234" t="s">
        <v>138</v>
      </c>
      <c r="E448" s="256" t="s">
        <v>19</v>
      </c>
      <c r="F448" s="257" t="s">
        <v>163</v>
      </c>
      <c r="G448" s="255"/>
      <c r="H448" s="258">
        <v>3507</v>
      </c>
      <c r="I448" s="259"/>
      <c r="J448" s="255"/>
      <c r="K448" s="255"/>
      <c r="L448" s="260"/>
      <c r="M448" s="261"/>
      <c r="N448" s="262"/>
      <c r="O448" s="262"/>
      <c r="P448" s="262"/>
      <c r="Q448" s="262"/>
      <c r="R448" s="262"/>
      <c r="S448" s="262"/>
      <c r="T448" s="263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64" t="s">
        <v>138</v>
      </c>
      <c r="AU448" s="264" t="s">
        <v>82</v>
      </c>
      <c r="AV448" s="15" t="s">
        <v>134</v>
      </c>
      <c r="AW448" s="15" t="s">
        <v>34</v>
      </c>
      <c r="AX448" s="15" t="s">
        <v>80</v>
      </c>
      <c r="AY448" s="264" t="s">
        <v>127</v>
      </c>
    </row>
    <row r="449" s="2" customFormat="1" ht="16.5" customHeight="1">
      <c r="A449" s="40"/>
      <c r="B449" s="41"/>
      <c r="C449" s="265" t="s">
        <v>525</v>
      </c>
      <c r="D449" s="265" t="s">
        <v>268</v>
      </c>
      <c r="E449" s="266" t="s">
        <v>526</v>
      </c>
      <c r="F449" s="267" t="s">
        <v>527</v>
      </c>
      <c r="G449" s="268" t="s">
        <v>132</v>
      </c>
      <c r="H449" s="269">
        <v>200.40000000000001</v>
      </c>
      <c r="I449" s="270"/>
      <c r="J449" s="271">
        <f>ROUND(I449*H449,2)</f>
        <v>0</v>
      </c>
      <c r="K449" s="267" t="s">
        <v>19</v>
      </c>
      <c r="L449" s="272"/>
      <c r="M449" s="273" t="s">
        <v>19</v>
      </c>
      <c r="N449" s="274" t="s">
        <v>44</v>
      </c>
      <c r="O449" s="86"/>
      <c r="P449" s="223">
        <f>O449*H449</f>
        <v>0</v>
      </c>
      <c r="Q449" s="223">
        <v>0.035999999999999997</v>
      </c>
      <c r="R449" s="223">
        <f>Q449*H449</f>
        <v>7.2143999999999995</v>
      </c>
      <c r="S449" s="223">
        <v>0</v>
      </c>
      <c r="T449" s="224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225" t="s">
        <v>272</v>
      </c>
      <c r="AT449" s="225" t="s">
        <v>268</v>
      </c>
      <c r="AU449" s="225" t="s">
        <v>82</v>
      </c>
      <c r="AY449" s="19" t="s">
        <v>127</v>
      </c>
      <c r="BE449" s="226">
        <f>IF(N449="základní",J449,0)</f>
        <v>0</v>
      </c>
      <c r="BF449" s="226">
        <f>IF(N449="snížená",J449,0)</f>
        <v>0</v>
      </c>
      <c r="BG449" s="226">
        <f>IF(N449="zákl. přenesená",J449,0)</f>
        <v>0</v>
      </c>
      <c r="BH449" s="226">
        <f>IF(N449="sníž. přenesená",J449,0)</f>
        <v>0</v>
      </c>
      <c r="BI449" s="226">
        <f>IF(N449="nulová",J449,0)</f>
        <v>0</v>
      </c>
      <c r="BJ449" s="19" t="s">
        <v>80</v>
      </c>
      <c r="BK449" s="226">
        <f>ROUND(I449*H449,2)</f>
        <v>0</v>
      </c>
      <c r="BL449" s="19" t="s">
        <v>259</v>
      </c>
      <c r="BM449" s="225" t="s">
        <v>528</v>
      </c>
    </row>
    <row r="450" s="13" customFormat="1">
      <c r="A450" s="13"/>
      <c r="B450" s="232"/>
      <c r="C450" s="233"/>
      <c r="D450" s="234" t="s">
        <v>138</v>
      </c>
      <c r="E450" s="235" t="s">
        <v>19</v>
      </c>
      <c r="F450" s="236" t="s">
        <v>529</v>
      </c>
      <c r="G450" s="233"/>
      <c r="H450" s="235" t="s">
        <v>19</v>
      </c>
      <c r="I450" s="237"/>
      <c r="J450" s="233"/>
      <c r="K450" s="233"/>
      <c r="L450" s="238"/>
      <c r="M450" s="239"/>
      <c r="N450" s="240"/>
      <c r="O450" s="240"/>
      <c r="P450" s="240"/>
      <c r="Q450" s="240"/>
      <c r="R450" s="240"/>
      <c r="S450" s="240"/>
      <c r="T450" s="241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2" t="s">
        <v>138</v>
      </c>
      <c r="AU450" s="242" t="s">
        <v>82</v>
      </c>
      <c r="AV450" s="13" t="s">
        <v>80</v>
      </c>
      <c r="AW450" s="13" t="s">
        <v>34</v>
      </c>
      <c r="AX450" s="13" t="s">
        <v>73</v>
      </c>
      <c r="AY450" s="242" t="s">
        <v>127</v>
      </c>
    </row>
    <row r="451" s="14" customFormat="1">
      <c r="A451" s="14"/>
      <c r="B451" s="243"/>
      <c r="C451" s="244"/>
      <c r="D451" s="234" t="s">
        <v>138</v>
      </c>
      <c r="E451" s="245" t="s">
        <v>19</v>
      </c>
      <c r="F451" s="246" t="s">
        <v>530</v>
      </c>
      <c r="G451" s="244"/>
      <c r="H451" s="247">
        <v>200.40000000000001</v>
      </c>
      <c r="I451" s="248"/>
      <c r="J451" s="244"/>
      <c r="K451" s="244"/>
      <c r="L451" s="249"/>
      <c r="M451" s="250"/>
      <c r="N451" s="251"/>
      <c r="O451" s="251"/>
      <c r="P451" s="251"/>
      <c r="Q451" s="251"/>
      <c r="R451" s="251"/>
      <c r="S451" s="251"/>
      <c r="T451" s="252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3" t="s">
        <v>138</v>
      </c>
      <c r="AU451" s="253" t="s">
        <v>82</v>
      </c>
      <c r="AV451" s="14" t="s">
        <v>82</v>
      </c>
      <c r="AW451" s="14" t="s">
        <v>34</v>
      </c>
      <c r="AX451" s="14" t="s">
        <v>80</v>
      </c>
      <c r="AY451" s="253" t="s">
        <v>127</v>
      </c>
    </row>
    <row r="452" s="2" customFormat="1" ht="24.15" customHeight="1">
      <c r="A452" s="40"/>
      <c r="B452" s="41"/>
      <c r="C452" s="214" t="s">
        <v>531</v>
      </c>
      <c r="D452" s="214" t="s">
        <v>129</v>
      </c>
      <c r="E452" s="215" t="s">
        <v>532</v>
      </c>
      <c r="F452" s="216" t="s">
        <v>533</v>
      </c>
      <c r="G452" s="217" t="s">
        <v>249</v>
      </c>
      <c r="H452" s="218">
        <v>116.90000000000001</v>
      </c>
      <c r="I452" s="219"/>
      <c r="J452" s="220">
        <f>ROUND(I452*H452,2)</f>
        <v>0</v>
      </c>
      <c r="K452" s="216" t="s">
        <v>133</v>
      </c>
      <c r="L452" s="46"/>
      <c r="M452" s="221" t="s">
        <v>19</v>
      </c>
      <c r="N452" s="222" t="s">
        <v>44</v>
      </c>
      <c r="O452" s="86"/>
      <c r="P452" s="223">
        <f>O452*H452</f>
        <v>0</v>
      </c>
      <c r="Q452" s="223">
        <v>0</v>
      </c>
      <c r="R452" s="223">
        <f>Q452*H452</f>
        <v>0</v>
      </c>
      <c r="S452" s="223">
        <v>0</v>
      </c>
      <c r="T452" s="224">
        <f>S452*H452</f>
        <v>0</v>
      </c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R452" s="225" t="s">
        <v>259</v>
      </c>
      <c r="AT452" s="225" t="s">
        <v>129</v>
      </c>
      <c r="AU452" s="225" t="s">
        <v>82</v>
      </c>
      <c r="AY452" s="19" t="s">
        <v>127</v>
      </c>
      <c r="BE452" s="226">
        <f>IF(N452="základní",J452,0)</f>
        <v>0</v>
      </c>
      <c r="BF452" s="226">
        <f>IF(N452="snížená",J452,0)</f>
        <v>0</v>
      </c>
      <c r="BG452" s="226">
        <f>IF(N452="zákl. přenesená",J452,0)</f>
        <v>0</v>
      </c>
      <c r="BH452" s="226">
        <f>IF(N452="sníž. přenesená",J452,0)</f>
        <v>0</v>
      </c>
      <c r="BI452" s="226">
        <f>IF(N452="nulová",J452,0)</f>
        <v>0</v>
      </c>
      <c r="BJ452" s="19" t="s">
        <v>80</v>
      </c>
      <c r="BK452" s="226">
        <f>ROUND(I452*H452,2)</f>
        <v>0</v>
      </c>
      <c r="BL452" s="19" t="s">
        <v>259</v>
      </c>
      <c r="BM452" s="225" t="s">
        <v>534</v>
      </c>
    </row>
    <row r="453" s="2" customFormat="1">
      <c r="A453" s="40"/>
      <c r="B453" s="41"/>
      <c r="C453" s="42"/>
      <c r="D453" s="227" t="s">
        <v>136</v>
      </c>
      <c r="E453" s="42"/>
      <c r="F453" s="228" t="s">
        <v>535</v>
      </c>
      <c r="G453" s="42"/>
      <c r="H453" s="42"/>
      <c r="I453" s="229"/>
      <c r="J453" s="42"/>
      <c r="K453" s="42"/>
      <c r="L453" s="46"/>
      <c r="M453" s="230"/>
      <c r="N453" s="231"/>
      <c r="O453" s="86"/>
      <c r="P453" s="86"/>
      <c r="Q453" s="86"/>
      <c r="R453" s="86"/>
      <c r="S453" s="86"/>
      <c r="T453" s="87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T453" s="19" t="s">
        <v>136</v>
      </c>
      <c r="AU453" s="19" t="s">
        <v>82</v>
      </c>
    </row>
    <row r="454" s="13" customFormat="1">
      <c r="A454" s="13"/>
      <c r="B454" s="232"/>
      <c r="C454" s="233"/>
      <c r="D454" s="234" t="s">
        <v>138</v>
      </c>
      <c r="E454" s="235" t="s">
        <v>19</v>
      </c>
      <c r="F454" s="236" t="s">
        <v>536</v>
      </c>
      <c r="G454" s="233"/>
      <c r="H454" s="235" t="s">
        <v>19</v>
      </c>
      <c r="I454" s="237"/>
      <c r="J454" s="233"/>
      <c r="K454" s="233"/>
      <c r="L454" s="238"/>
      <c r="M454" s="239"/>
      <c r="N454" s="240"/>
      <c r="O454" s="240"/>
      <c r="P454" s="240"/>
      <c r="Q454" s="240"/>
      <c r="R454" s="240"/>
      <c r="S454" s="240"/>
      <c r="T454" s="241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2" t="s">
        <v>138</v>
      </c>
      <c r="AU454" s="242" t="s">
        <v>82</v>
      </c>
      <c r="AV454" s="13" t="s">
        <v>80</v>
      </c>
      <c r="AW454" s="13" t="s">
        <v>34</v>
      </c>
      <c r="AX454" s="13" t="s">
        <v>73</v>
      </c>
      <c r="AY454" s="242" t="s">
        <v>127</v>
      </c>
    </row>
    <row r="455" s="14" customFormat="1">
      <c r="A455" s="14"/>
      <c r="B455" s="243"/>
      <c r="C455" s="244"/>
      <c r="D455" s="234" t="s">
        <v>138</v>
      </c>
      <c r="E455" s="245" t="s">
        <v>19</v>
      </c>
      <c r="F455" s="246" t="s">
        <v>537</v>
      </c>
      <c r="G455" s="244"/>
      <c r="H455" s="247">
        <v>116.90000000000001</v>
      </c>
      <c r="I455" s="248"/>
      <c r="J455" s="244"/>
      <c r="K455" s="244"/>
      <c r="L455" s="249"/>
      <c r="M455" s="250"/>
      <c r="N455" s="251"/>
      <c r="O455" s="251"/>
      <c r="P455" s="251"/>
      <c r="Q455" s="251"/>
      <c r="R455" s="251"/>
      <c r="S455" s="251"/>
      <c r="T455" s="252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3" t="s">
        <v>138</v>
      </c>
      <c r="AU455" s="253" t="s">
        <v>82</v>
      </c>
      <c r="AV455" s="14" t="s">
        <v>82</v>
      </c>
      <c r="AW455" s="14" t="s">
        <v>34</v>
      </c>
      <c r="AX455" s="14" t="s">
        <v>80</v>
      </c>
      <c r="AY455" s="253" t="s">
        <v>127</v>
      </c>
    </row>
    <row r="456" s="2" customFormat="1" ht="24.15" customHeight="1">
      <c r="A456" s="40"/>
      <c r="B456" s="41"/>
      <c r="C456" s="214" t="s">
        <v>538</v>
      </c>
      <c r="D456" s="214" t="s">
        <v>129</v>
      </c>
      <c r="E456" s="215" t="s">
        <v>539</v>
      </c>
      <c r="F456" s="216" t="s">
        <v>540</v>
      </c>
      <c r="G456" s="217" t="s">
        <v>324</v>
      </c>
      <c r="H456" s="218">
        <v>12.08</v>
      </c>
      <c r="I456" s="219"/>
      <c r="J456" s="220">
        <f>ROUND(I456*H456,2)</f>
        <v>0</v>
      </c>
      <c r="K456" s="216" t="s">
        <v>133</v>
      </c>
      <c r="L456" s="46"/>
      <c r="M456" s="221" t="s">
        <v>19</v>
      </c>
      <c r="N456" s="222" t="s">
        <v>44</v>
      </c>
      <c r="O456" s="86"/>
      <c r="P456" s="223">
        <f>O456*H456</f>
        <v>0</v>
      </c>
      <c r="Q456" s="223">
        <v>0</v>
      </c>
      <c r="R456" s="223">
        <f>Q456*H456</f>
        <v>0</v>
      </c>
      <c r="S456" s="223">
        <v>0</v>
      </c>
      <c r="T456" s="224">
        <f>S456*H456</f>
        <v>0</v>
      </c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R456" s="225" t="s">
        <v>259</v>
      </c>
      <c r="AT456" s="225" t="s">
        <v>129</v>
      </c>
      <c r="AU456" s="225" t="s">
        <v>82</v>
      </c>
      <c r="AY456" s="19" t="s">
        <v>127</v>
      </c>
      <c r="BE456" s="226">
        <f>IF(N456="základní",J456,0)</f>
        <v>0</v>
      </c>
      <c r="BF456" s="226">
        <f>IF(N456="snížená",J456,0)</f>
        <v>0</v>
      </c>
      <c r="BG456" s="226">
        <f>IF(N456="zákl. přenesená",J456,0)</f>
        <v>0</v>
      </c>
      <c r="BH456" s="226">
        <f>IF(N456="sníž. přenesená",J456,0)</f>
        <v>0</v>
      </c>
      <c r="BI456" s="226">
        <f>IF(N456="nulová",J456,0)</f>
        <v>0</v>
      </c>
      <c r="BJ456" s="19" t="s">
        <v>80</v>
      </c>
      <c r="BK456" s="226">
        <f>ROUND(I456*H456,2)</f>
        <v>0</v>
      </c>
      <c r="BL456" s="19" t="s">
        <v>259</v>
      </c>
      <c r="BM456" s="225" t="s">
        <v>541</v>
      </c>
    </row>
    <row r="457" s="2" customFormat="1">
      <c r="A457" s="40"/>
      <c r="B457" s="41"/>
      <c r="C457" s="42"/>
      <c r="D457" s="227" t="s">
        <v>136</v>
      </c>
      <c r="E457" s="42"/>
      <c r="F457" s="228" t="s">
        <v>542</v>
      </c>
      <c r="G457" s="42"/>
      <c r="H457" s="42"/>
      <c r="I457" s="229"/>
      <c r="J457" s="42"/>
      <c r="K457" s="42"/>
      <c r="L457" s="46"/>
      <c r="M457" s="230"/>
      <c r="N457" s="231"/>
      <c r="O457" s="86"/>
      <c r="P457" s="86"/>
      <c r="Q457" s="86"/>
      <c r="R457" s="86"/>
      <c r="S457" s="86"/>
      <c r="T457" s="87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T457" s="19" t="s">
        <v>136</v>
      </c>
      <c r="AU457" s="19" t="s">
        <v>82</v>
      </c>
    </row>
    <row r="458" s="2" customFormat="1" ht="24.15" customHeight="1">
      <c r="A458" s="40"/>
      <c r="B458" s="41"/>
      <c r="C458" s="214" t="s">
        <v>543</v>
      </c>
      <c r="D458" s="214" t="s">
        <v>129</v>
      </c>
      <c r="E458" s="215" t="s">
        <v>544</v>
      </c>
      <c r="F458" s="216" t="s">
        <v>545</v>
      </c>
      <c r="G458" s="217" t="s">
        <v>324</v>
      </c>
      <c r="H458" s="218">
        <v>12.08</v>
      </c>
      <c r="I458" s="219"/>
      <c r="J458" s="220">
        <f>ROUND(I458*H458,2)</f>
        <v>0</v>
      </c>
      <c r="K458" s="216" t="s">
        <v>482</v>
      </c>
      <c r="L458" s="46"/>
      <c r="M458" s="221" t="s">
        <v>19</v>
      </c>
      <c r="N458" s="222" t="s">
        <v>44</v>
      </c>
      <c r="O458" s="86"/>
      <c r="P458" s="223">
        <f>O458*H458</f>
        <v>0</v>
      </c>
      <c r="Q458" s="223">
        <v>0</v>
      </c>
      <c r="R458" s="223">
        <f>Q458*H458</f>
        <v>0</v>
      </c>
      <c r="S458" s="223">
        <v>0</v>
      </c>
      <c r="T458" s="224">
        <f>S458*H458</f>
        <v>0</v>
      </c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R458" s="225" t="s">
        <v>259</v>
      </c>
      <c r="AT458" s="225" t="s">
        <v>129</v>
      </c>
      <c r="AU458" s="225" t="s">
        <v>82</v>
      </c>
      <c r="AY458" s="19" t="s">
        <v>127</v>
      </c>
      <c r="BE458" s="226">
        <f>IF(N458="základní",J458,0)</f>
        <v>0</v>
      </c>
      <c r="BF458" s="226">
        <f>IF(N458="snížená",J458,0)</f>
        <v>0</v>
      </c>
      <c r="BG458" s="226">
        <f>IF(N458="zákl. přenesená",J458,0)</f>
        <v>0</v>
      </c>
      <c r="BH458" s="226">
        <f>IF(N458="sníž. přenesená",J458,0)</f>
        <v>0</v>
      </c>
      <c r="BI458" s="226">
        <f>IF(N458="nulová",J458,0)</f>
        <v>0</v>
      </c>
      <c r="BJ458" s="19" t="s">
        <v>80</v>
      </c>
      <c r="BK458" s="226">
        <f>ROUND(I458*H458,2)</f>
        <v>0</v>
      </c>
      <c r="BL458" s="19" t="s">
        <v>259</v>
      </c>
      <c r="BM458" s="225" t="s">
        <v>546</v>
      </c>
    </row>
    <row r="459" s="2" customFormat="1">
      <c r="A459" s="40"/>
      <c r="B459" s="41"/>
      <c r="C459" s="42"/>
      <c r="D459" s="227" t="s">
        <v>136</v>
      </c>
      <c r="E459" s="42"/>
      <c r="F459" s="228" t="s">
        <v>547</v>
      </c>
      <c r="G459" s="42"/>
      <c r="H459" s="42"/>
      <c r="I459" s="229"/>
      <c r="J459" s="42"/>
      <c r="K459" s="42"/>
      <c r="L459" s="46"/>
      <c r="M459" s="230"/>
      <c r="N459" s="231"/>
      <c r="O459" s="86"/>
      <c r="P459" s="86"/>
      <c r="Q459" s="86"/>
      <c r="R459" s="86"/>
      <c r="S459" s="86"/>
      <c r="T459" s="87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T459" s="19" t="s">
        <v>136</v>
      </c>
      <c r="AU459" s="19" t="s">
        <v>82</v>
      </c>
    </row>
    <row r="460" s="2" customFormat="1" ht="37.8" customHeight="1">
      <c r="A460" s="40"/>
      <c r="B460" s="41"/>
      <c r="C460" s="214" t="s">
        <v>548</v>
      </c>
      <c r="D460" s="214" t="s">
        <v>129</v>
      </c>
      <c r="E460" s="215" t="s">
        <v>549</v>
      </c>
      <c r="F460" s="216" t="s">
        <v>550</v>
      </c>
      <c r="G460" s="217" t="s">
        <v>324</v>
      </c>
      <c r="H460" s="218">
        <v>12.08</v>
      </c>
      <c r="I460" s="219"/>
      <c r="J460" s="220">
        <f>ROUND(I460*H460,2)</f>
        <v>0</v>
      </c>
      <c r="K460" s="216" t="s">
        <v>133</v>
      </c>
      <c r="L460" s="46"/>
      <c r="M460" s="221" t="s">
        <v>19</v>
      </c>
      <c r="N460" s="222" t="s">
        <v>44</v>
      </c>
      <c r="O460" s="86"/>
      <c r="P460" s="223">
        <f>O460*H460</f>
        <v>0</v>
      </c>
      <c r="Q460" s="223">
        <v>0</v>
      </c>
      <c r="R460" s="223">
        <f>Q460*H460</f>
        <v>0</v>
      </c>
      <c r="S460" s="223">
        <v>0</v>
      </c>
      <c r="T460" s="224">
        <f>S460*H460</f>
        <v>0</v>
      </c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R460" s="225" t="s">
        <v>259</v>
      </c>
      <c r="AT460" s="225" t="s">
        <v>129</v>
      </c>
      <c r="AU460" s="225" t="s">
        <v>82</v>
      </c>
      <c r="AY460" s="19" t="s">
        <v>127</v>
      </c>
      <c r="BE460" s="226">
        <f>IF(N460="základní",J460,0)</f>
        <v>0</v>
      </c>
      <c r="BF460" s="226">
        <f>IF(N460="snížená",J460,0)</f>
        <v>0</v>
      </c>
      <c r="BG460" s="226">
        <f>IF(N460="zákl. přenesená",J460,0)</f>
        <v>0</v>
      </c>
      <c r="BH460" s="226">
        <f>IF(N460="sníž. přenesená",J460,0)</f>
        <v>0</v>
      </c>
      <c r="BI460" s="226">
        <f>IF(N460="nulová",J460,0)</f>
        <v>0</v>
      </c>
      <c r="BJ460" s="19" t="s">
        <v>80</v>
      </c>
      <c r="BK460" s="226">
        <f>ROUND(I460*H460,2)</f>
        <v>0</v>
      </c>
      <c r="BL460" s="19" t="s">
        <v>259</v>
      </c>
      <c r="BM460" s="225" t="s">
        <v>551</v>
      </c>
    </row>
    <row r="461" s="2" customFormat="1">
      <c r="A461" s="40"/>
      <c r="B461" s="41"/>
      <c r="C461" s="42"/>
      <c r="D461" s="227" t="s">
        <v>136</v>
      </c>
      <c r="E461" s="42"/>
      <c r="F461" s="228" t="s">
        <v>552</v>
      </c>
      <c r="G461" s="42"/>
      <c r="H461" s="42"/>
      <c r="I461" s="229"/>
      <c r="J461" s="42"/>
      <c r="K461" s="42"/>
      <c r="L461" s="46"/>
      <c r="M461" s="275"/>
      <c r="N461" s="276"/>
      <c r="O461" s="277"/>
      <c r="P461" s="277"/>
      <c r="Q461" s="277"/>
      <c r="R461" s="277"/>
      <c r="S461" s="277"/>
      <c r="T461" s="278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T461" s="19" t="s">
        <v>136</v>
      </c>
      <c r="AU461" s="19" t="s">
        <v>82</v>
      </c>
    </row>
    <row r="462" s="2" customFormat="1" ht="6.96" customHeight="1">
      <c r="A462" s="40"/>
      <c r="B462" s="61"/>
      <c r="C462" s="62"/>
      <c r="D462" s="62"/>
      <c r="E462" s="62"/>
      <c r="F462" s="62"/>
      <c r="G462" s="62"/>
      <c r="H462" s="62"/>
      <c r="I462" s="62"/>
      <c r="J462" s="62"/>
      <c r="K462" s="62"/>
      <c r="L462" s="46"/>
      <c r="M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</row>
  </sheetData>
  <sheetProtection sheet="1" autoFilter="0" formatColumns="0" formatRows="0" objects="1" scenarios="1" spinCount="100000" saltValue="GkQr4iO2dxXYjPrGmWUNL3YOxh7hA8uFoPQRnX7j9XLAGyHSSOb/iM1KVY8ZbNS/tpoGgCoxLbEOZbEVbYmQzw==" hashValue="epiZKHOplu8dkO4+48E5HHdYALB/cqliezBSXng8jYAlB0qEw3oSXMGnaOblCDRtfYnQipJSnNw9USgQmS3p1w==" algorithmName="SHA-512" password="C55D"/>
  <autoFilter ref="C94:K46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3:H83"/>
    <mergeCell ref="E85:H85"/>
    <mergeCell ref="E87:H87"/>
    <mergeCell ref="L2:V2"/>
  </mergeCells>
  <hyperlinks>
    <hyperlink ref="F99" r:id="rId1" display="https://podminky.urs.cz/item/CS_URS_2024_02/111111104"/>
    <hyperlink ref="F126" r:id="rId2" display="https://podminky.urs.cz/item/CS_URS_2024_02/111211101"/>
    <hyperlink ref="F131" r:id="rId3" display="https://podminky.urs.cz/item/CS_URS_2024_02/111251212"/>
    <hyperlink ref="F135" r:id="rId4" display="https://podminky.urs.cz/item/CS_URS_2024_02/122211101"/>
    <hyperlink ref="F163" r:id="rId5" display="https://podminky.urs.cz/item/CS_URS_2024_02/162301501"/>
    <hyperlink ref="F165" r:id="rId6" display="https://podminky.urs.cz/item/CS_URS_2024_02/181311103"/>
    <hyperlink ref="F171" r:id="rId7" display="https://podminky.urs.cz/item/CS_URS_2024_02/213311151"/>
    <hyperlink ref="F202" r:id="rId8" display="https://podminky.urs.cz/item/CS_URS_2024_02/232312111"/>
    <hyperlink ref="F209" r:id="rId9" display="https://podminky.urs.cz/item/CS_URS_2024_02/232321111"/>
    <hyperlink ref="F218" r:id="rId10" display="https://podminky.urs.cz/item/CS_URS_2024_02/762322911"/>
    <hyperlink ref="F233" r:id="rId11" display="https://podminky.urs.cz/item/CS_URS_2024_02/914111111"/>
    <hyperlink ref="F238" r:id="rId12" display="https://podminky.urs.cz/item/CS_URS_2024_02/914111112"/>
    <hyperlink ref="F241" r:id="rId13" display="https://podminky.urs.cz/item/CS_URS_2024_02/952901411"/>
    <hyperlink ref="F273" r:id="rId14" display="https://podminky.urs.cz/item/CS_URS_2024_02/997006012"/>
    <hyperlink ref="F289" r:id="rId15" display="https://podminky.urs.cz/item/CS_URS_2024_02/998229112"/>
    <hyperlink ref="F291" r:id="rId16" display="https://podminky.urs.cz/item/CS_URS_2024_02/998229121"/>
    <hyperlink ref="F296" r:id="rId17" display="https://podminky.urs.cz/item/CS_URS_2024_02/762082120"/>
    <hyperlink ref="F301" r:id="rId18" display="https://podminky.urs.cz/item/CS_URS_2024_02/762082130"/>
    <hyperlink ref="F308" r:id="rId19" display="https://podminky.urs.cz/item/CS_URS_2024_02/762211140"/>
    <hyperlink ref="F313" r:id="rId20" display="https://podminky.urs.cz/item/CS_URS_2024_02/762295001"/>
    <hyperlink ref="F317" r:id="rId21" display="https://podminky.urs.cz/item/CS_URS_2024_02/762713110"/>
    <hyperlink ref="F345" r:id="rId22" display="https://podminky.urs.cz/item/CS_URS_2024_02/762713120"/>
    <hyperlink ref="F354" r:id="rId23" display="https://podminky.urs.cz/item/CS_URS_2024_02/762795000"/>
    <hyperlink ref="F360" r:id="rId24" display="https://podminky.urs.cz/item/CS_URS_2024_02/762952011"/>
    <hyperlink ref="F390" r:id="rId25" display="https://podminky.urs.cz/item/CS_URS_2024_02/762952014"/>
    <hyperlink ref="F420" r:id="rId26" display="https://podminky.urs.cz/item/CS_URS_2024_02/762595001"/>
    <hyperlink ref="F424" r:id="rId27" display="https://podminky.urs.cz/item/CS_URS_2024_02/998762101"/>
    <hyperlink ref="F426" r:id="rId28" display="https://podminky.urs.cz/item/CS_URS_2023_02/998762181"/>
    <hyperlink ref="F428" r:id="rId29" display="https://podminky.urs.cz/item/CS_URS_2024_02/998762194"/>
    <hyperlink ref="F431" r:id="rId30" display="https://podminky.urs.cz/item/CS_URS_2023_02/767161229"/>
    <hyperlink ref="F439" r:id="rId31" display="https://podminky.urs.cz/item/CS_URS_2023_02/767220520"/>
    <hyperlink ref="F443" r:id="rId32" display="https://podminky.urs.cz/item/CS_URS_2023_02/767590120"/>
    <hyperlink ref="F453" r:id="rId33" display="https://podminky.urs.cz/item/CS_URS_2024_02/767590192"/>
    <hyperlink ref="F457" r:id="rId34" display="https://podminky.urs.cz/item/CS_URS_2024_02/998767101"/>
    <hyperlink ref="F459" r:id="rId35" display="https://podminky.urs.cz/item/CS_URS_2023_02/998767181"/>
    <hyperlink ref="F461" r:id="rId36" display="https://podminky.urs.cz/item/CS_URS_2024_02/99876719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93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HODONÍN – Příměstský les, SO Komunikace, chodníky, cesty LÁVKA PŘES OLŠINU</v>
      </c>
      <c r="F7" s="144"/>
      <c r="G7" s="144"/>
      <c r="H7" s="144"/>
      <c r="L7" s="22"/>
    </row>
    <row r="8" s="1" customFormat="1" ht="12" customHeight="1">
      <c r="B8" s="22"/>
      <c r="D8" s="144" t="s">
        <v>94</v>
      </c>
      <c r="L8" s="22"/>
    </row>
    <row r="9" s="2" customFormat="1" ht="16.5" customHeight="1">
      <c r="A9" s="40"/>
      <c r="B9" s="46"/>
      <c r="C9" s="40"/>
      <c r="D9" s="40"/>
      <c r="E9" s="145" t="s">
        <v>553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96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554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3. 7. 2024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32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33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35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36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ROUND(J91,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ROUND((SUM(BE91:BE121)),  2)</f>
        <v>0</v>
      </c>
      <c r="G35" s="40"/>
      <c r="H35" s="40"/>
      <c r="I35" s="159">
        <v>0.20999999999999999</v>
      </c>
      <c r="J35" s="158">
        <f>ROUND(((SUM(BE91:BE121))*I35),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ROUND((SUM(BF91:BF121)),  2)</f>
        <v>0</v>
      </c>
      <c r="G36" s="40"/>
      <c r="H36" s="40"/>
      <c r="I36" s="159">
        <v>0.12</v>
      </c>
      <c r="J36" s="158">
        <f>ROUND(((SUM(BF91:BF121))*I36),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ROUND((SUM(BG91:BG121)),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ROUND((SUM(BH91:BH121)),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ROUND((SUM(BI91:BI121)),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98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HODONÍN – Příměstský les, SO Komunikace, chodníky, cesty LÁVKA PŘES OLŠINU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94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553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96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VRN.1 - Vedlejší a ostatní rozpočtové náklady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Katastrální území Hodonína [640417]</v>
      </c>
      <c r="G56" s="42"/>
      <c r="H56" s="42"/>
      <c r="I56" s="34" t="s">
        <v>23</v>
      </c>
      <c r="J56" s="74" t="str">
        <f>IF(J14="","",J14)</f>
        <v>3. 7. 2024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Město Hodonín</v>
      </c>
      <c r="G58" s="42"/>
      <c r="H58" s="42"/>
      <c r="I58" s="34" t="s">
        <v>31</v>
      </c>
      <c r="J58" s="38" t="str">
        <f>E23</f>
        <v>Atelier per partes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35</v>
      </c>
      <c r="J59" s="38" t="str">
        <f>E26</f>
        <v>Rozpočtování staveb Šebela s.r.o.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99</v>
      </c>
      <c r="D61" s="173"/>
      <c r="E61" s="173"/>
      <c r="F61" s="173"/>
      <c r="G61" s="173"/>
      <c r="H61" s="173"/>
      <c r="I61" s="173"/>
      <c r="J61" s="174" t="s">
        <v>100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J91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101</v>
      </c>
    </row>
    <row r="64" s="9" customFormat="1" ht="24.96" customHeight="1">
      <c r="A64" s="9"/>
      <c r="B64" s="176"/>
      <c r="C64" s="177"/>
      <c r="D64" s="178" t="s">
        <v>555</v>
      </c>
      <c r="E64" s="179"/>
      <c r="F64" s="179"/>
      <c r="G64" s="179"/>
      <c r="H64" s="179"/>
      <c r="I64" s="179"/>
      <c r="J64" s="180">
        <f>J92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556</v>
      </c>
      <c r="E65" s="184"/>
      <c r="F65" s="184"/>
      <c r="G65" s="184"/>
      <c r="H65" s="184"/>
      <c r="I65" s="184"/>
      <c r="J65" s="185">
        <f>J93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557</v>
      </c>
      <c r="E66" s="184"/>
      <c r="F66" s="184"/>
      <c r="G66" s="184"/>
      <c r="H66" s="184"/>
      <c r="I66" s="184"/>
      <c r="J66" s="185">
        <f>J100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558</v>
      </c>
      <c r="E67" s="184"/>
      <c r="F67" s="184"/>
      <c r="G67" s="184"/>
      <c r="H67" s="184"/>
      <c r="I67" s="184"/>
      <c r="J67" s="185">
        <f>J103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559</v>
      </c>
      <c r="E68" s="184"/>
      <c r="F68" s="184"/>
      <c r="G68" s="184"/>
      <c r="H68" s="184"/>
      <c r="I68" s="184"/>
      <c r="J68" s="185">
        <f>J108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560</v>
      </c>
      <c r="E69" s="184"/>
      <c r="F69" s="184"/>
      <c r="G69" s="184"/>
      <c r="H69" s="184"/>
      <c r="I69" s="184"/>
      <c r="J69" s="185">
        <f>J117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112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71" t="str">
        <f>E7</f>
        <v>HODONÍN – Příměstský les, SO Komunikace, chodníky, cesty LÁVKA PŘES OLŠINU</v>
      </c>
      <c r="F79" s="34"/>
      <c r="G79" s="34"/>
      <c r="H79" s="34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3"/>
      <c r="C80" s="34" t="s">
        <v>94</v>
      </c>
      <c r="D80" s="24"/>
      <c r="E80" s="24"/>
      <c r="F80" s="24"/>
      <c r="G80" s="24"/>
      <c r="H80" s="24"/>
      <c r="I80" s="24"/>
      <c r="J80" s="24"/>
      <c r="K80" s="24"/>
      <c r="L80" s="22"/>
    </row>
    <row r="81" s="2" customFormat="1" ht="16.5" customHeight="1">
      <c r="A81" s="40"/>
      <c r="B81" s="41"/>
      <c r="C81" s="42"/>
      <c r="D81" s="42"/>
      <c r="E81" s="171" t="s">
        <v>553</v>
      </c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96</v>
      </c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E11</f>
        <v>VRN.1 - Vedlejší a ostatní rozpočtové náklady</v>
      </c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F14</f>
        <v>Katastrální území Hodonína [640417]</v>
      </c>
      <c r="G85" s="42"/>
      <c r="H85" s="42"/>
      <c r="I85" s="34" t="s">
        <v>23</v>
      </c>
      <c r="J85" s="74" t="str">
        <f>IF(J14="","",J14)</f>
        <v>3. 7. 2024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5.65" customHeight="1">
      <c r="A87" s="40"/>
      <c r="B87" s="41"/>
      <c r="C87" s="34" t="s">
        <v>25</v>
      </c>
      <c r="D87" s="42"/>
      <c r="E87" s="42"/>
      <c r="F87" s="29" t="str">
        <f>E17</f>
        <v>Město Hodonín</v>
      </c>
      <c r="G87" s="42"/>
      <c r="H87" s="42"/>
      <c r="I87" s="34" t="s">
        <v>31</v>
      </c>
      <c r="J87" s="38" t="str">
        <f>E23</f>
        <v>Atelier per partes s.r.o.</v>
      </c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25.65" customHeight="1">
      <c r="A88" s="40"/>
      <c r="B88" s="41"/>
      <c r="C88" s="34" t="s">
        <v>29</v>
      </c>
      <c r="D88" s="42"/>
      <c r="E88" s="42"/>
      <c r="F88" s="29" t="str">
        <f>IF(E20="","",E20)</f>
        <v>Vyplň údaj</v>
      </c>
      <c r="G88" s="42"/>
      <c r="H88" s="42"/>
      <c r="I88" s="34" t="s">
        <v>35</v>
      </c>
      <c r="J88" s="38" t="str">
        <f>E26</f>
        <v>Rozpočtování staveb Šebela s.r.o.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87"/>
      <c r="B90" s="188"/>
      <c r="C90" s="189" t="s">
        <v>113</v>
      </c>
      <c r="D90" s="190" t="s">
        <v>58</v>
      </c>
      <c r="E90" s="190" t="s">
        <v>54</v>
      </c>
      <c r="F90" s="190" t="s">
        <v>55</v>
      </c>
      <c r="G90" s="190" t="s">
        <v>114</v>
      </c>
      <c r="H90" s="190" t="s">
        <v>115</v>
      </c>
      <c r="I90" s="190" t="s">
        <v>116</v>
      </c>
      <c r="J90" s="190" t="s">
        <v>100</v>
      </c>
      <c r="K90" s="191" t="s">
        <v>117</v>
      </c>
      <c r="L90" s="192"/>
      <c r="M90" s="94" t="s">
        <v>19</v>
      </c>
      <c r="N90" s="95" t="s">
        <v>43</v>
      </c>
      <c r="O90" s="95" t="s">
        <v>118</v>
      </c>
      <c r="P90" s="95" t="s">
        <v>119</v>
      </c>
      <c r="Q90" s="95" t="s">
        <v>120</v>
      </c>
      <c r="R90" s="95" t="s">
        <v>121</v>
      </c>
      <c r="S90" s="95" t="s">
        <v>122</v>
      </c>
      <c r="T90" s="96" t="s">
        <v>123</v>
      </c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="2" customFormat="1" ht="22.8" customHeight="1">
      <c r="A91" s="40"/>
      <c r="B91" s="41"/>
      <c r="C91" s="101" t="s">
        <v>124</v>
      </c>
      <c r="D91" s="42"/>
      <c r="E91" s="42"/>
      <c r="F91" s="42"/>
      <c r="G91" s="42"/>
      <c r="H91" s="42"/>
      <c r="I91" s="42"/>
      <c r="J91" s="193">
        <f>BK91</f>
        <v>0</v>
      </c>
      <c r="K91" s="42"/>
      <c r="L91" s="46"/>
      <c r="M91" s="97"/>
      <c r="N91" s="194"/>
      <c r="O91" s="98"/>
      <c r="P91" s="195">
        <f>P92</f>
        <v>0</v>
      </c>
      <c r="Q91" s="98"/>
      <c r="R91" s="195">
        <f>R92</f>
        <v>0</v>
      </c>
      <c r="S91" s="98"/>
      <c r="T91" s="196">
        <f>T92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72</v>
      </c>
      <c r="AU91" s="19" t="s">
        <v>101</v>
      </c>
      <c r="BK91" s="197">
        <f>BK92</f>
        <v>0</v>
      </c>
    </row>
    <row r="92" s="12" customFormat="1" ht="25.92" customHeight="1">
      <c r="A92" s="12"/>
      <c r="B92" s="198"/>
      <c r="C92" s="199"/>
      <c r="D92" s="200" t="s">
        <v>72</v>
      </c>
      <c r="E92" s="201" t="s">
        <v>88</v>
      </c>
      <c r="F92" s="201" t="s">
        <v>561</v>
      </c>
      <c r="G92" s="199"/>
      <c r="H92" s="199"/>
      <c r="I92" s="202"/>
      <c r="J92" s="203">
        <f>BK92</f>
        <v>0</v>
      </c>
      <c r="K92" s="199"/>
      <c r="L92" s="204"/>
      <c r="M92" s="205"/>
      <c r="N92" s="206"/>
      <c r="O92" s="206"/>
      <c r="P92" s="207">
        <f>P93+P100+P103+P108+P117</f>
        <v>0</v>
      </c>
      <c r="Q92" s="206"/>
      <c r="R92" s="207">
        <f>R93+R100+R103+R108+R117</f>
        <v>0</v>
      </c>
      <c r="S92" s="206"/>
      <c r="T92" s="208">
        <f>T93+T100+T103+T108+T117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9" t="s">
        <v>200</v>
      </c>
      <c r="AT92" s="210" t="s">
        <v>72</v>
      </c>
      <c r="AU92" s="210" t="s">
        <v>73</v>
      </c>
      <c r="AY92" s="209" t="s">
        <v>127</v>
      </c>
      <c r="BK92" s="211">
        <f>BK93+BK100+BK103+BK108+BK117</f>
        <v>0</v>
      </c>
    </row>
    <row r="93" s="12" customFormat="1" ht="22.8" customHeight="1">
      <c r="A93" s="12"/>
      <c r="B93" s="198"/>
      <c r="C93" s="199"/>
      <c r="D93" s="200" t="s">
        <v>72</v>
      </c>
      <c r="E93" s="212" t="s">
        <v>562</v>
      </c>
      <c r="F93" s="212" t="s">
        <v>563</v>
      </c>
      <c r="G93" s="199"/>
      <c r="H93" s="199"/>
      <c r="I93" s="202"/>
      <c r="J93" s="213">
        <f>BK93</f>
        <v>0</v>
      </c>
      <c r="K93" s="199"/>
      <c r="L93" s="204"/>
      <c r="M93" s="205"/>
      <c r="N93" s="206"/>
      <c r="O93" s="206"/>
      <c r="P93" s="207">
        <f>SUM(P94:P99)</f>
        <v>0</v>
      </c>
      <c r="Q93" s="206"/>
      <c r="R93" s="207">
        <f>SUM(R94:R99)</f>
        <v>0</v>
      </c>
      <c r="S93" s="206"/>
      <c r="T93" s="208">
        <f>SUM(T94:T99)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200</v>
      </c>
      <c r="AT93" s="210" t="s">
        <v>72</v>
      </c>
      <c r="AU93" s="210" t="s">
        <v>80</v>
      </c>
      <c r="AY93" s="209" t="s">
        <v>127</v>
      </c>
      <c r="BK93" s="211">
        <f>SUM(BK94:BK99)</f>
        <v>0</v>
      </c>
    </row>
    <row r="94" s="2" customFormat="1" ht="16.5" customHeight="1">
      <c r="A94" s="40"/>
      <c r="B94" s="41"/>
      <c r="C94" s="214" t="s">
        <v>80</v>
      </c>
      <c r="D94" s="214" t="s">
        <v>129</v>
      </c>
      <c r="E94" s="215" t="s">
        <v>564</v>
      </c>
      <c r="F94" s="216" t="s">
        <v>565</v>
      </c>
      <c r="G94" s="217" t="s">
        <v>566</v>
      </c>
      <c r="H94" s="218">
        <v>1</v>
      </c>
      <c r="I94" s="219"/>
      <c r="J94" s="220">
        <f>ROUND(I94*H94,2)</f>
        <v>0</v>
      </c>
      <c r="K94" s="216" t="s">
        <v>133</v>
      </c>
      <c r="L94" s="46"/>
      <c r="M94" s="221" t="s">
        <v>19</v>
      </c>
      <c r="N94" s="222" t="s">
        <v>44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567</v>
      </c>
      <c r="AT94" s="225" t="s">
        <v>129</v>
      </c>
      <c r="AU94" s="225" t="s">
        <v>82</v>
      </c>
      <c r="AY94" s="19" t="s">
        <v>127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80</v>
      </c>
      <c r="BK94" s="226">
        <f>ROUND(I94*H94,2)</f>
        <v>0</v>
      </c>
      <c r="BL94" s="19" t="s">
        <v>567</v>
      </c>
      <c r="BM94" s="225" t="s">
        <v>568</v>
      </c>
    </row>
    <row r="95" s="2" customFormat="1">
      <c r="A95" s="40"/>
      <c r="B95" s="41"/>
      <c r="C95" s="42"/>
      <c r="D95" s="227" t="s">
        <v>136</v>
      </c>
      <c r="E95" s="42"/>
      <c r="F95" s="228" t="s">
        <v>569</v>
      </c>
      <c r="G95" s="42"/>
      <c r="H95" s="42"/>
      <c r="I95" s="229"/>
      <c r="J95" s="42"/>
      <c r="K95" s="42"/>
      <c r="L95" s="46"/>
      <c r="M95" s="230"/>
      <c r="N95" s="231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136</v>
      </c>
      <c r="AU95" s="19" t="s">
        <v>82</v>
      </c>
    </row>
    <row r="96" s="2" customFormat="1" ht="24.15" customHeight="1">
      <c r="A96" s="40"/>
      <c r="B96" s="41"/>
      <c r="C96" s="214" t="s">
        <v>82</v>
      </c>
      <c r="D96" s="214" t="s">
        <v>129</v>
      </c>
      <c r="E96" s="215" t="s">
        <v>570</v>
      </c>
      <c r="F96" s="216" t="s">
        <v>571</v>
      </c>
      <c r="G96" s="217" t="s">
        <v>572</v>
      </c>
      <c r="H96" s="218">
        <v>1</v>
      </c>
      <c r="I96" s="219"/>
      <c r="J96" s="220">
        <f>ROUND(I96*H96,2)</f>
        <v>0</v>
      </c>
      <c r="K96" s="216" t="s">
        <v>133</v>
      </c>
      <c r="L96" s="46"/>
      <c r="M96" s="221" t="s">
        <v>19</v>
      </c>
      <c r="N96" s="222" t="s">
        <v>44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567</v>
      </c>
      <c r="AT96" s="225" t="s">
        <v>129</v>
      </c>
      <c r="AU96" s="225" t="s">
        <v>82</v>
      </c>
      <c r="AY96" s="19" t="s">
        <v>127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80</v>
      </c>
      <c r="BK96" s="226">
        <f>ROUND(I96*H96,2)</f>
        <v>0</v>
      </c>
      <c r="BL96" s="19" t="s">
        <v>567</v>
      </c>
      <c r="BM96" s="225" t="s">
        <v>573</v>
      </c>
    </row>
    <row r="97" s="2" customFormat="1">
      <c r="A97" s="40"/>
      <c r="B97" s="41"/>
      <c r="C97" s="42"/>
      <c r="D97" s="227" t="s">
        <v>136</v>
      </c>
      <c r="E97" s="42"/>
      <c r="F97" s="228" t="s">
        <v>574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136</v>
      </c>
      <c r="AU97" s="19" t="s">
        <v>82</v>
      </c>
    </row>
    <row r="98" s="13" customFormat="1">
      <c r="A98" s="13"/>
      <c r="B98" s="232"/>
      <c r="C98" s="233"/>
      <c r="D98" s="234" t="s">
        <v>138</v>
      </c>
      <c r="E98" s="235" t="s">
        <v>19</v>
      </c>
      <c r="F98" s="236" t="s">
        <v>575</v>
      </c>
      <c r="G98" s="233"/>
      <c r="H98" s="235" t="s">
        <v>19</v>
      </c>
      <c r="I98" s="237"/>
      <c r="J98" s="233"/>
      <c r="K98" s="233"/>
      <c r="L98" s="238"/>
      <c r="M98" s="239"/>
      <c r="N98" s="240"/>
      <c r="O98" s="240"/>
      <c r="P98" s="240"/>
      <c r="Q98" s="240"/>
      <c r="R98" s="240"/>
      <c r="S98" s="240"/>
      <c r="T98" s="241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2" t="s">
        <v>138</v>
      </c>
      <c r="AU98" s="242" t="s">
        <v>82</v>
      </c>
      <c r="AV98" s="13" t="s">
        <v>80</v>
      </c>
      <c r="AW98" s="13" t="s">
        <v>34</v>
      </c>
      <c r="AX98" s="13" t="s">
        <v>73</v>
      </c>
      <c r="AY98" s="242" t="s">
        <v>127</v>
      </c>
    </row>
    <row r="99" s="14" customFormat="1">
      <c r="A99" s="14"/>
      <c r="B99" s="243"/>
      <c r="C99" s="244"/>
      <c r="D99" s="234" t="s">
        <v>138</v>
      </c>
      <c r="E99" s="245" t="s">
        <v>19</v>
      </c>
      <c r="F99" s="246" t="s">
        <v>80</v>
      </c>
      <c r="G99" s="244"/>
      <c r="H99" s="247">
        <v>1</v>
      </c>
      <c r="I99" s="248"/>
      <c r="J99" s="244"/>
      <c r="K99" s="244"/>
      <c r="L99" s="249"/>
      <c r="M99" s="250"/>
      <c r="N99" s="251"/>
      <c r="O99" s="251"/>
      <c r="P99" s="251"/>
      <c r="Q99" s="251"/>
      <c r="R99" s="251"/>
      <c r="S99" s="251"/>
      <c r="T99" s="252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3" t="s">
        <v>138</v>
      </c>
      <c r="AU99" s="253" t="s">
        <v>82</v>
      </c>
      <c r="AV99" s="14" t="s">
        <v>82</v>
      </c>
      <c r="AW99" s="14" t="s">
        <v>34</v>
      </c>
      <c r="AX99" s="14" t="s">
        <v>80</v>
      </c>
      <c r="AY99" s="253" t="s">
        <v>127</v>
      </c>
    </row>
    <row r="100" s="12" customFormat="1" ht="22.8" customHeight="1">
      <c r="A100" s="12"/>
      <c r="B100" s="198"/>
      <c r="C100" s="199"/>
      <c r="D100" s="200" t="s">
        <v>72</v>
      </c>
      <c r="E100" s="212" t="s">
        <v>576</v>
      </c>
      <c r="F100" s="212" t="s">
        <v>577</v>
      </c>
      <c r="G100" s="199"/>
      <c r="H100" s="199"/>
      <c r="I100" s="202"/>
      <c r="J100" s="213">
        <f>BK100</f>
        <v>0</v>
      </c>
      <c r="K100" s="199"/>
      <c r="L100" s="204"/>
      <c r="M100" s="205"/>
      <c r="N100" s="206"/>
      <c r="O100" s="206"/>
      <c r="P100" s="207">
        <f>SUM(P101:P102)</f>
        <v>0</v>
      </c>
      <c r="Q100" s="206"/>
      <c r="R100" s="207">
        <f>SUM(R101:R102)</f>
        <v>0</v>
      </c>
      <c r="S100" s="206"/>
      <c r="T100" s="208">
        <f>SUM(T101:T102)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9" t="s">
        <v>200</v>
      </c>
      <c r="AT100" s="210" t="s">
        <v>72</v>
      </c>
      <c r="AU100" s="210" t="s">
        <v>80</v>
      </c>
      <c r="AY100" s="209" t="s">
        <v>127</v>
      </c>
      <c r="BK100" s="211">
        <f>SUM(BK101:BK102)</f>
        <v>0</v>
      </c>
    </row>
    <row r="101" s="2" customFormat="1" ht="16.5" customHeight="1">
      <c r="A101" s="40"/>
      <c r="B101" s="41"/>
      <c r="C101" s="214" t="s">
        <v>171</v>
      </c>
      <c r="D101" s="214" t="s">
        <v>129</v>
      </c>
      <c r="E101" s="215" t="s">
        <v>578</v>
      </c>
      <c r="F101" s="216" t="s">
        <v>577</v>
      </c>
      <c r="G101" s="217" t="s">
        <v>566</v>
      </c>
      <c r="H101" s="218">
        <v>1</v>
      </c>
      <c r="I101" s="219"/>
      <c r="J101" s="220">
        <f>ROUND(I101*H101,2)</f>
        <v>0</v>
      </c>
      <c r="K101" s="216" t="s">
        <v>133</v>
      </c>
      <c r="L101" s="46"/>
      <c r="M101" s="221" t="s">
        <v>19</v>
      </c>
      <c r="N101" s="222" t="s">
        <v>44</v>
      </c>
      <c r="O101" s="86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567</v>
      </c>
      <c r="AT101" s="225" t="s">
        <v>129</v>
      </c>
      <c r="AU101" s="225" t="s">
        <v>82</v>
      </c>
      <c r="AY101" s="19" t="s">
        <v>127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80</v>
      </c>
      <c r="BK101" s="226">
        <f>ROUND(I101*H101,2)</f>
        <v>0</v>
      </c>
      <c r="BL101" s="19" t="s">
        <v>567</v>
      </c>
      <c r="BM101" s="225" t="s">
        <v>579</v>
      </c>
    </row>
    <row r="102" s="2" customFormat="1">
      <c r="A102" s="40"/>
      <c r="B102" s="41"/>
      <c r="C102" s="42"/>
      <c r="D102" s="227" t="s">
        <v>136</v>
      </c>
      <c r="E102" s="42"/>
      <c r="F102" s="228" t="s">
        <v>580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136</v>
      </c>
      <c r="AU102" s="19" t="s">
        <v>82</v>
      </c>
    </row>
    <row r="103" s="12" customFormat="1" ht="22.8" customHeight="1">
      <c r="A103" s="12"/>
      <c r="B103" s="198"/>
      <c r="C103" s="199"/>
      <c r="D103" s="200" t="s">
        <v>72</v>
      </c>
      <c r="E103" s="212" t="s">
        <v>581</v>
      </c>
      <c r="F103" s="212" t="s">
        <v>582</v>
      </c>
      <c r="G103" s="199"/>
      <c r="H103" s="199"/>
      <c r="I103" s="202"/>
      <c r="J103" s="213">
        <f>BK103</f>
        <v>0</v>
      </c>
      <c r="K103" s="199"/>
      <c r="L103" s="204"/>
      <c r="M103" s="205"/>
      <c r="N103" s="206"/>
      <c r="O103" s="206"/>
      <c r="P103" s="207">
        <f>SUM(P104:P107)</f>
        <v>0</v>
      </c>
      <c r="Q103" s="206"/>
      <c r="R103" s="207">
        <f>SUM(R104:R107)</f>
        <v>0</v>
      </c>
      <c r="S103" s="206"/>
      <c r="T103" s="208">
        <f>SUM(T104:T107)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9" t="s">
        <v>200</v>
      </c>
      <c r="AT103" s="210" t="s">
        <v>72</v>
      </c>
      <c r="AU103" s="210" t="s">
        <v>80</v>
      </c>
      <c r="AY103" s="209" t="s">
        <v>127</v>
      </c>
      <c r="BK103" s="211">
        <f>SUM(BK104:BK107)</f>
        <v>0</v>
      </c>
    </row>
    <row r="104" s="2" customFormat="1" ht="16.5" customHeight="1">
      <c r="A104" s="40"/>
      <c r="B104" s="41"/>
      <c r="C104" s="214" t="s">
        <v>134</v>
      </c>
      <c r="D104" s="214" t="s">
        <v>129</v>
      </c>
      <c r="E104" s="215" t="s">
        <v>583</v>
      </c>
      <c r="F104" s="216" t="s">
        <v>584</v>
      </c>
      <c r="G104" s="217" t="s">
        <v>280</v>
      </c>
      <c r="H104" s="218">
        <v>5</v>
      </c>
      <c r="I104" s="219"/>
      <c r="J104" s="220">
        <f>ROUND(I104*H104,2)</f>
        <v>0</v>
      </c>
      <c r="K104" s="216" t="s">
        <v>482</v>
      </c>
      <c r="L104" s="46"/>
      <c r="M104" s="221" t="s">
        <v>19</v>
      </c>
      <c r="N104" s="222" t="s">
        <v>44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567</v>
      </c>
      <c r="AT104" s="225" t="s">
        <v>129</v>
      </c>
      <c r="AU104" s="225" t="s">
        <v>82</v>
      </c>
      <c r="AY104" s="19" t="s">
        <v>127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80</v>
      </c>
      <c r="BK104" s="226">
        <f>ROUND(I104*H104,2)</f>
        <v>0</v>
      </c>
      <c r="BL104" s="19" t="s">
        <v>567</v>
      </c>
      <c r="BM104" s="225" t="s">
        <v>585</v>
      </c>
    </row>
    <row r="105" s="2" customFormat="1">
      <c r="A105" s="40"/>
      <c r="B105" s="41"/>
      <c r="C105" s="42"/>
      <c r="D105" s="227" t="s">
        <v>136</v>
      </c>
      <c r="E105" s="42"/>
      <c r="F105" s="228" t="s">
        <v>586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136</v>
      </c>
      <c r="AU105" s="19" t="s">
        <v>82</v>
      </c>
    </row>
    <row r="106" s="13" customFormat="1">
      <c r="A106" s="13"/>
      <c r="B106" s="232"/>
      <c r="C106" s="233"/>
      <c r="D106" s="234" t="s">
        <v>138</v>
      </c>
      <c r="E106" s="235" t="s">
        <v>19</v>
      </c>
      <c r="F106" s="236" t="s">
        <v>587</v>
      </c>
      <c r="G106" s="233"/>
      <c r="H106" s="235" t="s">
        <v>19</v>
      </c>
      <c r="I106" s="237"/>
      <c r="J106" s="233"/>
      <c r="K106" s="233"/>
      <c r="L106" s="238"/>
      <c r="M106" s="239"/>
      <c r="N106" s="240"/>
      <c r="O106" s="240"/>
      <c r="P106" s="240"/>
      <c r="Q106" s="240"/>
      <c r="R106" s="240"/>
      <c r="S106" s="240"/>
      <c r="T106" s="24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2" t="s">
        <v>138</v>
      </c>
      <c r="AU106" s="242" t="s">
        <v>82</v>
      </c>
      <c r="AV106" s="13" t="s">
        <v>80</v>
      </c>
      <c r="AW106" s="13" t="s">
        <v>34</v>
      </c>
      <c r="AX106" s="13" t="s">
        <v>73</v>
      </c>
      <c r="AY106" s="242" t="s">
        <v>127</v>
      </c>
    </row>
    <row r="107" s="14" customFormat="1">
      <c r="A107" s="14"/>
      <c r="B107" s="243"/>
      <c r="C107" s="244"/>
      <c r="D107" s="234" t="s">
        <v>138</v>
      </c>
      <c r="E107" s="245" t="s">
        <v>19</v>
      </c>
      <c r="F107" s="246" t="s">
        <v>200</v>
      </c>
      <c r="G107" s="244"/>
      <c r="H107" s="247">
        <v>5</v>
      </c>
      <c r="I107" s="248"/>
      <c r="J107" s="244"/>
      <c r="K107" s="244"/>
      <c r="L107" s="249"/>
      <c r="M107" s="250"/>
      <c r="N107" s="251"/>
      <c r="O107" s="251"/>
      <c r="P107" s="251"/>
      <c r="Q107" s="251"/>
      <c r="R107" s="251"/>
      <c r="S107" s="251"/>
      <c r="T107" s="252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3" t="s">
        <v>138</v>
      </c>
      <c r="AU107" s="253" t="s">
        <v>82</v>
      </c>
      <c r="AV107" s="14" t="s">
        <v>82</v>
      </c>
      <c r="AW107" s="14" t="s">
        <v>34</v>
      </c>
      <c r="AX107" s="14" t="s">
        <v>80</v>
      </c>
      <c r="AY107" s="253" t="s">
        <v>127</v>
      </c>
    </row>
    <row r="108" s="12" customFormat="1" ht="22.8" customHeight="1">
      <c r="A108" s="12"/>
      <c r="B108" s="198"/>
      <c r="C108" s="199"/>
      <c r="D108" s="200" t="s">
        <v>72</v>
      </c>
      <c r="E108" s="212" t="s">
        <v>588</v>
      </c>
      <c r="F108" s="212" t="s">
        <v>589</v>
      </c>
      <c r="G108" s="199"/>
      <c r="H108" s="199"/>
      <c r="I108" s="202"/>
      <c r="J108" s="213">
        <f>BK108</f>
        <v>0</v>
      </c>
      <c r="K108" s="199"/>
      <c r="L108" s="204"/>
      <c r="M108" s="205"/>
      <c r="N108" s="206"/>
      <c r="O108" s="206"/>
      <c r="P108" s="207">
        <f>SUM(P109:P116)</f>
        <v>0</v>
      </c>
      <c r="Q108" s="206"/>
      <c r="R108" s="207">
        <f>SUM(R109:R116)</f>
        <v>0</v>
      </c>
      <c r="S108" s="206"/>
      <c r="T108" s="208">
        <f>SUM(T109:T116)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9" t="s">
        <v>200</v>
      </c>
      <c r="AT108" s="210" t="s">
        <v>72</v>
      </c>
      <c r="AU108" s="210" t="s">
        <v>80</v>
      </c>
      <c r="AY108" s="209" t="s">
        <v>127</v>
      </c>
      <c r="BK108" s="211">
        <f>SUM(BK109:BK116)</f>
        <v>0</v>
      </c>
    </row>
    <row r="109" s="2" customFormat="1" ht="16.5" customHeight="1">
      <c r="A109" s="40"/>
      <c r="B109" s="41"/>
      <c r="C109" s="214" t="s">
        <v>200</v>
      </c>
      <c r="D109" s="214" t="s">
        <v>129</v>
      </c>
      <c r="E109" s="215" t="s">
        <v>590</v>
      </c>
      <c r="F109" s="216" t="s">
        <v>589</v>
      </c>
      <c r="G109" s="217" t="s">
        <v>566</v>
      </c>
      <c r="H109" s="218">
        <v>1</v>
      </c>
      <c r="I109" s="219"/>
      <c r="J109" s="220">
        <f>ROUND(I109*H109,2)</f>
        <v>0</v>
      </c>
      <c r="K109" s="216" t="s">
        <v>133</v>
      </c>
      <c r="L109" s="46"/>
      <c r="M109" s="221" t="s">
        <v>19</v>
      </c>
      <c r="N109" s="222" t="s">
        <v>44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567</v>
      </c>
      <c r="AT109" s="225" t="s">
        <v>129</v>
      </c>
      <c r="AU109" s="225" t="s">
        <v>82</v>
      </c>
      <c r="AY109" s="19" t="s">
        <v>127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80</v>
      </c>
      <c r="BK109" s="226">
        <f>ROUND(I109*H109,2)</f>
        <v>0</v>
      </c>
      <c r="BL109" s="19" t="s">
        <v>567</v>
      </c>
      <c r="BM109" s="225" t="s">
        <v>591</v>
      </c>
    </row>
    <row r="110" s="2" customFormat="1">
      <c r="A110" s="40"/>
      <c r="B110" s="41"/>
      <c r="C110" s="42"/>
      <c r="D110" s="227" t="s">
        <v>136</v>
      </c>
      <c r="E110" s="42"/>
      <c r="F110" s="228" t="s">
        <v>592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136</v>
      </c>
      <c r="AU110" s="19" t="s">
        <v>82</v>
      </c>
    </row>
    <row r="111" s="2" customFormat="1" ht="16.5" customHeight="1">
      <c r="A111" s="40"/>
      <c r="B111" s="41"/>
      <c r="C111" s="214" t="s">
        <v>205</v>
      </c>
      <c r="D111" s="214" t="s">
        <v>129</v>
      </c>
      <c r="E111" s="215" t="s">
        <v>593</v>
      </c>
      <c r="F111" s="216" t="s">
        <v>594</v>
      </c>
      <c r="G111" s="217" t="s">
        <v>566</v>
      </c>
      <c r="H111" s="218">
        <v>1</v>
      </c>
      <c r="I111" s="219"/>
      <c r="J111" s="220">
        <f>ROUND(I111*H111,2)</f>
        <v>0</v>
      </c>
      <c r="K111" s="216" t="s">
        <v>133</v>
      </c>
      <c r="L111" s="46"/>
      <c r="M111" s="221" t="s">
        <v>19</v>
      </c>
      <c r="N111" s="222" t="s">
        <v>44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567</v>
      </c>
      <c r="AT111" s="225" t="s">
        <v>129</v>
      </c>
      <c r="AU111" s="225" t="s">
        <v>82</v>
      </c>
      <c r="AY111" s="19" t="s">
        <v>127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80</v>
      </c>
      <c r="BK111" s="226">
        <f>ROUND(I111*H111,2)</f>
        <v>0</v>
      </c>
      <c r="BL111" s="19" t="s">
        <v>567</v>
      </c>
      <c r="BM111" s="225" t="s">
        <v>595</v>
      </c>
    </row>
    <row r="112" s="2" customFormat="1">
      <c r="A112" s="40"/>
      <c r="B112" s="41"/>
      <c r="C112" s="42"/>
      <c r="D112" s="227" t="s">
        <v>136</v>
      </c>
      <c r="E112" s="42"/>
      <c r="F112" s="228" t="s">
        <v>596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136</v>
      </c>
      <c r="AU112" s="19" t="s">
        <v>82</v>
      </c>
    </row>
    <row r="113" s="13" customFormat="1">
      <c r="A113" s="13"/>
      <c r="B113" s="232"/>
      <c r="C113" s="233"/>
      <c r="D113" s="234" t="s">
        <v>138</v>
      </c>
      <c r="E113" s="235" t="s">
        <v>19</v>
      </c>
      <c r="F113" s="236" t="s">
        <v>597</v>
      </c>
      <c r="G113" s="233"/>
      <c r="H113" s="235" t="s">
        <v>19</v>
      </c>
      <c r="I113" s="237"/>
      <c r="J113" s="233"/>
      <c r="K113" s="233"/>
      <c r="L113" s="238"/>
      <c r="M113" s="239"/>
      <c r="N113" s="240"/>
      <c r="O113" s="240"/>
      <c r="P113" s="240"/>
      <c r="Q113" s="240"/>
      <c r="R113" s="240"/>
      <c r="S113" s="240"/>
      <c r="T113" s="24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2" t="s">
        <v>138</v>
      </c>
      <c r="AU113" s="242" t="s">
        <v>82</v>
      </c>
      <c r="AV113" s="13" t="s">
        <v>80</v>
      </c>
      <c r="AW113" s="13" t="s">
        <v>34</v>
      </c>
      <c r="AX113" s="13" t="s">
        <v>73</v>
      </c>
      <c r="AY113" s="242" t="s">
        <v>127</v>
      </c>
    </row>
    <row r="114" s="13" customFormat="1">
      <c r="A114" s="13"/>
      <c r="B114" s="232"/>
      <c r="C114" s="233"/>
      <c r="D114" s="234" t="s">
        <v>138</v>
      </c>
      <c r="E114" s="235" t="s">
        <v>19</v>
      </c>
      <c r="F114" s="236" t="s">
        <v>598</v>
      </c>
      <c r="G114" s="233"/>
      <c r="H114" s="235" t="s">
        <v>19</v>
      </c>
      <c r="I114" s="237"/>
      <c r="J114" s="233"/>
      <c r="K114" s="233"/>
      <c r="L114" s="238"/>
      <c r="M114" s="239"/>
      <c r="N114" s="240"/>
      <c r="O114" s="240"/>
      <c r="P114" s="240"/>
      <c r="Q114" s="240"/>
      <c r="R114" s="240"/>
      <c r="S114" s="240"/>
      <c r="T114" s="241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2" t="s">
        <v>138</v>
      </c>
      <c r="AU114" s="242" t="s">
        <v>82</v>
      </c>
      <c r="AV114" s="13" t="s">
        <v>80</v>
      </c>
      <c r="AW114" s="13" t="s">
        <v>34</v>
      </c>
      <c r="AX114" s="13" t="s">
        <v>73</v>
      </c>
      <c r="AY114" s="242" t="s">
        <v>127</v>
      </c>
    </row>
    <row r="115" s="13" customFormat="1">
      <c r="A115" s="13"/>
      <c r="B115" s="232"/>
      <c r="C115" s="233"/>
      <c r="D115" s="234" t="s">
        <v>138</v>
      </c>
      <c r="E115" s="235" t="s">
        <v>19</v>
      </c>
      <c r="F115" s="236" t="s">
        <v>599</v>
      </c>
      <c r="G115" s="233"/>
      <c r="H115" s="235" t="s">
        <v>19</v>
      </c>
      <c r="I115" s="237"/>
      <c r="J115" s="233"/>
      <c r="K115" s="233"/>
      <c r="L115" s="238"/>
      <c r="M115" s="239"/>
      <c r="N115" s="240"/>
      <c r="O115" s="240"/>
      <c r="P115" s="240"/>
      <c r="Q115" s="240"/>
      <c r="R115" s="240"/>
      <c r="S115" s="240"/>
      <c r="T115" s="241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2" t="s">
        <v>138</v>
      </c>
      <c r="AU115" s="242" t="s">
        <v>82</v>
      </c>
      <c r="AV115" s="13" t="s">
        <v>80</v>
      </c>
      <c r="AW115" s="13" t="s">
        <v>34</v>
      </c>
      <c r="AX115" s="13" t="s">
        <v>73</v>
      </c>
      <c r="AY115" s="242" t="s">
        <v>127</v>
      </c>
    </row>
    <row r="116" s="14" customFormat="1">
      <c r="A116" s="14"/>
      <c r="B116" s="243"/>
      <c r="C116" s="244"/>
      <c r="D116" s="234" t="s">
        <v>138</v>
      </c>
      <c r="E116" s="245" t="s">
        <v>19</v>
      </c>
      <c r="F116" s="246" t="s">
        <v>80</v>
      </c>
      <c r="G116" s="244"/>
      <c r="H116" s="247">
        <v>1</v>
      </c>
      <c r="I116" s="248"/>
      <c r="J116" s="244"/>
      <c r="K116" s="244"/>
      <c r="L116" s="249"/>
      <c r="M116" s="250"/>
      <c r="N116" s="251"/>
      <c r="O116" s="251"/>
      <c r="P116" s="251"/>
      <c r="Q116" s="251"/>
      <c r="R116" s="251"/>
      <c r="S116" s="251"/>
      <c r="T116" s="252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3" t="s">
        <v>138</v>
      </c>
      <c r="AU116" s="253" t="s">
        <v>82</v>
      </c>
      <c r="AV116" s="14" t="s">
        <v>82</v>
      </c>
      <c r="AW116" s="14" t="s">
        <v>34</v>
      </c>
      <c r="AX116" s="14" t="s">
        <v>80</v>
      </c>
      <c r="AY116" s="253" t="s">
        <v>127</v>
      </c>
    </row>
    <row r="117" s="12" customFormat="1" ht="22.8" customHeight="1">
      <c r="A117" s="12"/>
      <c r="B117" s="198"/>
      <c r="C117" s="199"/>
      <c r="D117" s="200" t="s">
        <v>72</v>
      </c>
      <c r="E117" s="212" t="s">
        <v>600</v>
      </c>
      <c r="F117" s="212" t="s">
        <v>601</v>
      </c>
      <c r="G117" s="199"/>
      <c r="H117" s="199"/>
      <c r="I117" s="202"/>
      <c r="J117" s="213">
        <f>BK117</f>
        <v>0</v>
      </c>
      <c r="K117" s="199"/>
      <c r="L117" s="204"/>
      <c r="M117" s="205"/>
      <c r="N117" s="206"/>
      <c r="O117" s="206"/>
      <c r="P117" s="207">
        <f>SUM(P118:P121)</f>
        <v>0</v>
      </c>
      <c r="Q117" s="206"/>
      <c r="R117" s="207">
        <f>SUM(R118:R121)</f>
        <v>0</v>
      </c>
      <c r="S117" s="206"/>
      <c r="T117" s="208">
        <f>SUM(T118:T121)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9" t="s">
        <v>200</v>
      </c>
      <c r="AT117" s="210" t="s">
        <v>72</v>
      </c>
      <c r="AU117" s="210" t="s">
        <v>80</v>
      </c>
      <c r="AY117" s="209" t="s">
        <v>127</v>
      </c>
      <c r="BK117" s="211">
        <f>SUM(BK118:BK121)</f>
        <v>0</v>
      </c>
    </row>
    <row r="118" s="2" customFormat="1" ht="16.5" customHeight="1">
      <c r="A118" s="40"/>
      <c r="B118" s="41"/>
      <c r="C118" s="214" t="s">
        <v>214</v>
      </c>
      <c r="D118" s="214" t="s">
        <v>129</v>
      </c>
      <c r="E118" s="215" t="s">
        <v>602</v>
      </c>
      <c r="F118" s="216" t="s">
        <v>603</v>
      </c>
      <c r="G118" s="217" t="s">
        <v>566</v>
      </c>
      <c r="H118" s="218">
        <v>1</v>
      </c>
      <c r="I118" s="219"/>
      <c r="J118" s="220">
        <f>ROUND(I118*H118,2)</f>
        <v>0</v>
      </c>
      <c r="K118" s="216" t="s">
        <v>482</v>
      </c>
      <c r="L118" s="46"/>
      <c r="M118" s="221" t="s">
        <v>19</v>
      </c>
      <c r="N118" s="222" t="s">
        <v>44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567</v>
      </c>
      <c r="AT118" s="225" t="s">
        <v>129</v>
      </c>
      <c r="AU118" s="225" t="s">
        <v>82</v>
      </c>
      <c r="AY118" s="19" t="s">
        <v>127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80</v>
      </c>
      <c r="BK118" s="226">
        <f>ROUND(I118*H118,2)</f>
        <v>0</v>
      </c>
      <c r="BL118" s="19" t="s">
        <v>567</v>
      </c>
      <c r="BM118" s="225" t="s">
        <v>604</v>
      </c>
    </row>
    <row r="119" s="2" customFormat="1">
      <c r="A119" s="40"/>
      <c r="B119" s="41"/>
      <c r="C119" s="42"/>
      <c r="D119" s="227" t="s">
        <v>136</v>
      </c>
      <c r="E119" s="42"/>
      <c r="F119" s="228" t="s">
        <v>605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136</v>
      </c>
      <c r="AU119" s="19" t="s">
        <v>82</v>
      </c>
    </row>
    <row r="120" s="13" customFormat="1">
      <c r="A120" s="13"/>
      <c r="B120" s="232"/>
      <c r="C120" s="233"/>
      <c r="D120" s="234" t="s">
        <v>138</v>
      </c>
      <c r="E120" s="235" t="s">
        <v>19</v>
      </c>
      <c r="F120" s="236" t="s">
        <v>606</v>
      </c>
      <c r="G120" s="233"/>
      <c r="H120" s="235" t="s">
        <v>19</v>
      </c>
      <c r="I120" s="237"/>
      <c r="J120" s="233"/>
      <c r="K120" s="233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138</v>
      </c>
      <c r="AU120" s="242" t="s">
        <v>82</v>
      </c>
      <c r="AV120" s="13" t="s">
        <v>80</v>
      </c>
      <c r="AW120" s="13" t="s">
        <v>34</v>
      </c>
      <c r="AX120" s="13" t="s">
        <v>73</v>
      </c>
      <c r="AY120" s="242" t="s">
        <v>127</v>
      </c>
    </row>
    <row r="121" s="14" customFormat="1">
      <c r="A121" s="14"/>
      <c r="B121" s="243"/>
      <c r="C121" s="244"/>
      <c r="D121" s="234" t="s">
        <v>138</v>
      </c>
      <c r="E121" s="245" t="s">
        <v>19</v>
      </c>
      <c r="F121" s="246" t="s">
        <v>80</v>
      </c>
      <c r="G121" s="244"/>
      <c r="H121" s="247">
        <v>1</v>
      </c>
      <c r="I121" s="248"/>
      <c r="J121" s="244"/>
      <c r="K121" s="244"/>
      <c r="L121" s="249"/>
      <c r="M121" s="279"/>
      <c r="N121" s="280"/>
      <c r="O121" s="280"/>
      <c r="P121" s="280"/>
      <c r="Q121" s="280"/>
      <c r="R121" s="280"/>
      <c r="S121" s="280"/>
      <c r="T121" s="281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3" t="s">
        <v>138</v>
      </c>
      <c r="AU121" s="253" t="s">
        <v>82</v>
      </c>
      <c r="AV121" s="14" t="s">
        <v>82</v>
      </c>
      <c r="AW121" s="14" t="s">
        <v>34</v>
      </c>
      <c r="AX121" s="14" t="s">
        <v>80</v>
      </c>
      <c r="AY121" s="253" t="s">
        <v>127</v>
      </c>
    </row>
    <row r="122" s="2" customFormat="1" ht="6.96" customHeight="1">
      <c r="A122" s="40"/>
      <c r="B122" s="61"/>
      <c r="C122" s="62"/>
      <c r="D122" s="62"/>
      <c r="E122" s="62"/>
      <c r="F122" s="62"/>
      <c r="G122" s="62"/>
      <c r="H122" s="62"/>
      <c r="I122" s="62"/>
      <c r="J122" s="62"/>
      <c r="K122" s="62"/>
      <c r="L122" s="46"/>
      <c r="M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</sheetData>
  <sheetProtection sheet="1" autoFilter="0" formatColumns="0" formatRows="0" objects="1" scenarios="1" spinCount="100000" saltValue="QOJYLubPUrDLQJaS+anLjqpi7ks4YV4yVWvzKdVqmkgZ3ul+QfU9tQ7uP3LqUZ8tJtWdbrY/y+/n561pr7fB2Q==" hashValue="3HTj4o1QDMpTvU0u+oUGkQPlu2SXYRxS2VYtEb0KVlj7lQTrpNIKIEztaBwTcsZ2QwxN/FirFZYC00+IX8J60A==" algorithmName="SHA-512" password="C55D"/>
  <autoFilter ref="C90:K12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4_02/012002000"/>
    <hyperlink ref="F97" r:id="rId2" display="https://podminky.urs.cz/item/CS_URS_2024_02/013254000"/>
    <hyperlink ref="F102" r:id="rId3" display="https://podminky.urs.cz/item/CS_URS_2024_02/030001000"/>
    <hyperlink ref="F105" r:id="rId4" display="https://podminky.urs.cz/item/CS_URS_2023_02/049303000"/>
    <hyperlink ref="F110" r:id="rId5" display="https://podminky.urs.cz/item/CS_URS_2024_02/060001000"/>
    <hyperlink ref="F112" r:id="rId6" display="https://podminky.urs.cz/item/CS_URS_2024_02/065002000"/>
    <hyperlink ref="F119" r:id="rId7" display="https://podminky.urs.cz/item/CS_URS_2023_02/09150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82" customWidth="1"/>
    <col min="2" max="2" width="1.667969" style="282" customWidth="1"/>
    <col min="3" max="4" width="5" style="282" customWidth="1"/>
    <col min="5" max="5" width="11.66016" style="282" customWidth="1"/>
    <col min="6" max="6" width="9.160156" style="282" customWidth="1"/>
    <col min="7" max="7" width="5" style="282" customWidth="1"/>
    <col min="8" max="8" width="77.83203" style="282" customWidth="1"/>
    <col min="9" max="10" width="20" style="282" customWidth="1"/>
    <col min="11" max="11" width="1.667969" style="282" customWidth="1"/>
  </cols>
  <sheetData>
    <row r="1" s="1" customFormat="1" ht="37.5" customHeight="1"/>
    <row r="2" s="1" customFormat="1" ht="7.5" customHeight="1">
      <c r="B2" s="283"/>
      <c r="C2" s="284"/>
      <c r="D2" s="284"/>
      <c r="E2" s="284"/>
      <c r="F2" s="284"/>
      <c r="G2" s="284"/>
      <c r="H2" s="284"/>
      <c r="I2" s="284"/>
      <c r="J2" s="284"/>
      <c r="K2" s="285"/>
    </row>
    <row r="3" s="16" customFormat="1" ht="45" customHeight="1">
      <c r="B3" s="286"/>
      <c r="C3" s="287" t="s">
        <v>607</v>
      </c>
      <c r="D3" s="287"/>
      <c r="E3" s="287"/>
      <c r="F3" s="287"/>
      <c r="G3" s="287"/>
      <c r="H3" s="287"/>
      <c r="I3" s="287"/>
      <c r="J3" s="287"/>
      <c r="K3" s="288"/>
    </row>
    <row r="4" s="1" customFormat="1" ht="25.5" customHeight="1">
      <c r="B4" s="289"/>
      <c r="C4" s="290" t="s">
        <v>608</v>
      </c>
      <c r="D4" s="290"/>
      <c r="E4" s="290"/>
      <c r="F4" s="290"/>
      <c r="G4" s="290"/>
      <c r="H4" s="290"/>
      <c r="I4" s="290"/>
      <c r="J4" s="290"/>
      <c r="K4" s="291"/>
    </row>
    <row r="5" s="1" customFormat="1" ht="5.25" customHeight="1">
      <c r="B5" s="289"/>
      <c r="C5" s="292"/>
      <c r="D5" s="292"/>
      <c r="E5" s="292"/>
      <c r="F5" s="292"/>
      <c r="G5" s="292"/>
      <c r="H5" s="292"/>
      <c r="I5" s="292"/>
      <c r="J5" s="292"/>
      <c r="K5" s="291"/>
    </row>
    <row r="6" s="1" customFormat="1" ht="15" customHeight="1">
      <c r="B6" s="289"/>
      <c r="C6" s="293" t="s">
        <v>609</v>
      </c>
      <c r="D6" s="293"/>
      <c r="E6" s="293"/>
      <c r="F6" s="293"/>
      <c r="G6" s="293"/>
      <c r="H6" s="293"/>
      <c r="I6" s="293"/>
      <c r="J6" s="293"/>
      <c r="K6" s="291"/>
    </row>
    <row r="7" s="1" customFormat="1" ht="15" customHeight="1">
      <c r="B7" s="294"/>
      <c r="C7" s="293" t="s">
        <v>610</v>
      </c>
      <c r="D7" s="293"/>
      <c r="E7" s="293"/>
      <c r="F7" s="293"/>
      <c r="G7" s="293"/>
      <c r="H7" s="293"/>
      <c r="I7" s="293"/>
      <c r="J7" s="293"/>
      <c r="K7" s="291"/>
    </row>
    <row r="8" s="1" customFormat="1" ht="12.75" customHeight="1">
      <c r="B8" s="294"/>
      <c r="C8" s="293"/>
      <c r="D8" s="293"/>
      <c r="E8" s="293"/>
      <c r="F8" s="293"/>
      <c r="G8" s="293"/>
      <c r="H8" s="293"/>
      <c r="I8" s="293"/>
      <c r="J8" s="293"/>
      <c r="K8" s="291"/>
    </row>
    <row r="9" s="1" customFormat="1" ht="15" customHeight="1">
      <c r="B9" s="294"/>
      <c r="C9" s="293" t="s">
        <v>611</v>
      </c>
      <c r="D9" s="293"/>
      <c r="E9" s="293"/>
      <c r="F9" s="293"/>
      <c r="G9" s="293"/>
      <c r="H9" s="293"/>
      <c r="I9" s="293"/>
      <c r="J9" s="293"/>
      <c r="K9" s="291"/>
    </row>
    <row r="10" s="1" customFormat="1" ht="15" customHeight="1">
      <c r="B10" s="294"/>
      <c r="C10" s="293"/>
      <c r="D10" s="293" t="s">
        <v>612</v>
      </c>
      <c r="E10" s="293"/>
      <c r="F10" s="293"/>
      <c r="G10" s="293"/>
      <c r="H10" s="293"/>
      <c r="I10" s="293"/>
      <c r="J10" s="293"/>
      <c r="K10" s="291"/>
    </row>
    <row r="11" s="1" customFormat="1" ht="15" customHeight="1">
      <c r="B11" s="294"/>
      <c r="C11" s="295"/>
      <c r="D11" s="293" t="s">
        <v>613</v>
      </c>
      <c r="E11" s="293"/>
      <c r="F11" s="293"/>
      <c r="G11" s="293"/>
      <c r="H11" s="293"/>
      <c r="I11" s="293"/>
      <c r="J11" s="293"/>
      <c r="K11" s="291"/>
    </row>
    <row r="12" s="1" customFormat="1" ht="15" customHeight="1">
      <c r="B12" s="294"/>
      <c r="C12" s="295"/>
      <c r="D12" s="293"/>
      <c r="E12" s="293"/>
      <c r="F12" s="293"/>
      <c r="G12" s="293"/>
      <c r="H12" s="293"/>
      <c r="I12" s="293"/>
      <c r="J12" s="293"/>
      <c r="K12" s="291"/>
    </row>
    <row r="13" s="1" customFormat="1" ht="15" customHeight="1">
      <c r="B13" s="294"/>
      <c r="C13" s="295"/>
      <c r="D13" s="296" t="s">
        <v>614</v>
      </c>
      <c r="E13" s="293"/>
      <c r="F13" s="293"/>
      <c r="G13" s="293"/>
      <c r="H13" s="293"/>
      <c r="I13" s="293"/>
      <c r="J13" s="293"/>
      <c r="K13" s="291"/>
    </row>
    <row r="14" s="1" customFormat="1" ht="12.75" customHeight="1">
      <c r="B14" s="294"/>
      <c r="C14" s="295"/>
      <c r="D14" s="295"/>
      <c r="E14" s="295"/>
      <c r="F14" s="295"/>
      <c r="G14" s="295"/>
      <c r="H14" s="295"/>
      <c r="I14" s="295"/>
      <c r="J14" s="295"/>
      <c r="K14" s="291"/>
    </row>
    <row r="15" s="1" customFormat="1" ht="15" customHeight="1">
      <c r="B15" s="294"/>
      <c r="C15" s="295"/>
      <c r="D15" s="293" t="s">
        <v>615</v>
      </c>
      <c r="E15" s="293"/>
      <c r="F15" s="293"/>
      <c r="G15" s="293"/>
      <c r="H15" s="293"/>
      <c r="I15" s="293"/>
      <c r="J15" s="293"/>
      <c r="K15" s="291"/>
    </row>
    <row r="16" s="1" customFormat="1" ht="15" customHeight="1">
      <c r="B16" s="294"/>
      <c r="C16" s="295"/>
      <c r="D16" s="293" t="s">
        <v>616</v>
      </c>
      <c r="E16" s="293"/>
      <c r="F16" s="293"/>
      <c r="G16" s="293"/>
      <c r="H16" s="293"/>
      <c r="I16" s="293"/>
      <c r="J16" s="293"/>
      <c r="K16" s="291"/>
    </row>
    <row r="17" s="1" customFormat="1" ht="15" customHeight="1">
      <c r="B17" s="294"/>
      <c r="C17" s="295"/>
      <c r="D17" s="293" t="s">
        <v>617</v>
      </c>
      <c r="E17" s="293"/>
      <c r="F17" s="293"/>
      <c r="G17" s="293"/>
      <c r="H17" s="293"/>
      <c r="I17" s="293"/>
      <c r="J17" s="293"/>
      <c r="K17" s="291"/>
    </row>
    <row r="18" s="1" customFormat="1" ht="15" customHeight="1">
      <c r="B18" s="294"/>
      <c r="C18" s="295"/>
      <c r="D18" s="295"/>
      <c r="E18" s="297" t="s">
        <v>79</v>
      </c>
      <c r="F18" s="293" t="s">
        <v>618</v>
      </c>
      <c r="G18" s="293"/>
      <c r="H18" s="293"/>
      <c r="I18" s="293"/>
      <c r="J18" s="293"/>
      <c r="K18" s="291"/>
    </row>
    <row r="19" s="1" customFormat="1" ht="15" customHeight="1">
      <c r="B19" s="294"/>
      <c r="C19" s="295"/>
      <c r="D19" s="295"/>
      <c r="E19" s="297" t="s">
        <v>619</v>
      </c>
      <c r="F19" s="293" t="s">
        <v>620</v>
      </c>
      <c r="G19" s="293"/>
      <c r="H19" s="293"/>
      <c r="I19" s="293"/>
      <c r="J19" s="293"/>
      <c r="K19" s="291"/>
    </row>
    <row r="20" s="1" customFormat="1" ht="15" customHeight="1">
      <c r="B20" s="294"/>
      <c r="C20" s="295"/>
      <c r="D20" s="295"/>
      <c r="E20" s="297" t="s">
        <v>621</v>
      </c>
      <c r="F20" s="293" t="s">
        <v>622</v>
      </c>
      <c r="G20" s="293"/>
      <c r="H20" s="293"/>
      <c r="I20" s="293"/>
      <c r="J20" s="293"/>
      <c r="K20" s="291"/>
    </row>
    <row r="21" s="1" customFormat="1" ht="15" customHeight="1">
      <c r="B21" s="294"/>
      <c r="C21" s="295"/>
      <c r="D21" s="295"/>
      <c r="E21" s="297" t="s">
        <v>623</v>
      </c>
      <c r="F21" s="293" t="s">
        <v>624</v>
      </c>
      <c r="G21" s="293"/>
      <c r="H21" s="293"/>
      <c r="I21" s="293"/>
      <c r="J21" s="293"/>
      <c r="K21" s="291"/>
    </row>
    <row r="22" s="1" customFormat="1" ht="15" customHeight="1">
      <c r="B22" s="294"/>
      <c r="C22" s="295"/>
      <c r="D22" s="295"/>
      <c r="E22" s="297" t="s">
        <v>625</v>
      </c>
      <c r="F22" s="293" t="s">
        <v>626</v>
      </c>
      <c r="G22" s="293"/>
      <c r="H22" s="293"/>
      <c r="I22" s="293"/>
      <c r="J22" s="293"/>
      <c r="K22" s="291"/>
    </row>
    <row r="23" s="1" customFormat="1" ht="15" customHeight="1">
      <c r="B23" s="294"/>
      <c r="C23" s="295"/>
      <c r="D23" s="295"/>
      <c r="E23" s="297" t="s">
        <v>86</v>
      </c>
      <c r="F23" s="293" t="s">
        <v>627</v>
      </c>
      <c r="G23" s="293"/>
      <c r="H23" s="293"/>
      <c r="I23" s="293"/>
      <c r="J23" s="293"/>
      <c r="K23" s="291"/>
    </row>
    <row r="24" s="1" customFormat="1" ht="12.75" customHeight="1">
      <c r="B24" s="294"/>
      <c r="C24" s="295"/>
      <c r="D24" s="295"/>
      <c r="E24" s="295"/>
      <c r="F24" s="295"/>
      <c r="G24" s="295"/>
      <c r="H24" s="295"/>
      <c r="I24" s="295"/>
      <c r="J24" s="295"/>
      <c r="K24" s="291"/>
    </row>
    <row r="25" s="1" customFormat="1" ht="15" customHeight="1">
      <c r="B25" s="294"/>
      <c r="C25" s="293" t="s">
        <v>628</v>
      </c>
      <c r="D25" s="293"/>
      <c r="E25" s="293"/>
      <c r="F25" s="293"/>
      <c r="G25" s="293"/>
      <c r="H25" s="293"/>
      <c r="I25" s="293"/>
      <c r="J25" s="293"/>
      <c r="K25" s="291"/>
    </row>
    <row r="26" s="1" customFormat="1" ht="15" customHeight="1">
      <c r="B26" s="294"/>
      <c r="C26" s="293" t="s">
        <v>629</v>
      </c>
      <c r="D26" s="293"/>
      <c r="E26" s="293"/>
      <c r="F26" s="293"/>
      <c r="G26" s="293"/>
      <c r="H26" s="293"/>
      <c r="I26" s="293"/>
      <c r="J26" s="293"/>
      <c r="K26" s="291"/>
    </row>
    <row r="27" s="1" customFormat="1" ht="15" customHeight="1">
      <c r="B27" s="294"/>
      <c r="C27" s="293"/>
      <c r="D27" s="293" t="s">
        <v>630</v>
      </c>
      <c r="E27" s="293"/>
      <c r="F27" s="293"/>
      <c r="G27" s="293"/>
      <c r="H27" s="293"/>
      <c r="I27" s="293"/>
      <c r="J27" s="293"/>
      <c r="K27" s="291"/>
    </row>
    <row r="28" s="1" customFormat="1" ht="15" customHeight="1">
      <c r="B28" s="294"/>
      <c r="C28" s="295"/>
      <c r="D28" s="293" t="s">
        <v>631</v>
      </c>
      <c r="E28" s="293"/>
      <c r="F28" s="293"/>
      <c r="G28" s="293"/>
      <c r="H28" s="293"/>
      <c r="I28" s="293"/>
      <c r="J28" s="293"/>
      <c r="K28" s="291"/>
    </row>
    <row r="29" s="1" customFormat="1" ht="12.75" customHeight="1">
      <c r="B29" s="294"/>
      <c r="C29" s="295"/>
      <c r="D29" s="295"/>
      <c r="E29" s="295"/>
      <c r="F29" s="295"/>
      <c r="G29" s="295"/>
      <c r="H29" s="295"/>
      <c r="I29" s="295"/>
      <c r="J29" s="295"/>
      <c r="K29" s="291"/>
    </row>
    <row r="30" s="1" customFormat="1" ht="15" customHeight="1">
      <c r="B30" s="294"/>
      <c r="C30" s="295"/>
      <c r="D30" s="293" t="s">
        <v>632</v>
      </c>
      <c r="E30" s="293"/>
      <c r="F30" s="293"/>
      <c r="G30" s="293"/>
      <c r="H30" s="293"/>
      <c r="I30" s="293"/>
      <c r="J30" s="293"/>
      <c r="K30" s="291"/>
    </row>
    <row r="31" s="1" customFormat="1" ht="15" customHeight="1">
      <c r="B31" s="294"/>
      <c r="C31" s="295"/>
      <c r="D31" s="293" t="s">
        <v>633</v>
      </c>
      <c r="E31" s="293"/>
      <c r="F31" s="293"/>
      <c r="G31" s="293"/>
      <c r="H31" s="293"/>
      <c r="I31" s="293"/>
      <c r="J31" s="293"/>
      <c r="K31" s="291"/>
    </row>
    <row r="32" s="1" customFormat="1" ht="12.75" customHeight="1">
      <c r="B32" s="294"/>
      <c r="C32" s="295"/>
      <c r="D32" s="295"/>
      <c r="E32" s="295"/>
      <c r="F32" s="295"/>
      <c r="G32" s="295"/>
      <c r="H32" s="295"/>
      <c r="I32" s="295"/>
      <c r="J32" s="295"/>
      <c r="K32" s="291"/>
    </row>
    <row r="33" s="1" customFormat="1" ht="15" customHeight="1">
      <c r="B33" s="294"/>
      <c r="C33" s="295"/>
      <c r="D33" s="293" t="s">
        <v>634</v>
      </c>
      <c r="E33" s="293"/>
      <c r="F33" s="293"/>
      <c r="G33" s="293"/>
      <c r="H33" s="293"/>
      <c r="I33" s="293"/>
      <c r="J33" s="293"/>
      <c r="K33" s="291"/>
    </row>
    <row r="34" s="1" customFormat="1" ht="15" customHeight="1">
      <c r="B34" s="294"/>
      <c r="C34" s="295"/>
      <c r="D34" s="293" t="s">
        <v>635</v>
      </c>
      <c r="E34" s="293"/>
      <c r="F34" s="293"/>
      <c r="G34" s="293"/>
      <c r="H34" s="293"/>
      <c r="I34" s="293"/>
      <c r="J34" s="293"/>
      <c r="K34" s="291"/>
    </row>
    <row r="35" s="1" customFormat="1" ht="15" customHeight="1">
      <c r="B35" s="294"/>
      <c r="C35" s="295"/>
      <c r="D35" s="293" t="s">
        <v>636</v>
      </c>
      <c r="E35" s="293"/>
      <c r="F35" s="293"/>
      <c r="G35" s="293"/>
      <c r="H35" s="293"/>
      <c r="I35" s="293"/>
      <c r="J35" s="293"/>
      <c r="K35" s="291"/>
    </row>
    <row r="36" s="1" customFormat="1" ht="15" customHeight="1">
      <c r="B36" s="294"/>
      <c r="C36" s="295"/>
      <c r="D36" s="293"/>
      <c r="E36" s="296" t="s">
        <v>113</v>
      </c>
      <c r="F36" s="293"/>
      <c r="G36" s="293" t="s">
        <v>637</v>
      </c>
      <c r="H36" s="293"/>
      <c r="I36" s="293"/>
      <c r="J36" s="293"/>
      <c r="K36" s="291"/>
    </row>
    <row r="37" s="1" customFormat="1" ht="30.75" customHeight="1">
      <c r="B37" s="294"/>
      <c r="C37" s="295"/>
      <c r="D37" s="293"/>
      <c r="E37" s="296" t="s">
        <v>638</v>
      </c>
      <c r="F37" s="293"/>
      <c r="G37" s="293" t="s">
        <v>639</v>
      </c>
      <c r="H37" s="293"/>
      <c r="I37" s="293"/>
      <c r="J37" s="293"/>
      <c r="K37" s="291"/>
    </row>
    <row r="38" s="1" customFormat="1" ht="15" customHeight="1">
      <c r="B38" s="294"/>
      <c r="C38" s="295"/>
      <c r="D38" s="293"/>
      <c r="E38" s="296" t="s">
        <v>54</v>
      </c>
      <c r="F38" s="293"/>
      <c r="G38" s="293" t="s">
        <v>640</v>
      </c>
      <c r="H38" s="293"/>
      <c r="I38" s="293"/>
      <c r="J38" s="293"/>
      <c r="K38" s="291"/>
    </row>
    <row r="39" s="1" customFormat="1" ht="15" customHeight="1">
      <c r="B39" s="294"/>
      <c r="C39" s="295"/>
      <c r="D39" s="293"/>
      <c r="E39" s="296" t="s">
        <v>55</v>
      </c>
      <c r="F39" s="293"/>
      <c r="G39" s="293" t="s">
        <v>641</v>
      </c>
      <c r="H39" s="293"/>
      <c r="I39" s="293"/>
      <c r="J39" s="293"/>
      <c r="K39" s="291"/>
    </row>
    <row r="40" s="1" customFormat="1" ht="15" customHeight="1">
      <c r="B40" s="294"/>
      <c r="C40" s="295"/>
      <c r="D40" s="293"/>
      <c r="E40" s="296" t="s">
        <v>114</v>
      </c>
      <c r="F40" s="293"/>
      <c r="G40" s="293" t="s">
        <v>642</v>
      </c>
      <c r="H40" s="293"/>
      <c r="I40" s="293"/>
      <c r="J40" s="293"/>
      <c r="K40" s="291"/>
    </row>
    <row r="41" s="1" customFormat="1" ht="15" customHeight="1">
      <c r="B41" s="294"/>
      <c r="C41" s="295"/>
      <c r="D41" s="293"/>
      <c r="E41" s="296" t="s">
        <v>115</v>
      </c>
      <c r="F41" s="293"/>
      <c r="G41" s="293" t="s">
        <v>643</v>
      </c>
      <c r="H41" s="293"/>
      <c r="I41" s="293"/>
      <c r="J41" s="293"/>
      <c r="K41" s="291"/>
    </row>
    <row r="42" s="1" customFormat="1" ht="15" customHeight="1">
      <c r="B42" s="294"/>
      <c r="C42" s="295"/>
      <c r="D42" s="293"/>
      <c r="E42" s="296" t="s">
        <v>644</v>
      </c>
      <c r="F42" s="293"/>
      <c r="G42" s="293" t="s">
        <v>645</v>
      </c>
      <c r="H42" s="293"/>
      <c r="I42" s="293"/>
      <c r="J42" s="293"/>
      <c r="K42" s="291"/>
    </row>
    <row r="43" s="1" customFormat="1" ht="15" customHeight="1">
      <c r="B43" s="294"/>
      <c r="C43" s="295"/>
      <c r="D43" s="293"/>
      <c r="E43" s="296"/>
      <c r="F43" s="293"/>
      <c r="G43" s="293" t="s">
        <v>646</v>
      </c>
      <c r="H43" s="293"/>
      <c r="I43" s="293"/>
      <c r="J43" s="293"/>
      <c r="K43" s="291"/>
    </row>
    <row r="44" s="1" customFormat="1" ht="15" customHeight="1">
      <c r="B44" s="294"/>
      <c r="C44" s="295"/>
      <c r="D44" s="293"/>
      <c r="E44" s="296" t="s">
        <v>647</v>
      </c>
      <c r="F44" s="293"/>
      <c r="G44" s="293" t="s">
        <v>648</v>
      </c>
      <c r="H44" s="293"/>
      <c r="I44" s="293"/>
      <c r="J44" s="293"/>
      <c r="K44" s="291"/>
    </row>
    <row r="45" s="1" customFormat="1" ht="15" customHeight="1">
      <c r="B45" s="294"/>
      <c r="C45" s="295"/>
      <c r="D45" s="293"/>
      <c r="E45" s="296" t="s">
        <v>117</v>
      </c>
      <c r="F45" s="293"/>
      <c r="G45" s="293" t="s">
        <v>649</v>
      </c>
      <c r="H45" s="293"/>
      <c r="I45" s="293"/>
      <c r="J45" s="293"/>
      <c r="K45" s="291"/>
    </row>
    <row r="46" s="1" customFormat="1" ht="12.75" customHeight="1">
      <c r="B46" s="294"/>
      <c r="C46" s="295"/>
      <c r="D46" s="293"/>
      <c r="E46" s="293"/>
      <c r="F46" s="293"/>
      <c r="G46" s="293"/>
      <c r="H46" s="293"/>
      <c r="I46" s="293"/>
      <c r="J46" s="293"/>
      <c r="K46" s="291"/>
    </row>
    <row r="47" s="1" customFormat="1" ht="15" customHeight="1">
      <c r="B47" s="294"/>
      <c r="C47" s="295"/>
      <c r="D47" s="293" t="s">
        <v>650</v>
      </c>
      <c r="E47" s="293"/>
      <c r="F47" s="293"/>
      <c r="G47" s="293"/>
      <c r="H47" s="293"/>
      <c r="I47" s="293"/>
      <c r="J47" s="293"/>
      <c r="K47" s="291"/>
    </row>
    <row r="48" s="1" customFormat="1" ht="15" customHeight="1">
      <c r="B48" s="294"/>
      <c r="C48" s="295"/>
      <c r="D48" s="295"/>
      <c r="E48" s="293" t="s">
        <v>651</v>
      </c>
      <c r="F48" s="293"/>
      <c r="G48" s="293"/>
      <c r="H48" s="293"/>
      <c r="I48" s="293"/>
      <c r="J48" s="293"/>
      <c r="K48" s="291"/>
    </row>
    <row r="49" s="1" customFormat="1" ht="15" customHeight="1">
      <c r="B49" s="294"/>
      <c r="C49" s="295"/>
      <c r="D49" s="295"/>
      <c r="E49" s="293" t="s">
        <v>652</v>
      </c>
      <c r="F49" s="293"/>
      <c r="G49" s="293"/>
      <c r="H49" s="293"/>
      <c r="I49" s="293"/>
      <c r="J49" s="293"/>
      <c r="K49" s="291"/>
    </row>
    <row r="50" s="1" customFormat="1" ht="15" customHeight="1">
      <c r="B50" s="294"/>
      <c r="C50" s="295"/>
      <c r="D50" s="295"/>
      <c r="E50" s="293" t="s">
        <v>653</v>
      </c>
      <c r="F50" s="293"/>
      <c r="G50" s="293"/>
      <c r="H50" s="293"/>
      <c r="I50" s="293"/>
      <c r="J50" s="293"/>
      <c r="K50" s="291"/>
    </row>
    <row r="51" s="1" customFormat="1" ht="15" customHeight="1">
      <c r="B51" s="294"/>
      <c r="C51" s="295"/>
      <c r="D51" s="293" t="s">
        <v>654</v>
      </c>
      <c r="E51" s="293"/>
      <c r="F51" s="293"/>
      <c r="G51" s="293"/>
      <c r="H51" s="293"/>
      <c r="I51" s="293"/>
      <c r="J51" s="293"/>
      <c r="K51" s="291"/>
    </row>
    <row r="52" s="1" customFormat="1" ht="25.5" customHeight="1">
      <c r="B52" s="289"/>
      <c r="C52" s="290" t="s">
        <v>655</v>
      </c>
      <c r="D52" s="290"/>
      <c r="E52" s="290"/>
      <c r="F52" s="290"/>
      <c r="G52" s="290"/>
      <c r="H52" s="290"/>
      <c r="I52" s="290"/>
      <c r="J52" s="290"/>
      <c r="K52" s="291"/>
    </row>
    <row r="53" s="1" customFormat="1" ht="5.25" customHeight="1">
      <c r="B53" s="289"/>
      <c r="C53" s="292"/>
      <c r="D53" s="292"/>
      <c r="E53" s="292"/>
      <c r="F53" s="292"/>
      <c r="G53" s="292"/>
      <c r="H53" s="292"/>
      <c r="I53" s="292"/>
      <c r="J53" s="292"/>
      <c r="K53" s="291"/>
    </row>
    <row r="54" s="1" customFormat="1" ht="15" customHeight="1">
      <c r="B54" s="289"/>
      <c r="C54" s="293" t="s">
        <v>656</v>
      </c>
      <c r="D54" s="293"/>
      <c r="E54" s="293"/>
      <c r="F54" s="293"/>
      <c r="G54" s="293"/>
      <c r="H54" s="293"/>
      <c r="I54" s="293"/>
      <c r="J54" s="293"/>
      <c r="K54" s="291"/>
    </row>
    <row r="55" s="1" customFormat="1" ht="15" customHeight="1">
      <c r="B55" s="289"/>
      <c r="C55" s="293" t="s">
        <v>657</v>
      </c>
      <c r="D55" s="293"/>
      <c r="E55" s="293"/>
      <c r="F55" s="293"/>
      <c r="G55" s="293"/>
      <c r="H55" s="293"/>
      <c r="I55" s="293"/>
      <c r="J55" s="293"/>
      <c r="K55" s="291"/>
    </row>
    <row r="56" s="1" customFormat="1" ht="12.75" customHeight="1">
      <c r="B56" s="289"/>
      <c r="C56" s="293"/>
      <c r="D56" s="293"/>
      <c r="E56" s="293"/>
      <c r="F56" s="293"/>
      <c r="G56" s="293"/>
      <c r="H56" s="293"/>
      <c r="I56" s="293"/>
      <c r="J56" s="293"/>
      <c r="K56" s="291"/>
    </row>
    <row r="57" s="1" customFormat="1" ht="15" customHeight="1">
      <c r="B57" s="289"/>
      <c r="C57" s="293" t="s">
        <v>658</v>
      </c>
      <c r="D57" s="293"/>
      <c r="E57" s="293"/>
      <c r="F57" s="293"/>
      <c r="G57" s="293"/>
      <c r="H57" s="293"/>
      <c r="I57" s="293"/>
      <c r="J57" s="293"/>
      <c r="K57" s="291"/>
    </row>
    <row r="58" s="1" customFormat="1" ht="15" customHeight="1">
      <c r="B58" s="289"/>
      <c r="C58" s="295"/>
      <c r="D58" s="293" t="s">
        <v>659</v>
      </c>
      <c r="E58" s="293"/>
      <c r="F58" s="293"/>
      <c r="G58" s="293"/>
      <c r="H58" s="293"/>
      <c r="I58" s="293"/>
      <c r="J58" s="293"/>
      <c r="K58" s="291"/>
    </row>
    <row r="59" s="1" customFormat="1" ht="15" customHeight="1">
      <c r="B59" s="289"/>
      <c r="C59" s="295"/>
      <c r="D59" s="293" t="s">
        <v>660</v>
      </c>
      <c r="E59" s="293"/>
      <c r="F59" s="293"/>
      <c r="G59" s="293"/>
      <c r="H59" s="293"/>
      <c r="I59" s="293"/>
      <c r="J59" s="293"/>
      <c r="K59" s="291"/>
    </row>
    <row r="60" s="1" customFormat="1" ht="15" customHeight="1">
      <c r="B60" s="289"/>
      <c r="C60" s="295"/>
      <c r="D60" s="293" t="s">
        <v>661</v>
      </c>
      <c r="E60" s="293"/>
      <c r="F60" s="293"/>
      <c r="G60" s="293"/>
      <c r="H60" s="293"/>
      <c r="I60" s="293"/>
      <c r="J60" s="293"/>
      <c r="K60" s="291"/>
    </row>
    <row r="61" s="1" customFormat="1" ht="15" customHeight="1">
      <c r="B61" s="289"/>
      <c r="C61" s="295"/>
      <c r="D61" s="293" t="s">
        <v>662</v>
      </c>
      <c r="E61" s="293"/>
      <c r="F61" s="293"/>
      <c r="G61" s="293"/>
      <c r="H61" s="293"/>
      <c r="I61" s="293"/>
      <c r="J61" s="293"/>
      <c r="K61" s="291"/>
    </row>
    <row r="62" s="1" customFormat="1" ht="15" customHeight="1">
      <c r="B62" s="289"/>
      <c r="C62" s="295"/>
      <c r="D62" s="298" t="s">
        <v>663</v>
      </c>
      <c r="E62" s="298"/>
      <c r="F62" s="298"/>
      <c r="G62" s="298"/>
      <c r="H62" s="298"/>
      <c r="I62" s="298"/>
      <c r="J62" s="298"/>
      <c r="K62" s="291"/>
    </row>
    <row r="63" s="1" customFormat="1" ht="15" customHeight="1">
      <c r="B63" s="289"/>
      <c r="C63" s="295"/>
      <c r="D63" s="293" t="s">
        <v>664</v>
      </c>
      <c r="E63" s="293"/>
      <c r="F63" s="293"/>
      <c r="G63" s="293"/>
      <c r="H63" s="293"/>
      <c r="I63" s="293"/>
      <c r="J63" s="293"/>
      <c r="K63" s="291"/>
    </row>
    <row r="64" s="1" customFormat="1" ht="12.75" customHeight="1">
      <c r="B64" s="289"/>
      <c r="C64" s="295"/>
      <c r="D64" s="295"/>
      <c r="E64" s="299"/>
      <c r="F64" s="295"/>
      <c r="G64" s="295"/>
      <c r="H64" s="295"/>
      <c r="I64" s="295"/>
      <c r="J64" s="295"/>
      <c r="K64" s="291"/>
    </row>
    <row r="65" s="1" customFormat="1" ht="15" customHeight="1">
      <c r="B65" s="289"/>
      <c r="C65" s="295"/>
      <c r="D65" s="293" t="s">
        <v>665</v>
      </c>
      <c r="E65" s="293"/>
      <c r="F65" s="293"/>
      <c r="G65" s="293"/>
      <c r="H65" s="293"/>
      <c r="I65" s="293"/>
      <c r="J65" s="293"/>
      <c r="K65" s="291"/>
    </row>
    <row r="66" s="1" customFormat="1" ht="15" customHeight="1">
      <c r="B66" s="289"/>
      <c r="C66" s="295"/>
      <c r="D66" s="298" t="s">
        <v>666</v>
      </c>
      <c r="E66" s="298"/>
      <c r="F66" s="298"/>
      <c r="G66" s="298"/>
      <c r="H66" s="298"/>
      <c r="I66" s="298"/>
      <c r="J66" s="298"/>
      <c r="K66" s="291"/>
    </row>
    <row r="67" s="1" customFormat="1" ht="15" customHeight="1">
      <c r="B67" s="289"/>
      <c r="C67" s="295"/>
      <c r="D67" s="293" t="s">
        <v>667</v>
      </c>
      <c r="E67" s="293"/>
      <c r="F67" s="293"/>
      <c r="G67" s="293"/>
      <c r="H67" s="293"/>
      <c r="I67" s="293"/>
      <c r="J67" s="293"/>
      <c r="K67" s="291"/>
    </row>
    <row r="68" s="1" customFormat="1" ht="15" customHeight="1">
      <c r="B68" s="289"/>
      <c r="C68" s="295"/>
      <c r="D68" s="293" t="s">
        <v>668</v>
      </c>
      <c r="E68" s="293"/>
      <c r="F68" s="293"/>
      <c r="G68" s="293"/>
      <c r="H68" s="293"/>
      <c r="I68" s="293"/>
      <c r="J68" s="293"/>
      <c r="K68" s="291"/>
    </row>
    <row r="69" s="1" customFormat="1" ht="15" customHeight="1">
      <c r="B69" s="289"/>
      <c r="C69" s="295"/>
      <c r="D69" s="293" t="s">
        <v>669</v>
      </c>
      <c r="E69" s="293"/>
      <c r="F69" s="293"/>
      <c r="G69" s="293"/>
      <c r="H69" s="293"/>
      <c r="I69" s="293"/>
      <c r="J69" s="293"/>
      <c r="K69" s="291"/>
    </row>
    <row r="70" s="1" customFormat="1" ht="15" customHeight="1">
      <c r="B70" s="289"/>
      <c r="C70" s="295"/>
      <c r="D70" s="293" t="s">
        <v>670</v>
      </c>
      <c r="E70" s="293"/>
      <c r="F70" s="293"/>
      <c r="G70" s="293"/>
      <c r="H70" s="293"/>
      <c r="I70" s="293"/>
      <c r="J70" s="293"/>
      <c r="K70" s="291"/>
    </row>
    <row r="71" s="1" customFormat="1" ht="12.75" customHeight="1">
      <c r="B71" s="300"/>
      <c r="C71" s="301"/>
      <c r="D71" s="301"/>
      <c r="E71" s="301"/>
      <c r="F71" s="301"/>
      <c r="G71" s="301"/>
      <c r="H71" s="301"/>
      <c r="I71" s="301"/>
      <c r="J71" s="301"/>
      <c r="K71" s="302"/>
    </row>
    <row r="72" s="1" customFormat="1" ht="18.75" customHeight="1">
      <c r="B72" s="303"/>
      <c r="C72" s="303"/>
      <c r="D72" s="303"/>
      <c r="E72" s="303"/>
      <c r="F72" s="303"/>
      <c r="G72" s="303"/>
      <c r="H72" s="303"/>
      <c r="I72" s="303"/>
      <c r="J72" s="303"/>
      <c r="K72" s="304"/>
    </row>
    <row r="73" s="1" customFormat="1" ht="18.75" customHeight="1">
      <c r="B73" s="304"/>
      <c r="C73" s="304"/>
      <c r="D73" s="304"/>
      <c r="E73" s="304"/>
      <c r="F73" s="304"/>
      <c r="G73" s="304"/>
      <c r="H73" s="304"/>
      <c r="I73" s="304"/>
      <c r="J73" s="304"/>
      <c r="K73" s="304"/>
    </row>
    <row r="74" s="1" customFormat="1" ht="7.5" customHeight="1">
      <c r="B74" s="305"/>
      <c r="C74" s="306"/>
      <c r="D74" s="306"/>
      <c r="E74" s="306"/>
      <c r="F74" s="306"/>
      <c r="G74" s="306"/>
      <c r="H74" s="306"/>
      <c r="I74" s="306"/>
      <c r="J74" s="306"/>
      <c r="K74" s="307"/>
    </row>
    <row r="75" s="1" customFormat="1" ht="45" customHeight="1">
      <c r="B75" s="308"/>
      <c r="C75" s="309" t="s">
        <v>671</v>
      </c>
      <c r="D75" s="309"/>
      <c r="E75" s="309"/>
      <c r="F75" s="309"/>
      <c r="G75" s="309"/>
      <c r="H75" s="309"/>
      <c r="I75" s="309"/>
      <c r="J75" s="309"/>
      <c r="K75" s="310"/>
    </row>
    <row r="76" s="1" customFormat="1" ht="17.25" customHeight="1">
      <c r="B76" s="308"/>
      <c r="C76" s="311" t="s">
        <v>672</v>
      </c>
      <c r="D76" s="311"/>
      <c r="E76" s="311"/>
      <c r="F76" s="311" t="s">
        <v>673</v>
      </c>
      <c r="G76" s="312"/>
      <c r="H76" s="311" t="s">
        <v>55</v>
      </c>
      <c r="I76" s="311" t="s">
        <v>58</v>
      </c>
      <c r="J76" s="311" t="s">
        <v>674</v>
      </c>
      <c r="K76" s="310"/>
    </row>
    <row r="77" s="1" customFormat="1" ht="17.25" customHeight="1">
      <c r="B77" s="308"/>
      <c r="C77" s="313" t="s">
        <v>675</v>
      </c>
      <c r="D77" s="313"/>
      <c r="E77" s="313"/>
      <c r="F77" s="314" t="s">
        <v>676</v>
      </c>
      <c r="G77" s="315"/>
      <c r="H77" s="313"/>
      <c r="I77" s="313"/>
      <c r="J77" s="313" t="s">
        <v>677</v>
      </c>
      <c r="K77" s="310"/>
    </row>
    <row r="78" s="1" customFormat="1" ht="5.25" customHeight="1">
      <c r="B78" s="308"/>
      <c r="C78" s="316"/>
      <c r="D78" s="316"/>
      <c r="E78" s="316"/>
      <c r="F78" s="316"/>
      <c r="G78" s="317"/>
      <c r="H78" s="316"/>
      <c r="I78" s="316"/>
      <c r="J78" s="316"/>
      <c r="K78" s="310"/>
    </row>
    <row r="79" s="1" customFormat="1" ht="15" customHeight="1">
      <c r="B79" s="308"/>
      <c r="C79" s="296" t="s">
        <v>54</v>
      </c>
      <c r="D79" s="318"/>
      <c r="E79" s="318"/>
      <c r="F79" s="319" t="s">
        <v>678</v>
      </c>
      <c r="G79" s="320"/>
      <c r="H79" s="296" t="s">
        <v>679</v>
      </c>
      <c r="I79" s="296" t="s">
        <v>680</v>
      </c>
      <c r="J79" s="296">
        <v>20</v>
      </c>
      <c r="K79" s="310"/>
    </row>
    <row r="80" s="1" customFormat="1" ht="15" customHeight="1">
      <c r="B80" s="308"/>
      <c r="C80" s="296" t="s">
        <v>681</v>
      </c>
      <c r="D80" s="296"/>
      <c r="E80" s="296"/>
      <c r="F80" s="319" t="s">
        <v>678</v>
      </c>
      <c r="G80" s="320"/>
      <c r="H80" s="296" t="s">
        <v>682</v>
      </c>
      <c r="I80" s="296" t="s">
        <v>680</v>
      </c>
      <c r="J80" s="296">
        <v>120</v>
      </c>
      <c r="K80" s="310"/>
    </row>
    <row r="81" s="1" customFormat="1" ht="15" customHeight="1">
      <c r="B81" s="321"/>
      <c r="C81" s="296" t="s">
        <v>683</v>
      </c>
      <c r="D81" s="296"/>
      <c r="E81" s="296"/>
      <c r="F81" s="319" t="s">
        <v>684</v>
      </c>
      <c r="G81" s="320"/>
      <c r="H81" s="296" t="s">
        <v>685</v>
      </c>
      <c r="I81" s="296" t="s">
        <v>680</v>
      </c>
      <c r="J81" s="296">
        <v>50</v>
      </c>
      <c r="K81" s="310"/>
    </row>
    <row r="82" s="1" customFormat="1" ht="15" customHeight="1">
      <c r="B82" s="321"/>
      <c r="C82" s="296" t="s">
        <v>686</v>
      </c>
      <c r="D82" s="296"/>
      <c r="E82" s="296"/>
      <c r="F82" s="319" t="s">
        <v>678</v>
      </c>
      <c r="G82" s="320"/>
      <c r="H82" s="296" t="s">
        <v>687</v>
      </c>
      <c r="I82" s="296" t="s">
        <v>688</v>
      </c>
      <c r="J82" s="296"/>
      <c r="K82" s="310"/>
    </row>
    <row r="83" s="1" customFormat="1" ht="15" customHeight="1">
      <c r="B83" s="321"/>
      <c r="C83" s="322" t="s">
        <v>689</v>
      </c>
      <c r="D83" s="322"/>
      <c r="E83" s="322"/>
      <c r="F83" s="323" t="s">
        <v>684</v>
      </c>
      <c r="G83" s="322"/>
      <c r="H83" s="322" t="s">
        <v>690</v>
      </c>
      <c r="I83" s="322" t="s">
        <v>680</v>
      </c>
      <c r="J83" s="322">
        <v>15</v>
      </c>
      <c r="K83" s="310"/>
    </row>
    <row r="84" s="1" customFormat="1" ht="15" customHeight="1">
      <c r="B84" s="321"/>
      <c r="C84" s="322" t="s">
        <v>691</v>
      </c>
      <c r="D84" s="322"/>
      <c r="E84" s="322"/>
      <c r="F84" s="323" t="s">
        <v>684</v>
      </c>
      <c r="G84" s="322"/>
      <c r="H84" s="322" t="s">
        <v>692</v>
      </c>
      <c r="I84" s="322" t="s">
        <v>680</v>
      </c>
      <c r="J84" s="322">
        <v>15</v>
      </c>
      <c r="K84" s="310"/>
    </row>
    <row r="85" s="1" customFormat="1" ht="15" customHeight="1">
      <c r="B85" s="321"/>
      <c r="C85" s="322" t="s">
        <v>693</v>
      </c>
      <c r="D85" s="322"/>
      <c r="E85" s="322"/>
      <c r="F85" s="323" t="s">
        <v>684</v>
      </c>
      <c r="G85" s="322"/>
      <c r="H85" s="322" t="s">
        <v>694</v>
      </c>
      <c r="I85" s="322" t="s">
        <v>680</v>
      </c>
      <c r="J85" s="322">
        <v>20</v>
      </c>
      <c r="K85" s="310"/>
    </row>
    <row r="86" s="1" customFormat="1" ht="15" customHeight="1">
      <c r="B86" s="321"/>
      <c r="C86" s="322" t="s">
        <v>695</v>
      </c>
      <c r="D86" s="322"/>
      <c r="E86" s="322"/>
      <c r="F86" s="323" t="s">
        <v>684</v>
      </c>
      <c r="G86" s="322"/>
      <c r="H86" s="322" t="s">
        <v>696</v>
      </c>
      <c r="I86" s="322" t="s">
        <v>680</v>
      </c>
      <c r="J86" s="322">
        <v>20</v>
      </c>
      <c r="K86" s="310"/>
    </row>
    <row r="87" s="1" customFormat="1" ht="15" customHeight="1">
      <c r="B87" s="321"/>
      <c r="C87" s="296" t="s">
        <v>697</v>
      </c>
      <c r="D87" s="296"/>
      <c r="E87" s="296"/>
      <c r="F87" s="319" t="s">
        <v>684</v>
      </c>
      <c r="G87" s="320"/>
      <c r="H87" s="296" t="s">
        <v>698</v>
      </c>
      <c r="I87" s="296" t="s">
        <v>680</v>
      </c>
      <c r="J87" s="296">
        <v>50</v>
      </c>
      <c r="K87" s="310"/>
    </row>
    <row r="88" s="1" customFormat="1" ht="15" customHeight="1">
      <c r="B88" s="321"/>
      <c r="C88" s="296" t="s">
        <v>699</v>
      </c>
      <c r="D88" s="296"/>
      <c r="E88" s="296"/>
      <c r="F88" s="319" t="s">
        <v>684</v>
      </c>
      <c r="G88" s="320"/>
      <c r="H88" s="296" t="s">
        <v>700</v>
      </c>
      <c r="I88" s="296" t="s">
        <v>680</v>
      </c>
      <c r="J88" s="296">
        <v>20</v>
      </c>
      <c r="K88" s="310"/>
    </row>
    <row r="89" s="1" customFormat="1" ht="15" customHeight="1">
      <c r="B89" s="321"/>
      <c r="C89" s="296" t="s">
        <v>701</v>
      </c>
      <c r="D89" s="296"/>
      <c r="E89" s="296"/>
      <c r="F89" s="319" t="s">
        <v>684</v>
      </c>
      <c r="G89" s="320"/>
      <c r="H89" s="296" t="s">
        <v>702</v>
      </c>
      <c r="I89" s="296" t="s">
        <v>680</v>
      </c>
      <c r="J89" s="296">
        <v>20</v>
      </c>
      <c r="K89" s="310"/>
    </row>
    <row r="90" s="1" customFormat="1" ht="15" customHeight="1">
      <c r="B90" s="321"/>
      <c r="C90" s="296" t="s">
        <v>703</v>
      </c>
      <c r="D90" s="296"/>
      <c r="E90" s="296"/>
      <c r="F90" s="319" t="s">
        <v>684</v>
      </c>
      <c r="G90" s="320"/>
      <c r="H90" s="296" t="s">
        <v>704</v>
      </c>
      <c r="I90" s="296" t="s">
        <v>680</v>
      </c>
      <c r="J90" s="296">
        <v>50</v>
      </c>
      <c r="K90" s="310"/>
    </row>
    <row r="91" s="1" customFormat="1" ht="15" customHeight="1">
      <c r="B91" s="321"/>
      <c r="C91" s="296" t="s">
        <v>705</v>
      </c>
      <c r="D91" s="296"/>
      <c r="E91" s="296"/>
      <c r="F91" s="319" t="s">
        <v>684</v>
      </c>
      <c r="G91" s="320"/>
      <c r="H91" s="296" t="s">
        <v>705</v>
      </c>
      <c r="I91" s="296" t="s">
        <v>680</v>
      </c>
      <c r="J91" s="296">
        <v>50</v>
      </c>
      <c r="K91" s="310"/>
    </row>
    <row r="92" s="1" customFormat="1" ht="15" customHeight="1">
      <c r="B92" s="321"/>
      <c r="C92" s="296" t="s">
        <v>706</v>
      </c>
      <c r="D92" s="296"/>
      <c r="E92" s="296"/>
      <c r="F92" s="319" t="s">
        <v>684</v>
      </c>
      <c r="G92" s="320"/>
      <c r="H92" s="296" t="s">
        <v>707</v>
      </c>
      <c r="I92" s="296" t="s">
        <v>680</v>
      </c>
      <c r="J92" s="296">
        <v>255</v>
      </c>
      <c r="K92" s="310"/>
    </row>
    <row r="93" s="1" customFormat="1" ht="15" customHeight="1">
      <c r="B93" s="321"/>
      <c r="C93" s="296" t="s">
        <v>708</v>
      </c>
      <c r="D93" s="296"/>
      <c r="E93" s="296"/>
      <c r="F93" s="319" t="s">
        <v>678</v>
      </c>
      <c r="G93" s="320"/>
      <c r="H93" s="296" t="s">
        <v>709</v>
      </c>
      <c r="I93" s="296" t="s">
        <v>710</v>
      </c>
      <c r="J93" s="296"/>
      <c r="K93" s="310"/>
    </row>
    <row r="94" s="1" customFormat="1" ht="15" customHeight="1">
      <c r="B94" s="321"/>
      <c r="C94" s="296" t="s">
        <v>711</v>
      </c>
      <c r="D94" s="296"/>
      <c r="E94" s="296"/>
      <c r="F94" s="319" t="s">
        <v>678</v>
      </c>
      <c r="G94" s="320"/>
      <c r="H94" s="296" t="s">
        <v>712</v>
      </c>
      <c r="I94" s="296" t="s">
        <v>713</v>
      </c>
      <c r="J94" s="296"/>
      <c r="K94" s="310"/>
    </row>
    <row r="95" s="1" customFormat="1" ht="15" customHeight="1">
      <c r="B95" s="321"/>
      <c r="C95" s="296" t="s">
        <v>714</v>
      </c>
      <c r="D95" s="296"/>
      <c r="E95" s="296"/>
      <c r="F95" s="319" t="s">
        <v>678</v>
      </c>
      <c r="G95" s="320"/>
      <c r="H95" s="296" t="s">
        <v>714</v>
      </c>
      <c r="I95" s="296" t="s">
        <v>713</v>
      </c>
      <c r="J95" s="296"/>
      <c r="K95" s="310"/>
    </row>
    <row r="96" s="1" customFormat="1" ht="15" customHeight="1">
      <c r="B96" s="321"/>
      <c r="C96" s="296" t="s">
        <v>39</v>
      </c>
      <c r="D96" s="296"/>
      <c r="E96" s="296"/>
      <c r="F96" s="319" t="s">
        <v>678</v>
      </c>
      <c r="G96" s="320"/>
      <c r="H96" s="296" t="s">
        <v>715</v>
      </c>
      <c r="I96" s="296" t="s">
        <v>713</v>
      </c>
      <c r="J96" s="296"/>
      <c r="K96" s="310"/>
    </row>
    <row r="97" s="1" customFormat="1" ht="15" customHeight="1">
      <c r="B97" s="321"/>
      <c r="C97" s="296" t="s">
        <v>49</v>
      </c>
      <c r="D97" s="296"/>
      <c r="E97" s="296"/>
      <c r="F97" s="319" t="s">
        <v>678</v>
      </c>
      <c r="G97" s="320"/>
      <c r="H97" s="296" t="s">
        <v>716</v>
      </c>
      <c r="I97" s="296" t="s">
        <v>713</v>
      </c>
      <c r="J97" s="296"/>
      <c r="K97" s="310"/>
    </row>
    <row r="98" s="1" customFormat="1" ht="15" customHeight="1">
      <c r="B98" s="324"/>
      <c r="C98" s="325"/>
      <c r="D98" s="325"/>
      <c r="E98" s="325"/>
      <c r="F98" s="325"/>
      <c r="G98" s="325"/>
      <c r="H98" s="325"/>
      <c r="I98" s="325"/>
      <c r="J98" s="325"/>
      <c r="K98" s="326"/>
    </row>
    <row r="99" s="1" customFormat="1" ht="18.75" customHeight="1">
      <c r="B99" s="327"/>
      <c r="C99" s="328"/>
      <c r="D99" s="328"/>
      <c r="E99" s="328"/>
      <c r="F99" s="328"/>
      <c r="G99" s="328"/>
      <c r="H99" s="328"/>
      <c r="I99" s="328"/>
      <c r="J99" s="328"/>
      <c r="K99" s="327"/>
    </row>
    <row r="100" s="1" customFormat="1" ht="18.75" customHeight="1">
      <c r="B100" s="304"/>
      <c r="C100" s="304"/>
      <c r="D100" s="304"/>
      <c r="E100" s="304"/>
      <c r="F100" s="304"/>
      <c r="G100" s="304"/>
      <c r="H100" s="304"/>
      <c r="I100" s="304"/>
      <c r="J100" s="304"/>
      <c r="K100" s="304"/>
    </row>
    <row r="101" s="1" customFormat="1" ht="7.5" customHeight="1">
      <c r="B101" s="305"/>
      <c r="C101" s="306"/>
      <c r="D101" s="306"/>
      <c r="E101" s="306"/>
      <c r="F101" s="306"/>
      <c r="G101" s="306"/>
      <c r="H101" s="306"/>
      <c r="I101" s="306"/>
      <c r="J101" s="306"/>
      <c r="K101" s="307"/>
    </row>
    <row r="102" s="1" customFormat="1" ht="45" customHeight="1">
      <c r="B102" s="308"/>
      <c r="C102" s="309" t="s">
        <v>717</v>
      </c>
      <c r="D102" s="309"/>
      <c r="E102" s="309"/>
      <c r="F102" s="309"/>
      <c r="G102" s="309"/>
      <c r="H102" s="309"/>
      <c r="I102" s="309"/>
      <c r="J102" s="309"/>
      <c r="K102" s="310"/>
    </row>
    <row r="103" s="1" customFormat="1" ht="17.25" customHeight="1">
      <c r="B103" s="308"/>
      <c r="C103" s="311" t="s">
        <v>672</v>
      </c>
      <c r="D103" s="311"/>
      <c r="E103" s="311"/>
      <c r="F103" s="311" t="s">
        <v>673</v>
      </c>
      <c r="G103" s="312"/>
      <c r="H103" s="311" t="s">
        <v>55</v>
      </c>
      <c r="I103" s="311" t="s">
        <v>58</v>
      </c>
      <c r="J103" s="311" t="s">
        <v>674</v>
      </c>
      <c r="K103" s="310"/>
    </row>
    <row r="104" s="1" customFormat="1" ht="17.25" customHeight="1">
      <c r="B104" s="308"/>
      <c r="C104" s="313" t="s">
        <v>675</v>
      </c>
      <c r="D104" s="313"/>
      <c r="E104" s="313"/>
      <c r="F104" s="314" t="s">
        <v>676</v>
      </c>
      <c r="G104" s="315"/>
      <c r="H104" s="313"/>
      <c r="I104" s="313"/>
      <c r="J104" s="313" t="s">
        <v>677</v>
      </c>
      <c r="K104" s="310"/>
    </row>
    <row r="105" s="1" customFormat="1" ht="5.25" customHeight="1">
      <c r="B105" s="308"/>
      <c r="C105" s="311"/>
      <c r="D105" s="311"/>
      <c r="E105" s="311"/>
      <c r="F105" s="311"/>
      <c r="G105" s="329"/>
      <c r="H105" s="311"/>
      <c r="I105" s="311"/>
      <c r="J105" s="311"/>
      <c r="K105" s="310"/>
    </row>
    <row r="106" s="1" customFormat="1" ht="15" customHeight="1">
      <c r="B106" s="308"/>
      <c r="C106" s="296" t="s">
        <v>54</v>
      </c>
      <c r="D106" s="318"/>
      <c r="E106" s="318"/>
      <c r="F106" s="319" t="s">
        <v>678</v>
      </c>
      <c r="G106" s="296"/>
      <c r="H106" s="296" t="s">
        <v>718</v>
      </c>
      <c r="I106" s="296" t="s">
        <v>680</v>
      </c>
      <c r="J106" s="296">
        <v>20</v>
      </c>
      <c r="K106" s="310"/>
    </row>
    <row r="107" s="1" customFormat="1" ht="15" customHeight="1">
      <c r="B107" s="308"/>
      <c r="C107" s="296" t="s">
        <v>681</v>
      </c>
      <c r="D107" s="296"/>
      <c r="E107" s="296"/>
      <c r="F107" s="319" t="s">
        <v>678</v>
      </c>
      <c r="G107" s="296"/>
      <c r="H107" s="296" t="s">
        <v>718</v>
      </c>
      <c r="I107" s="296" t="s">
        <v>680</v>
      </c>
      <c r="J107" s="296">
        <v>120</v>
      </c>
      <c r="K107" s="310"/>
    </row>
    <row r="108" s="1" customFormat="1" ht="15" customHeight="1">
      <c r="B108" s="321"/>
      <c r="C108" s="296" t="s">
        <v>683</v>
      </c>
      <c r="D108" s="296"/>
      <c r="E108" s="296"/>
      <c r="F108" s="319" t="s">
        <v>684</v>
      </c>
      <c r="G108" s="296"/>
      <c r="H108" s="296" t="s">
        <v>718</v>
      </c>
      <c r="I108" s="296" t="s">
        <v>680</v>
      </c>
      <c r="J108" s="296">
        <v>50</v>
      </c>
      <c r="K108" s="310"/>
    </row>
    <row r="109" s="1" customFormat="1" ht="15" customHeight="1">
      <c r="B109" s="321"/>
      <c r="C109" s="296" t="s">
        <v>686</v>
      </c>
      <c r="D109" s="296"/>
      <c r="E109" s="296"/>
      <c r="F109" s="319" t="s">
        <v>678</v>
      </c>
      <c r="G109" s="296"/>
      <c r="H109" s="296" t="s">
        <v>718</v>
      </c>
      <c r="I109" s="296" t="s">
        <v>688</v>
      </c>
      <c r="J109" s="296"/>
      <c r="K109" s="310"/>
    </row>
    <row r="110" s="1" customFormat="1" ht="15" customHeight="1">
      <c r="B110" s="321"/>
      <c r="C110" s="296" t="s">
        <v>697</v>
      </c>
      <c r="D110" s="296"/>
      <c r="E110" s="296"/>
      <c r="F110" s="319" t="s">
        <v>684</v>
      </c>
      <c r="G110" s="296"/>
      <c r="H110" s="296" t="s">
        <v>718</v>
      </c>
      <c r="I110" s="296" t="s">
        <v>680</v>
      </c>
      <c r="J110" s="296">
        <v>50</v>
      </c>
      <c r="K110" s="310"/>
    </row>
    <row r="111" s="1" customFormat="1" ht="15" customHeight="1">
      <c r="B111" s="321"/>
      <c r="C111" s="296" t="s">
        <v>705</v>
      </c>
      <c r="D111" s="296"/>
      <c r="E111" s="296"/>
      <c r="F111" s="319" t="s">
        <v>684</v>
      </c>
      <c r="G111" s="296"/>
      <c r="H111" s="296" t="s">
        <v>718</v>
      </c>
      <c r="I111" s="296" t="s">
        <v>680</v>
      </c>
      <c r="J111" s="296">
        <v>50</v>
      </c>
      <c r="K111" s="310"/>
    </row>
    <row r="112" s="1" customFormat="1" ht="15" customHeight="1">
      <c r="B112" s="321"/>
      <c r="C112" s="296" t="s">
        <v>703</v>
      </c>
      <c r="D112" s="296"/>
      <c r="E112" s="296"/>
      <c r="F112" s="319" t="s">
        <v>684</v>
      </c>
      <c r="G112" s="296"/>
      <c r="H112" s="296" t="s">
        <v>718</v>
      </c>
      <c r="I112" s="296" t="s">
        <v>680</v>
      </c>
      <c r="J112" s="296">
        <v>50</v>
      </c>
      <c r="K112" s="310"/>
    </row>
    <row r="113" s="1" customFormat="1" ht="15" customHeight="1">
      <c r="B113" s="321"/>
      <c r="C113" s="296" t="s">
        <v>54</v>
      </c>
      <c r="D113" s="296"/>
      <c r="E113" s="296"/>
      <c r="F113" s="319" t="s">
        <v>678</v>
      </c>
      <c r="G113" s="296"/>
      <c r="H113" s="296" t="s">
        <v>719</v>
      </c>
      <c r="I113" s="296" t="s">
        <v>680</v>
      </c>
      <c r="J113" s="296">
        <v>20</v>
      </c>
      <c r="K113" s="310"/>
    </row>
    <row r="114" s="1" customFormat="1" ht="15" customHeight="1">
      <c r="B114" s="321"/>
      <c r="C114" s="296" t="s">
        <v>720</v>
      </c>
      <c r="D114" s="296"/>
      <c r="E114" s="296"/>
      <c r="F114" s="319" t="s">
        <v>678</v>
      </c>
      <c r="G114" s="296"/>
      <c r="H114" s="296" t="s">
        <v>721</v>
      </c>
      <c r="I114" s="296" t="s">
        <v>680</v>
      </c>
      <c r="J114" s="296">
        <v>120</v>
      </c>
      <c r="K114" s="310"/>
    </row>
    <row r="115" s="1" customFormat="1" ht="15" customHeight="1">
      <c r="B115" s="321"/>
      <c r="C115" s="296" t="s">
        <v>39</v>
      </c>
      <c r="D115" s="296"/>
      <c r="E115" s="296"/>
      <c r="F115" s="319" t="s">
        <v>678</v>
      </c>
      <c r="G115" s="296"/>
      <c r="H115" s="296" t="s">
        <v>722</v>
      </c>
      <c r="I115" s="296" t="s">
        <v>713</v>
      </c>
      <c r="J115" s="296"/>
      <c r="K115" s="310"/>
    </row>
    <row r="116" s="1" customFormat="1" ht="15" customHeight="1">
      <c r="B116" s="321"/>
      <c r="C116" s="296" t="s">
        <v>49</v>
      </c>
      <c r="D116" s="296"/>
      <c r="E116" s="296"/>
      <c r="F116" s="319" t="s">
        <v>678</v>
      </c>
      <c r="G116" s="296"/>
      <c r="H116" s="296" t="s">
        <v>723</v>
      </c>
      <c r="I116" s="296" t="s">
        <v>713</v>
      </c>
      <c r="J116" s="296"/>
      <c r="K116" s="310"/>
    </row>
    <row r="117" s="1" customFormat="1" ht="15" customHeight="1">
      <c r="B117" s="321"/>
      <c r="C117" s="296" t="s">
        <v>58</v>
      </c>
      <c r="D117" s="296"/>
      <c r="E117" s="296"/>
      <c r="F117" s="319" t="s">
        <v>678</v>
      </c>
      <c r="G117" s="296"/>
      <c r="H117" s="296" t="s">
        <v>724</v>
      </c>
      <c r="I117" s="296" t="s">
        <v>725</v>
      </c>
      <c r="J117" s="296"/>
      <c r="K117" s="310"/>
    </row>
    <row r="118" s="1" customFormat="1" ht="15" customHeight="1">
      <c r="B118" s="324"/>
      <c r="C118" s="330"/>
      <c r="D118" s="330"/>
      <c r="E118" s="330"/>
      <c r="F118" s="330"/>
      <c r="G118" s="330"/>
      <c r="H118" s="330"/>
      <c r="I118" s="330"/>
      <c r="J118" s="330"/>
      <c r="K118" s="326"/>
    </row>
    <row r="119" s="1" customFormat="1" ht="18.75" customHeight="1">
      <c r="B119" s="331"/>
      <c r="C119" s="332"/>
      <c r="D119" s="332"/>
      <c r="E119" s="332"/>
      <c r="F119" s="333"/>
      <c r="G119" s="332"/>
      <c r="H119" s="332"/>
      <c r="I119" s="332"/>
      <c r="J119" s="332"/>
      <c r="K119" s="331"/>
    </row>
    <row r="120" s="1" customFormat="1" ht="18.75" customHeight="1">
      <c r="B120" s="304"/>
      <c r="C120" s="304"/>
      <c r="D120" s="304"/>
      <c r="E120" s="304"/>
      <c r="F120" s="304"/>
      <c r="G120" s="304"/>
      <c r="H120" s="304"/>
      <c r="I120" s="304"/>
      <c r="J120" s="304"/>
      <c r="K120" s="304"/>
    </row>
    <row r="121" s="1" customFormat="1" ht="7.5" customHeight="1">
      <c r="B121" s="334"/>
      <c r="C121" s="335"/>
      <c r="D121" s="335"/>
      <c r="E121" s="335"/>
      <c r="F121" s="335"/>
      <c r="G121" s="335"/>
      <c r="H121" s="335"/>
      <c r="I121" s="335"/>
      <c r="J121" s="335"/>
      <c r="K121" s="336"/>
    </row>
    <row r="122" s="1" customFormat="1" ht="45" customHeight="1">
      <c r="B122" s="337"/>
      <c r="C122" s="287" t="s">
        <v>726</v>
      </c>
      <c r="D122" s="287"/>
      <c r="E122" s="287"/>
      <c r="F122" s="287"/>
      <c r="G122" s="287"/>
      <c r="H122" s="287"/>
      <c r="I122" s="287"/>
      <c r="J122" s="287"/>
      <c r="K122" s="338"/>
    </row>
    <row r="123" s="1" customFormat="1" ht="17.25" customHeight="1">
      <c r="B123" s="339"/>
      <c r="C123" s="311" t="s">
        <v>672</v>
      </c>
      <c r="D123" s="311"/>
      <c r="E123" s="311"/>
      <c r="F123" s="311" t="s">
        <v>673</v>
      </c>
      <c r="G123" s="312"/>
      <c r="H123" s="311" t="s">
        <v>55</v>
      </c>
      <c r="I123" s="311" t="s">
        <v>58</v>
      </c>
      <c r="J123" s="311" t="s">
        <v>674</v>
      </c>
      <c r="K123" s="340"/>
    </row>
    <row r="124" s="1" customFormat="1" ht="17.25" customHeight="1">
      <c r="B124" s="339"/>
      <c r="C124" s="313" t="s">
        <v>675</v>
      </c>
      <c r="D124" s="313"/>
      <c r="E124" s="313"/>
      <c r="F124" s="314" t="s">
        <v>676</v>
      </c>
      <c r="G124" s="315"/>
      <c r="H124" s="313"/>
      <c r="I124" s="313"/>
      <c r="J124" s="313" t="s">
        <v>677</v>
      </c>
      <c r="K124" s="340"/>
    </row>
    <row r="125" s="1" customFormat="1" ht="5.25" customHeight="1">
      <c r="B125" s="341"/>
      <c r="C125" s="316"/>
      <c r="D125" s="316"/>
      <c r="E125" s="316"/>
      <c r="F125" s="316"/>
      <c r="G125" s="342"/>
      <c r="H125" s="316"/>
      <c r="I125" s="316"/>
      <c r="J125" s="316"/>
      <c r="K125" s="343"/>
    </row>
    <row r="126" s="1" customFormat="1" ht="15" customHeight="1">
      <c r="B126" s="341"/>
      <c r="C126" s="296" t="s">
        <v>681</v>
      </c>
      <c r="D126" s="318"/>
      <c r="E126" s="318"/>
      <c r="F126" s="319" t="s">
        <v>678</v>
      </c>
      <c r="G126" s="296"/>
      <c r="H126" s="296" t="s">
        <v>718</v>
      </c>
      <c r="I126" s="296" t="s">
        <v>680</v>
      </c>
      <c r="J126" s="296">
        <v>120</v>
      </c>
      <c r="K126" s="344"/>
    </row>
    <row r="127" s="1" customFormat="1" ht="15" customHeight="1">
      <c r="B127" s="341"/>
      <c r="C127" s="296" t="s">
        <v>727</v>
      </c>
      <c r="D127" s="296"/>
      <c r="E127" s="296"/>
      <c r="F127" s="319" t="s">
        <v>678</v>
      </c>
      <c r="G127" s="296"/>
      <c r="H127" s="296" t="s">
        <v>728</v>
      </c>
      <c r="I127" s="296" t="s">
        <v>680</v>
      </c>
      <c r="J127" s="296" t="s">
        <v>729</v>
      </c>
      <c r="K127" s="344"/>
    </row>
    <row r="128" s="1" customFormat="1" ht="15" customHeight="1">
      <c r="B128" s="341"/>
      <c r="C128" s="296" t="s">
        <v>86</v>
      </c>
      <c r="D128" s="296"/>
      <c r="E128" s="296"/>
      <c r="F128" s="319" t="s">
        <v>678</v>
      </c>
      <c r="G128" s="296"/>
      <c r="H128" s="296" t="s">
        <v>730</v>
      </c>
      <c r="I128" s="296" t="s">
        <v>680</v>
      </c>
      <c r="J128" s="296" t="s">
        <v>729</v>
      </c>
      <c r="K128" s="344"/>
    </row>
    <row r="129" s="1" customFormat="1" ht="15" customHeight="1">
      <c r="B129" s="341"/>
      <c r="C129" s="296" t="s">
        <v>689</v>
      </c>
      <c r="D129" s="296"/>
      <c r="E129" s="296"/>
      <c r="F129" s="319" t="s">
        <v>684</v>
      </c>
      <c r="G129" s="296"/>
      <c r="H129" s="296" t="s">
        <v>690</v>
      </c>
      <c r="I129" s="296" t="s">
        <v>680</v>
      </c>
      <c r="J129" s="296">
        <v>15</v>
      </c>
      <c r="K129" s="344"/>
    </row>
    <row r="130" s="1" customFormat="1" ht="15" customHeight="1">
      <c r="B130" s="341"/>
      <c r="C130" s="322" t="s">
        <v>691</v>
      </c>
      <c r="D130" s="322"/>
      <c r="E130" s="322"/>
      <c r="F130" s="323" t="s">
        <v>684</v>
      </c>
      <c r="G130" s="322"/>
      <c r="H130" s="322" t="s">
        <v>692</v>
      </c>
      <c r="I130" s="322" t="s">
        <v>680</v>
      </c>
      <c r="J130" s="322">
        <v>15</v>
      </c>
      <c r="K130" s="344"/>
    </row>
    <row r="131" s="1" customFormat="1" ht="15" customHeight="1">
      <c r="B131" s="341"/>
      <c r="C131" s="322" t="s">
        <v>693</v>
      </c>
      <c r="D131" s="322"/>
      <c r="E131" s="322"/>
      <c r="F131" s="323" t="s">
        <v>684</v>
      </c>
      <c r="G131" s="322"/>
      <c r="H131" s="322" t="s">
        <v>694</v>
      </c>
      <c r="I131" s="322" t="s">
        <v>680</v>
      </c>
      <c r="J131" s="322">
        <v>20</v>
      </c>
      <c r="K131" s="344"/>
    </row>
    <row r="132" s="1" customFormat="1" ht="15" customHeight="1">
      <c r="B132" s="341"/>
      <c r="C132" s="322" t="s">
        <v>695</v>
      </c>
      <c r="D132" s="322"/>
      <c r="E132" s="322"/>
      <c r="F132" s="323" t="s">
        <v>684</v>
      </c>
      <c r="G132" s="322"/>
      <c r="H132" s="322" t="s">
        <v>696</v>
      </c>
      <c r="I132" s="322" t="s">
        <v>680</v>
      </c>
      <c r="J132" s="322">
        <v>20</v>
      </c>
      <c r="K132" s="344"/>
    </row>
    <row r="133" s="1" customFormat="1" ht="15" customHeight="1">
      <c r="B133" s="341"/>
      <c r="C133" s="296" t="s">
        <v>683</v>
      </c>
      <c r="D133" s="296"/>
      <c r="E133" s="296"/>
      <c r="F133" s="319" t="s">
        <v>684</v>
      </c>
      <c r="G133" s="296"/>
      <c r="H133" s="296" t="s">
        <v>718</v>
      </c>
      <c r="I133" s="296" t="s">
        <v>680</v>
      </c>
      <c r="J133" s="296">
        <v>50</v>
      </c>
      <c r="K133" s="344"/>
    </row>
    <row r="134" s="1" customFormat="1" ht="15" customHeight="1">
      <c r="B134" s="341"/>
      <c r="C134" s="296" t="s">
        <v>697</v>
      </c>
      <c r="D134" s="296"/>
      <c r="E134" s="296"/>
      <c r="F134" s="319" t="s">
        <v>684</v>
      </c>
      <c r="G134" s="296"/>
      <c r="H134" s="296" t="s">
        <v>718</v>
      </c>
      <c r="I134" s="296" t="s">
        <v>680</v>
      </c>
      <c r="J134" s="296">
        <v>50</v>
      </c>
      <c r="K134" s="344"/>
    </row>
    <row r="135" s="1" customFormat="1" ht="15" customHeight="1">
      <c r="B135" s="341"/>
      <c r="C135" s="296" t="s">
        <v>703</v>
      </c>
      <c r="D135" s="296"/>
      <c r="E135" s="296"/>
      <c r="F135" s="319" t="s">
        <v>684</v>
      </c>
      <c r="G135" s="296"/>
      <c r="H135" s="296" t="s">
        <v>718</v>
      </c>
      <c r="I135" s="296" t="s">
        <v>680</v>
      </c>
      <c r="J135" s="296">
        <v>50</v>
      </c>
      <c r="K135" s="344"/>
    </row>
    <row r="136" s="1" customFormat="1" ht="15" customHeight="1">
      <c r="B136" s="341"/>
      <c r="C136" s="296" t="s">
        <v>705</v>
      </c>
      <c r="D136" s="296"/>
      <c r="E136" s="296"/>
      <c r="F136" s="319" t="s">
        <v>684</v>
      </c>
      <c r="G136" s="296"/>
      <c r="H136" s="296" t="s">
        <v>718</v>
      </c>
      <c r="I136" s="296" t="s">
        <v>680</v>
      </c>
      <c r="J136" s="296">
        <v>50</v>
      </c>
      <c r="K136" s="344"/>
    </row>
    <row r="137" s="1" customFormat="1" ht="15" customHeight="1">
      <c r="B137" s="341"/>
      <c r="C137" s="296" t="s">
        <v>706</v>
      </c>
      <c r="D137" s="296"/>
      <c r="E137" s="296"/>
      <c r="F137" s="319" t="s">
        <v>684</v>
      </c>
      <c r="G137" s="296"/>
      <c r="H137" s="296" t="s">
        <v>731</v>
      </c>
      <c r="I137" s="296" t="s">
        <v>680</v>
      </c>
      <c r="J137" s="296">
        <v>255</v>
      </c>
      <c r="K137" s="344"/>
    </row>
    <row r="138" s="1" customFormat="1" ht="15" customHeight="1">
      <c r="B138" s="341"/>
      <c r="C138" s="296" t="s">
        <v>708</v>
      </c>
      <c r="D138" s="296"/>
      <c r="E138" s="296"/>
      <c r="F138" s="319" t="s">
        <v>678</v>
      </c>
      <c r="G138" s="296"/>
      <c r="H138" s="296" t="s">
        <v>732</v>
      </c>
      <c r="I138" s="296" t="s">
        <v>710</v>
      </c>
      <c r="J138" s="296"/>
      <c r="K138" s="344"/>
    </row>
    <row r="139" s="1" customFormat="1" ht="15" customHeight="1">
      <c r="B139" s="341"/>
      <c r="C139" s="296" t="s">
        <v>711</v>
      </c>
      <c r="D139" s="296"/>
      <c r="E139" s="296"/>
      <c r="F139" s="319" t="s">
        <v>678</v>
      </c>
      <c r="G139" s="296"/>
      <c r="H139" s="296" t="s">
        <v>733</v>
      </c>
      <c r="I139" s="296" t="s">
        <v>713</v>
      </c>
      <c r="J139" s="296"/>
      <c r="K139" s="344"/>
    </row>
    <row r="140" s="1" customFormat="1" ht="15" customHeight="1">
      <c r="B140" s="341"/>
      <c r="C140" s="296" t="s">
        <v>714</v>
      </c>
      <c r="D140" s="296"/>
      <c r="E140" s="296"/>
      <c r="F140" s="319" t="s">
        <v>678</v>
      </c>
      <c r="G140" s="296"/>
      <c r="H140" s="296" t="s">
        <v>714</v>
      </c>
      <c r="I140" s="296" t="s">
        <v>713</v>
      </c>
      <c r="J140" s="296"/>
      <c r="K140" s="344"/>
    </row>
    <row r="141" s="1" customFormat="1" ht="15" customHeight="1">
      <c r="B141" s="341"/>
      <c r="C141" s="296" t="s">
        <v>39</v>
      </c>
      <c r="D141" s="296"/>
      <c r="E141" s="296"/>
      <c r="F141" s="319" t="s">
        <v>678</v>
      </c>
      <c r="G141" s="296"/>
      <c r="H141" s="296" t="s">
        <v>734</v>
      </c>
      <c r="I141" s="296" t="s">
        <v>713</v>
      </c>
      <c r="J141" s="296"/>
      <c r="K141" s="344"/>
    </row>
    <row r="142" s="1" customFormat="1" ht="15" customHeight="1">
      <c r="B142" s="341"/>
      <c r="C142" s="296" t="s">
        <v>735</v>
      </c>
      <c r="D142" s="296"/>
      <c r="E142" s="296"/>
      <c r="F142" s="319" t="s">
        <v>678</v>
      </c>
      <c r="G142" s="296"/>
      <c r="H142" s="296" t="s">
        <v>736</v>
      </c>
      <c r="I142" s="296" t="s">
        <v>713</v>
      </c>
      <c r="J142" s="296"/>
      <c r="K142" s="344"/>
    </row>
    <row r="143" s="1" customFormat="1" ht="15" customHeight="1">
      <c r="B143" s="345"/>
      <c r="C143" s="346"/>
      <c r="D143" s="346"/>
      <c r="E143" s="346"/>
      <c r="F143" s="346"/>
      <c r="G143" s="346"/>
      <c r="H143" s="346"/>
      <c r="I143" s="346"/>
      <c r="J143" s="346"/>
      <c r="K143" s="347"/>
    </row>
    <row r="144" s="1" customFormat="1" ht="18.75" customHeight="1">
      <c r="B144" s="332"/>
      <c r="C144" s="332"/>
      <c r="D144" s="332"/>
      <c r="E144" s="332"/>
      <c r="F144" s="333"/>
      <c r="G144" s="332"/>
      <c r="H144" s="332"/>
      <c r="I144" s="332"/>
      <c r="J144" s="332"/>
      <c r="K144" s="332"/>
    </row>
    <row r="145" s="1" customFormat="1" ht="18.75" customHeight="1">
      <c r="B145" s="304"/>
      <c r="C145" s="304"/>
      <c r="D145" s="304"/>
      <c r="E145" s="304"/>
      <c r="F145" s="304"/>
      <c r="G145" s="304"/>
      <c r="H145" s="304"/>
      <c r="I145" s="304"/>
      <c r="J145" s="304"/>
      <c r="K145" s="304"/>
    </row>
    <row r="146" s="1" customFormat="1" ht="7.5" customHeight="1">
      <c r="B146" s="305"/>
      <c r="C146" s="306"/>
      <c r="D146" s="306"/>
      <c r="E146" s="306"/>
      <c r="F146" s="306"/>
      <c r="G146" s="306"/>
      <c r="H146" s="306"/>
      <c r="I146" s="306"/>
      <c r="J146" s="306"/>
      <c r="K146" s="307"/>
    </row>
    <row r="147" s="1" customFormat="1" ht="45" customHeight="1">
      <c r="B147" s="308"/>
      <c r="C147" s="309" t="s">
        <v>737</v>
      </c>
      <c r="D147" s="309"/>
      <c r="E147" s="309"/>
      <c r="F147" s="309"/>
      <c r="G147" s="309"/>
      <c r="H147" s="309"/>
      <c r="I147" s="309"/>
      <c r="J147" s="309"/>
      <c r="K147" s="310"/>
    </row>
    <row r="148" s="1" customFormat="1" ht="17.25" customHeight="1">
      <c r="B148" s="308"/>
      <c r="C148" s="311" t="s">
        <v>672</v>
      </c>
      <c r="D148" s="311"/>
      <c r="E148" s="311"/>
      <c r="F148" s="311" t="s">
        <v>673</v>
      </c>
      <c r="G148" s="312"/>
      <c r="H148" s="311" t="s">
        <v>55</v>
      </c>
      <c r="I148" s="311" t="s">
        <v>58</v>
      </c>
      <c r="J148" s="311" t="s">
        <v>674</v>
      </c>
      <c r="K148" s="310"/>
    </row>
    <row r="149" s="1" customFormat="1" ht="17.25" customHeight="1">
      <c r="B149" s="308"/>
      <c r="C149" s="313" t="s">
        <v>675</v>
      </c>
      <c r="D149" s="313"/>
      <c r="E149" s="313"/>
      <c r="F149" s="314" t="s">
        <v>676</v>
      </c>
      <c r="G149" s="315"/>
      <c r="H149" s="313"/>
      <c r="I149" s="313"/>
      <c r="J149" s="313" t="s">
        <v>677</v>
      </c>
      <c r="K149" s="310"/>
    </row>
    <row r="150" s="1" customFormat="1" ht="5.25" customHeight="1">
      <c r="B150" s="321"/>
      <c r="C150" s="316"/>
      <c r="D150" s="316"/>
      <c r="E150" s="316"/>
      <c r="F150" s="316"/>
      <c r="G150" s="317"/>
      <c r="H150" s="316"/>
      <c r="I150" s="316"/>
      <c r="J150" s="316"/>
      <c r="K150" s="344"/>
    </row>
    <row r="151" s="1" customFormat="1" ht="15" customHeight="1">
      <c r="B151" s="321"/>
      <c r="C151" s="348" t="s">
        <v>681</v>
      </c>
      <c r="D151" s="296"/>
      <c r="E151" s="296"/>
      <c r="F151" s="349" t="s">
        <v>678</v>
      </c>
      <c r="G151" s="296"/>
      <c r="H151" s="348" t="s">
        <v>718</v>
      </c>
      <c r="I151" s="348" t="s">
        <v>680</v>
      </c>
      <c r="J151" s="348">
        <v>120</v>
      </c>
      <c r="K151" s="344"/>
    </row>
    <row r="152" s="1" customFormat="1" ht="15" customHeight="1">
      <c r="B152" s="321"/>
      <c r="C152" s="348" t="s">
        <v>727</v>
      </c>
      <c r="D152" s="296"/>
      <c r="E152" s="296"/>
      <c r="F152" s="349" t="s">
        <v>678</v>
      </c>
      <c r="G152" s="296"/>
      <c r="H152" s="348" t="s">
        <v>738</v>
      </c>
      <c r="I152" s="348" t="s">
        <v>680</v>
      </c>
      <c r="J152" s="348" t="s">
        <v>729</v>
      </c>
      <c r="K152" s="344"/>
    </row>
    <row r="153" s="1" customFormat="1" ht="15" customHeight="1">
      <c r="B153" s="321"/>
      <c r="C153" s="348" t="s">
        <v>86</v>
      </c>
      <c r="D153" s="296"/>
      <c r="E153" s="296"/>
      <c r="F153" s="349" t="s">
        <v>678</v>
      </c>
      <c r="G153" s="296"/>
      <c r="H153" s="348" t="s">
        <v>739</v>
      </c>
      <c r="I153" s="348" t="s">
        <v>680</v>
      </c>
      <c r="J153" s="348" t="s">
        <v>729</v>
      </c>
      <c r="K153" s="344"/>
    </row>
    <row r="154" s="1" customFormat="1" ht="15" customHeight="1">
      <c r="B154" s="321"/>
      <c r="C154" s="348" t="s">
        <v>683</v>
      </c>
      <c r="D154" s="296"/>
      <c r="E154" s="296"/>
      <c r="F154" s="349" t="s">
        <v>684</v>
      </c>
      <c r="G154" s="296"/>
      <c r="H154" s="348" t="s">
        <v>718</v>
      </c>
      <c r="I154" s="348" t="s">
        <v>680</v>
      </c>
      <c r="J154" s="348">
        <v>50</v>
      </c>
      <c r="K154" s="344"/>
    </row>
    <row r="155" s="1" customFormat="1" ht="15" customHeight="1">
      <c r="B155" s="321"/>
      <c r="C155" s="348" t="s">
        <v>686</v>
      </c>
      <c r="D155" s="296"/>
      <c r="E155" s="296"/>
      <c r="F155" s="349" t="s">
        <v>678</v>
      </c>
      <c r="G155" s="296"/>
      <c r="H155" s="348" t="s">
        <v>718</v>
      </c>
      <c r="I155" s="348" t="s">
        <v>688</v>
      </c>
      <c r="J155" s="348"/>
      <c r="K155" s="344"/>
    </row>
    <row r="156" s="1" customFormat="1" ht="15" customHeight="1">
      <c r="B156" s="321"/>
      <c r="C156" s="348" t="s">
        <v>697</v>
      </c>
      <c r="D156" s="296"/>
      <c r="E156" s="296"/>
      <c r="F156" s="349" t="s">
        <v>684</v>
      </c>
      <c r="G156" s="296"/>
      <c r="H156" s="348" t="s">
        <v>718</v>
      </c>
      <c r="I156" s="348" t="s">
        <v>680</v>
      </c>
      <c r="J156" s="348">
        <v>50</v>
      </c>
      <c r="K156" s="344"/>
    </row>
    <row r="157" s="1" customFormat="1" ht="15" customHeight="1">
      <c r="B157" s="321"/>
      <c r="C157" s="348" t="s">
        <v>705</v>
      </c>
      <c r="D157" s="296"/>
      <c r="E157" s="296"/>
      <c r="F157" s="349" t="s">
        <v>684</v>
      </c>
      <c r="G157" s="296"/>
      <c r="H157" s="348" t="s">
        <v>718</v>
      </c>
      <c r="I157" s="348" t="s">
        <v>680</v>
      </c>
      <c r="J157" s="348">
        <v>50</v>
      </c>
      <c r="K157" s="344"/>
    </row>
    <row r="158" s="1" customFormat="1" ht="15" customHeight="1">
      <c r="B158" s="321"/>
      <c r="C158" s="348" t="s">
        <v>703</v>
      </c>
      <c r="D158" s="296"/>
      <c r="E158" s="296"/>
      <c r="F158" s="349" t="s">
        <v>684</v>
      </c>
      <c r="G158" s="296"/>
      <c r="H158" s="348" t="s">
        <v>718</v>
      </c>
      <c r="I158" s="348" t="s">
        <v>680</v>
      </c>
      <c r="J158" s="348">
        <v>50</v>
      </c>
      <c r="K158" s="344"/>
    </row>
    <row r="159" s="1" customFormat="1" ht="15" customHeight="1">
      <c r="B159" s="321"/>
      <c r="C159" s="348" t="s">
        <v>99</v>
      </c>
      <c r="D159" s="296"/>
      <c r="E159" s="296"/>
      <c r="F159" s="349" t="s">
        <v>678</v>
      </c>
      <c r="G159" s="296"/>
      <c r="H159" s="348" t="s">
        <v>740</v>
      </c>
      <c r="I159" s="348" t="s">
        <v>680</v>
      </c>
      <c r="J159" s="348" t="s">
        <v>741</v>
      </c>
      <c r="K159" s="344"/>
    </row>
    <row r="160" s="1" customFormat="1" ht="15" customHeight="1">
      <c r="B160" s="321"/>
      <c r="C160" s="348" t="s">
        <v>742</v>
      </c>
      <c r="D160" s="296"/>
      <c r="E160" s="296"/>
      <c r="F160" s="349" t="s">
        <v>678</v>
      </c>
      <c r="G160" s="296"/>
      <c r="H160" s="348" t="s">
        <v>743</v>
      </c>
      <c r="I160" s="348" t="s">
        <v>713</v>
      </c>
      <c r="J160" s="348"/>
      <c r="K160" s="344"/>
    </row>
    <row r="161" s="1" customFormat="1" ht="15" customHeight="1">
      <c r="B161" s="350"/>
      <c r="C161" s="330"/>
      <c r="D161" s="330"/>
      <c r="E161" s="330"/>
      <c r="F161" s="330"/>
      <c r="G161" s="330"/>
      <c r="H161" s="330"/>
      <c r="I161" s="330"/>
      <c r="J161" s="330"/>
      <c r="K161" s="351"/>
    </row>
    <row r="162" s="1" customFormat="1" ht="18.75" customHeight="1">
      <c r="B162" s="332"/>
      <c r="C162" s="342"/>
      <c r="D162" s="342"/>
      <c r="E162" s="342"/>
      <c r="F162" s="352"/>
      <c r="G162" s="342"/>
      <c r="H162" s="342"/>
      <c r="I162" s="342"/>
      <c r="J162" s="342"/>
      <c r="K162" s="332"/>
    </row>
    <row r="163" s="1" customFormat="1" ht="18.75" customHeight="1">
      <c r="B163" s="304"/>
      <c r="C163" s="304"/>
      <c r="D163" s="304"/>
      <c r="E163" s="304"/>
      <c r="F163" s="304"/>
      <c r="G163" s="304"/>
      <c r="H163" s="304"/>
      <c r="I163" s="304"/>
      <c r="J163" s="304"/>
      <c r="K163" s="304"/>
    </row>
    <row r="164" s="1" customFormat="1" ht="7.5" customHeight="1">
      <c r="B164" s="283"/>
      <c r="C164" s="284"/>
      <c r="D164" s="284"/>
      <c r="E164" s="284"/>
      <c r="F164" s="284"/>
      <c r="G164" s="284"/>
      <c r="H164" s="284"/>
      <c r="I164" s="284"/>
      <c r="J164" s="284"/>
      <c r="K164" s="285"/>
    </row>
    <row r="165" s="1" customFormat="1" ht="45" customHeight="1">
      <c r="B165" s="286"/>
      <c r="C165" s="287" t="s">
        <v>744</v>
      </c>
      <c r="D165" s="287"/>
      <c r="E165" s="287"/>
      <c r="F165" s="287"/>
      <c r="G165" s="287"/>
      <c r="H165" s="287"/>
      <c r="I165" s="287"/>
      <c r="J165" s="287"/>
      <c r="K165" s="288"/>
    </row>
    <row r="166" s="1" customFormat="1" ht="17.25" customHeight="1">
      <c r="B166" s="286"/>
      <c r="C166" s="311" t="s">
        <v>672</v>
      </c>
      <c r="D166" s="311"/>
      <c r="E166" s="311"/>
      <c r="F166" s="311" t="s">
        <v>673</v>
      </c>
      <c r="G166" s="353"/>
      <c r="H166" s="354" t="s">
        <v>55</v>
      </c>
      <c r="I166" s="354" t="s">
        <v>58</v>
      </c>
      <c r="J166" s="311" t="s">
        <v>674</v>
      </c>
      <c r="K166" s="288"/>
    </row>
    <row r="167" s="1" customFormat="1" ht="17.25" customHeight="1">
      <c r="B167" s="289"/>
      <c r="C167" s="313" t="s">
        <v>675</v>
      </c>
      <c r="D167" s="313"/>
      <c r="E167" s="313"/>
      <c r="F167" s="314" t="s">
        <v>676</v>
      </c>
      <c r="G167" s="355"/>
      <c r="H167" s="356"/>
      <c r="I167" s="356"/>
      <c r="J167" s="313" t="s">
        <v>677</v>
      </c>
      <c r="K167" s="291"/>
    </row>
    <row r="168" s="1" customFormat="1" ht="5.25" customHeight="1">
      <c r="B168" s="321"/>
      <c r="C168" s="316"/>
      <c r="D168" s="316"/>
      <c r="E168" s="316"/>
      <c r="F168" s="316"/>
      <c r="G168" s="317"/>
      <c r="H168" s="316"/>
      <c r="I168" s="316"/>
      <c r="J168" s="316"/>
      <c r="K168" s="344"/>
    </row>
    <row r="169" s="1" customFormat="1" ht="15" customHeight="1">
      <c r="B169" s="321"/>
      <c r="C169" s="296" t="s">
        <v>681</v>
      </c>
      <c r="D169" s="296"/>
      <c r="E169" s="296"/>
      <c r="F169" s="319" t="s">
        <v>678</v>
      </c>
      <c r="G169" s="296"/>
      <c r="H169" s="296" t="s">
        <v>718</v>
      </c>
      <c r="I169" s="296" t="s">
        <v>680</v>
      </c>
      <c r="J169" s="296">
        <v>120</v>
      </c>
      <c r="K169" s="344"/>
    </row>
    <row r="170" s="1" customFormat="1" ht="15" customHeight="1">
      <c r="B170" s="321"/>
      <c r="C170" s="296" t="s">
        <v>727</v>
      </c>
      <c r="D170" s="296"/>
      <c r="E170" s="296"/>
      <c r="F170" s="319" t="s">
        <v>678</v>
      </c>
      <c r="G170" s="296"/>
      <c r="H170" s="296" t="s">
        <v>728</v>
      </c>
      <c r="I170" s="296" t="s">
        <v>680</v>
      </c>
      <c r="J170" s="296" t="s">
        <v>729</v>
      </c>
      <c r="K170" s="344"/>
    </row>
    <row r="171" s="1" customFormat="1" ht="15" customHeight="1">
      <c r="B171" s="321"/>
      <c r="C171" s="296" t="s">
        <v>86</v>
      </c>
      <c r="D171" s="296"/>
      <c r="E171" s="296"/>
      <c r="F171" s="319" t="s">
        <v>678</v>
      </c>
      <c r="G171" s="296"/>
      <c r="H171" s="296" t="s">
        <v>745</v>
      </c>
      <c r="I171" s="296" t="s">
        <v>680</v>
      </c>
      <c r="J171" s="296" t="s">
        <v>729</v>
      </c>
      <c r="K171" s="344"/>
    </row>
    <row r="172" s="1" customFormat="1" ht="15" customHeight="1">
      <c r="B172" s="321"/>
      <c r="C172" s="296" t="s">
        <v>683</v>
      </c>
      <c r="D172" s="296"/>
      <c r="E172" s="296"/>
      <c r="F172" s="319" t="s">
        <v>684</v>
      </c>
      <c r="G172" s="296"/>
      <c r="H172" s="296" t="s">
        <v>745</v>
      </c>
      <c r="I172" s="296" t="s">
        <v>680</v>
      </c>
      <c r="J172" s="296">
        <v>50</v>
      </c>
      <c r="K172" s="344"/>
    </row>
    <row r="173" s="1" customFormat="1" ht="15" customHeight="1">
      <c r="B173" s="321"/>
      <c r="C173" s="296" t="s">
        <v>686</v>
      </c>
      <c r="D173" s="296"/>
      <c r="E173" s="296"/>
      <c r="F173" s="319" t="s">
        <v>678</v>
      </c>
      <c r="G173" s="296"/>
      <c r="H173" s="296" t="s">
        <v>745</v>
      </c>
      <c r="I173" s="296" t="s">
        <v>688</v>
      </c>
      <c r="J173" s="296"/>
      <c r="K173" s="344"/>
    </row>
    <row r="174" s="1" customFormat="1" ht="15" customHeight="1">
      <c r="B174" s="321"/>
      <c r="C174" s="296" t="s">
        <v>697</v>
      </c>
      <c r="D174" s="296"/>
      <c r="E174" s="296"/>
      <c r="F174" s="319" t="s">
        <v>684</v>
      </c>
      <c r="G174" s="296"/>
      <c r="H174" s="296" t="s">
        <v>745</v>
      </c>
      <c r="I174" s="296" t="s">
        <v>680</v>
      </c>
      <c r="J174" s="296">
        <v>50</v>
      </c>
      <c r="K174" s="344"/>
    </row>
    <row r="175" s="1" customFormat="1" ht="15" customHeight="1">
      <c r="B175" s="321"/>
      <c r="C175" s="296" t="s">
        <v>705</v>
      </c>
      <c r="D175" s="296"/>
      <c r="E175" s="296"/>
      <c r="F175" s="319" t="s">
        <v>684</v>
      </c>
      <c r="G175" s="296"/>
      <c r="H175" s="296" t="s">
        <v>745</v>
      </c>
      <c r="I175" s="296" t="s">
        <v>680</v>
      </c>
      <c r="J175" s="296">
        <v>50</v>
      </c>
      <c r="K175" s="344"/>
    </row>
    <row r="176" s="1" customFormat="1" ht="15" customHeight="1">
      <c r="B176" s="321"/>
      <c r="C176" s="296" t="s">
        <v>703</v>
      </c>
      <c r="D176" s="296"/>
      <c r="E176" s="296"/>
      <c r="F176" s="319" t="s">
        <v>684</v>
      </c>
      <c r="G176" s="296"/>
      <c r="H176" s="296" t="s">
        <v>745</v>
      </c>
      <c r="I176" s="296" t="s">
        <v>680</v>
      </c>
      <c r="J176" s="296">
        <v>50</v>
      </c>
      <c r="K176" s="344"/>
    </row>
    <row r="177" s="1" customFormat="1" ht="15" customHeight="1">
      <c r="B177" s="321"/>
      <c r="C177" s="296" t="s">
        <v>113</v>
      </c>
      <c r="D177" s="296"/>
      <c r="E177" s="296"/>
      <c r="F177" s="319" t="s">
        <v>678</v>
      </c>
      <c r="G177" s="296"/>
      <c r="H177" s="296" t="s">
        <v>746</v>
      </c>
      <c r="I177" s="296" t="s">
        <v>747</v>
      </c>
      <c r="J177" s="296"/>
      <c r="K177" s="344"/>
    </row>
    <row r="178" s="1" customFormat="1" ht="15" customHeight="1">
      <c r="B178" s="321"/>
      <c r="C178" s="296" t="s">
        <v>58</v>
      </c>
      <c r="D178" s="296"/>
      <c r="E178" s="296"/>
      <c r="F178" s="319" t="s">
        <v>678</v>
      </c>
      <c r="G178" s="296"/>
      <c r="H178" s="296" t="s">
        <v>748</v>
      </c>
      <c r="I178" s="296" t="s">
        <v>749</v>
      </c>
      <c r="J178" s="296">
        <v>1</v>
      </c>
      <c r="K178" s="344"/>
    </row>
    <row r="179" s="1" customFormat="1" ht="15" customHeight="1">
      <c r="B179" s="321"/>
      <c r="C179" s="296" t="s">
        <v>54</v>
      </c>
      <c r="D179" s="296"/>
      <c r="E179" s="296"/>
      <c r="F179" s="319" t="s">
        <v>678</v>
      </c>
      <c r="G179" s="296"/>
      <c r="H179" s="296" t="s">
        <v>750</v>
      </c>
      <c r="I179" s="296" t="s">
        <v>680</v>
      </c>
      <c r="J179" s="296">
        <v>20</v>
      </c>
      <c r="K179" s="344"/>
    </row>
    <row r="180" s="1" customFormat="1" ht="15" customHeight="1">
      <c r="B180" s="321"/>
      <c r="C180" s="296" t="s">
        <v>55</v>
      </c>
      <c r="D180" s="296"/>
      <c r="E180" s="296"/>
      <c r="F180" s="319" t="s">
        <v>678</v>
      </c>
      <c r="G180" s="296"/>
      <c r="H180" s="296" t="s">
        <v>751</v>
      </c>
      <c r="I180" s="296" t="s">
        <v>680</v>
      </c>
      <c r="J180" s="296">
        <v>255</v>
      </c>
      <c r="K180" s="344"/>
    </row>
    <row r="181" s="1" customFormat="1" ht="15" customHeight="1">
      <c r="B181" s="321"/>
      <c r="C181" s="296" t="s">
        <v>114</v>
      </c>
      <c r="D181" s="296"/>
      <c r="E181" s="296"/>
      <c r="F181" s="319" t="s">
        <v>678</v>
      </c>
      <c r="G181" s="296"/>
      <c r="H181" s="296" t="s">
        <v>642</v>
      </c>
      <c r="I181" s="296" t="s">
        <v>680</v>
      </c>
      <c r="J181" s="296">
        <v>10</v>
      </c>
      <c r="K181" s="344"/>
    </row>
    <row r="182" s="1" customFormat="1" ht="15" customHeight="1">
      <c r="B182" s="321"/>
      <c r="C182" s="296" t="s">
        <v>115</v>
      </c>
      <c r="D182" s="296"/>
      <c r="E182" s="296"/>
      <c r="F182" s="319" t="s">
        <v>678</v>
      </c>
      <c r="G182" s="296"/>
      <c r="H182" s="296" t="s">
        <v>752</v>
      </c>
      <c r="I182" s="296" t="s">
        <v>713</v>
      </c>
      <c r="J182" s="296"/>
      <c r="K182" s="344"/>
    </row>
    <row r="183" s="1" customFormat="1" ht="15" customHeight="1">
      <c r="B183" s="321"/>
      <c r="C183" s="296" t="s">
        <v>753</v>
      </c>
      <c r="D183" s="296"/>
      <c r="E183" s="296"/>
      <c r="F183" s="319" t="s">
        <v>678</v>
      </c>
      <c r="G183" s="296"/>
      <c r="H183" s="296" t="s">
        <v>754</v>
      </c>
      <c r="I183" s="296" t="s">
        <v>713</v>
      </c>
      <c r="J183" s="296"/>
      <c r="K183" s="344"/>
    </row>
    <row r="184" s="1" customFormat="1" ht="15" customHeight="1">
      <c r="B184" s="321"/>
      <c r="C184" s="296" t="s">
        <v>742</v>
      </c>
      <c r="D184" s="296"/>
      <c r="E184" s="296"/>
      <c r="F184" s="319" t="s">
        <v>678</v>
      </c>
      <c r="G184" s="296"/>
      <c r="H184" s="296" t="s">
        <v>755</v>
      </c>
      <c r="I184" s="296" t="s">
        <v>713</v>
      </c>
      <c r="J184" s="296"/>
      <c r="K184" s="344"/>
    </row>
    <row r="185" s="1" customFormat="1" ht="15" customHeight="1">
      <c r="B185" s="321"/>
      <c r="C185" s="296" t="s">
        <v>117</v>
      </c>
      <c r="D185" s="296"/>
      <c r="E185" s="296"/>
      <c r="F185" s="319" t="s">
        <v>684</v>
      </c>
      <c r="G185" s="296"/>
      <c r="H185" s="296" t="s">
        <v>756</v>
      </c>
      <c r="I185" s="296" t="s">
        <v>680</v>
      </c>
      <c r="J185" s="296">
        <v>50</v>
      </c>
      <c r="K185" s="344"/>
    </row>
    <row r="186" s="1" customFormat="1" ht="15" customHeight="1">
      <c r="B186" s="321"/>
      <c r="C186" s="296" t="s">
        <v>757</v>
      </c>
      <c r="D186" s="296"/>
      <c r="E186" s="296"/>
      <c r="F186" s="319" t="s">
        <v>684</v>
      </c>
      <c r="G186" s="296"/>
      <c r="H186" s="296" t="s">
        <v>758</v>
      </c>
      <c r="I186" s="296" t="s">
        <v>759</v>
      </c>
      <c r="J186" s="296"/>
      <c r="K186" s="344"/>
    </row>
    <row r="187" s="1" customFormat="1" ht="15" customHeight="1">
      <c r="B187" s="321"/>
      <c r="C187" s="296" t="s">
        <v>760</v>
      </c>
      <c r="D187" s="296"/>
      <c r="E187" s="296"/>
      <c r="F187" s="319" t="s">
        <v>684</v>
      </c>
      <c r="G187" s="296"/>
      <c r="H187" s="296" t="s">
        <v>761</v>
      </c>
      <c r="I187" s="296" t="s">
        <v>759</v>
      </c>
      <c r="J187" s="296"/>
      <c r="K187" s="344"/>
    </row>
    <row r="188" s="1" customFormat="1" ht="15" customHeight="1">
      <c r="B188" s="321"/>
      <c r="C188" s="296" t="s">
        <v>762</v>
      </c>
      <c r="D188" s="296"/>
      <c r="E188" s="296"/>
      <c r="F188" s="319" t="s">
        <v>684</v>
      </c>
      <c r="G188" s="296"/>
      <c r="H188" s="296" t="s">
        <v>763</v>
      </c>
      <c r="I188" s="296" t="s">
        <v>759</v>
      </c>
      <c r="J188" s="296"/>
      <c r="K188" s="344"/>
    </row>
    <row r="189" s="1" customFormat="1" ht="15" customHeight="1">
      <c r="B189" s="321"/>
      <c r="C189" s="357" t="s">
        <v>764</v>
      </c>
      <c r="D189" s="296"/>
      <c r="E189" s="296"/>
      <c r="F189" s="319" t="s">
        <v>684</v>
      </c>
      <c r="G189" s="296"/>
      <c r="H189" s="296" t="s">
        <v>765</v>
      </c>
      <c r="I189" s="296" t="s">
        <v>766</v>
      </c>
      <c r="J189" s="358" t="s">
        <v>767</v>
      </c>
      <c r="K189" s="344"/>
    </row>
    <row r="190" s="17" customFormat="1" ht="15" customHeight="1">
      <c r="B190" s="359"/>
      <c r="C190" s="360" t="s">
        <v>768</v>
      </c>
      <c r="D190" s="361"/>
      <c r="E190" s="361"/>
      <c r="F190" s="362" t="s">
        <v>684</v>
      </c>
      <c r="G190" s="361"/>
      <c r="H190" s="361" t="s">
        <v>769</v>
      </c>
      <c r="I190" s="361" t="s">
        <v>766</v>
      </c>
      <c r="J190" s="363" t="s">
        <v>767</v>
      </c>
      <c r="K190" s="364"/>
    </row>
    <row r="191" s="1" customFormat="1" ht="15" customHeight="1">
      <c r="B191" s="321"/>
      <c r="C191" s="357" t="s">
        <v>43</v>
      </c>
      <c r="D191" s="296"/>
      <c r="E191" s="296"/>
      <c r="F191" s="319" t="s">
        <v>678</v>
      </c>
      <c r="G191" s="296"/>
      <c r="H191" s="293" t="s">
        <v>770</v>
      </c>
      <c r="I191" s="296" t="s">
        <v>771</v>
      </c>
      <c r="J191" s="296"/>
      <c r="K191" s="344"/>
    </row>
    <row r="192" s="1" customFormat="1" ht="15" customHeight="1">
      <c r="B192" s="321"/>
      <c r="C192" s="357" t="s">
        <v>772</v>
      </c>
      <c r="D192" s="296"/>
      <c r="E192" s="296"/>
      <c r="F192" s="319" t="s">
        <v>678</v>
      </c>
      <c r="G192" s="296"/>
      <c r="H192" s="296" t="s">
        <v>773</v>
      </c>
      <c r="I192" s="296" t="s">
        <v>713</v>
      </c>
      <c r="J192" s="296"/>
      <c r="K192" s="344"/>
    </row>
    <row r="193" s="1" customFormat="1" ht="15" customHeight="1">
      <c r="B193" s="321"/>
      <c r="C193" s="357" t="s">
        <v>774</v>
      </c>
      <c r="D193" s="296"/>
      <c r="E193" s="296"/>
      <c r="F193" s="319" t="s">
        <v>678</v>
      </c>
      <c r="G193" s="296"/>
      <c r="H193" s="296" t="s">
        <v>775</v>
      </c>
      <c r="I193" s="296" t="s">
        <v>713</v>
      </c>
      <c r="J193" s="296"/>
      <c r="K193" s="344"/>
    </row>
    <row r="194" s="1" customFormat="1" ht="15" customHeight="1">
      <c r="B194" s="321"/>
      <c r="C194" s="357" t="s">
        <v>776</v>
      </c>
      <c r="D194" s="296"/>
      <c r="E194" s="296"/>
      <c r="F194" s="319" t="s">
        <v>684</v>
      </c>
      <c r="G194" s="296"/>
      <c r="H194" s="296" t="s">
        <v>777</v>
      </c>
      <c r="I194" s="296" t="s">
        <v>713</v>
      </c>
      <c r="J194" s="296"/>
      <c r="K194" s="344"/>
    </row>
    <row r="195" s="1" customFormat="1" ht="15" customHeight="1">
      <c r="B195" s="350"/>
      <c r="C195" s="365"/>
      <c r="D195" s="330"/>
      <c r="E195" s="330"/>
      <c r="F195" s="330"/>
      <c r="G195" s="330"/>
      <c r="H195" s="330"/>
      <c r="I195" s="330"/>
      <c r="J195" s="330"/>
      <c r="K195" s="351"/>
    </row>
    <row r="196" s="1" customFormat="1" ht="18.75" customHeight="1">
      <c r="B196" s="332"/>
      <c r="C196" s="342"/>
      <c r="D196" s="342"/>
      <c r="E196" s="342"/>
      <c r="F196" s="352"/>
      <c r="G196" s="342"/>
      <c r="H196" s="342"/>
      <c r="I196" s="342"/>
      <c r="J196" s="342"/>
      <c r="K196" s="332"/>
    </row>
    <row r="197" s="1" customFormat="1" ht="18.75" customHeight="1">
      <c r="B197" s="332"/>
      <c r="C197" s="342"/>
      <c r="D197" s="342"/>
      <c r="E197" s="342"/>
      <c r="F197" s="352"/>
      <c r="G197" s="342"/>
      <c r="H197" s="342"/>
      <c r="I197" s="342"/>
      <c r="J197" s="342"/>
      <c r="K197" s="332"/>
    </row>
    <row r="198" s="1" customFormat="1" ht="18.75" customHeight="1">
      <c r="B198" s="304"/>
      <c r="C198" s="304"/>
      <c r="D198" s="304"/>
      <c r="E198" s="304"/>
      <c r="F198" s="304"/>
      <c r="G198" s="304"/>
      <c r="H198" s="304"/>
      <c r="I198" s="304"/>
      <c r="J198" s="304"/>
      <c r="K198" s="304"/>
    </row>
    <row r="199" s="1" customFormat="1" ht="13.5">
      <c r="B199" s="283"/>
      <c r="C199" s="284"/>
      <c r="D199" s="284"/>
      <c r="E199" s="284"/>
      <c r="F199" s="284"/>
      <c r="G199" s="284"/>
      <c r="H199" s="284"/>
      <c r="I199" s="284"/>
      <c r="J199" s="284"/>
      <c r="K199" s="285"/>
    </row>
    <row r="200" s="1" customFormat="1" ht="21">
      <c r="B200" s="286"/>
      <c r="C200" s="287" t="s">
        <v>778</v>
      </c>
      <c r="D200" s="287"/>
      <c r="E200" s="287"/>
      <c r="F200" s="287"/>
      <c r="G200" s="287"/>
      <c r="H200" s="287"/>
      <c r="I200" s="287"/>
      <c r="J200" s="287"/>
      <c r="K200" s="288"/>
    </row>
    <row r="201" s="1" customFormat="1" ht="25.5" customHeight="1">
      <c r="B201" s="286"/>
      <c r="C201" s="366" t="s">
        <v>779</v>
      </c>
      <c r="D201" s="366"/>
      <c r="E201" s="366"/>
      <c r="F201" s="366" t="s">
        <v>780</v>
      </c>
      <c r="G201" s="367"/>
      <c r="H201" s="366" t="s">
        <v>781</v>
      </c>
      <c r="I201" s="366"/>
      <c r="J201" s="366"/>
      <c r="K201" s="288"/>
    </row>
    <row r="202" s="1" customFormat="1" ht="5.25" customHeight="1">
      <c r="B202" s="321"/>
      <c r="C202" s="316"/>
      <c r="D202" s="316"/>
      <c r="E202" s="316"/>
      <c r="F202" s="316"/>
      <c r="G202" s="342"/>
      <c r="H202" s="316"/>
      <c r="I202" s="316"/>
      <c r="J202" s="316"/>
      <c r="K202" s="344"/>
    </row>
    <row r="203" s="1" customFormat="1" ht="15" customHeight="1">
      <c r="B203" s="321"/>
      <c r="C203" s="296" t="s">
        <v>771</v>
      </c>
      <c r="D203" s="296"/>
      <c r="E203" s="296"/>
      <c r="F203" s="319" t="s">
        <v>44</v>
      </c>
      <c r="G203" s="296"/>
      <c r="H203" s="296" t="s">
        <v>782</v>
      </c>
      <c r="I203" s="296"/>
      <c r="J203" s="296"/>
      <c r="K203" s="344"/>
    </row>
    <row r="204" s="1" customFormat="1" ht="15" customHeight="1">
      <c r="B204" s="321"/>
      <c r="C204" s="296"/>
      <c r="D204" s="296"/>
      <c r="E204" s="296"/>
      <c r="F204" s="319" t="s">
        <v>45</v>
      </c>
      <c r="G204" s="296"/>
      <c r="H204" s="296" t="s">
        <v>783</v>
      </c>
      <c r="I204" s="296"/>
      <c r="J204" s="296"/>
      <c r="K204" s="344"/>
    </row>
    <row r="205" s="1" customFormat="1" ht="15" customHeight="1">
      <c r="B205" s="321"/>
      <c r="C205" s="296"/>
      <c r="D205" s="296"/>
      <c r="E205" s="296"/>
      <c r="F205" s="319" t="s">
        <v>48</v>
      </c>
      <c r="G205" s="296"/>
      <c r="H205" s="296" t="s">
        <v>784</v>
      </c>
      <c r="I205" s="296"/>
      <c r="J205" s="296"/>
      <c r="K205" s="344"/>
    </row>
    <row r="206" s="1" customFormat="1" ht="15" customHeight="1">
      <c r="B206" s="321"/>
      <c r="C206" s="296"/>
      <c r="D206" s="296"/>
      <c r="E206" s="296"/>
      <c r="F206" s="319" t="s">
        <v>46</v>
      </c>
      <c r="G206" s="296"/>
      <c r="H206" s="296" t="s">
        <v>785</v>
      </c>
      <c r="I206" s="296"/>
      <c r="J206" s="296"/>
      <c r="K206" s="344"/>
    </row>
    <row r="207" s="1" customFormat="1" ht="15" customHeight="1">
      <c r="B207" s="321"/>
      <c r="C207" s="296"/>
      <c r="D207" s="296"/>
      <c r="E207" s="296"/>
      <c r="F207" s="319" t="s">
        <v>47</v>
      </c>
      <c r="G207" s="296"/>
      <c r="H207" s="296" t="s">
        <v>786</v>
      </c>
      <c r="I207" s="296"/>
      <c r="J207" s="296"/>
      <c r="K207" s="344"/>
    </row>
    <row r="208" s="1" customFormat="1" ht="15" customHeight="1">
      <c r="B208" s="321"/>
      <c r="C208" s="296"/>
      <c r="D208" s="296"/>
      <c r="E208" s="296"/>
      <c r="F208" s="319"/>
      <c r="G208" s="296"/>
      <c r="H208" s="296"/>
      <c r="I208" s="296"/>
      <c r="J208" s="296"/>
      <c r="K208" s="344"/>
    </row>
    <row r="209" s="1" customFormat="1" ht="15" customHeight="1">
      <c r="B209" s="321"/>
      <c r="C209" s="296" t="s">
        <v>725</v>
      </c>
      <c r="D209" s="296"/>
      <c r="E209" s="296"/>
      <c r="F209" s="319" t="s">
        <v>79</v>
      </c>
      <c r="G209" s="296"/>
      <c r="H209" s="296" t="s">
        <v>787</v>
      </c>
      <c r="I209" s="296"/>
      <c r="J209" s="296"/>
      <c r="K209" s="344"/>
    </row>
    <row r="210" s="1" customFormat="1" ht="15" customHeight="1">
      <c r="B210" s="321"/>
      <c r="C210" s="296"/>
      <c r="D210" s="296"/>
      <c r="E210" s="296"/>
      <c r="F210" s="319" t="s">
        <v>621</v>
      </c>
      <c r="G210" s="296"/>
      <c r="H210" s="296" t="s">
        <v>622</v>
      </c>
      <c r="I210" s="296"/>
      <c r="J210" s="296"/>
      <c r="K210" s="344"/>
    </row>
    <row r="211" s="1" customFormat="1" ht="15" customHeight="1">
      <c r="B211" s="321"/>
      <c r="C211" s="296"/>
      <c r="D211" s="296"/>
      <c r="E211" s="296"/>
      <c r="F211" s="319" t="s">
        <v>619</v>
      </c>
      <c r="G211" s="296"/>
      <c r="H211" s="296" t="s">
        <v>788</v>
      </c>
      <c r="I211" s="296"/>
      <c r="J211" s="296"/>
      <c r="K211" s="344"/>
    </row>
    <row r="212" s="1" customFormat="1" ht="15" customHeight="1">
      <c r="B212" s="368"/>
      <c r="C212" s="296"/>
      <c r="D212" s="296"/>
      <c r="E212" s="296"/>
      <c r="F212" s="319" t="s">
        <v>623</v>
      </c>
      <c r="G212" s="357"/>
      <c r="H212" s="348" t="s">
        <v>624</v>
      </c>
      <c r="I212" s="348"/>
      <c r="J212" s="348"/>
      <c r="K212" s="369"/>
    </row>
    <row r="213" s="1" customFormat="1" ht="15" customHeight="1">
      <c r="B213" s="368"/>
      <c r="C213" s="296"/>
      <c r="D213" s="296"/>
      <c r="E213" s="296"/>
      <c r="F213" s="319" t="s">
        <v>625</v>
      </c>
      <c r="G213" s="357"/>
      <c r="H213" s="348" t="s">
        <v>601</v>
      </c>
      <c r="I213" s="348"/>
      <c r="J213" s="348"/>
      <c r="K213" s="369"/>
    </row>
    <row r="214" s="1" customFormat="1" ht="15" customHeight="1">
      <c r="B214" s="368"/>
      <c r="C214" s="296"/>
      <c r="D214" s="296"/>
      <c r="E214" s="296"/>
      <c r="F214" s="319"/>
      <c r="G214" s="357"/>
      <c r="H214" s="348"/>
      <c r="I214" s="348"/>
      <c r="J214" s="348"/>
      <c r="K214" s="369"/>
    </row>
    <row r="215" s="1" customFormat="1" ht="15" customHeight="1">
      <c r="B215" s="368"/>
      <c r="C215" s="296" t="s">
        <v>749</v>
      </c>
      <c r="D215" s="296"/>
      <c r="E215" s="296"/>
      <c r="F215" s="319">
        <v>1</v>
      </c>
      <c r="G215" s="357"/>
      <c r="H215" s="348" t="s">
        <v>789</v>
      </c>
      <c r="I215" s="348"/>
      <c r="J215" s="348"/>
      <c r="K215" s="369"/>
    </row>
    <row r="216" s="1" customFormat="1" ht="15" customHeight="1">
      <c r="B216" s="368"/>
      <c r="C216" s="296"/>
      <c r="D216" s="296"/>
      <c r="E216" s="296"/>
      <c r="F216" s="319">
        <v>2</v>
      </c>
      <c r="G216" s="357"/>
      <c r="H216" s="348" t="s">
        <v>790</v>
      </c>
      <c r="I216" s="348"/>
      <c r="J216" s="348"/>
      <c r="K216" s="369"/>
    </row>
    <row r="217" s="1" customFormat="1" ht="15" customHeight="1">
      <c r="B217" s="368"/>
      <c r="C217" s="296"/>
      <c r="D217" s="296"/>
      <c r="E217" s="296"/>
      <c r="F217" s="319">
        <v>3</v>
      </c>
      <c r="G217" s="357"/>
      <c r="H217" s="348" t="s">
        <v>791</v>
      </c>
      <c r="I217" s="348"/>
      <c r="J217" s="348"/>
      <c r="K217" s="369"/>
    </row>
    <row r="218" s="1" customFormat="1" ht="15" customHeight="1">
      <c r="B218" s="368"/>
      <c r="C218" s="296"/>
      <c r="D218" s="296"/>
      <c r="E218" s="296"/>
      <c r="F218" s="319">
        <v>4</v>
      </c>
      <c r="G218" s="357"/>
      <c r="H218" s="348" t="s">
        <v>792</v>
      </c>
      <c r="I218" s="348"/>
      <c r="J218" s="348"/>
      <c r="K218" s="369"/>
    </row>
    <row r="219" s="1" customFormat="1" ht="12.75" customHeight="1">
      <c r="B219" s="370"/>
      <c r="C219" s="371"/>
      <c r="D219" s="371"/>
      <c r="E219" s="371"/>
      <c r="F219" s="371"/>
      <c r="G219" s="371"/>
      <c r="H219" s="371"/>
      <c r="I219" s="371"/>
      <c r="J219" s="371"/>
      <c r="K219" s="37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LAPTOP-G7BOETH2\Pavel</dc:creator>
  <cp:lastModifiedBy>LAPTOP-G7BOETH2\Pavel</cp:lastModifiedBy>
  <dcterms:created xsi:type="dcterms:W3CDTF">2024-07-22T09:53:20Z</dcterms:created>
  <dcterms:modified xsi:type="dcterms:W3CDTF">2024-07-22T09:53:29Z</dcterms:modified>
</cp:coreProperties>
</file>