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ESTICE\VEŘEJNÉ ZAKÁZKY ........................... realizace\VŘ 2024\Dvořákova_přechod pro chodce        - ORG 600031 - povolení do 16. 11. 2024 !!!!!\PD prováděcí PDPS posl. Holub 22. 7. 2024\"/>
    </mc:Choice>
  </mc:AlternateContent>
  <bookViews>
    <workbookView xWindow="0" yWindow="0" windowWidth="24240" windowHeight="10995"/>
  </bookViews>
  <sheets>
    <sheet name="Rekapitulace stavby" sheetId="1" r:id="rId1"/>
    <sheet name="SO 001 - Vedlejší rozpočt..." sheetId="2" r:id="rId2"/>
    <sheet name="SO 401 - Veřejné osvětlení" sheetId="3" r:id="rId3"/>
    <sheet name="SO 101 - Zpevněné plochy" sheetId="4" r:id="rId4"/>
    <sheet name="Pokyny pro vyplnění" sheetId="5" r:id="rId5"/>
  </sheets>
  <definedNames>
    <definedName name="_xlnm._FilterDatabase" localSheetId="1" hidden="1">'SO 001 - Vedlejší rozpočt...'!$C$82:$K$102</definedName>
    <definedName name="_xlnm._FilterDatabase" localSheetId="3" hidden="1">'SO 101 - Zpevněné plochy'!$C$86:$K$255</definedName>
    <definedName name="_xlnm._FilterDatabase" localSheetId="2" hidden="1">'SO 401 - Veřejné osvětlení'!$C$90:$K$226</definedName>
    <definedName name="_xlnm.Print_Titles" localSheetId="0">'Rekapitulace stavby'!$52:$52</definedName>
    <definedName name="_xlnm.Print_Titles" localSheetId="1">'SO 001 - Vedlejší rozpočt...'!$82:$82</definedName>
    <definedName name="_xlnm.Print_Titles" localSheetId="3">'SO 101 - Zpevněné plochy'!$86:$86</definedName>
    <definedName name="_xlnm.Print_Titles" localSheetId="2">'SO 401 - Veřejné osvětlení'!$90:$90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001 - Vedlejší rozpočt...'!$C$4:$J$39,'SO 001 - Vedlejší rozpočt...'!$C$45:$J$64,'SO 001 - Vedlejší rozpočt...'!$C$70:$K$102</definedName>
    <definedName name="_xlnm.Print_Area" localSheetId="3">'SO 101 - Zpevněné plochy'!$C$4:$J$39,'SO 101 - Zpevněné plochy'!$C$45:$J$68,'SO 101 - Zpevněné plochy'!$C$74:$K$255</definedName>
    <definedName name="_xlnm.Print_Area" localSheetId="2">'SO 401 - Veřejné osvětlení'!$C$4:$J$39,'SO 401 - Veřejné osvětlení'!$C$45:$J$72,'SO 401 - Veřejné osvětlení'!$C$78:$K$226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253" i="4"/>
  <c r="BH253" i="4"/>
  <c r="BG253" i="4"/>
  <c r="BF253" i="4"/>
  <c r="T253" i="4"/>
  <c r="T252" i="4" s="1"/>
  <c r="T251" i="4" s="1"/>
  <c r="R253" i="4"/>
  <c r="R252" i="4"/>
  <c r="R251" i="4" s="1"/>
  <c r="P253" i="4"/>
  <c r="P252" i="4" s="1"/>
  <c r="P251" i="4" s="1"/>
  <c r="BI249" i="4"/>
  <c r="BH249" i="4"/>
  <c r="BG249" i="4"/>
  <c r="BF249" i="4"/>
  <c r="T249" i="4"/>
  <c r="T248" i="4"/>
  <c r="R249" i="4"/>
  <c r="R248" i="4" s="1"/>
  <c r="P249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R166" i="4"/>
  <c r="P166" i="4"/>
  <c r="BI157" i="4"/>
  <c r="BH157" i="4"/>
  <c r="BG157" i="4"/>
  <c r="BF157" i="4"/>
  <c r="T157" i="4"/>
  <c r="R157" i="4"/>
  <c r="P157" i="4"/>
  <c r="BI151" i="4"/>
  <c r="BH151" i="4"/>
  <c r="BG151" i="4"/>
  <c r="BF151" i="4"/>
  <c r="T151" i="4"/>
  <c r="R151" i="4"/>
  <c r="P151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6" i="4"/>
  <c r="BH106" i="4"/>
  <c r="BG106" i="4"/>
  <c r="BF106" i="4"/>
  <c r="T106" i="4"/>
  <c r="R106" i="4"/>
  <c r="P106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5" i="4"/>
  <c r="BH95" i="4"/>
  <c r="BG95" i="4"/>
  <c r="BF95" i="4"/>
  <c r="T95" i="4"/>
  <c r="R95" i="4"/>
  <c r="P95" i="4"/>
  <c r="BI90" i="4"/>
  <c r="BH90" i="4"/>
  <c r="BG90" i="4"/>
  <c r="BF90" i="4"/>
  <c r="T90" i="4"/>
  <c r="R90" i="4"/>
  <c r="P90" i="4"/>
  <c r="J84" i="4"/>
  <c r="J83" i="4"/>
  <c r="F83" i="4"/>
  <c r="F81" i="4"/>
  <c r="E79" i="4"/>
  <c r="J55" i="4"/>
  <c r="J54" i="4"/>
  <c r="F54" i="4"/>
  <c r="F52" i="4"/>
  <c r="E50" i="4"/>
  <c r="J18" i="4"/>
  <c r="E18" i="4"/>
  <c r="F84" i="4" s="1"/>
  <c r="J17" i="4"/>
  <c r="J12" i="4"/>
  <c r="J81" i="4" s="1"/>
  <c r="E7" i="4"/>
  <c r="E48" i="4" s="1"/>
  <c r="J37" i="3"/>
  <c r="J36" i="3"/>
  <c r="AY56" i="1"/>
  <c r="J35" i="3"/>
  <c r="AX56" i="1"/>
  <c r="BI225" i="3"/>
  <c r="BH225" i="3"/>
  <c r="BG225" i="3"/>
  <c r="BF225" i="3"/>
  <c r="T225" i="3"/>
  <c r="T224" i="3" s="1"/>
  <c r="R225" i="3"/>
  <c r="R224" i="3"/>
  <c r="P225" i="3"/>
  <c r="P224" i="3" s="1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T181" i="3"/>
  <c r="R182" i="3"/>
  <c r="R181" i="3" s="1"/>
  <c r="P182" i="3"/>
  <c r="P181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T158" i="3" s="1"/>
  <c r="R159" i="3"/>
  <c r="R158" i="3"/>
  <c r="P159" i="3"/>
  <c r="P158" i="3" s="1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3" i="3"/>
  <c r="BH103" i="3"/>
  <c r="BG103" i="3"/>
  <c r="BF103" i="3"/>
  <c r="T103" i="3"/>
  <c r="R103" i="3"/>
  <c r="P103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J88" i="3"/>
  <c r="J87" i="3"/>
  <c r="F87" i="3"/>
  <c r="F85" i="3"/>
  <c r="E83" i="3"/>
  <c r="J55" i="3"/>
  <c r="J54" i="3"/>
  <c r="F54" i="3"/>
  <c r="F52" i="3"/>
  <c r="E50" i="3"/>
  <c r="J18" i="3"/>
  <c r="E18" i="3"/>
  <c r="F55" i="3"/>
  <c r="J17" i="3"/>
  <c r="J12" i="3"/>
  <c r="J85" i="3" s="1"/>
  <c r="E7" i="3"/>
  <c r="E81" i="3" s="1"/>
  <c r="J37" i="2"/>
  <c r="J36" i="2"/>
  <c r="AY55" i="1"/>
  <c r="J35" i="2"/>
  <c r="AX55" i="1"/>
  <c r="BI99" i="2"/>
  <c r="BH99" i="2"/>
  <c r="BG99" i="2"/>
  <c r="BF99" i="2"/>
  <c r="T99" i="2"/>
  <c r="T98" i="2"/>
  <c r="R99" i="2"/>
  <c r="R98" i="2"/>
  <c r="P99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1" i="2"/>
  <c r="F37" i="2" s="1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7" i="2"/>
  <c r="BH87" i="2"/>
  <c r="BG87" i="2"/>
  <c r="F35" i="2" s="1"/>
  <c r="BF87" i="2"/>
  <c r="T87" i="2"/>
  <c r="R87" i="2"/>
  <c r="P87" i="2"/>
  <c r="BI86" i="2"/>
  <c r="BH86" i="2"/>
  <c r="BG86" i="2"/>
  <c r="BF86" i="2"/>
  <c r="J34" i="2" s="1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80" i="2"/>
  <c r="J17" i="2"/>
  <c r="J12" i="2"/>
  <c r="J77" i="2" s="1"/>
  <c r="E7" i="2"/>
  <c r="E73" i="2" s="1"/>
  <c r="L50" i="1"/>
  <c r="AM50" i="1"/>
  <c r="AM49" i="1"/>
  <c r="L49" i="1"/>
  <c r="AM47" i="1"/>
  <c r="L47" i="1"/>
  <c r="L45" i="1"/>
  <c r="L44" i="1"/>
  <c r="J93" i="2"/>
  <c r="J204" i="3"/>
  <c r="J117" i="3"/>
  <c r="J145" i="4"/>
  <c r="J244" i="4"/>
  <c r="BK223" i="4"/>
  <c r="BK120" i="3"/>
  <c r="J196" i="3"/>
  <c r="BK180" i="4"/>
  <c r="J228" i="4"/>
  <c r="BK214" i="4"/>
  <c r="BK218" i="3"/>
  <c r="J220" i="3"/>
  <c r="BK108" i="3"/>
  <c r="J188" i="4"/>
  <c r="J139" i="4"/>
  <c r="J201" i="4"/>
  <c r="J87" i="2"/>
  <c r="BK204" i="3"/>
  <c r="BK206" i="3"/>
  <c r="BK188" i="4"/>
  <c r="BK106" i="4"/>
  <c r="J89" i="2"/>
  <c r="BK216" i="3"/>
  <c r="BK117" i="3"/>
  <c r="J195" i="4"/>
  <c r="BK151" i="4"/>
  <c r="BK202" i="3"/>
  <c r="BK143" i="4"/>
  <c r="J123" i="4"/>
  <c r="J223" i="4"/>
  <c r="BK99" i="2"/>
  <c r="J198" i="3"/>
  <c r="J151" i="3"/>
  <c r="BK204" i="4"/>
  <c r="BK145" i="4"/>
  <c r="J208" i="3"/>
  <c r="J202" i="3"/>
  <c r="J225" i="3"/>
  <c r="BK246" i="4"/>
  <c r="BK177" i="4"/>
  <c r="BK118" i="4"/>
  <c r="BK129" i="3"/>
  <c r="J218" i="3"/>
  <c r="J120" i="3"/>
  <c r="BK210" i="4"/>
  <c r="BK139" i="4"/>
  <c r="J96" i="2"/>
  <c r="BK225" i="3"/>
  <c r="J134" i="3"/>
  <c r="BK203" i="4"/>
  <c r="J174" i="4"/>
  <c r="J206" i="3"/>
  <c r="J199" i="3"/>
  <c r="J186" i="3"/>
  <c r="BK201" i="4"/>
  <c r="BK147" i="3"/>
  <c r="BK244" i="4"/>
  <c r="BK126" i="4"/>
  <c r="BK249" i="4"/>
  <c r="BK97" i="2"/>
  <c r="BK114" i="3"/>
  <c r="BK208" i="3"/>
  <c r="BK230" i="4"/>
  <c r="BK141" i="4"/>
  <c r="J163" i="3"/>
  <c r="J157" i="4"/>
  <c r="J90" i="4"/>
  <c r="BK93" i="2"/>
  <c r="BK182" i="3"/>
  <c r="BK151" i="3"/>
  <c r="BK169" i="3"/>
  <c r="J136" i="4"/>
  <c r="J191" i="4"/>
  <c r="J103" i="4"/>
  <c r="J222" i="3"/>
  <c r="BK163" i="3"/>
  <c r="J142" i="3"/>
  <c r="J151" i="4"/>
  <c r="J246" i="4"/>
  <c r="BK142" i="3"/>
  <c r="BK94" i="3"/>
  <c r="J218" i="4"/>
  <c r="BK90" i="4"/>
  <c r="J236" i="4"/>
  <c r="J114" i="4"/>
  <c r="J170" i="4"/>
  <c r="BK199" i="4"/>
  <c r="BK239" i="4"/>
  <c r="BK86" i="2"/>
  <c r="J132" i="3"/>
  <c r="J176" i="3"/>
  <c r="J126" i="4"/>
  <c r="J177" i="4"/>
  <c r="J100" i="4"/>
  <c r="J212" i="4"/>
  <c r="BK228" i="4"/>
  <c r="BK218" i="4"/>
  <c r="J114" i="3"/>
  <c r="J179" i="3"/>
  <c r="J138" i="3"/>
  <c r="BK132" i="4"/>
  <c r="J239" i="4"/>
  <c r="J91" i="2"/>
  <c r="BK191" i="3"/>
  <c r="BK138" i="3"/>
  <c r="BK98" i="3"/>
  <c r="BK130" i="4"/>
  <c r="AS54" i="1"/>
  <c r="BK220" i="3"/>
  <c r="J253" i="4"/>
  <c r="J242" i="4"/>
  <c r="J214" i="4"/>
  <c r="BK91" i="2"/>
  <c r="J174" i="3"/>
  <c r="BK134" i="3"/>
  <c r="J226" i="4"/>
  <c r="BK166" i="4"/>
  <c r="BK236" i="4"/>
  <c r="BK159" i="3"/>
  <c r="J141" i="4"/>
  <c r="BK207" i="4"/>
  <c r="J130" i="4"/>
  <c r="BK96" i="2"/>
  <c r="BK210" i="3"/>
  <c r="BK96" i="3"/>
  <c r="BK195" i="4"/>
  <c r="BK114" i="4"/>
  <c r="BK179" i="3"/>
  <c r="BK103" i="3"/>
  <c r="J106" i="4"/>
  <c r="J118" i="4"/>
  <c r="BK89" i="2"/>
  <c r="BK222" i="3"/>
  <c r="J216" i="3"/>
  <c r="BK221" i="4"/>
  <c r="J210" i="4"/>
  <c r="J99" i="2"/>
  <c r="J96" i="3"/>
  <c r="J210" i="3"/>
  <c r="J221" i="4"/>
  <c r="J203" i="4"/>
  <c r="BK191" i="4"/>
  <c r="J144" i="3"/>
  <c r="J189" i="3"/>
  <c r="BK242" i="4"/>
  <c r="BK197" i="4"/>
  <c r="J111" i="3"/>
  <c r="J95" i="4"/>
  <c r="BK226" i="4"/>
  <c r="F36" i="2"/>
  <c r="BK156" i="3"/>
  <c r="J108" i="3"/>
  <c r="BK132" i="3"/>
  <c r="BK157" i="4"/>
  <c r="J111" i="4"/>
  <c r="J191" i="3"/>
  <c r="J124" i="3"/>
  <c r="J122" i="3"/>
  <c r="J199" i="4"/>
  <c r="BK212" i="4"/>
  <c r="J86" i="2"/>
  <c r="BK186" i="3"/>
  <c r="BK122" i="3"/>
  <c r="J180" i="4"/>
  <c r="BK111" i="4"/>
  <c r="J97" i="2"/>
  <c r="BK189" i="3"/>
  <c r="J98" i="3"/>
  <c r="BK170" i="4"/>
  <c r="J143" i="4"/>
  <c r="J212" i="3"/>
  <c r="BK144" i="3"/>
  <c r="J103" i="3"/>
  <c r="J166" i="4"/>
  <c r="J94" i="3"/>
  <c r="J204" i="4"/>
  <c r="BK253" i="4"/>
  <c r="BK87" i="2"/>
  <c r="J169" i="3"/>
  <c r="BK196" i="3"/>
  <c r="J249" i="4"/>
  <c r="J197" i="4"/>
  <c r="J159" i="3"/>
  <c r="BK212" i="3"/>
  <c r="BK124" i="3"/>
  <c r="BK174" i="4"/>
  <c r="J207" i="4"/>
  <c r="BK199" i="3"/>
  <c r="BK176" i="3"/>
  <c r="BK198" i="3"/>
  <c r="J156" i="3"/>
  <c r="BK123" i="4"/>
  <c r="BK95" i="4"/>
  <c r="BK174" i="3"/>
  <c r="J147" i="3"/>
  <c r="BK100" i="4"/>
  <c r="J230" i="4"/>
  <c r="J182" i="3"/>
  <c r="J129" i="3"/>
  <c r="BK136" i="4"/>
  <c r="J132" i="4"/>
  <c r="BK111" i="3"/>
  <c r="BK103" i="4"/>
  <c r="F34" i="2" l="1"/>
  <c r="R95" i="2"/>
  <c r="T93" i="3"/>
  <c r="BK162" i="3"/>
  <c r="J162" i="3" s="1"/>
  <c r="J64" i="3" s="1"/>
  <c r="T173" i="3"/>
  <c r="T201" i="3"/>
  <c r="T200" i="3" s="1"/>
  <c r="BK89" i="4"/>
  <c r="J89" i="4"/>
  <c r="J61" i="4"/>
  <c r="P150" i="4"/>
  <c r="BK235" i="4"/>
  <c r="J235" i="4"/>
  <c r="J64" i="4"/>
  <c r="T95" i="2"/>
  <c r="P93" i="3"/>
  <c r="BK173" i="3"/>
  <c r="J173" i="3"/>
  <c r="J65" i="3" s="1"/>
  <c r="P201" i="3"/>
  <c r="P200" i="3"/>
  <c r="R194" i="4"/>
  <c r="R85" i="2"/>
  <c r="R84" i="2"/>
  <c r="R83" i="2" s="1"/>
  <c r="R150" i="3"/>
  <c r="R162" i="3"/>
  <c r="BK201" i="3"/>
  <c r="J201" i="3" s="1"/>
  <c r="J70" i="3" s="1"/>
  <c r="R89" i="4"/>
  <c r="T194" i="4"/>
  <c r="BK95" i="2"/>
  <c r="J95" i="2"/>
  <c r="J62" i="2" s="1"/>
  <c r="P150" i="3"/>
  <c r="R173" i="3"/>
  <c r="P185" i="3"/>
  <c r="P184" i="3" s="1"/>
  <c r="T150" i="4"/>
  <c r="P85" i="2"/>
  <c r="BK93" i="3"/>
  <c r="J93" i="3" s="1"/>
  <c r="J61" i="3" s="1"/>
  <c r="T150" i="3"/>
  <c r="P162" i="3"/>
  <c r="BK185" i="3"/>
  <c r="J185" i="3"/>
  <c r="J68" i="3" s="1"/>
  <c r="R185" i="3"/>
  <c r="R184" i="3" s="1"/>
  <c r="T89" i="4"/>
  <c r="T88" i="4" s="1"/>
  <c r="T87" i="4" s="1"/>
  <c r="P194" i="4"/>
  <c r="T235" i="4"/>
  <c r="T85" i="2"/>
  <c r="T84" i="2"/>
  <c r="T83" i="2" s="1"/>
  <c r="R93" i="3"/>
  <c r="R92" i="3" s="1"/>
  <c r="T162" i="3"/>
  <c r="T185" i="3"/>
  <c r="T184" i="3"/>
  <c r="BK150" i="4"/>
  <c r="J150" i="4"/>
  <c r="J62" i="4" s="1"/>
  <c r="BK194" i="4"/>
  <c r="J194" i="4" s="1"/>
  <c r="J63" i="4" s="1"/>
  <c r="P235" i="4"/>
  <c r="BK85" i="2"/>
  <c r="P95" i="2"/>
  <c r="BK150" i="3"/>
  <c r="J150" i="3" s="1"/>
  <c r="J62" i="3" s="1"/>
  <c r="P173" i="3"/>
  <c r="R201" i="3"/>
  <c r="R200" i="3" s="1"/>
  <c r="P89" i="4"/>
  <c r="P88" i="4" s="1"/>
  <c r="P87" i="4" s="1"/>
  <c r="AU57" i="1" s="1"/>
  <c r="R150" i="4"/>
  <c r="R235" i="4"/>
  <c r="BK252" i="4"/>
  <c r="J252" i="4" s="1"/>
  <c r="J67" i="4" s="1"/>
  <c r="BK181" i="3"/>
  <c r="J181" i="3"/>
  <c r="J66" i="3" s="1"/>
  <c r="BK248" i="4"/>
  <c r="J248" i="4" s="1"/>
  <c r="J65" i="4" s="1"/>
  <c r="BK98" i="2"/>
  <c r="J98" i="2"/>
  <c r="J63" i="2" s="1"/>
  <c r="BK158" i="3"/>
  <c r="J158" i="3" s="1"/>
  <c r="J63" i="3" s="1"/>
  <c r="BK224" i="3"/>
  <c r="BK200" i="3" s="1"/>
  <c r="J200" i="3" s="1"/>
  <c r="J69" i="3" s="1"/>
  <c r="J224" i="3"/>
  <c r="J71" i="3" s="1"/>
  <c r="BK184" i="3"/>
  <c r="J184" i="3" s="1"/>
  <c r="J67" i="3" s="1"/>
  <c r="BE90" i="4"/>
  <c r="BE139" i="4"/>
  <c r="BE141" i="4"/>
  <c r="BE177" i="4"/>
  <c r="BE210" i="4"/>
  <c r="BE239" i="4"/>
  <c r="BE253" i="4"/>
  <c r="J52" i="4"/>
  <c r="E77" i="4"/>
  <c r="BE136" i="4"/>
  <c r="BE143" i="4"/>
  <c r="BE145" i="4"/>
  <c r="BE151" i="4"/>
  <c r="BE180" i="4"/>
  <c r="BE199" i="4"/>
  <c r="BE221" i="4"/>
  <c r="BE249" i="4"/>
  <c r="BE130" i="4"/>
  <c r="BE170" i="4"/>
  <c r="BE195" i="4"/>
  <c r="BE197" i="4"/>
  <c r="BE201" i="4"/>
  <c r="BE204" i="4"/>
  <c r="BE230" i="4"/>
  <c r="F55" i="4"/>
  <c r="BE118" i="4"/>
  <c r="BE126" i="4"/>
  <c r="BE157" i="4"/>
  <c r="BE166" i="4"/>
  <c r="BE207" i="4"/>
  <c r="BE218" i="4"/>
  <c r="BE228" i="4"/>
  <c r="BE244" i="4"/>
  <c r="BE95" i="4"/>
  <c r="BE100" i="4"/>
  <c r="BE103" i="4"/>
  <c r="BE188" i="4"/>
  <c r="BE212" i="4"/>
  <c r="BE246" i="4"/>
  <c r="BE106" i="4"/>
  <c r="BE111" i="4"/>
  <c r="BE132" i="4"/>
  <c r="BE214" i="4"/>
  <c r="BE236" i="4"/>
  <c r="BE242" i="4"/>
  <c r="BE114" i="4"/>
  <c r="BE174" i="4"/>
  <c r="BE123" i="4"/>
  <c r="BE191" i="4"/>
  <c r="BE203" i="4"/>
  <c r="BE223" i="4"/>
  <c r="BE226" i="4"/>
  <c r="J85" i="2"/>
  <c r="J61" i="2"/>
  <c r="E48" i="3"/>
  <c r="BE94" i="3"/>
  <c r="BE117" i="3"/>
  <c r="BE144" i="3"/>
  <c r="F88" i="3"/>
  <c r="BE108" i="3"/>
  <c r="BE114" i="3"/>
  <c r="BE151" i="3"/>
  <c r="BE174" i="3"/>
  <c r="BE176" i="3"/>
  <c r="BE191" i="3"/>
  <c r="BE225" i="3"/>
  <c r="BE103" i="3"/>
  <c r="BE132" i="3"/>
  <c r="BE142" i="3"/>
  <c r="BE163" i="3"/>
  <c r="BE198" i="3"/>
  <c r="BE199" i="3"/>
  <c r="BE216" i="3"/>
  <c r="BE220" i="3"/>
  <c r="BE222" i="3"/>
  <c r="BE111" i="3"/>
  <c r="BE120" i="3"/>
  <c r="BE122" i="3"/>
  <c r="BE129" i="3"/>
  <c r="BE159" i="3"/>
  <c r="BE182" i="3"/>
  <c r="BE206" i="3"/>
  <c r="BE208" i="3"/>
  <c r="J52" i="3"/>
  <c r="BE96" i="3"/>
  <c r="BE196" i="3"/>
  <c r="BE204" i="3"/>
  <c r="BE218" i="3"/>
  <c r="BE124" i="3"/>
  <c r="BE147" i="3"/>
  <c r="BE156" i="3"/>
  <c r="BE169" i="3"/>
  <c r="BE186" i="3"/>
  <c r="BE189" i="3"/>
  <c r="BE202" i="3"/>
  <c r="BE210" i="3"/>
  <c r="BE212" i="3"/>
  <c r="BE98" i="3"/>
  <c r="BE134" i="3"/>
  <c r="BE138" i="3"/>
  <c r="BE179" i="3"/>
  <c r="BC55" i="1"/>
  <c r="AW55" i="1"/>
  <c r="E48" i="2"/>
  <c r="J52" i="2"/>
  <c r="F55" i="2"/>
  <c r="BE86" i="2"/>
  <c r="BE87" i="2"/>
  <c r="BE89" i="2"/>
  <c r="BE91" i="2"/>
  <c r="BE93" i="2"/>
  <c r="BE96" i="2"/>
  <c r="BE97" i="2"/>
  <c r="BE99" i="2"/>
  <c r="BB55" i="1"/>
  <c r="BA55" i="1"/>
  <c r="BD55" i="1"/>
  <c r="F36" i="4"/>
  <c r="BC57" i="1" s="1"/>
  <c r="F37" i="3"/>
  <c r="BD56" i="1" s="1"/>
  <c r="F37" i="4"/>
  <c r="BD57" i="1" s="1"/>
  <c r="F35" i="4"/>
  <c r="BB57" i="1" s="1"/>
  <c r="F34" i="4"/>
  <c r="BA57" i="1" s="1"/>
  <c r="F34" i="3"/>
  <c r="BA56" i="1" s="1"/>
  <c r="J34" i="4"/>
  <c r="AW57" i="1" s="1"/>
  <c r="F35" i="3"/>
  <c r="BB56" i="1" s="1"/>
  <c r="F36" i="3"/>
  <c r="BC56" i="1" s="1"/>
  <c r="J34" i="3"/>
  <c r="AW56" i="1" s="1"/>
  <c r="BK92" i="3" l="1"/>
  <c r="J92" i="3" s="1"/>
  <c r="J60" i="3" s="1"/>
  <c r="R88" i="4"/>
  <c r="R87" i="4"/>
  <c r="BK84" i="2"/>
  <c r="BK83" i="2" s="1"/>
  <c r="J83" i="2" s="1"/>
  <c r="J59" i="2" s="1"/>
  <c r="R91" i="3"/>
  <c r="P84" i="2"/>
  <c r="P83" i="2"/>
  <c r="AU55" i="1"/>
  <c r="P92" i="3"/>
  <c r="P91" i="3" s="1"/>
  <c r="AU56" i="1" s="1"/>
  <c r="T92" i="3"/>
  <c r="T91" i="3"/>
  <c r="BK88" i="4"/>
  <c r="J88" i="4"/>
  <c r="J60" i="4"/>
  <c r="BK251" i="4"/>
  <c r="J251" i="4" s="1"/>
  <c r="J66" i="4" s="1"/>
  <c r="BK91" i="3"/>
  <c r="J91" i="3"/>
  <c r="J59" i="3" s="1"/>
  <c r="BC54" i="1"/>
  <c r="W32" i="1"/>
  <c r="J33" i="4"/>
  <c r="AV57" i="1" s="1"/>
  <c r="AT57" i="1" s="1"/>
  <c r="J33" i="2"/>
  <c r="AV55" i="1"/>
  <c r="AT55" i="1" s="1"/>
  <c r="F33" i="4"/>
  <c r="AZ57" i="1"/>
  <c r="F33" i="3"/>
  <c r="AZ56" i="1" s="1"/>
  <c r="F33" i="2"/>
  <c r="AZ55" i="1"/>
  <c r="BD54" i="1"/>
  <c r="W33" i="1" s="1"/>
  <c r="BA54" i="1"/>
  <c r="W30" i="1"/>
  <c r="BB54" i="1"/>
  <c r="W31" i="1" s="1"/>
  <c r="J33" i="3"/>
  <c r="AV56" i="1"/>
  <c r="AT56" i="1"/>
  <c r="J84" i="2" l="1"/>
  <c r="J60" i="2" s="1"/>
  <c r="BK87" i="4"/>
  <c r="J87" i="4"/>
  <c r="J59" i="4" s="1"/>
  <c r="AU54" i="1"/>
  <c r="J30" i="2"/>
  <c r="AG55" i="1" s="1"/>
  <c r="AX54" i="1"/>
  <c r="AY54" i="1"/>
  <c r="AW54" i="1"/>
  <c r="AK30" i="1"/>
  <c r="J30" i="3"/>
  <c r="AG56" i="1" s="1"/>
  <c r="AZ54" i="1"/>
  <c r="W29" i="1"/>
  <c r="J39" i="2" l="1"/>
  <c r="J39" i="3"/>
  <c r="AN56" i="1"/>
  <c r="AN55" i="1"/>
  <c r="J30" i="4"/>
  <c r="AG57" i="1" s="1"/>
  <c r="AV54" i="1"/>
  <c r="AK29" i="1"/>
  <c r="J39" i="4" l="1"/>
  <c r="AN57" i="1"/>
  <c r="AG54" i="1"/>
  <c r="AK26" i="1"/>
  <c r="AK35" i="1" s="1"/>
  <c r="AT54" i="1"/>
  <c r="AN54" i="1"/>
</calcChain>
</file>

<file path=xl/sharedStrings.xml><?xml version="1.0" encoding="utf-8"?>
<sst xmlns="http://schemas.openxmlformats.org/spreadsheetml/2006/main" count="4053" uniqueCount="850">
  <si>
    <t>Export Komplet</t>
  </si>
  <si>
    <t>VZ</t>
  </si>
  <si>
    <t>2.0</t>
  </si>
  <si>
    <t>ZAMOK</t>
  </si>
  <si>
    <t>False</t>
  </si>
  <si>
    <t>{67aed872-e289-439d-9ccc-c29e9e84d1da}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</si>
  <si>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</si>
  <si>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</si>
  <si>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</si>
  <si>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</si>
  <si>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</si>
  <si>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</si>
  <si>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</si>
  <si>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</si>
  <si>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28/2021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</si>
  <si>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</si>
  <si>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</si>
  <si>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Přechod pro chodce, ul. Dvořákova, Kyjov</t>
  </si>
  <si>
    <t>KSO:</t>
  </si>
  <si>
    <t/>
  </si>
  <si>
    <t>CC-CZ:</t>
  </si>
  <si>
    <t>Místo:</t>
  </si>
  <si>
    <t>Kyjov</t>
  </si>
  <si>
    <t>Datum:</t>
  </si>
  <si>
    <t>10. 6. 2024</t>
  </si>
  <si>
    <t>Zadavatel:</t>
  </si>
  <si>
    <t>IČ:</t>
  </si>
  <si>
    <t>00285030</t>
  </si>
  <si>
    <t>Město Kyjov</t>
  </si>
  <si>
    <t>DIČ:</t>
  </si>
  <si>
    <t>CZ00285030</t>
  </si>
  <si>
    <t>Uchazeč:</t>
  </si>
  <si>
    <t>Vyplň údaj</t>
  </si>
  <si>
    <t>Projektant:</t>
  </si>
  <si>
    <t>03271064</t>
  </si>
  <si>
    <t>Ing. Vojtěch Holub</t>
  </si>
  <si>
    <t>CZ8108180828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</si>
  <si>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</si>
  <si>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</si>
  <si>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</si>
  <si>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</si>
  <si>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</si>
  <si>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</si>
  <si>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</si>
  <si>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</si>
  <si>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</si>
  <si>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</si>
  <si>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</si>
  <si>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</si>
  <si>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</si>
  <si>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</si>
  <si>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</si>
  <si>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</si>
  <si>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</si>
  <si>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</si>
  <si>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</si>
  <si>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</si>
  <si>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</si>
  <si>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</si>
  <si>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</si>
  <si>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</si>
  <si>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</si>
  <si>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</si>
  <si>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</si>
  <si>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</si>
  <si>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</si>
  <si>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</si>
  <si>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</si>
  <si>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</si>
  <si>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</si>
  <si>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</si>
  <si>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</si>
  <si>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</si>
  <si>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</si>
  <si>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</si>
  <si>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</si>
  <si>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</si>
  <si>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</si>
  <si>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</si>
  <si>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</si>
  <si>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</si>
  <si>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Vedlejší rozpočtové náklady</t>
  </si>
  <si>
    <t>STA</t>
  </si>
  <si>
    <t>1</t>
  </si>
  <si>
    <t>{1da1d530-e81d-478b-b57a-9e4e3e7b214f}</t>
  </si>
  <si>
    <t>2</t>
  </si>
  <si>
    <t>SO 401</t>
  </si>
  <si>
    <t>Veřejné osvětlení</t>
  </si>
  <si>
    <t>{19d0f8d5-65a2-4a74-9951-95291bfcc4e7}</t>
  </si>
  <si>
    <t>SO 101</t>
  </si>
  <si>
    <t>Zpevněné plochy</t>
  </si>
  <si>
    <t>{55d1fb76-8637-4a01-bd36-54aec799b61d}</t>
  </si>
  <si>
    <t>KRYCÍ LIST SOUPISU PRACÍ</t>
  </si>
  <si>
    <t>Objekt:</t>
  </si>
  <si>
    <t>SO 001 - Vedlejší rozpočtové náklady</t>
  </si>
  <si>
    <t xml:space="preserve"> </t>
  </si>
  <si>
    <t xml:space="preserve"> Ing. Vojtěch Holub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</si>
  <si>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</si>
  <si>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</si>
  <si>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</si>
  <si>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</si>
  <si>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</si>
  <si>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</si>
  <si>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</si>
  <si>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</si>
  <si>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</si>
  <si>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</si>
  <si>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</si>
  <si>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</si>
  <si>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</si>
  <si>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</si>
  <si>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</si>
  <si>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</si>
  <si>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</si>
  <si>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</si>
  <si>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</si>
  <si>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</si>
  <si>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</si>
  <si>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</si>
  <si>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</si>
  <si>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</si>
  <si>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</si>
  <si>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</si>
  <si>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</si>
  <si>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011314000</t>
  </si>
  <si>
    <t>Archeologický dohled</t>
  </si>
  <si>
    <t>…</t>
  </si>
  <si>
    <t>1024</t>
  </si>
  <si>
    <t>1617243559</t>
  </si>
  <si>
    <t>012203000</t>
  </si>
  <si>
    <t>Geodetické práce při provádění stavby</t>
  </si>
  <si>
    <t>1630295835</t>
  </si>
  <si>
    <t>VV</t>
  </si>
  <si>
    <t>"geodetické vytyčení stavby"1</t>
  </si>
  <si>
    <t>3</t>
  </si>
  <si>
    <t>012303000</t>
  </si>
  <si>
    <t>Geodetické práce po výstavbě</t>
  </si>
  <si>
    <t>-540152972</t>
  </si>
  <si>
    <t>"geodetické zaměření skutečného stavu"1</t>
  </si>
  <si>
    <t>4</t>
  </si>
  <si>
    <t>013254000</t>
  </si>
  <si>
    <t>Dokumentace skutečného provedení stavby</t>
  </si>
  <si>
    <t>-325792222</t>
  </si>
  <si>
    <t>"Zpracování a předání dokumentace skutečného provedení stavby DSPS (3 paré + 1 elektronické) objednateli - pro celou stavbu dle platné vyhlášky"1</t>
  </si>
  <si>
    <t>013294000</t>
  </si>
  <si>
    <t>Ostatní dokumentace</t>
  </si>
  <si>
    <t>kpl</t>
  </si>
  <si>
    <t>413070555</t>
  </si>
  <si>
    <t>"stanovení typu svítidla parkového pro uliční osvětlení"1</t>
  </si>
  <si>
    <t>VRN3</t>
  </si>
  <si>
    <t>Zařízení staveniště</t>
  </si>
  <si>
    <t>6</t>
  </si>
  <si>
    <t>032103000</t>
  </si>
  <si>
    <t>Náklady na stavební buňky</t>
  </si>
  <si>
    <t>-242815813</t>
  </si>
  <si>
    <t>7</t>
  </si>
  <si>
    <t>034303000</t>
  </si>
  <si>
    <t>Dopravní značení na staveništi</t>
  </si>
  <si>
    <t>-537445532</t>
  </si>
  <si>
    <t>VRN4</t>
  </si>
  <si>
    <t>Inženýrská činnost</t>
  </si>
  <si>
    <t>8</t>
  </si>
  <si>
    <t>043002000</t>
  </si>
  <si>
    <t>Zkoušky a ostatní měření</t>
  </si>
  <si>
    <t>-926301514</t>
  </si>
  <si>
    <t>"statická zkouška na sanovaném podloží"2</t>
  </si>
  <si>
    <t>"statická zkouška na vrchní podkladní vrstvě ŠD"2</t>
  </si>
  <si>
    <t>Součet</t>
  </si>
  <si>
    <t>SO 401 - Veřejné osvětlení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</si>
  <si>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</si>
  <si>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</si>
  <si>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</si>
  <si>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</si>
  <si>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</si>
  <si>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</si>
  <si>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</si>
  <si>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</si>
  <si>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</si>
  <si>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</si>
  <si>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</si>
  <si>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</si>
  <si>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HSV</t>
  </si>
  <si>
    <t>Práce a dodávky HSV</t>
  </si>
  <si>
    <t>Zemní práce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</si>
  <si>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</si>
  <si>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</si>
  <si>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</si>
  <si>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CS ÚRS 2024 02</t>
  </si>
  <si>
    <t>-361132976</t>
  </si>
  <si>
    <t>Online PSC</t>
  </si>
  <si>
    <t>https://podminky.urs.cz/item/CS_URS_2024_02/113106023</t>
  </si>
  <si>
    <t>113107412</t>
  </si>
  <si>
    <t>Odstranění podkladů nebo krytů při překopech inženýrských sítí s přemístěním hmot na skládku ve vzdálenosti do 3 m nebo s naložením na dopravní prostředek strojně plochy jednotlivě do 15 m2 z kameniva těženého, o tl. vrstvy přes 100 do 200 mm</t>
  </si>
  <si>
    <t>1235930330</t>
  </si>
  <si>
    <t>https://podminky.urs.cz/item/CS_URS_2024_02/113107412</t>
  </si>
  <si>
    <t>131251201</t>
  </si>
  <si>
    <t>Hloubení zapažených jam a zářezů strojně s urovnáním dna do předepsaného profilu a spádu v hornině třídy těžitelnosti I skupiny 3 do 20 m3</t>
  </si>
  <si>
    <t>m3</t>
  </si>
  <si>
    <t>1313544028</t>
  </si>
  <si>
    <t>https://podminky.urs.cz/item/CS_URS_2024_02/131251201</t>
  </si>
  <si>
    <t>"výkop pro západní stožár"0,8*0,8*1,5</t>
  </si>
  <si>
    <t>"výkop pro východní sožáry"(0,55*0,55*(1,3-0,29-0,2+1,5))*2</t>
  </si>
  <si>
    <t>132251101</t>
  </si>
  <si>
    <t>Hloubení nezapažených rýh šířky do 800 mm strojně s urovnáním dna do předepsaného profilu a spádu v hornině třídy těžitelnosti I skupiny 3 do 20 m3</t>
  </si>
  <si>
    <t>254771986</t>
  </si>
  <si>
    <t>https://podminky.urs.cz/item/CS_URS_2024_02/132251101</t>
  </si>
  <si>
    <t>"vedení VO pod rekostruovaným chodníkem"4,4*0,3*0,15</t>
  </si>
  <si>
    <t>"vedení VO mimo rekostruovaný chodník"7,5*0,3*(0,15+0,2)</t>
  </si>
  <si>
    <t>132251251</t>
  </si>
  <si>
    <t>Hloubení nezapažených rýh šířky přes 800 do 2 000 mm strojně s urovnáním dna do předepsaného profilu a spádu v hornině třídy těžitelnosti I skupiny 3 do 20 m3</t>
  </si>
  <si>
    <t>1226004737</t>
  </si>
  <si>
    <t>https://podminky.urs.cz/item/CS_URS_2024_02/132251251</t>
  </si>
  <si>
    <t>"startovací a koncová jáma protlaku"(2*1*0,85)*2</t>
  </si>
  <si>
    <t>141720015</t>
  </si>
  <si>
    <t>Neřízený zemní protlak v hornině třídy těžitelnosti I a II, skupiny 3 a 4 průměru protlaku přes 90 do 110 mm</t>
  </si>
  <si>
    <t>m</t>
  </si>
  <si>
    <t>-1692538563</t>
  </si>
  <si>
    <t>https://podminky.urs.cz/item/CS_URS_2024_02/141720015</t>
  </si>
  <si>
    <t>"PE DN110"7,5</t>
  </si>
  <si>
    <t>151101101</t>
  </si>
  <si>
    <t>Zřízení pažení a rozepření stěn rýh pro podzemní vedení příložné pro jakoukoliv mezerovitost, hloubky do 2 m</t>
  </si>
  <si>
    <t>-1000993641</t>
  </si>
  <si>
    <t>https://podminky.urs.cz/item/CS_URS_2024_02/151101101</t>
  </si>
  <si>
    <t>"výkop pro západní stožár"0,8*1,5*4</t>
  </si>
  <si>
    <t>151101102</t>
  </si>
  <si>
    <t>Zřízení pažení a rozepření stěn rýh pro podzemní vedení příložné pro jakoukoliv mezerovitost, hloubky přes 2 do 4 m</t>
  </si>
  <si>
    <t>462584934</t>
  </si>
  <si>
    <t>https://podminky.urs.cz/item/CS_URS_2024_02/151101102</t>
  </si>
  <si>
    <t>"výkop pro východní stožáry"(0,55*(1,3-0,29-0,2+1,5)*4)*2</t>
  </si>
  <si>
    <t>9</t>
  </si>
  <si>
    <t>151101111</t>
  </si>
  <si>
    <t>Odstranění pažení a rozepření stěn rýh pro podzemní vedení s uložením materiálu na vzdálenost do 3 m od kraje výkopu příložné, hloubky do 2 m</t>
  </si>
  <si>
    <t>-420112006</t>
  </si>
  <si>
    <t>https://podminky.urs.cz/item/CS_URS_2024_02/151101111</t>
  </si>
  <si>
    <t>10</t>
  </si>
  <si>
    <t>151101112</t>
  </si>
  <si>
    <t>Odstranění pažení a rozepření stěn rýh pro podzemní vedení s uložením materiálu na vzdálenost do 3 m od kraje výkopu příložné, hloubky přes 2 do 4 m</t>
  </si>
  <si>
    <t>668628213</t>
  </si>
  <si>
    <t>https://podminky.urs.cz/item/CS_URS_2024_02/151101112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</si>
  <si>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</si>
  <si>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</si>
  <si>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</si>
  <si>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-880621191</t>
  </si>
  <si>
    <t>https://podminky.urs.cz/item/CS_URS_2024_02/162751117</t>
  </si>
  <si>
    <t>"hloubení jam"2,358</t>
  </si>
  <si>
    <t>"hloubení rýh"0,986+3,4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</si>
  <si>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</si>
  <si>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</si>
  <si>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-951344819</t>
  </si>
  <si>
    <t>https://podminky.urs.cz/item/CS_URS_2024_02/162751119</t>
  </si>
  <si>
    <t>6,744*10</t>
  </si>
  <si>
    <t>13</t>
  </si>
  <si>
    <t>171251201</t>
  </si>
  <si>
    <t>Uložení sypaniny na skládky nebo meziskládky bez hutnění s upravením uložené sypaniny do předepsaného tvaru</t>
  </si>
  <si>
    <t>1667467984</t>
  </si>
  <si>
    <t>https://podminky.urs.cz/item/CS_URS_2024_02/171251201</t>
  </si>
  <si>
    <t>14</t>
  </si>
  <si>
    <t>171201221</t>
  </si>
  <si>
    <t>Poplatek za uložení stavebního odpadu na skládce (skládkovné) zeminy a kamení zatříděného do Katalogu odpadů pod kódem 17 05 04</t>
  </si>
  <si>
    <t>t</t>
  </si>
  <si>
    <t>-337400674</t>
  </si>
  <si>
    <t>https://podminky.urs.cz/item/CS_URS_2024_02/171201221</t>
  </si>
  <si>
    <t>"zemina"6,744*1,8</t>
  </si>
  <si>
    <t>15</t>
  </si>
  <si>
    <t>174151101</t>
  </si>
  <si>
    <t>Zásyp sypaninou z jakékoliv horniny strojně s uložením výkopku ve vrstvách se zhutněním jam, šachet, rýh nebo kolem objektů v těchto vykopávkách</t>
  </si>
  <si>
    <t>-1175312747</t>
  </si>
  <si>
    <t>https://podminky.urs.cz/item/CS_URS_2024_02/174151101</t>
  </si>
  <si>
    <t>"zásyp štěrkodrtí startovací a koncové jámy"2*1*0,85*2</t>
  </si>
  <si>
    <t>16</t>
  </si>
  <si>
    <t>M</t>
  </si>
  <si>
    <t>58344197</t>
  </si>
  <si>
    <t>štěrkodrť frakce 0/63</t>
  </si>
  <si>
    <t>1177494615</t>
  </si>
  <si>
    <t>3,4*2</t>
  </si>
  <si>
    <t>17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</si>
  <si>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</si>
  <si>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</si>
  <si>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-809072538</t>
  </si>
  <si>
    <t>https://podminky.urs.cz/item/CS_URS_2024_02/175151101</t>
  </si>
  <si>
    <t>12,5*0,3*0,1</t>
  </si>
  <si>
    <t>18</t>
  </si>
  <si>
    <t>58337310</t>
  </si>
  <si>
    <t>štěrkopísek frakce 0/4</t>
  </si>
  <si>
    <t>-1632127716</t>
  </si>
  <si>
    <t>0,375*2</t>
  </si>
  <si>
    <t>0,75*2 'Přepočtené koeficientem množství</t>
  </si>
  <si>
    <t>Zakládání</t>
  </si>
  <si>
    <t>19</t>
  </si>
  <si>
    <t>275313611</t>
  </si>
  <si>
    <t>Základy z betonu prostého patky a bloky z betonu kamenem neprokládaného tř. C 16/20</t>
  </si>
  <si>
    <t>1231908790</t>
  </si>
  <si>
    <t>https://podminky.urs.cz/item/CS_URS_2024_02/275313611</t>
  </si>
  <si>
    <t>"západní stožár"0,8*0,8*1,5</t>
  </si>
  <si>
    <t>"východní stožáry"(0,55*0,55*1,5)*2</t>
  </si>
  <si>
    <t>20</t>
  </si>
  <si>
    <t>R2.1</t>
  </si>
  <si>
    <t>Základová prefabrikovaná železobetonová patka pro veřejné osvětlení 0,55x0,55x1,0-1,2m včetně dodání výrobku a jEho umístění</t>
  </si>
  <si>
    <t>-524928987</t>
  </si>
  <si>
    <t>Vodorovné konstrukce</t>
  </si>
  <si>
    <t>451572111</t>
  </si>
  <si>
    <t>Lože pod potrubí, stoky a drobné objekty v otevřeném výkopu z kameniva drobného těženého 0 až 4 mm</t>
  </si>
  <si>
    <t>-1390587431</t>
  </si>
  <si>
    <t>https://podminky.urs.cz/item/CS_URS_2024_02/451572111</t>
  </si>
  <si>
    <t>12,5*0,3*0,05</t>
  </si>
  <si>
    <t>Komunikace pozemní</t>
  </si>
  <si>
    <t>22</t>
  </si>
  <si>
    <t>564861011</t>
  </si>
  <si>
    <t>Podklad ze štěrkodrti ŠD s rozprostřením a zhutněním plochy jednotlivě do 100 m2, po zhutnění tl. 200 mm</t>
  </si>
  <si>
    <t>-600681343</t>
  </si>
  <si>
    <t>https://podminky.urs.cz/item/CS_URS_2024_02/564861011</t>
  </si>
  <si>
    <t>štěrkodrť frakce 0-63 mm</t>
  </si>
  <si>
    <t>"chodník"7,3</t>
  </si>
  <si>
    <t>"sanace podloží"7,3</t>
  </si>
  <si>
    <t>23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</si>
  <si>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</si>
  <si>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</si>
  <si>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-978569921</t>
  </si>
  <si>
    <t>https://podminky.urs.cz/item/CS_URS_2024_02/596211110</t>
  </si>
  <si>
    <t>"chodník předláždění stávající dlažbou"7,3</t>
  </si>
  <si>
    <t>997</t>
  </si>
  <si>
    <t>Přesun sutě</t>
  </si>
  <si>
    <t>24</t>
  </si>
  <si>
    <t>997013501</t>
  </si>
  <si>
    <t>Odvoz suti a vybouraných hmot na skládku nebo meziskládku se složením, na vzdálenost do 1 km</t>
  </si>
  <si>
    <t>-1126536482</t>
  </si>
  <si>
    <t>https://podminky.urs.cz/item/CS_URS_2024_02/997013501</t>
  </si>
  <si>
    <t>25</t>
  </si>
  <si>
    <t>997013509</t>
  </si>
  <si>
    <t>Odvoz suti a vybouraných hmot na skládku nebo meziskládku se složením, na vzdálenost Příplatek k ceně za každý další započatý 1 km přes 1 km</t>
  </si>
  <si>
    <t>-255294796</t>
  </si>
  <si>
    <t>https://podminky.urs.cz/item/CS_URS_2024_02/997013509</t>
  </si>
  <si>
    <t>2,19*19</t>
  </si>
  <si>
    <t>26</t>
  </si>
  <si>
    <t>997013655</t>
  </si>
  <si>
    <t>1213329310</t>
  </si>
  <si>
    <t>https://podminky.urs.cz/item/CS_URS_2024_02/997013655</t>
  </si>
  <si>
    <t>998</t>
  </si>
  <si>
    <t>Přesun hmot</t>
  </si>
  <si>
    <t>27</t>
  </si>
  <si>
    <t>998225111</t>
  </si>
  <si>
    <t>Přesun hmot pro komunikace s krytem z kameniva, monolitickým betonovým nebo živičným dopravní vzdálenost do 200 m jakékoliv délky objektu</t>
  </si>
  <si>
    <t>897234481</t>
  </si>
  <si>
    <t>https://podminky.urs.cz/item/CS_URS_2024_02/998225111</t>
  </si>
  <si>
    <t>PSV</t>
  </si>
  <si>
    <t>Práce a dodávky PSV</t>
  </si>
  <si>
    <t>741</t>
  </si>
  <si>
    <t>Elektroinstalace - silnoproud</t>
  </si>
  <si>
    <t>28</t>
  </si>
  <si>
    <t>741110043</t>
  </si>
  <si>
    <t>Montáž trubek elektroinstalačních s nasunutím nebo našroubováním do krabic plastových ohebných, uložených pevně, vnější Ø přes 35 mm</t>
  </si>
  <si>
    <t>-1495303089</t>
  </si>
  <si>
    <t>https://podminky.urs.cz/item/CS_URS_2024_02/741110043</t>
  </si>
  <si>
    <t>11+9,1</t>
  </si>
  <si>
    <t>29</t>
  </si>
  <si>
    <t>34571381</t>
  </si>
  <si>
    <t>trubka elektroinstalační ohebná lehce odolná z PVC-U D 50,7/63mm poloměr ohybu &gt;250mm</t>
  </si>
  <si>
    <t>32</t>
  </si>
  <si>
    <t>-1703044263</t>
  </si>
  <si>
    <t>20,1*1,05 'Přepočtené koeficientem množství</t>
  </si>
  <si>
    <t>30</t>
  </si>
  <si>
    <t>741122134</t>
  </si>
  <si>
    <t>Montáž kabelů měděných bez ukončení uložených v trubkách zatažených plných kulatých nebo bezhalogenových (např. CYKY) počtu a průřezu žil 4x16 až 25 mm2</t>
  </si>
  <si>
    <t>-1252091042</t>
  </si>
  <si>
    <t>https://podminky.urs.cz/item/CS_URS_2024_02/741122134</t>
  </si>
  <si>
    <t>"v zemi"11+9,1</t>
  </si>
  <si>
    <t>"ve stožárech"3*7+1,6+2</t>
  </si>
  <si>
    <t>31</t>
  </si>
  <si>
    <t>34111080</t>
  </si>
  <si>
    <t>kabel instalační jádro Cu plné izolace PVC plášť PVC 450/750V (CYKY) 4x16mm2</t>
  </si>
  <si>
    <t>1843250444</t>
  </si>
  <si>
    <t>"CYKY-J"44,7*1,15</t>
  </si>
  <si>
    <t>R741.1</t>
  </si>
  <si>
    <t>Vnitřní výstroj stožáru VO</t>
  </si>
  <si>
    <t>ks</t>
  </si>
  <si>
    <t>268016855</t>
  </si>
  <si>
    <t>33</t>
  </si>
  <si>
    <t>R741.2</t>
  </si>
  <si>
    <t>Zemnící tyče</t>
  </si>
  <si>
    <t>-188263753</t>
  </si>
  <si>
    <t>Práce a dodávky M</t>
  </si>
  <si>
    <t>21-M</t>
  </si>
  <si>
    <t>Elektromontáže</t>
  </si>
  <si>
    <t>34</t>
  </si>
  <si>
    <t>210202013</t>
  </si>
  <si>
    <t>Montáž svítidel výbojkových se zapojením vodičů průmyslových nebo venkovních na výložník</t>
  </si>
  <si>
    <t>kus</t>
  </si>
  <si>
    <t>64</t>
  </si>
  <si>
    <t>1440047904</t>
  </si>
  <si>
    <t>https://podminky.urs.cz/item/CS_URS_2024_02/210202013</t>
  </si>
  <si>
    <t>35</t>
  </si>
  <si>
    <t>R21.1</t>
  </si>
  <si>
    <t>svítidlo pro nasvětlení přechodu pro chodce IP66 LED 30-40W 4000-4500 lm</t>
  </si>
  <si>
    <t>256</t>
  </si>
  <si>
    <t>-646034101</t>
  </si>
  <si>
    <t>"přesný typ musí být odsouhasen zástupcem investora"2</t>
  </si>
  <si>
    <t>36</t>
  </si>
  <si>
    <t>210202016</t>
  </si>
  <si>
    <t>Montáž svítidel výbojkových se zapojením vodičů průmyslových nebo venkovních na sloupek parkových</t>
  </si>
  <si>
    <t>-571520472</t>
  </si>
  <si>
    <t>https://podminky.urs.cz/item/CS_URS_2024_02/210202016</t>
  </si>
  <si>
    <t>37</t>
  </si>
  <si>
    <t>R21.2</t>
  </si>
  <si>
    <t>svítidlo parkové na sloupek LED IP66</t>
  </si>
  <si>
    <t>-1110721007</t>
  </si>
  <si>
    <t>"přesný typ musí být odsouhasen zástupcem investora"1</t>
  </si>
  <si>
    <t>38</t>
  </si>
  <si>
    <t>210204011</t>
  </si>
  <si>
    <t>Montáž stožárů osvětlení samostatně stojících ocelových, délky do 12 m</t>
  </si>
  <si>
    <t>-1247648801</t>
  </si>
  <si>
    <t>https://podminky.urs.cz/item/CS_URS_2024_02/210204011</t>
  </si>
  <si>
    <t>39</t>
  </si>
  <si>
    <t>31674114</t>
  </si>
  <si>
    <t>stožár osvětlovací uliční Pz 159/133/114 v 7,2m</t>
  </si>
  <si>
    <t>-1063902176</t>
  </si>
  <si>
    <t>"Stožár sadový (svítidlo 6 m nad zemí)"1</t>
  </si>
  <si>
    <t>"Stožár přechodový (svítidlo 6 m nad zemí)"2</t>
  </si>
  <si>
    <t>40</t>
  </si>
  <si>
    <t>210204103</t>
  </si>
  <si>
    <t>Montáž výložníků osvětlení jednoramenných sloupových, hmotnosti do 35 kg</t>
  </si>
  <si>
    <t>1397943918</t>
  </si>
  <si>
    <t>https://podminky.urs.cz/item/CS_URS_2024_02/210204103</t>
  </si>
  <si>
    <t>41</t>
  </si>
  <si>
    <t>31674003</t>
  </si>
  <si>
    <t>výložník rovný jednoduchý k osvětlovacím stožárům uličním vyložení 2000mm</t>
  </si>
  <si>
    <t>-1355035030</t>
  </si>
  <si>
    <t>42</t>
  </si>
  <si>
    <t>31674002</t>
  </si>
  <si>
    <t>výložník rovný jednoduchý k osvětlovacím stožárům uličním vyložení 1500mm</t>
  </si>
  <si>
    <t>1217171451</t>
  </si>
  <si>
    <t>43</t>
  </si>
  <si>
    <t>210280712</t>
  </si>
  <si>
    <t>Zkoušky a prohlídky osvětlovacího zařízení měření intenzity osvětlení</t>
  </si>
  <si>
    <t>soubor</t>
  </si>
  <si>
    <t>-463318280</t>
  </si>
  <si>
    <t>https://podminky.urs.cz/item/CS_URS_2024_02/210280712</t>
  </si>
  <si>
    <t>46-M</t>
  </si>
  <si>
    <t>Zemní práce při extr.mont.pracích</t>
  </si>
  <si>
    <t>44</t>
  </si>
  <si>
    <t>460671112</t>
  </si>
  <si>
    <t>Výstražné prvky pro krytí kabelů včetně vyrovnání povrchu rýhy, rozvinutí a uložení fólie, šířky přes 20 do 25 cm</t>
  </si>
  <si>
    <t>238367750</t>
  </si>
  <si>
    <t>https://podminky.urs.cz/item/CS_URS_2024_02/460671112</t>
  </si>
  <si>
    <t>SO 101 - Zpevněné plochy</t>
  </si>
  <si>
    <t xml:space="preserve">    9 - Ostatní konstrukce a práce, bourání</t>
  </si>
  <si>
    <t xml:space="preserve">    711 - Izolace proti vodě, vlhkosti a plynům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</si>
  <si>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</si>
  <si>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</si>
  <si>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-1944393337</t>
  </si>
  <si>
    <t>https://podminky.urs.cz/item/CS_URS_2024_02/113106134</t>
  </si>
  <si>
    <t>"dlážděné plochy a chodníky"24,5</t>
  </si>
  <si>
    <t>"chodník předláždění stávající dlažbou"6,4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</si>
  <si>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</si>
  <si>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</si>
  <si>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1611810317</t>
  </si>
  <si>
    <t>https://podminky.urs.cz/item/CS_URS_2024_02/113107321</t>
  </si>
  <si>
    <t>"odstranění vozovky MK"9,1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</si>
  <si>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</si>
  <si>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</si>
  <si>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-1384934043</t>
  </si>
  <si>
    <t>https://podminky.urs.cz/item/CS_URS_2024_02/113107322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</si>
  <si>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</si>
  <si>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</si>
  <si>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534915124</t>
  </si>
  <si>
    <t>https://podminky.urs.cz/item/CS_URS_2024_02/113107343</t>
  </si>
  <si>
    <t>113202111</t>
  </si>
  <si>
    <t>Vytrhání obrub s vybouráním lože, s přemístěním hmot na skládku na vzdálenost do 3 m nebo s naložením na dopravní prostředek z krajníků nebo obrubníků stojatých</t>
  </si>
  <si>
    <t>487049779</t>
  </si>
  <si>
    <t>https://podminky.urs.cz/item/CS_URS_2024_02/113202111</t>
  </si>
  <si>
    <t>"silniční obrubníky"18,2</t>
  </si>
  <si>
    <t>"chodníkový obrubník"5,7</t>
  </si>
  <si>
    <t>122251104</t>
  </si>
  <si>
    <t>Odkopávky a prokopávky nezapažené strojně v hornině třídy těžitelnosti I skupiny 3 přes 100 do 500 m3</t>
  </si>
  <si>
    <t>1998555388</t>
  </si>
  <si>
    <t>https://podminky.urs.cz/item/CS_URS_2024_02/122251104</t>
  </si>
  <si>
    <t>"odkop zeminy"33*(0,29+0,2)+1,35*0,35+5,75*0,1-24,5*0,26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</si>
  <si>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</si>
  <si>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</si>
  <si>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288845251</t>
  </si>
  <si>
    <t>https://podminky.urs.cz/item/CS_URS_2024_02/162351103</t>
  </si>
  <si>
    <t>"odvoz zeminy na meziskládku a zpět na stavbu pro zpětné použití"</t>
  </si>
  <si>
    <t>"ohumusování"(7*0,1)*2</t>
  </si>
  <si>
    <t>2069560744</t>
  </si>
  <si>
    <t>"odkopávky"10,848</t>
  </si>
  <si>
    <t>"ohumusování"-(7*0,1)</t>
  </si>
  <si>
    <t>-62328941</t>
  </si>
  <si>
    <t>10,148*10</t>
  </si>
  <si>
    <t>167111101</t>
  </si>
  <si>
    <t>Nakládání, skládání a překládání neulehlého výkopku nebo sypaniny ručně nakládání, z hornin třídy těžitelnosti I, skupiny 1 až 3</t>
  </si>
  <si>
    <t>-1971065423</t>
  </si>
  <si>
    <t>https://podminky.urs.cz/item/CS_URS_2024_02/167111101</t>
  </si>
  <si>
    <t>"naložení zeminy na meziskládce"</t>
  </si>
  <si>
    <t>"ohumusování"(7*0,1)</t>
  </si>
  <si>
    <t>1669125494</t>
  </si>
  <si>
    <t>-1716938765</t>
  </si>
  <si>
    <t>"zemina"10,148*1,8</t>
  </si>
  <si>
    <t>181006111</t>
  </si>
  <si>
    <t>Rozprostření zemin schopných zúrodnění v rovině a ve sklonu do 1:5, tloušťka vrstvy do 0,10 m</t>
  </si>
  <si>
    <t>-1065651730</t>
  </si>
  <si>
    <t>https://podminky.urs.cz/item/CS_URS_2024_02/181006111</t>
  </si>
  <si>
    <t>"zemina použita z odkopů"7</t>
  </si>
  <si>
    <t>181411131</t>
  </si>
  <si>
    <t>Založení trávníku na půdě předem připravené plochy do 1000 m2 výsevem včetně utažení parkového v rovině nebo na svahu do 1:5</t>
  </si>
  <si>
    <t>468391664</t>
  </si>
  <si>
    <t>https://podminky.urs.cz/item/CS_URS_2024_02/181411131</t>
  </si>
  <si>
    <t>00572410</t>
  </si>
  <si>
    <t>osivo směs travní parková</t>
  </si>
  <si>
    <t>kg</t>
  </si>
  <si>
    <t>-539258278</t>
  </si>
  <si>
    <t>7*0,04</t>
  </si>
  <si>
    <t>181951112</t>
  </si>
  <si>
    <t>Úprava pláně vyrovnáním výškových rozdílů strojně v hornině třídy těžitelnosti I, skupiny 1 až 3 se zhutněním</t>
  </si>
  <si>
    <t>475808058</t>
  </si>
  <si>
    <t>https://podminky.urs.cz/item/CS_URS_2024_02/181951112</t>
  </si>
  <si>
    <t>181951114</t>
  </si>
  <si>
    <t>Úprava pláně vyrovnáním výškových rozdílů strojně v hornině třídy těžitelnosti II, skupiny 4 a 5 se zhutněním</t>
  </si>
  <si>
    <t>2032424788</t>
  </si>
  <si>
    <t>https://podminky.urs.cz/item/CS_URS_2024_02/181951114</t>
  </si>
  <si>
    <t>"výměna krytu"9,1</t>
  </si>
  <si>
    <t>564831011</t>
  </si>
  <si>
    <t>Podklad ze štěrkodrti ŠD s rozprostřením a zhutněním plochy jednotlivě do 100 m2, po zhutnění tl. 100 mm</t>
  </si>
  <si>
    <t>;</t>
  </si>
  <si>
    <t>-809226772</t>
  </si>
  <si>
    <t>https://podminky.urs.cz/item/CS_URS_2024_02/564831011</t>
  </si>
  <si>
    <t>-659198719</t>
  </si>
  <si>
    <t>"chodník"13,3</t>
  </si>
  <si>
    <t>"chodník slepecká"7,8</t>
  </si>
  <si>
    <t>"plocha pro kontejnery"6,4</t>
  </si>
  <si>
    <t>"plocha pro kontejnery slepecká"2,4</t>
  </si>
  <si>
    <t>"sanace podloží"33</t>
  </si>
  <si>
    <t>565135101</t>
  </si>
  <si>
    <t>Asfaltový beton vrstva podkladní ACP 16 (obalované kamenivo střednězrnné - OKS) s rozprostřením a zhutněním v pruhu šířky do 1,5 m, po zhutnění tl. 50 mm</t>
  </si>
  <si>
    <t>-2100910970</t>
  </si>
  <si>
    <t>https://podminky.urs.cz/item/CS_URS_2024_02/565135101</t>
  </si>
  <si>
    <t>"ACP 16+"</t>
  </si>
  <si>
    <t>573191111</t>
  </si>
  <si>
    <t>Postřik infiltrační kationaktivní emulzí v množství 1,00 kg/m2</t>
  </si>
  <si>
    <t>-1629877978</t>
  </si>
  <si>
    <t>https://podminky.urs.cz/item/CS_URS_2024_02/573191111</t>
  </si>
  <si>
    <t>"0,7 kg/m2"</t>
  </si>
  <si>
    <t>573231106</t>
  </si>
  <si>
    <t>Postřik spojovací PS bez posypu kamenivem ze silniční emulze, v množství 0,30 kg/m2</t>
  </si>
  <si>
    <t>972799433</t>
  </si>
  <si>
    <t>https://podminky.urs.cz/item/CS_URS_2024_02/573231106</t>
  </si>
  <si>
    <t>577144211</t>
  </si>
  <si>
    <t>Asfaltový beton vrstva obrusná ACO 11 (ABS) s rozprostřením a se zhutněním z nemodifikovaného asfaltu v pruhu šířky do 3 m tř. II, po zhutnění tl. 50 mm</t>
  </si>
  <si>
    <t>-586937410</t>
  </si>
  <si>
    <t>https://podminky.urs.cz/item/CS_URS_2024_02/577144211</t>
  </si>
  <si>
    <t>-1031925626</t>
  </si>
  <si>
    <t>59245018</t>
  </si>
  <si>
    <t>dlažba skladebná betonová 200x100mm tl 60mm přírodní</t>
  </si>
  <si>
    <t>243256956</t>
  </si>
  <si>
    <t>(13,3+6,4)*1,02</t>
  </si>
  <si>
    <t>20,094*1,03 'Přepočtené koeficientem množství</t>
  </si>
  <si>
    <t>59245006</t>
  </si>
  <si>
    <t>dlažba pro nevidomé betonová 200x100mm tl 60mm barevná</t>
  </si>
  <si>
    <t>-1696324246</t>
  </si>
  <si>
    <t>červená</t>
  </si>
  <si>
    <t>(7,8+2,4)*1,02</t>
  </si>
  <si>
    <t>Ostatní konstrukce a práce, bourání</t>
  </si>
  <si>
    <t>914111112</t>
  </si>
  <si>
    <t>Montáž svislé dopravní značky základní velikosti do 1 m2 páskováním na sloupy</t>
  </si>
  <si>
    <t>2119141881</t>
  </si>
  <si>
    <t>https://podminky.urs.cz/item/CS_URS_2024_02/914111112</t>
  </si>
  <si>
    <t>40445621</t>
  </si>
  <si>
    <t>informativní značky provozní IP1-IP3, IP4b-IP7, IP10a, b 500x500mm</t>
  </si>
  <si>
    <t>13025966</t>
  </si>
  <si>
    <t>"značky IP6 na sloupy "2</t>
  </si>
  <si>
    <t>40445644</t>
  </si>
  <si>
    <t>informativní značky jiné IJ4a 500x500mm</t>
  </si>
  <si>
    <t>-2029277055</t>
  </si>
  <si>
    <t>"přesný typ značky bude konzultován s příslušným zástupcem města"1</t>
  </si>
  <si>
    <t>914511112</t>
  </si>
  <si>
    <t>Montáž sloupku dopravních značek délky do 3,5 m do hliníkové patky pro sloupek D 60 mm</t>
  </si>
  <si>
    <t>-862160843</t>
  </si>
  <si>
    <t>https://podminky.urs.cz/item/CS_URS_2024_02/914511112</t>
  </si>
  <si>
    <t>40445225</t>
  </si>
  <si>
    <t>sloupek pro dopravní značku Zn D 60mm v 3,5m</t>
  </si>
  <si>
    <t>830535032</t>
  </si>
  <si>
    <t>915131112</t>
  </si>
  <si>
    <t>Vodorovné dopravní značení stříkané barvou přechody pro chodce, šipky, symboly bílé retroreflexní</t>
  </si>
  <si>
    <t>1507717652</t>
  </si>
  <si>
    <t>https://podminky.urs.cz/item/CS_URS_2024_02/915131112</t>
  </si>
  <si>
    <t>"přechod pro chodce"9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</si>
  <si>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</si>
  <si>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</si>
  <si>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1748750420</t>
  </si>
  <si>
    <t>https://podminky.urs.cz/item/CS_URS_2024_02/916131213</t>
  </si>
  <si>
    <t>1+12,2+5</t>
  </si>
  <si>
    <t>59217031</t>
  </si>
  <si>
    <t>obrubník silniční betonový 1000x150x250mm</t>
  </si>
  <si>
    <t>-1571492843</t>
  </si>
  <si>
    <t>59217032</t>
  </si>
  <si>
    <t>obrubník silniční betonový 1000x150x150mm</t>
  </si>
  <si>
    <t>-1433620256</t>
  </si>
  <si>
    <t>7+3+3</t>
  </si>
  <si>
    <t>59217030</t>
  </si>
  <si>
    <t>obrubník silniční betonový přechodový 1000x150x150-250mm</t>
  </si>
  <si>
    <t>123186550</t>
  </si>
  <si>
    <t>"pravý"2</t>
  </si>
  <si>
    <t>"levý"3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</si>
  <si>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</si>
  <si>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</si>
  <si>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1376980273</t>
  </si>
  <si>
    <t>https://podminky.urs.cz/item/CS_URS_2024_02/916231213</t>
  </si>
  <si>
    <t>7,9</t>
  </si>
  <si>
    <t>59217017</t>
  </si>
  <si>
    <t>obrubník betonový chodníkový 1000x100x250mm</t>
  </si>
  <si>
    <t>799485456</t>
  </si>
  <si>
    <t>7,9*1,02</t>
  </si>
  <si>
    <t>916991121</t>
  </si>
  <si>
    <t>Lože pod obrubníky, krajníky nebo obruby z dlažebních kostek z betonu prostého</t>
  </si>
  <si>
    <t>1312107072</t>
  </si>
  <si>
    <t>https://podminky.urs.cz/item/CS_URS_2024_02/916991121</t>
  </si>
  <si>
    <t>18,2*0,025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</si>
  <si>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</si>
  <si>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</si>
  <si>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141384115</t>
  </si>
  <si>
    <t>https://podminky.urs.cz/item/CS_URS_2024_02/919732211</t>
  </si>
  <si>
    <t>919735113</t>
  </si>
  <si>
    <t>Řezání stávajícího živičného krytu nebo podkladu hloubky přes 100 do 150 mm</t>
  </si>
  <si>
    <t>-1690961760</t>
  </si>
  <si>
    <t>https://podminky.urs.cz/item/CS_URS_2024_02/919735113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</si>
  <si>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</si>
  <si>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</si>
  <si>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1104736548</t>
  </si>
  <si>
    <t>https://podminky.urs.cz/item/CS_URS_2024_02/966006132</t>
  </si>
  <si>
    <t>"označník autobusové zastávky"2</t>
  </si>
  <si>
    <t>Pozn.: Odstranění před okládkou VO, poté umístění na stejném místě</t>
  </si>
  <si>
    <t>Pozn.: Jedná se o jeden označník na dvou sloupcích + tabule pro jízdní řády</t>
  </si>
  <si>
    <t>411152834</t>
  </si>
  <si>
    <t>8,034+2,876+14,64</t>
  </si>
  <si>
    <t>1600019593</t>
  </si>
  <si>
    <t>25,55*19</t>
  </si>
  <si>
    <t>45</t>
  </si>
  <si>
    <t>997013861</t>
  </si>
  <si>
    <t>Poplatek za uložení stavebního odpadu na recyklační skládce (skládkovné) z prostého betonu zatříděného do Katalogu odpadů pod kódem 17 01 01</t>
  </si>
  <si>
    <t>-1883020019</t>
  </si>
  <si>
    <t>https://podminky.urs.cz/item/CS_URS_2024_02/997013861</t>
  </si>
  <si>
    <t>46</t>
  </si>
  <si>
    <t>997013873</t>
  </si>
  <si>
    <t>Poplatek za uložení stavebního odpadu na recyklační skládce (skládkovné) zeminy a kamení zatříděného do Katalogu odpadů pod kódem 17 05 04</t>
  </si>
  <si>
    <t>1590466841</t>
  </si>
  <si>
    <t>https://podminky.urs.cz/item/CS_URS_2024_02/997013873</t>
  </si>
  <si>
    <t>47</t>
  </si>
  <si>
    <t>997013875</t>
  </si>
  <si>
    <t>Poplatek za uložení stavebního odpadu na recyklační skládce (skládkovné) asfaltového bez obsahu dehtu zatříděného do Katalogu odpadů pod kódem 17 03 02</t>
  </si>
  <si>
    <t>1125969441</t>
  </si>
  <si>
    <t>https://podminky.urs.cz/item/CS_URS_2024_02/997013875</t>
  </si>
  <si>
    <t>48</t>
  </si>
  <si>
    <t>998223011</t>
  </si>
  <si>
    <t>Přesun hmot pro pozemní komunikace s krytem dlážděným dopravní vzdálenost do 200 m jakékoliv délky objektu</t>
  </si>
  <si>
    <t>981883322</t>
  </si>
  <si>
    <t>https://podminky.urs.cz/item/CS_URS_2024_02/998223011</t>
  </si>
  <si>
    <t>711</t>
  </si>
  <si>
    <t>Izolace proti vodě, vlhkosti a plynům</t>
  </si>
  <si>
    <t>49</t>
  </si>
  <si>
    <t>711161112</t>
  </si>
  <si>
    <t>Izolace proti zemní vlhkosti a beztlakové vodě nopovými fóliemi na ploše vodorovné V vrstva ochranná, odvětrávací a drenážní výška nopku 8,0 mm, tl. fólie do 0,6 mm</t>
  </si>
  <si>
    <t>-825875877</t>
  </si>
  <si>
    <t>https://podminky.urs.cz/item/CS_URS_2024_02/711161112</t>
  </si>
  <si>
    <t>(3,4+1,5)*0,5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</si>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</sst>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51101102" TargetMode="External"/><Relationship Id="rId13" Type="http://schemas.openxmlformats.org/officeDocument/2006/relationships/hyperlink" Target="https://podminky.urs.cz/item/CS_URS_2024_02/171251201" TargetMode="External"/><Relationship Id="rId18" Type="http://schemas.openxmlformats.org/officeDocument/2006/relationships/hyperlink" Target="https://podminky.urs.cz/item/CS_URS_2024_02/451572111" TargetMode="External"/><Relationship Id="rId26" Type="http://schemas.openxmlformats.org/officeDocument/2006/relationships/hyperlink" Target="https://podminky.urs.cz/item/CS_URS_2024_02/741122134" TargetMode="External"/><Relationship Id="rId3" Type="http://schemas.openxmlformats.org/officeDocument/2006/relationships/hyperlink" Target="https://podminky.urs.cz/item/CS_URS_2024_02/131251201" TargetMode="External"/><Relationship Id="rId21" Type="http://schemas.openxmlformats.org/officeDocument/2006/relationships/hyperlink" Target="https://podminky.urs.cz/item/CS_URS_2024_02/997013501" TargetMode="External"/><Relationship Id="rId7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62751119" TargetMode="External"/><Relationship Id="rId17" Type="http://schemas.openxmlformats.org/officeDocument/2006/relationships/hyperlink" Target="https://podminky.urs.cz/item/CS_URS_2024_02/275313611" TargetMode="External"/><Relationship Id="rId25" Type="http://schemas.openxmlformats.org/officeDocument/2006/relationships/hyperlink" Target="https://podminky.urs.cz/item/CS_URS_2024_02/741110043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podminky.urs.cz/item/CS_URS_2024_02/113107412" TargetMode="External"/><Relationship Id="rId16" Type="http://schemas.openxmlformats.org/officeDocument/2006/relationships/hyperlink" Target="https://podminky.urs.cz/item/CS_URS_2024_02/175151101" TargetMode="External"/><Relationship Id="rId20" Type="http://schemas.openxmlformats.org/officeDocument/2006/relationships/hyperlink" Target="https://podminky.urs.cz/item/CS_URS_2024_02/596211110" TargetMode="External"/><Relationship Id="rId29" Type="http://schemas.openxmlformats.org/officeDocument/2006/relationships/hyperlink" Target="https://podminky.urs.cz/item/CS_URS_2024_02/210204011" TargetMode="External"/><Relationship Id="rId1" Type="http://schemas.openxmlformats.org/officeDocument/2006/relationships/hyperlink" Target="https://podminky.urs.cz/item/CS_URS_2024_02/113106023" TargetMode="External"/><Relationship Id="rId6" Type="http://schemas.openxmlformats.org/officeDocument/2006/relationships/hyperlink" Target="https://podminky.urs.cz/item/CS_URS_2024_02/141720015" TargetMode="External"/><Relationship Id="rId11" Type="http://schemas.openxmlformats.org/officeDocument/2006/relationships/hyperlink" Target="https://podminky.urs.cz/item/CS_URS_2024_02/162751117" TargetMode="External"/><Relationship Id="rId24" Type="http://schemas.openxmlformats.org/officeDocument/2006/relationships/hyperlink" Target="https://podminky.urs.cz/item/CS_URS_2024_02/998225111" TargetMode="External"/><Relationship Id="rId32" Type="http://schemas.openxmlformats.org/officeDocument/2006/relationships/hyperlink" Target="https://podminky.urs.cz/item/CS_URS_2024_02/460671112" TargetMode="External"/><Relationship Id="rId5" Type="http://schemas.openxmlformats.org/officeDocument/2006/relationships/hyperlink" Target="https://podminky.urs.cz/item/CS_URS_2024_02/132251251" TargetMode="External"/><Relationship Id="rId15" Type="http://schemas.openxmlformats.org/officeDocument/2006/relationships/hyperlink" Target="https://podminky.urs.cz/item/CS_URS_2024_02/174151101" TargetMode="External"/><Relationship Id="rId23" Type="http://schemas.openxmlformats.org/officeDocument/2006/relationships/hyperlink" Target="https://podminky.urs.cz/item/CS_URS_2024_02/997013655" TargetMode="External"/><Relationship Id="rId28" Type="http://schemas.openxmlformats.org/officeDocument/2006/relationships/hyperlink" Target="https://podminky.urs.cz/item/CS_URS_2024_02/210202016" TargetMode="External"/><Relationship Id="rId10" Type="http://schemas.openxmlformats.org/officeDocument/2006/relationships/hyperlink" Target="https://podminky.urs.cz/item/CS_URS_2024_02/151101112" TargetMode="External"/><Relationship Id="rId19" Type="http://schemas.openxmlformats.org/officeDocument/2006/relationships/hyperlink" Target="https://podminky.urs.cz/item/CS_URS_2024_02/564861011" TargetMode="External"/><Relationship Id="rId31" Type="http://schemas.openxmlformats.org/officeDocument/2006/relationships/hyperlink" Target="https://podminky.urs.cz/item/CS_URS_2024_02/210280712" TargetMode="External"/><Relationship Id="rId4" Type="http://schemas.openxmlformats.org/officeDocument/2006/relationships/hyperlink" Target="https://podminky.urs.cz/item/CS_URS_2024_02/132251101" TargetMode="External"/><Relationship Id="rId9" Type="http://schemas.openxmlformats.org/officeDocument/2006/relationships/hyperlink" Target="https://podminky.urs.cz/item/CS_URS_2024_02/151101111" TargetMode="External"/><Relationship Id="rId14" Type="http://schemas.openxmlformats.org/officeDocument/2006/relationships/hyperlink" Target="https://podminky.urs.cz/item/CS_URS_2024_02/171201221" TargetMode="External"/><Relationship Id="rId22" Type="http://schemas.openxmlformats.org/officeDocument/2006/relationships/hyperlink" Target="https://podminky.urs.cz/item/CS_URS_2024_02/997013509" TargetMode="External"/><Relationship Id="rId27" Type="http://schemas.openxmlformats.org/officeDocument/2006/relationships/hyperlink" Target="https://podminky.urs.cz/item/CS_URS_2024_02/210202013" TargetMode="External"/><Relationship Id="rId30" Type="http://schemas.openxmlformats.org/officeDocument/2006/relationships/hyperlink" Target="https://podminky.urs.cz/item/CS_URS_2024_02/21020410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2751117" TargetMode="External"/><Relationship Id="rId13" Type="http://schemas.openxmlformats.org/officeDocument/2006/relationships/hyperlink" Target="https://podminky.urs.cz/item/CS_URS_2024_02/181006111" TargetMode="External"/><Relationship Id="rId18" Type="http://schemas.openxmlformats.org/officeDocument/2006/relationships/hyperlink" Target="https://podminky.urs.cz/item/CS_URS_2024_02/564861011" TargetMode="External"/><Relationship Id="rId26" Type="http://schemas.openxmlformats.org/officeDocument/2006/relationships/hyperlink" Target="https://podminky.urs.cz/item/CS_URS_2024_02/915131112" TargetMode="External"/><Relationship Id="rId39" Type="http://schemas.openxmlformats.org/officeDocument/2006/relationships/hyperlink" Target="https://podminky.urs.cz/item/CS_URS_2024_02/711161112" TargetMode="External"/><Relationship Id="rId3" Type="http://schemas.openxmlformats.org/officeDocument/2006/relationships/hyperlink" Target="https://podminky.urs.cz/item/CS_URS_2024_02/113107322" TargetMode="External"/><Relationship Id="rId21" Type="http://schemas.openxmlformats.org/officeDocument/2006/relationships/hyperlink" Target="https://podminky.urs.cz/item/CS_URS_2024_02/573231106" TargetMode="External"/><Relationship Id="rId34" Type="http://schemas.openxmlformats.org/officeDocument/2006/relationships/hyperlink" Target="https://podminky.urs.cz/item/CS_URS_2024_02/997013509" TargetMode="External"/><Relationship Id="rId7" Type="http://schemas.openxmlformats.org/officeDocument/2006/relationships/hyperlink" Target="https://podminky.urs.cz/item/CS_URS_2024_02/162351103" TargetMode="External"/><Relationship Id="rId12" Type="http://schemas.openxmlformats.org/officeDocument/2006/relationships/hyperlink" Target="https://podminky.urs.cz/item/CS_URS_2024_02/171201221" TargetMode="External"/><Relationship Id="rId17" Type="http://schemas.openxmlformats.org/officeDocument/2006/relationships/hyperlink" Target="https://podminky.urs.cz/item/CS_URS_2024_02/564831011" TargetMode="External"/><Relationship Id="rId25" Type="http://schemas.openxmlformats.org/officeDocument/2006/relationships/hyperlink" Target="https://podminky.urs.cz/item/CS_URS_2024_02/914511112" TargetMode="External"/><Relationship Id="rId33" Type="http://schemas.openxmlformats.org/officeDocument/2006/relationships/hyperlink" Target="https://podminky.urs.cz/item/CS_URS_2024_02/997013501" TargetMode="External"/><Relationship Id="rId38" Type="http://schemas.openxmlformats.org/officeDocument/2006/relationships/hyperlink" Target="https://podminky.urs.cz/item/CS_URS_2024_02/998223011" TargetMode="External"/><Relationship Id="rId2" Type="http://schemas.openxmlformats.org/officeDocument/2006/relationships/hyperlink" Target="https://podminky.urs.cz/item/CS_URS_2024_02/113107321" TargetMode="External"/><Relationship Id="rId16" Type="http://schemas.openxmlformats.org/officeDocument/2006/relationships/hyperlink" Target="https://podminky.urs.cz/item/CS_URS_2024_02/181951114" TargetMode="External"/><Relationship Id="rId20" Type="http://schemas.openxmlformats.org/officeDocument/2006/relationships/hyperlink" Target="https://podminky.urs.cz/item/CS_URS_2024_02/573191111" TargetMode="External"/><Relationship Id="rId29" Type="http://schemas.openxmlformats.org/officeDocument/2006/relationships/hyperlink" Target="https://podminky.urs.cz/item/CS_URS_2024_02/916991121" TargetMode="External"/><Relationship Id="rId1" Type="http://schemas.openxmlformats.org/officeDocument/2006/relationships/hyperlink" Target="https://podminky.urs.cz/item/CS_URS_2024_02/113106134" TargetMode="External"/><Relationship Id="rId6" Type="http://schemas.openxmlformats.org/officeDocument/2006/relationships/hyperlink" Target="https://podminky.urs.cz/item/CS_URS_2024_02/122251104" TargetMode="External"/><Relationship Id="rId11" Type="http://schemas.openxmlformats.org/officeDocument/2006/relationships/hyperlink" Target="https://podminky.urs.cz/item/CS_URS_2024_02/171251201" TargetMode="External"/><Relationship Id="rId24" Type="http://schemas.openxmlformats.org/officeDocument/2006/relationships/hyperlink" Target="https://podminky.urs.cz/item/CS_URS_2024_02/914111112" TargetMode="External"/><Relationship Id="rId32" Type="http://schemas.openxmlformats.org/officeDocument/2006/relationships/hyperlink" Target="https://podminky.urs.cz/item/CS_URS_2024_02/966006132" TargetMode="External"/><Relationship Id="rId37" Type="http://schemas.openxmlformats.org/officeDocument/2006/relationships/hyperlink" Target="https://podminky.urs.cz/item/CS_URS_2024_02/997013875" TargetMode="External"/><Relationship Id="rId40" Type="http://schemas.openxmlformats.org/officeDocument/2006/relationships/drawing" Target="../drawings/drawing4.xml"/><Relationship Id="rId5" Type="http://schemas.openxmlformats.org/officeDocument/2006/relationships/hyperlink" Target="https://podminky.urs.cz/item/CS_URS_2024_02/113202111" TargetMode="External"/><Relationship Id="rId15" Type="http://schemas.openxmlformats.org/officeDocument/2006/relationships/hyperlink" Target="https://podminky.urs.cz/item/CS_URS_2024_02/181951112" TargetMode="External"/><Relationship Id="rId23" Type="http://schemas.openxmlformats.org/officeDocument/2006/relationships/hyperlink" Target="https://podminky.urs.cz/item/CS_URS_2024_02/596211110" TargetMode="External"/><Relationship Id="rId28" Type="http://schemas.openxmlformats.org/officeDocument/2006/relationships/hyperlink" Target="https://podminky.urs.cz/item/CS_URS_2024_02/916231213" TargetMode="External"/><Relationship Id="rId36" Type="http://schemas.openxmlformats.org/officeDocument/2006/relationships/hyperlink" Target="https://podminky.urs.cz/item/CS_URS_2024_02/997013873" TargetMode="External"/><Relationship Id="rId10" Type="http://schemas.openxmlformats.org/officeDocument/2006/relationships/hyperlink" Target="https://podminky.urs.cz/item/CS_URS_2024_02/167111101" TargetMode="External"/><Relationship Id="rId19" Type="http://schemas.openxmlformats.org/officeDocument/2006/relationships/hyperlink" Target="https://podminky.urs.cz/item/CS_URS_2024_02/565135101" TargetMode="External"/><Relationship Id="rId31" Type="http://schemas.openxmlformats.org/officeDocument/2006/relationships/hyperlink" Target="https://podminky.urs.cz/item/CS_URS_2024_02/919735113" TargetMode="External"/><Relationship Id="rId4" Type="http://schemas.openxmlformats.org/officeDocument/2006/relationships/hyperlink" Target="https://podminky.urs.cz/item/CS_URS_2024_02/113107343" TargetMode="External"/><Relationship Id="rId9" Type="http://schemas.openxmlformats.org/officeDocument/2006/relationships/hyperlink" Target="https://podminky.urs.cz/item/CS_URS_2024_02/162751119" TargetMode="External"/><Relationship Id="rId14" Type="http://schemas.openxmlformats.org/officeDocument/2006/relationships/hyperlink" Target="https://podminky.urs.cz/item/CS_URS_2024_02/181411131" TargetMode="External"/><Relationship Id="rId22" Type="http://schemas.openxmlformats.org/officeDocument/2006/relationships/hyperlink" Target="https://podminky.urs.cz/item/CS_URS_2024_02/577144211" TargetMode="External"/><Relationship Id="rId27" Type="http://schemas.openxmlformats.org/officeDocument/2006/relationships/hyperlink" Target="https://podminky.urs.cz/item/CS_URS_2024_02/916131213" TargetMode="External"/><Relationship Id="rId30" Type="http://schemas.openxmlformats.org/officeDocument/2006/relationships/hyperlink" Target="https://podminky.urs.cz/item/CS_URS_2024_02/919732211" TargetMode="External"/><Relationship Id="rId35" Type="http://schemas.openxmlformats.org/officeDocument/2006/relationships/hyperlink" Target="https://podminky.urs.cz/item/CS_URS_2024_02/99701386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topLeftCell="A2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6" t="s">
        <v>14</v>
      </c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24"/>
      <c r="AQ5" s="24"/>
      <c r="AR5" s="22"/>
      <c r="BE5" s="333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8" t="s">
        <v>17</v>
      </c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24"/>
      <c r="AQ6" s="24"/>
      <c r="AR6" s="22"/>
      <c r="BE6" s="334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4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34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4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4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4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4"/>
      <c r="BS12" s="19" t="s">
        <v>6</v>
      </c>
    </row>
    <row r="13" spans="1:74" s="1" customFormat="1" ht="12" customHeight="1">
      <c r="B13" s="23"/>
      <c r="C13" s="24"/>
      <c r="D13" s="31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32</v>
      </c>
      <c r="AO13" s="24"/>
      <c r="AP13" s="24"/>
      <c r="AQ13" s="24"/>
      <c r="AR13" s="22"/>
      <c r="BE13" s="334"/>
      <c r="BS13" s="19" t="s">
        <v>6</v>
      </c>
    </row>
    <row r="14" spans="1:74" ht="12.75">
      <c r="B14" s="23"/>
      <c r="C14" s="24"/>
      <c r="D14" s="24"/>
      <c r="E14" s="339" t="s">
        <v>32</v>
      </c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1" t="s">
        <v>29</v>
      </c>
      <c r="AL14" s="24"/>
      <c r="AM14" s="24"/>
      <c r="AN14" s="33" t="s">
        <v>32</v>
      </c>
      <c r="AO14" s="24"/>
      <c r="AP14" s="24"/>
      <c r="AQ14" s="24"/>
      <c r="AR14" s="22"/>
      <c r="BE14" s="334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4"/>
      <c r="BS15" s="19" t="s">
        <v>4</v>
      </c>
    </row>
    <row r="16" spans="1:74" s="1" customFormat="1" ht="12" customHeight="1">
      <c r="B16" s="23"/>
      <c r="C16" s="24"/>
      <c r="D16" s="31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4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4"/>
      <c r="BS17" s="19" t="s">
        <v>37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4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4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4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4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4"/>
    </row>
    <row r="23" spans="1:71" s="1" customFormat="1" ht="47.25" customHeight="1">
      <c r="B23" s="23"/>
      <c r="C23" s="24"/>
      <c r="D23" s="24"/>
      <c r="E23" s="341" t="s">
        <v>40</v>
      </c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24"/>
      <c r="AP23" s="24"/>
      <c r="AQ23" s="24"/>
      <c r="AR23" s="22"/>
      <c r="BE23" s="334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4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4"/>
    </row>
    <row r="26" spans="1:71" s="2" customFormat="1" ht="25.9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2">
        <f>ROUND(AG54,2)</f>
        <v>0</v>
      </c>
      <c r="AL26" s="343"/>
      <c r="AM26" s="343"/>
      <c r="AN26" s="343"/>
      <c r="AO26" s="343"/>
      <c r="AP26" s="38"/>
      <c r="AQ26" s="38"/>
      <c r="AR26" s="41"/>
      <c r="BE26" s="334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4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4" t="s">
        <v>42</v>
      </c>
      <c r="M28" s="344"/>
      <c r="N28" s="344"/>
      <c r="O28" s="344"/>
      <c r="P28" s="344"/>
      <c r="Q28" s="38"/>
      <c r="R28" s="38"/>
      <c r="S28" s="38"/>
      <c r="T28" s="38"/>
      <c r="U28" s="38"/>
      <c r="V28" s="38"/>
      <c r="W28" s="344" t="s">
        <v>43</v>
      </c>
      <c r="X28" s="344"/>
      <c r="Y28" s="344"/>
      <c r="Z28" s="344"/>
      <c r="AA28" s="344"/>
      <c r="AB28" s="344"/>
      <c r="AC28" s="344"/>
      <c r="AD28" s="344"/>
      <c r="AE28" s="344"/>
      <c r="AF28" s="38"/>
      <c r="AG28" s="38"/>
      <c r="AH28" s="38"/>
      <c r="AI28" s="38"/>
      <c r="AJ28" s="38"/>
      <c r="AK28" s="344" t="s">
        <v>44</v>
      </c>
      <c r="AL28" s="344"/>
      <c r="AM28" s="344"/>
      <c r="AN28" s="344"/>
      <c r="AO28" s="344"/>
      <c r="AP28" s="38"/>
      <c r="AQ28" s="38"/>
      <c r="AR28" s="41"/>
      <c r="BE28" s="334"/>
    </row>
    <row r="29" spans="1:71" s="3" customFormat="1" ht="14.45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47">
        <v>0.21</v>
      </c>
      <c r="M29" s="346"/>
      <c r="N29" s="346"/>
      <c r="O29" s="346"/>
      <c r="P29" s="346"/>
      <c r="Q29" s="43"/>
      <c r="R29" s="43"/>
      <c r="S29" s="43"/>
      <c r="T29" s="43"/>
      <c r="U29" s="43"/>
      <c r="V29" s="43"/>
      <c r="W29" s="345">
        <f>ROUND(AZ54, 2)</f>
        <v>0</v>
      </c>
      <c r="X29" s="346"/>
      <c r="Y29" s="346"/>
      <c r="Z29" s="346"/>
      <c r="AA29" s="346"/>
      <c r="AB29" s="346"/>
      <c r="AC29" s="346"/>
      <c r="AD29" s="346"/>
      <c r="AE29" s="346"/>
      <c r="AF29" s="43"/>
      <c r="AG29" s="43"/>
      <c r="AH29" s="43"/>
      <c r="AI29" s="43"/>
      <c r="AJ29" s="43"/>
      <c r="AK29" s="345">
        <f>ROUND(AV54, 2)</f>
        <v>0</v>
      </c>
      <c r="AL29" s="346"/>
      <c r="AM29" s="346"/>
      <c r="AN29" s="346"/>
      <c r="AO29" s="346"/>
      <c r="AP29" s="43"/>
      <c r="AQ29" s="43"/>
      <c r="AR29" s="44"/>
      <c r="BE29" s="335"/>
    </row>
    <row r="30" spans="1:71" s="3" customFormat="1" ht="14.45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47">
        <v>0.12</v>
      </c>
      <c r="M30" s="346"/>
      <c r="N30" s="346"/>
      <c r="O30" s="346"/>
      <c r="P30" s="346"/>
      <c r="Q30" s="43"/>
      <c r="R30" s="43"/>
      <c r="S30" s="43"/>
      <c r="T30" s="43"/>
      <c r="U30" s="43"/>
      <c r="V30" s="43"/>
      <c r="W30" s="345">
        <f>ROUND(BA54, 2)</f>
        <v>0</v>
      </c>
      <c r="X30" s="346"/>
      <c r="Y30" s="346"/>
      <c r="Z30" s="346"/>
      <c r="AA30" s="346"/>
      <c r="AB30" s="346"/>
      <c r="AC30" s="346"/>
      <c r="AD30" s="346"/>
      <c r="AE30" s="346"/>
      <c r="AF30" s="43"/>
      <c r="AG30" s="43"/>
      <c r="AH30" s="43"/>
      <c r="AI30" s="43"/>
      <c r="AJ30" s="43"/>
      <c r="AK30" s="345">
        <f>ROUND(AW54, 2)</f>
        <v>0</v>
      </c>
      <c r="AL30" s="346"/>
      <c r="AM30" s="346"/>
      <c r="AN30" s="346"/>
      <c r="AO30" s="346"/>
      <c r="AP30" s="43"/>
      <c r="AQ30" s="43"/>
      <c r="AR30" s="44"/>
      <c r="BE30" s="335"/>
    </row>
    <row r="31" spans="1:71" s="3" customFormat="1" ht="14.45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47">
        <v>0.21</v>
      </c>
      <c r="M31" s="346"/>
      <c r="N31" s="346"/>
      <c r="O31" s="346"/>
      <c r="P31" s="346"/>
      <c r="Q31" s="43"/>
      <c r="R31" s="43"/>
      <c r="S31" s="43"/>
      <c r="T31" s="43"/>
      <c r="U31" s="43"/>
      <c r="V31" s="43"/>
      <c r="W31" s="345">
        <f>ROUND(BB54, 2)</f>
        <v>0</v>
      </c>
      <c r="X31" s="346"/>
      <c r="Y31" s="346"/>
      <c r="Z31" s="346"/>
      <c r="AA31" s="346"/>
      <c r="AB31" s="346"/>
      <c r="AC31" s="346"/>
      <c r="AD31" s="346"/>
      <c r="AE31" s="346"/>
      <c r="AF31" s="43"/>
      <c r="AG31" s="43"/>
      <c r="AH31" s="43"/>
      <c r="AI31" s="43"/>
      <c r="AJ31" s="43"/>
      <c r="AK31" s="345">
        <v>0</v>
      </c>
      <c r="AL31" s="346"/>
      <c r="AM31" s="346"/>
      <c r="AN31" s="346"/>
      <c r="AO31" s="346"/>
      <c r="AP31" s="43"/>
      <c r="AQ31" s="43"/>
      <c r="AR31" s="44"/>
      <c r="BE31" s="335"/>
    </row>
    <row r="32" spans="1:71" s="3" customFormat="1" ht="14.45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47">
        <v>0.12</v>
      </c>
      <c r="M32" s="346"/>
      <c r="N32" s="346"/>
      <c r="O32" s="346"/>
      <c r="P32" s="346"/>
      <c r="Q32" s="43"/>
      <c r="R32" s="43"/>
      <c r="S32" s="43"/>
      <c r="T32" s="43"/>
      <c r="U32" s="43"/>
      <c r="V32" s="43"/>
      <c r="W32" s="345">
        <f>ROUND(BC54, 2)</f>
        <v>0</v>
      </c>
      <c r="X32" s="346"/>
      <c r="Y32" s="346"/>
      <c r="Z32" s="346"/>
      <c r="AA32" s="346"/>
      <c r="AB32" s="346"/>
      <c r="AC32" s="346"/>
      <c r="AD32" s="346"/>
      <c r="AE32" s="346"/>
      <c r="AF32" s="43"/>
      <c r="AG32" s="43"/>
      <c r="AH32" s="43"/>
      <c r="AI32" s="43"/>
      <c r="AJ32" s="43"/>
      <c r="AK32" s="345">
        <v>0</v>
      </c>
      <c r="AL32" s="346"/>
      <c r="AM32" s="346"/>
      <c r="AN32" s="346"/>
      <c r="AO32" s="346"/>
      <c r="AP32" s="43"/>
      <c r="AQ32" s="43"/>
      <c r="AR32" s="44"/>
      <c r="BE32" s="335"/>
    </row>
    <row r="33" spans="1:57" s="3" customFormat="1" ht="14.45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47">
        <v>0</v>
      </c>
      <c r="M33" s="346"/>
      <c r="N33" s="346"/>
      <c r="O33" s="346"/>
      <c r="P33" s="346"/>
      <c r="Q33" s="43"/>
      <c r="R33" s="43"/>
      <c r="S33" s="43"/>
      <c r="T33" s="43"/>
      <c r="U33" s="43"/>
      <c r="V33" s="43"/>
      <c r="W33" s="345">
        <f>ROUND(BD54, 2)</f>
        <v>0</v>
      </c>
      <c r="X33" s="346"/>
      <c r="Y33" s="346"/>
      <c r="Z33" s="346"/>
      <c r="AA33" s="346"/>
      <c r="AB33" s="346"/>
      <c r="AC33" s="346"/>
      <c r="AD33" s="346"/>
      <c r="AE33" s="346"/>
      <c r="AF33" s="43"/>
      <c r="AG33" s="43"/>
      <c r="AH33" s="43"/>
      <c r="AI33" s="43"/>
      <c r="AJ33" s="43"/>
      <c r="AK33" s="345">
        <v>0</v>
      </c>
      <c r="AL33" s="346"/>
      <c r="AM33" s="346"/>
      <c r="AN33" s="346"/>
      <c r="AO33" s="346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48" t="s">
        <v>53</v>
      </c>
      <c r="Y35" s="349"/>
      <c r="Z35" s="349"/>
      <c r="AA35" s="349"/>
      <c r="AB35" s="349"/>
      <c r="AC35" s="47"/>
      <c r="AD35" s="47"/>
      <c r="AE35" s="47"/>
      <c r="AF35" s="47"/>
      <c r="AG35" s="47"/>
      <c r="AH35" s="47"/>
      <c r="AI35" s="47"/>
      <c r="AJ35" s="47"/>
      <c r="AK35" s="350">
        <f>SUM(AK26:AK33)</f>
        <v>0</v>
      </c>
      <c r="AL35" s="349"/>
      <c r="AM35" s="349"/>
      <c r="AN35" s="349"/>
      <c r="AO35" s="35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28/2021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2" t="str">
        <f>K6</f>
        <v>Přechod pro chodce, ul. Dvořákova, Kyjov</v>
      </c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3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Kyjov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4" t="str">
        <f>IF(AN8= "","",AN8)</f>
        <v>10. 6. 2024</v>
      </c>
      <c r="AN47" s="354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Kyjov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355" t="str">
        <f>IF(E17="","",E17)</f>
        <v>Ing. Vojtěch Holub</v>
      </c>
      <c r="AN49" s="356"/>
      <c r="AO49" s="356"/>
      <c r="AP49" s="356"/>
      <c r="AQ49" s="38"/>
      <c r="AR49" s="41"/>
      <c r="AS49" s="357" t="s">
        <v>55</v>
      </c>
      <c r="AT49" s="35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55" t="str">
        <f>IF(E20="","",E20)</f>
        <v>Ing. Vojtěch Holub</v>
      </c>
      <c r="AN50" s="356"/>
      <c r="AO50" s="356"/>
      <c r="AP50" s="356"/>
      <c r="AQ50" s="38"/>
      <c r="AR50" s="41"/>
      <c r="AS50" s="359"/>
      <c r="AT50" s="36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1"/>
      <c r="AT51" s="36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3" t="s">
        <v>56</v>
      </c>
      <c r="D52" s="364"/>
      <c r="E52" s="364"/>
      <c r="F52" s="364"/>
      <c r="G52" s="364"/>
      <c r="H52" s="68"/>
      <c r="I52" s="365" t="s">
        <v>57</v>
      </c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6" t="s">
        <v>58</v>
      </c>
      <c r="AH52" s="364"/>
      <c r="AI52" s="364"/>
      <c r="AJ52" s="364"/>
      <c r="AK52" s="364"/>
      <c r="AL52" s="364"/>
      <c r="AM52" s="364"/>
      <c r="AN52" s="365" t="s">
        <v>59</v>
      </c>
      <c r="AO52" s="364"/>
      <c r="AP52" s="364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0">
        <f>ROUND(SUM(AG55:AG57),2)</f>
        <v>0</v>
      </c>
      <c r="AH54" s="370"/>
      <c r="AI54" s="370"/>
      <c r="AJ54" s="370"/>
      <c r="AK54" s="370"/>
      <c r="AL54" s="370"/>
      <c r="AM54" s="370"/>
      <c r="AN54" s="371">
        <f>SUM(AG54,AT54)</f>
        <v>0</v>
      </c>
      <c r="AO54" s="371"/>
      <c r="AP54" s="371"/>
      <c r="AQ54" s="80" t="s">
        <v>19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19</v>
      </c>
    </row>
    <row r="55" spans="1:91" s="7" customFormat="1" ht="16.5" customHeight="1">
      <c r="A55" s="88" t="s">
        <v>79</v>
      </c>
      <c r="B55" s="89"/>
      <c r="C55" s="90"/>
      <c r="D55" s="369" t="s">
        <v>80</v>
      </c>
      <c r="E55" s="369"/>
      <c r="F55" s="369"/>
      <c r="G55" s="369"/>
      <c r="H55" s="369"/>
      <c r="I55" s="91"/>
      <c r="J55" s="369" t="s">
        <v>81</v>
      </c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69"/>
      <c r="AB55" s="369"/>
      <c r="AC55" s="369"/>
      <c r="AD55" s="369"/>
      <c r="AE55" s="369"/>
      <c r="AF55" s="369"/>
      <c r="AG55" s="367">
        <f>'SO 001 - Vedlejší rozpočt...'!J30</f>
        <v>0</v>
      </c>
      <c r="AH55" s="368"/>
      <c r="AI55" s="368"/>
      <c r="AJ55" s="368"/>
      <c r="AK55" s="368"/>
      <c r="AL55" s="368"/>
      <c r="AM55" s="368"/>
      <c r="AN55" s="367">
        <f>SUM(AG55,AT55)</f>
        <v>0</v>
      </c>
      <c r="AO55" s="368"/>
      <c r="AP55" s="368"/>
      <c r="AQ55" s="92" t="s">
        <v>82</v>
      </c>
      <c r="AR55" s="93"/>
      <c r="AS55" s="94">
        <v>0</v>
      </c>
      <c r="AT55" s="95">
        <f>ROUND(SUM(AV55:AW55),2)</f>
        <v>0</v>
      </c>
      <c r="AU55" s="96">
        <f>'SO 001 - Vedlejší rozpočt...'!P83</f>
        <v>0</v>
      </c>
      <c r="AV55" s="95">
        <f>'SO 001 - Vedlejší rozpočt...'!J33</f>
        <v>0</v>
      </c>
      <c r="AW55" s="95">
        <f>'SO 001 - Vedlejší rozpočt...'!J34</f>
        <v>0</v>
      </c>
      <c r="AX55" s="95">
        <f>'SO 001 - Vedlejší rozpočt...'!J35</f>
        <v>0</v>
      </c>
      <c r="AY55" s="95">
        <f>'SO 001 - Vedlejší rozpočt...'!J36</f>
        <v>0</v>
      </c>
      <c r="AZ55" s="95">
        <f>'SO 001 - Vedlejší rozpočt...'!F33</f>
        <v>0</v>
      </c>
      <c r="BA55" s="95">
        <f>'SO 001 - Vedlejší rozpočt...'!F34</f>
        <v>0</v>
      </c>
      <c r="BB55" s="95">
        <f>'SO 001 - Vedlejší rozpočt...'!F35</f>
        <v>0</v>
      </c>
      <c r="BC55" s="95">
        <f>'SO 001 - Vedlejší rozpočt...'!F36</f>
        <v>0</v>
      </c>
      <c r="BD55" s="97">
        <f>'SO 001 - Vedlejší rozpočt...'!F37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19</v>
      </c>
      <c r="CM55" s="98" t="s">
        <v>85</v>
      </c>
    </row>
    <row r="56" spans="1:91" s="7" customFormat="1" ht="16.5" customHeight="1">
      <c r="A56" s="88" t="s">
        <v>79</v>
      </c>
      <c r="B56" s="89"/>
      <c r="C56" s="90"/>
      <c r="D56" s="369" t="s">
        <v>86</v>
      </c>
      <c r="E56" s="369"/>
      <c r="F56" s="369"/>
      <c r="G56" s="369"/>
      <c r="H56" s="369"/>
      <c r="I56" s="91"/>
      <c r="J56" s="369" t="s">
        <v>87</v>
      </c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7">
        <f>'SO 401 - Veřejné osvětlení'!J30</f>
        <v>0</v>
      </c>
      <c r="AH56" s="368"/>
      <c r="AI56" s="368"/>
      <c r="AJ56" s="368"/>
      <c r="AK56" s="368"/>
      <c r="AL56" s="368"/>
      <c r="AM56" s="368"/>
      <c r="AN56" s="367">
        <f>SUM(AG56,AT56)</f>
        <v>0</v>
      </c>
      <c r="AO56" s="368"/>
      <c r="AP56" s="368"/>
      <c r="AQ56" s="92" t="s">
        <v>82</v>
      </c>
      <c r="AR56" s="93"/>
      <c r="AS56" s="94">
        <v>0</v>
      </c>
      <c r="AT56" s="95">
        <f>ROUND(SUM(AV56:AW56),2)</f>
        <v>0</v>
      </c>
      <c r="AU56" s="96">
        <f>'SO 401 - Veřejné osvětlení'!P91</f>
        <v>0</v>
      </c>
      <c r="AV56" s="95">
        <f>'SO 401 - Veřejné osvětlení'!J33</f>
        <v>0</v>
      </c>
      <c r="AW56" s="95">
        <f>'SO 401 - Veřejné osvětlení'!J34</f>
        <v>0</v>
      </c>
      <c r="AX56" s="95">
        <f>'SO 401 - Veřejné osvětlení'!J35</f>
        <v>0</v>
      </c>
      <c r="AY56" s="95">
        <f>'SO 401 - Veřejné osvětlení'!J36</f>
        <v>0</v>
      </c>
      <c r="AZ56" s="95">
        <f>'SO 401 - Veřejné osvětlení'!F33</f>
        <v>0</v>
      </c>
      <c r="BA56" s="95">
        <f>'SO 401 - Veřejné osvětlení'!F34</f>
        <v>0</v>
      </c>
      <c r="BB56" s="95">
        <f>'SO 401 - Veřejné osvětlení'!F35</f>
        <v>0</v>
      </c>
      <c r="BC56" s="95">
        <f>'SO 401 - Veřejné osvětlení'!F36</f>
        <v>0</v>
      </c>
      <c r="BD56" s="97">
        <f>'SO 401 - Veřejné osvětlení'!F37</f>
        <v>0</v>
      </c>
      <c r="BT56" s="98" t="s">
        <v>83</v>
      </c>
      <c r="BV56" s="98" t="s">
        <v>77</v>
      </c>
      <c r="BW56" s="98" t="s">
        <v>88</v>
      </c>
      <c r="BX56" s="98" t="s">
        <v>5</v>
      </c>
      <c r="CL56" s="98" t="s">
        <v>19</v>
      </c>
      <c r="CM56" s="98" t="s">
        <v>85</v>
      </c>
    </row>
    <row r="57" spans="1:91" s="7" customFormat="1" ht="16.5" customHeight="1">
      <c r="A57" s="88" t="s">
        <v>79</v>
      </c>
      <c r="B57" s="89"/>
      <c r="C57" s="90"/>
      <c r="D57" s="369" t="s">
        <v>89</v>
      </c>
      <c r="E57" s="369"/>
      <c r="F57" s="369"/>
      <c r="G57" s="369"/>
      <c r="H57" s="369"/>
      <c r="I57" s="91"/>
      <c r="J57" s="369" t="s">
        <v>90</v>
      </c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7">
        <f>'SO 101 - Zpevněné plochy'!J30</f>
        <v>0</v>
      </c>
      <c r="AH57" s="368"/>
      <c r="AI57" s="368"/>
      <c r="AJ57" s="368"/>
      <c r="AK57" s="368"/>
      <c r="AL57" s="368"/>
      <c r="AM57" s="368"/>
      <c r="AN57" s="367">
        <f>SUM(AG57,AT57)</f>
        <v>0</v>
      </c>
      <c r="AO57" s="368"/>
      <c r="AP57" s="368"/>
      <c r="AQ57" s="92" t="s">
        <v>82</v>
      </c>
      <c r="AR57" s="93"/>
      <c r="AS57" s="99">
        <v>0</v>
      </c>
      <c r="AT57" s="100">
        <f>ROUND(SUM(AV57:AW57),2)</f>
        <v>0</v>
      </c>
      <c r="AU57" s="101">
        <f>'SO 101 - Zpevněné plochy'!P87</f>
        <v>0</v>
      </c>
      <c r="AV57" s="100">
        <f>'SO 101 - Zpevněné plochy'!J33</f>
        <v>0</v>
      </c>
      <c r="AW57" s="100">
        <f>'SO 101 - Zpevněné plochy'!J34</f>
        <v>0</v>
      </c>
      <c r="AX57" s="100">
        <f>'SO 101 - Zpevněné plochy'!J35</f>
        <v>0</v>
      </c>
      <c r="AY57" s="100">
        <f>'SO 101 - Zpevněné plochy'!J36</f>
        <v>0</v>
      </c>
      <c r="AZ57" s="100">
        <f>'SO 101 - Zpevněné plochy'!F33</f>
        <v>0</v>
      </c>
      <c r="BA57" s="100">
        <f>'SO 101 - Zpevněné plochy'!F34</f>
        <v>0</v>
      </c>
      <c r="BB57" s="100">
        <f>'SO 101 - Zpevněné plochy'!F35</f>
        <v>0</v>
      </c>
      <c r="BC57" s="100">
        <f>'SO 101 - Zpevněné plochy'!F36</f>
        <v>0</v>
      </c>
      <c r="BD57" s="102">
        <f>'SO 101 - Zpevněné plochy'!F37</f>
        <v>0</v>
      </c>
      <c r="BT57" s="98" t="s">
        <v>83</v>
      </c>
      <c r="BV57" s="98" t="s">
        <v>77</v>
      </c>
      <c r="BW57" s="98" t="s">
        <v>91</v>
      </c>
      <c r="BX57" s="98" t="s">
        <v>5</v>
      </c>
      <c r="CL57" s="98" t="s">
        <v>19</v>
      </c>
      <c r="CM57" s="98" t="s">
        <v>85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WPQO64Lo+xyzdi1/0cKnsNB1v6nbNGScypLqOz8nh8Lom1lx058GYdM6KE699Qw6LAPpoSYZMdDTibbGG800Lw==" saltValue="M1UZRXvKwwFyz45pack7AbNgE3b6UNP3olm4ks9SU2tt06qTWiYvbJO8g+To4NT1TznQi9m/eg2eaBgUyicMpA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01 - Vedlejší rozpočt...'!C2" display="/"/>
    <hyperlink ref="A56" location="'SO 401 - Veřejné osvětlení'!C2" display="/"/>
    <hyperlink ref="A57" location="'SO 101 - Zpevněné ploch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84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Přechod pro chodce, ul. Dvořákova, Kyjov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94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95</v>
      </c>
      <c r="G12" s="36"/>
      <c r="H12" s="36"/>
      <c r="I12" s="107" t="s">
        <v>23</v>
      </c>
      <c r="J12" s="110" t="str">
        <f>'Rekapitulace stavby'!AN8</f>
        <v>10. 6. 2024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96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96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ROUND((SUM(BE83:BE102)),  2)</f>
        <v>0</v>
      </c>
      <c r="G33" s="36"/>
      <c r="H33" s="36"/>
      <c r="I33" s="120">
        <v>0.21</v>
      </c>
      <c r="J33" s="119">
        <f>ROUND(((SUM(BE83:BE102))*I33),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ROUND((SUM(BF83:BF102)),  2)</f>
        <v>0</v>
      </c>
      <c r="G34" s="36"/>
      <c r="H34" s="36"/>
      <c r="I34" s="120">
        <v>0.12</v>
      </c>
      <c r="J34" s="119">
        <f>ROUND(((SUM(BF83:BF102))*I34),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ROUND((SUM(BG83:BG102)),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ROUND((SUM(BH83:BH102)),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ROUND((SUM(BI83:BI102)),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Přechod pro chodce, ul. Dvořákova, Kyjov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2" t="str">
        <f>E9</f>
        <v>SO 001 - Vedlejší rozpočtové náklady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10. 6. 2024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Kyjov</v>
      </c>
      <c r="G54" s="38"/>
      <c r="H54" s="38"/>
      <c r="I54" s="31" t="s">
        <v>33</v>
      </c>
      <c r="J54" s="34" t="str">
        <f>E21</f>
        <v xml:space="preserve"> Ing. Vojtěch Holub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Ing. Vojtěch Holub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98</v>
      </c>
      <c r="D57" s="133"/>
      <c r="E57" s="133"/>
      <c r="F57" s="133"/>
      <c r="G57" s="133"/>
      <c r="H57" s="133"/>
      <c r="I57" s="133"/>
      <c r="J57" s="134" t="s">
        <v>99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100</v>
      </c>
    </row>
    <row r="60" spans="1:47" s="9" customFormat="1" ht="24.95" customHeight="1">
      <c r="B60" s="136"/>
      <c r="C60" s="137"/>
      <c r="D60" s="138" t="s">
        <v>101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102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103</v>
      </c>
      <c r="E62" s="145"/>
      <c r="F62" s="145"/>
      <c r="G62" s="145"/>
      <c r="H62" s="145"/>
      <c r="I62" s="145"/>
      <c r="J62" s="146">
        <f>J95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104</v>
      </c>
      <c r="E63" s="145"/>
      <c r="F63" s="145"/>
      <c r="G63" s="145"/>
      <c r="H63" s="145"/>
      <c r="I63" s="145"/>
      <c r="J63" s="146">
        <f>J98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105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80" t="str">
        <f>E7</f>
        <v>Přechod pro chodce, ul. Dvořákova, Kyjov</v>
      </c>
      <c r="F73" s="381"/>
      <c r="G73" s="381"/>
      <c r="H73" s="381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93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2" t="str">
        <f>E9</f>
        <v>SO 001 - Vedlejší rozpočtové náklady</v>
      </c>
      <c r="F75" s="382"/>
      <c r="G75" s="382"/>
      <c r="H75" s="382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 xml:space="preserve"> </v>
      </c>
      <c r="G77" s="38"/>
      <c r="H77" s="38"/>
      <c r="I77" s="31" t="s">
        <v>23</v>
      </c>
      <c r="J77" s="61" t="str">
        <f>IF(J12="","",J12)</f>
        <v>10. 6. 2024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>Město Kyjov</v>
      </c>
      <c r="G79" s="38"/>
      <c r="H79" s="38"/>
      <c r="I79" s="31" t="s">
        <v>33</v>
      </c>
      <c r="J79" s="34" t="str">
        <f>E21</f>
        <v xml:space="preserve"> Ing. Vojtěch Holub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31</v>
      </c>
      <c r="D80" s="38"/>
      <c r="E80" s="38"/>
      <c r="F80" s="29" t="str">
        <f>IF(E18="","",E18)</f>
        <v>Vyplň údaj</v>
      </c>
      <c r="G80" s="38"/>
      <c r="H80" s="38"/>
      <c r="I80" s="31" t="s">
        <v>38</v>
      </c>
      <c r="J80" s="34" t="str">
        <f>E24</f>
        <v xml:space="preserve"> Ing. Vojtěch Holub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106</v>
      </c>
      <c r="D82" s="151" t="s">
        <v>60</v>
      </c>
      <c r="E82" s="151" t="s">
        <v>56</v>
      </c>
      <c r="F82" s="151" t="s">
        <v>57</v>
      </c>
      <c r="G82" s="151" t="s">
        <v>107</v>
      </c>
      <c r="H82" s="151" t="s">
        <v>108</v>
      </c>
      <c r="I82" s="151" t="s">
        <v>109</v>
      </c>
      <c r="J82" s="151" t="s">
        <v>99</v>
      </c>
      <c r="K82" s="152" t="s">
        <v>110</v>
      </c>
      <c r="L82" s="153"/>
      <c r="M82" s="70" t="s">
        <v>19</v>
      </c>
      <c r="N82" s="71" t="s">
        <v>45</v>
      </c>
      <c r="O82" s="71" t="s">
        <v>111</v>
      </c>
      <c r="P82" s="71" t="s">
        <v>112</v>
      </c>
      <c r="Q82" s="71" t="s">
        <v>113</v>
      </c>
      <c r="R82" s="71" t="s">
        <v>114</v>
      </c>
      <c r="S82" s="71" t="s">
        <v>115</v>
      </c>
      <c r="T82" s="72" t="s">
        <v>116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117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74</v>
      </c>
      <c r="AU83" s="19" t="s">
        <v>100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74</v>
      </c>
      <c r="E84" s="162" t="s">
        <v>118</v>
      </c>
      <c r="F84" s="162" t="s">
        <v>81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P85+P95+P98</f>
        <v>0</v>
      </c>
      <c r="Q84" s="167"/>
      <c r="R84" s="168">
        <f>R85+R95+R98</f>
        <v>0</v>
      </c>
      <c r="S84" s="167"/>
      <c r="T84" s="169">
        <f>T85+T95+T98</f>
        <v>0</v>
      </c>
      <c r="AR84" s="170" t="s">
        <v>119</v>
      </c>
      <c r="AT84" s="171" t="s">
        <v>74</v>
      </c>
      <c r="AU84" s="171" t="s">
        <v>75</v>
      </c>
      <c r="AY84" s="170" t="s">
        <v>120</v>
      </c>
      <c r="BK84" s="172">
        <f>BK85+BK95+BK98</f>
        <v>0</v>
      </c>
    </row>
    <row r="85" spans="1:65" s="12" customFormat="1" ht="22.9" customHeight="1">
      <c r="B85" s="159"/>
      <c r="C85" s="160"/>
      <c r="D85" s="161" t="s">
        <v>74</v>
      </c>
      <c r="E85" s="173" t="s">
        <v>121</v>
      </c>
      <c r="F85" s="173" t="s">
        <v>122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SUM(P86:P94)</f>
        <v>0</v>
      </c>
      <c r="Q85" s="167"/>
      <c r="R85" s="168">
        <f>SUM(R86:R94)</f>
        <v>0</v>
      </c>
      <c r="S85" s="167"/>
      <c r="T85" s="169">
        <f>SUM(T86:T94)</f>
        <v>0</v>
      </c>
      <c r="AR85" s="170" t="s">
        <v>119</v>
      </c>
      <c r="AT85" s="171" t="s">
        <v>74</v>
      </c>
      <c r="AU85" s="171" t="s">
        <v>83</v>
      </c>
      <c r="AY85" s="170" t="s">
        <v>120</v>
      </c>
      <c r="BK85" s="172">
        <f>SUM(BK86:BK94)</f>
        <v>0</v>
      </c>
    </row>
    <row r="86" spans="1:65" s="2" customFormat="1" ht="16.5" customHeight="1">
      <c r="A86" s="36"/>
      <c r="B86" s="37"/>
      <c r="C86" s="175" t="s">
        <v>83</v>
      </c>
      <c r="D86" s="175" t="s">
        <v>123</v>
      </c>
      <c r="E86" s="176" t="s">
        <v>124</v>
      </c>
      <c r="F86" s="177" t="s">
        <v>125</v>
      </c>
      <c r="G86" s="178" t="s">
        <v>126</v>
      </c>
      <c r="H86" s="179">
        <v>1</v>
      </c>
      <c r="I86" s="180"/>
      <c r="J86" s="181">
        <f>ROUND(I86*H86,2)</f>
        <v>0</v>
      </c>
      <c r="K86" s="177" t="s">
        <v>19</v>
      </c>
      <c r="L86" s="41"/>
      <c r="M86" s="182" t="s">
        <v>19</v>
      </c>
      <c r="N86" s="183" t="s">
        <v>46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127</v>
      </c>
      <c r="AT86" s="186" t="s">
        <v>123</v>
      </c>
      <c r="AU86" s="186" t="s">
        <v>85</v>
      </c>
      <c r="AY86" s="19" t="s">
        <v>120</v>
      </c>
      <c r="BE86" s="187">
        <f>IF(N86="základní",J86,0)</f>
        <v>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83</v>
      </c>
      <c r="BK86" s="187">
        <f>ROUND(I86*H86,2)</f>
        <v>0</v>
      </c>
      <c r="BL86" s="19" t="s">
        <v>127</v>
      </c>
      <c r="BM86" s="186" t="s">
        <v>128</v>
      </c>
    </row>
    <row r="87" spans="1:65" s="2" customFormat="1" ht="16.5" customHeight="1">
      <c r="A87" s="36"/>
      <c r="B87" s="37"/>
      <c r="C87" s="175" t="s">
        <v>85</v>
      </c>
      <c r="D87" s="175" t="s">
        <v>123</v>
      </c>
      <c r="E87" s="176" t="s">
        <v>129</v>
      </c>
      <c r="F87" s="177" t="s">
        <v>130</v>
      </c>
      <c r="G87" s="178" t="s">
        <v>126</v>
      </c>
      <c r="H87" s="179">
        <v>1</v>
      </c>
      <c r="I87" s="180"/>
      <c r="J87" s="181">
        <f>ROUND(I87*H87,2)</f>
        <v>0</v>
      </c>
      <c r="K87" s="177" t="s">
        <v>19</v>
      </c>
      <c r="L87" s="41"/>
      <c r="M87" s="182" t="s">
        <v>19</v>
      </c>
      <c r="N87" s="183" t="s">
        <v>46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127</v>
      </c>
      <c r="AT87" s="186" t="s">
        <v>123</v>
      </c>
      <c r="AU87" s="186" t="s">
        <v>85</v>
      </c>
      <c r="AY87" s="19" t="s">
        <v>120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83</v>
      </c>
      <c r="BK87" s="187">
        <f>ROUND(I87*H87,2)</f>
        <v>0</v>
      </c>
      <c r="BL87" s="19" t="s">
        <v>127</v>
      </c>
      <c r="BM87" s="186" t="s">
        <v>131</v>
      </c>
    </row>
    <row r="88" spans="1:65" s="13" customFormat="1" ht="11.25">
      <c r="B88" s="188"/>
      <c r="C88" s="189"/>
      <c r="D88" s="190" t="s">
        <v>132</v>
      </c>
      <c r="E88" s="191" t="s">
        <v>19</v>
      </c>
      <c r="F88" s="192" t="s">
        <v>133</v>
      </c>
      <c r="G88" s="189"/>
      <c r="H88" s="193">
        <v>1</v>
      </c>
      <c r="I88" s="194"/>
      <c r="J88" s="189"/>
      <c r="K88" s="189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132</v>
      </c>
      <c r="AU88" s="199" t="s">
        <v>85</v>
      </c>
      <c r="AV88" s="13" t="s">
        <v>85</v>
      </c>
      <c r="AW88" s="13" t="s">
        <v>37</v>
      </c>
      <c r="AX88" s="13" t="s">
        <v>83</v>
      </c>
      <c r="AY88" s="199" t="s">
        <v>120</v>
      </c>
    </row>
    <row r="89" spans="1:65" s="2" customFormat="1" ht="16.5" customHeight="1">
      <c r="A89" s="36"/>
      <c r="B89" s="37"/>
      <c r="C89" s="175" t="s">
        <v>134</v>
      </c>
      <c r="D89" s="175" t="s">
        <v>123</v>
      </c>
      <c r="E89" s="176" t="s">
        <v>135</v>
      </c>
      <c r="F89" s="177" t="s">
        <v>136</v>
      </c>
      <c r="G89" s="178" t="s">
        <v>126</v>
      </c>
      <c r="H89" s="179">
        <v>1</v>
      </c>
      <c r="I89" s="180"/>
      <c r="J89" s="181">
        <f>ROUND(I89*H89,2)</f>
        <v>0</v>
      </c>
      <c r="K89" s="177" t="s">
        <v>19</v>
      </c>
      <c r="L89" s="41"/>
      <c r="M89" s="182" t="s">
        <v>19</v>
      </c>
      <c r="N89" s="183" t="s">
        <v>46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127</v>
      </c>
      <c r="AT89" s="186" t="s">
        <v>123</v>
      </c>
      <c r="AU89" s="186" t="s">
        <v>85</v>
      </c>
      <c r="AY89" s="19" t="s">
        <v>120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83</v>
      </c>
      <c r="BK89" s="187">
        <f>ROUND(I89*H89,2)</f>
        <v>0</v>
      </c>
      <c r="BL89" s="19" t="s">
        <v>127</v>
      </c>
      <c r="BM89" s="186" t="s">
        <v>137</v>
      </c>
    </row>
    <row r="90" spans="1:65" s="13" customFormat="1" ht="11.25">
      <c r="B90" s="188"/>
      <c r="C90" s="189"/>
      <c r="D90" s="190" t="s">
        <v>132</v>
      </c>
      <c r="E90" s="191" t="s">
        <v>19</v>
      </c>
      <c r="F90" s="192" t="s">
        <v>138</v>
      </c>
      <c r="G90" s="189"/>
      <c r="H90" s="193">
        <v>1</v>
      </c>
      <c r="I90" s="194"/>
      <c r="J90" s="189"/>
      <c r="K90" s="189"/>
      <c r="L90" s="195"/>
      <c r="M90" s="196"/>
      <c r="N90" s="197"/>
      <c r="O90" s="197"/>
      <c r="P90" s="197"/>
      <c r="Q90" s="197"/>
      <c r="R90" s="197"/>
      <c r="S90" s="197"/>
      <c r="T90" s="198"/>
      <c r="AT90" s="199" t="s">
        <v>132</v>
      </c>
      <c r="AU90" s="199" t="s">
        <v>85</v>
      </c>
      <c r="AV90" s="13" t="s">
        <v>85</v>
      </c>
      <c r="AW90" s="13" t="s">
        <v>37</v>
      </c>
      <c r="AX90" s="13" t="s">
        <v>83</v>
      </c>
      <c r="AY90" s="199" t="s">
        <v>120</v>
      </c>
    </row>
    <row r="91" spans="1:65" s="2" customFormat="1" ht="16.5" customHeight="1">
      <c r="A91" s="36"/>
      <c r="B91" s="37"/>
      <c r="C91" s="175" t="s">
        <v>139</v>
      </c>
      <c r="D91" s="175" t="s">
        <v>123</v>
      </c>
      <c r="E91" s="176" t="s">
        <v>140</v>
      </c>
      <c r="F91" s="177" t="s">
        <v>141</v>
      </c>
      <c r="G91" s="178" t="s">
        <v>126</v>
      </c>
      <c r="H91" s="179">
        <v>1</v>
      </c>
      <c r="I91" s="180"/>
      <c r="J91" s="181">
        <f>ROUND(I91*H91,2)</f>
        <v>0</v>
      </c>
      <c r="K91" s="177" t="s">
        <v>19</v>
      </c>
      <c r="L91" s="41"/>
      <c r="M91" s="182" t="s">
        <v>19</v>
      </c>
      <c r="N91" s="183" t="s">
        <v>46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127</v>
      </c>
      <c r="AT91" s="186" t="s">
        <v>123</v>
      </c>
      <c r="AU91" s="186" t="s">
        <v>85</v>
      </c>
      <c r="AY91" s="19" t="s">
        <v>120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83</v>
      </c>
      <c r="BK91" s="187">
        <f>ROUND(I91*H91,2)</f>
        <v>0</v>
      </c>
      <c r="BL91" s="19" t="s">
        <v>127</v>
      </c>
      <c r="BM91" s="186" t="s">
        <v>142</v>
      </c>
    </row>
    <row r="92" spans="1:65" s="13" customFormat="1" ht="33.75">
      <c r="B92" s="188"/>
      <c r="C92" s="189"/>
      <c r="D92" s="190" t="s">
        <v>132</v>
      </c>
      <c r="E92" s="191" t="s">
        <v>19</v>
      </c>
      <c r="F92" s="192" t="s">
        <v>143</v>
      </c>
      <c r="G92" s="189"/>
      <c r="H92" s="193">
        <v>1</v>
      </c>
      <c r="I92" s="194"/>
      <c r="J92" s="189"/>
      <c r="K92" s="189"/>
      <c r="L92" s="195"/>
      <c r="M92" s="196"/>
      <c r="N92" s="197"/>
      <c r="O92" s="197"/>
      <c r="P92" s="197"/>
      <c r="Q92" s="197"/>
      <c r="R92" s="197"/>
      <c r="S92" s="197"/>
      <c r="T92" s="198"/>
      <c r="AT92" s="199" t="s">
        <v>132</v>
      </c>
      <c r="AU92" s="199" t="s">
        <v>85</v>
      </c>
      <c r="AV92" s="13" t="s">
        <v>85</v>
      </c>
      <c r="AW92" s="13" t="s">
        <v>37</v>
      </c>
      <c r="AX92" s="13" t="s">
        <v>83</v>
      </c>
      <c r="AY92" s="199" t="s">
        <v>120</v>
      </c>
    </row>
    <row r="93" spans="1:65" s="2" customFormat="1" ht="16.5" customHeight="1">
      <c r="A93" s="36"/>
      <c r="B93" s="37"/>
      <c r="C93" s="175" t="s">
        <v>119</v>
      </c>
      <c r="D93" s="175" t="s">
        <v>123</v>
      </c>
      <c r="E93" s="176" t="s">
        <v>144</v>
      </c>
      <c r="F93" s="177" t="s">
        <v>145</v>
      </c>
      <c r="G93" s="178" t="s">
        <v>146</v>
      </c>
      <c r="H93" s="179">
        <v>1</v>
      </c>
      <c r="I93" s="180"/>
      <c r="J93" s="181">
        <f>ROUND(I93*H93,2)</f>
        <v>0</v>
      </c>
      <c r="K93" s="177" t="s">
        <v>19</v>
      </c>
      <c r="L93" s="41"/>
      <c r="M93" s="182" t="s">
        <v>19</v>
      </c>
      <c r="N93" s="183" t="s">
        <v>46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127</v>
      </c>
      <c r="AT93" s="186" t="s">
        <v>123</v>
      </c>
      <c r="AU93" s="186" t="s">
        <v>85</v>
      </c>
      <c r="AY93" s="19" t="s">
        <v>120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83</v>
      </c>
      <c r="BK93" s="187">
        <f>ROUND(I93*H93,2)</f>
        <v>0</v>
      </c>
      <c r="BL93" s="19" t="s">
        <v>127</v>
      </c>
      <c r="BM93" s="186" t="s">
        <v>147</v>
      </c>
    </row>
    <row r="94" spans="1:65" s="13" customFormat="1" ht="11.25">
      <c r="B94" s="188"/>
      <c r="C94" s="189"/>
      <c r="D94" s="190" t="s">
        <v>132</v>
      </c>
      <c r="E94" s="191" t="s">
        <v>19</v>
      </c>
      <c r="F94" s="192" t="s">
        <v>148</v>
      </c>
      <c r="G94" s="189"/>
      <c r="H94" s="193">
        <v>1</v>
      </c>
      <c r="I94" s="194"/>
      <c r="J94" s="189"/>
      <c r="K94" s="189"/>
      <c r="L94" s="195"/>
      <c r="M94" s="196"/>
      <c r="N94" s="197"/>
      <c r="O94" s="197"/>
      <c r="P94" s="197"/>
      <c r="Q94" s="197"/>
      <c r="R94" s="197"/>
      <c r="S94" s="197"/>
      <c r="T94" s="198"/>
      <c r="AT94" s="199" t="s">
        <v>132</v>
      </c>
      <c r="AU94" s="199" t="s">
        <v>85</v>
      </c>
      <c r="AV94" s="13" t="s">
        <v>85</v>
      </c>
      <c r="AW94" s="13" t="s">
        <v>37</v>
      </c>
      <c r="AX94" s="13" t="s">
        <v>83</v>
      </c>
      <c r="AY94" s="199" t="s">
        <v>120</v>
      </c>
    </row>
    <row r="95" spans="1:65" s="12" customFormat="1" ht="22.9" customHeight="1">
      <c r="B95" s="159"/>
      <c r="C95" s="160"/>
      <c r="D95" s="161" t="s">
        <v>74</v>
      </c>
      <c r="E95" s="173" t="s">
        <v>149</v>
      </c>
      <c r="F95" s="173" t="s">
        <v>150</v>
      </c>
      <c r="G95" s="160"/>
      <c r="H95" s="160"/>
      <c r="I95" s="163"/>
      <c r="J95" s="174">
        <f>BK95</f>
        <v>0</v>
      </c>
      <c r="K95" s="160"/>
      <c r="L95" s="165"/>
      <c r="M95" s="166"/>
      <c r="N95" s="167"/>
      <c r="O95" s="167"/>
      <c r="P95" s="168">
        <f>SUM(P96:P97)</f>
        <v>0</v>
      </c>
      <c r="Q95" s="167"/>
      <c r="R95" s="168">
        <f>SUM(R96:R97)</f>
        <v>0</v>
      </c>
      <c r="S95" s="167"/>
      <c r="T95" s="169">
        <f>SUM(T96:T97)</f>
        <v>0</v>
      </c>
      <c r="AR95" s="170" t="s">
        <v>119</v>
      </c>
      <c r="AT95" s="171" t="s">
        <v>74</v>
      </c>
      <c r="AU95" s="171" t="s">
        <v>83</v>
      </c>
      <c r="AY95" s="170" t="s">
        <v>120</v>
      </c>
      <c r="BK95" s="172">
        <f>SUM(BK96:BK97)</f>
        <v>0</v>
      </c>
    </row>
    <row r="96" spans="1:65" s="2" customFormat="1" ht="16.5" customHeight="1">
      <c r="A96" s="36"/>
      <c r="B96" s="37"/>
      <c r="C96" s="175" t="s">
        <v>151</v>
      </c>
      <c r="D96" s="175" t="s">
        <v>123</v>
      </c>
      <c r="E96" s="176" t="s">
        <v>152</v>
      </c>
      <c r="F96" s="177" t="s">
        <v>153</v>
      </c>
      <c r="G96" s="178" t="s">
        <v>126</v>
      </c>
      <c r="H96" s="179">
        <v>1</v>
      </c>
      <c r="I96" s="180"/>
      <c r="J96" s="181">
        <f>ROUND(I96*H96,2)</f>
        <v>0</v>
      </c>
      <c r="K96" s="177" t="s">
        <v>19</v>
      </c>
      <c r="L96" s="41"/>
      <c r="M96" s="182" t="s">
        <v>19</v>
      </c>
      <c r="N96" s="183" t="s">
        <v>46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127</v>
      </c>
      <c r="AT96" s="186" t="s">
        <v>123</v>
      </c>
      <c r="AU96" s="186" t="s">
        <v>85</v>
      </c>
      <c r="AY96" s="19" t="s">
        <v>120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83</v>
      </c>
      <c r="BK96" s="187">
        <f>ROUND(I96*H96,2)</f>
        <v>0</v>
      </c>
      <c r="BL96" s="19" t="s">
        <v>127</v>
      </c>
      <c r="BM96" s="186" t="s">
        <v>154</v>
      </c>
    </row>
    <row r="97" spans="1:65" s="2" customFormat="1" ht="16.5" customHeight="1">
      <c r="A97" s="36"/>
      <c r="B97" s="37"/>
      <c r="C97" s="175" t="s">
        <v>155</v>
      </c>
      <c r="D97" s="175" t="s">
        <v>123</v>
      </c>
      <c r="E97" s="176" t="s">
        <v>156</v>
      </c>
      <c r="F97" s="177" t="s">
        <v>157</v>
      </c>
      <c r="G97" s="178" t="s">
        <v>126</v>
      </c>
      <c r="H97" s="179">
        <v>1</v>
      </c>
      <c r="I97" s="180"/>
      <c r="J97" s="181">
        <f>ROUND(I97*H97,2)</f>
        <v>0</v>
      </c>
      <c r="K97" s="177" t="s">
        <v>19</v>
      </c>
      <c r="L97" s="41"/>
      <c r="M97" s="182" t="s">
        <v>19</v>
      </c>
      <c r="N97" s="183" t="s">
        <v>46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127</v>
      </c>
      <c r="AT97" s="186" t="s">
        <v>123</v>
      </c>
      <c r="AU97" s="186" t="s">
        <v>85</v>
      </c>
      <c r="AY97" s="19" t="s">
        <v>120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83</v>
      </c>
      <c r="BK97" s="187">
        <f>ROUND(I97*H97,2)</f>
        <v>0</v>
      </c>
      <c r="BL97" s="19" t="s">
        <v>127</v>
      </c>
      <c r="BM97" s="186" t="s">
        <v>158</v>
      </c>
    </row>
    <row r="98" spans="1:65" s="12" customFormat="1" ht="22.9" customHeight="1">
      <c r="B98" s="159"/>
      <c r="C98" s="160"/>
      <c r="D98" s="161" t="s">
        <v>74</v>
      </c>
      <c r="E98" s="173" t="s">
        <v>159</v>
      </c>
      <c r="F98" s="173" t="s">
        <v>160</v>
      </c>
      <c r="G98" s="160"/>
      <c r="H98" s="160"/>
      <c r="I98" s="163"/>
      <c r="J98" s="174">
        <f>BK98</f>
        <v>0</v>
      </c>
      <c r="K98" s="160"/>
      <c r="L98" s="165"/>
      <c r="M98" s="166"/>
      <c r="N98" s="167"/>
      <c r="O98" s="167"/>
      <c r="P98" s="168">
        <f>SUM(P99:P102)</f>
        <v>0</v>
      </c>
      <c r="Q98" s="167"/>
      <c r="R98" s="168">
        <f>SUM(R99:R102)</f>
        <v>0</v>
      </c>
      <c r="S98" s="167"/>
      <c r="T98" s="169">
        <f>SUM(T99:T102)</f>
        <v>0</v>
      </c>
      <c r="AR98" s="170" t="s">
        <v>119</v>
      </c>
      <c r="AT98" s="171" t="s">
        <v>74</v>
      </c>
      <c r="AU98" s="171" t="s">
        <v>83</v>
      </c>
      <c r="AY98" s="170" t="s">
        <v>120</v>
      </c>
      <c r="BK98" s="172">
        <f>SUM(BK99:BK102)</f>
        <v>0</v>
      </c>
    </row>
    <row r="99" spans="1:65" s="2" customFormat="1" ht="16.5" customHeight="1">
      <c r="A99" s="36"/>
      <c r="B99" s="37"/>
      <c r="C99" s="175" t="s">
        <v>161</v>
      </c>
      <c r="D99" s="175" t="s">
        <v>123</v>
      </c>
      <c r="E99" s="176" t="s">
        <v>162</v>
      </c>
      <c r="F99" s="177" t="s">
        <v>163</v>
      </c>
      <c r="G99" s="178" t="s">
        <v>126</v>
      </c>
      <c r="H99" s="179">
        <v>4</v>
      </c>
      <c r="I99" s="180"/>
      <c r="J99" s="181">
        <f>ROUND(I99*H99,2)</f>
        <v>0</v>
      </c>
      <c r="K99" s="177" t="s">
        <v>19</v>
      </c>
      <c r="L99" s="41"/>
      <c r="M99" s="182" t="s">
        <v>19</v>
      </c>
      <c r="N99" s="183" t="s">
        <v>46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127</v>
      </c>
      <c r="AT99" s="186" t="s">
        <v>123</v>
      </c>
      <c r="AU99" s="186" t="s">
        <v>85</v>
      </c>
      <c r="AY99" s="19" t="s">
        <v>120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83</v>
      </c>
      <c r="BK99" s="187">
        <f>ROUND(I99*H99,2)</f>
        <v>0</v>
      </c>
      <c r="BL99" s="19" t="s">
        <v>127</v>
      </c>
      <c r="BM99" s="186" t="s">
        <v>164</v>
      </c>
    </row>
    <row r="100" spans="1:65" s="13" customFormat="1" ht="11.25">
      <c r="B100" s="188"/>
      <c r="C100" s="189"/>
      <c r="D100" s="190" t="s">
        <v>132</v>
      </c>
      <c r="E100" s="191" t="s">
        <v>19</v>
      </c>
      <c r="F100" s="192" t="s">
        <v>165</v>
      </c>
      <c r="G100" s="189"/>
      <c r="H100" s="193">
        <v>2</v>
      </c>
      <c r="I100" s="194"/>
      <c r="J100" s="189"/>
      <c r="K100" s="189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132</v>
      </c>
      <c r="AU100" s="199" t="s">
        <v>85</v>
      </c>
      <c r="AV100" s="13" t="s">
        <v>85</v>
      </c>
      <c r="AW100" s="13" t="s">
        <v>37</v>
      </c>
      <c r="AX100" s="13" t="s">
        <v>75</v>
      </c>
      <c r="AY100" s="199" t="s">
        <v>120</v>
      </c>
    </row>
    <row r="101" spans="1:65" s="13" customFormat="1" ht="11.25">
      <c r="B101" s="188"/>
      <c r="C101" s="189"/>
      <c r="D101" s="190" t="s">
        <v>132</v>
      </c>
      <c r="E101" s="191" t="s">
        <v>19</v>
      </c>
      <c r="F101" s="192" t="s">
        <v>166</v>
      </c>
      <c r="G101" s="189"/>
      <c r="H101" s="193">
        <v>2</v>
      </c>
      <c r="I101" s="194"/>
      <c r="J101" s="189"/>
      <c r="K101" s="189"/>
      <c r="L101" s="195"/>
      <c r="M101" s="196"/>
      <c r="N101" s="197"/>
      <c r="O101" s="197"/>
      <c r="P101" s="197"/>
      <c r="Q101" s="197"/>
      <c r="R101" s="197"/>
      <c r="S101" s="197"/>
      <c r="T101" s="198"/>
      <c r="AT101" s="199" t="s">
        <v>132</v>
      </c>
      <c r="AU101" s="199" t="s">
        <v>85</v>
      </c>
      <c r="AV101" s="13" t="s">
        <v>85</v>
      </c>
      <c r="AW101" s="13" t="s">
        <v>37</v>
      </c>
      <c r="AX101" s="13" t="s">
        <v>75</v>
      </c>
      <c r="AY101" s="199" t="s">
        <v>120</v>
      </c>
    </row>
    <row r="102" spans="1:65" s="14" customFormat="1" ht="11.25">
      <c r="B102" s="200"/>
      <c r="C102" s="201"/>
      <c r="D102" s="190" t="s">
        <v>132</v>
      </c>
      <c r="E102" s="202" t="s">
        <v>19</v>
      </c>
      <c r="F102" s="203" t="s">
        <v>167</v>
      </c>
      <c r="G102" s="201"/>
      <c r="H102" s="204">
        <v>4</v>
      </c>
      <c r="I102" s="205"/>
      <c r="J102" s="201"/>
      <c r="K102" s="201"/>
      <c r="L102" s="206"/>
      <c r="M102" s="207"/>
      <c r="N102" s="208"/>
      <c r="O102" s="208"/>
      <c r="P102" s="208"/>
      <c r="Q102" s="208"/>
      <c r="R102" s="208"/>
      <c r="S102" s="208"/>
      <c r="T102" s="209"/>
      <c r="AT102" s="210" t="s">
        <v>132</v>
      </c>
      <c r="AU102" s="210" t="s">
        <v>85</v>
      </c>
      <c r="AV102" s="14" t="s">
        <v>139</v>
      </c>
      <c r="AW102" s="14" t="s">
        <v>37</v>
      </c>
      <c r="AX102" s="14" t="s">
        <v>83</v>
      </c>
      <c r="AY102" s="210" t="s">
        <v>120</v>
      </c>
    </row>
    <row r="103" spans="1:65" s="2" customFormat="1" ht="6.95" customHeight="1">
      <c r="A103" s="36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41"/>
      <c r="M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</sheetData>
  <sheetProtection algorithmName="SHA-512" hashValue="Yyk14em9F4a+ZfTDZtTanG2SUzaKvMk9DHB6aNk2Vqi86eaWVtpkRsETiItxDeCszISQiJuv95PrZzb6IwvQNA==" saltValue="NCmnOUknESF5boRyyc0nUjvvFqTM5S9beJN/9bwoD/H/P78xVcrS8J+Dm1W5XfTusTq0btqacorgay3INpD99g==" spinCount="100000" sheet="1" objects="1" scenarios="1" formatColumns="0" formatRows="0" autoFilter="0"/>
  <autoFilter ref="C82:K102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Přechod pro chodce, ul. Dvořákova, Kyjov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168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95</v>
      </c>
      <c r="G12" s="36"/>
      <c r="H12" s="36"/>
      <c r="I12" s="107" t="s">
        <v>23</v>
      </c>
      <c r="J12" s="110" t="str">
        <f>'Rekapitulace stavby'!AN8</f>
        <v>10. 6. 2024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96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96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ROUND((SUM(BE91:BE226)),  2)</f>
        <v>0</v>
      </c>
      <c r="G33" s="36"/>
      <c r="H33" s="36"/>
      <c r="I33" s="120">
        <v>0.21</v>
      </c>
      <c r="J33" s="119">
        <f>ROUND(((SUM(BE91:BE226))*I33),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ROUND((SUM(BF91:BF226)),  2)</f>
        <v>0</v>
      </c>
      <c r="G34" s="36"/>
      <c r="H34" s="36"/>
      <c r="I34" s="120">
        <v>0.12</v>
      </c>
      <c r="J34" s="119">
        <f>ROUND(((SUM(BF91:BF226))*I34),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ROUND((SUM(BG91:BG226)),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ROUND((SUM(BH91:BH226)),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ROUND((SUM(BI91:BI226)),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Přechod pro chodce, ul. Dvořákova, Kyjov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2" t="str">
        <f>E9</f>
        <v>SO 401 - Veřejné osvětlení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10. 6. 2024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Kyjov</v>
      </c>
      <c r="G54" s="38"/>
      <c r="H54" s="38"/>
      <c r="I54" s="31" t="s">
        <v>33</v>
      </c>
      <c r="J54" s="34" t="str">
        <f>E21</f>
        <v xml:space="preserve"> Ing. Vojtěch Holub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Ing. Vojtěch Holub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98</v>
      </c>
      <c r="D57" s="133"/>
      <c r="E57" s="133"/>
      <c r="F57" s="133"/>
      <c r="G57" s="133"/>
      <c r="H57" s="133"/>
      <c r="I57" s="133"/>
      <c r="J57" s="134" t="s">
        <v>99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100</v>
      </c>
    </row>
    <row r="60" spans="1:47" s="9" customFormat="1" ht="24.95" customHeight="1">
      <c r="B60" s="136"/>
      <c r="C60" s="137"/>
      <c r="D60" s="138" t="s">
        <v>169</v>
      </c>
      <c r="E60" s="139"/>
      <c r="F60" s="139"/>
      <c r="G60" s="139"/>
      <c r="H60" s="139"/>
      <c r="I60" s="139"/>
      <c r="J60" s="140">
        <f>J92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170</v>
      </c>
      <c r="E61" s="145"/>
      <c r="F61" s="145"/>
      <c r="G61" s="145"/>
      <c r="H61" s="145"/>
      <c r="I61" s="145"/>
      <c r="J61" s="146">
        <f>J93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171</v>
      </c>
      <c r="E62" s="145"/>
      <c r="F62" s="145"/>
      <c r="G62" s="145"/>
      <c r="H62" s="145"/>
      <c r="I62" s="145"/>
      <c r="J62" s="146">
        <f>J150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172</v>
      </c>
      <c r="E63" s="145"/>
      <c r="F63" s="145"/>
      <c r="G63" s="145"/>
      <c r="H63" s="145"/>
      <c r="I63" s="145"/>
      <c r="J63" s="146">
        <f>J158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173</v>
      </c>
      <c r="E64" s="145"/>
      <c r="F64" s="145"/>
      <c r="G64" s="145"/>
      <c r="H64" s="145"/>
      <c r="I64" s="145"/>
      <c r="J64" s="146">
        <f>J162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174</v>
      </c>
      <c r="E65" s="145"/>
      <c r="F65" s="145"/>
      <c r="G65" s="145"/>
      <c r="H65" s="145"/>
      <c r="I65" s="145"/>
      <c r="J65" s="146">
        <f>J173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175</v>
      </c>
      <c r="E66" s="145"/>
      <c r="F66" s="145"/>
      <c r="G66" s="145"/>
      <c r="H66" s="145"/>
      <c r="I66" s="145"/>
      <c r="J66" s="146">
        <f>J181</f>
        <v>0</v>
      </c>
      <c r="K66" s="143"/>
      <c r="L66" s="147"/>
    </row>
    <row r="67" spans="1:31" s="9" customFormat="1" ht="24.95" customHeight="1">
      <c r="B67" s="136"/>
      <c r="C67" s="137"/>
      <c r="D67" s="138" t="s">
        <v>176</v>
      </c>
      <c r="E67" s="139"/>
      <c r="F67" s="139"/>
      <c r="G67" s="139"/>
      <c r="H67" s="139"/>
      <c r="I67" s="139"/>
      <c r="J67" s="140">
        <f>J184</f>
        <v>0</v>
      </c>
      <c r="K67" s="137"/>
      <c r="L67" s="141"/>
    </row>
    <row r="68" spans="1:31" s="10" customFormat="1" ht="19.899999999999999" customHeight="1">
      <c r="B68" s="142"/>
      <c r="C68" s="143"/>
      <c r="D68" s="144" t="s">
        <v>177</v>
      </c>
      <c r="E68" s="145"/>
      <c r="F68" s="145"/>
      <c r="G68" s="145"/>
      <c r="H68" s="145"/>
      <c r="I68" s="145"/>
      <c r="J68" s="146">
        <f>J185</f>
        <v>0</v>
      </c>
      <c r="K68" s="143"/>
      <c r="L68" s="147"/>
    </row>
    <row r="69" spans="1:31" s="9" customFormat="1" ht="24.95" customHeight="1">
      <c r="B69" s="136"/>
      <c r="C69" s="137"/>
      <c r="D69" s="138" t="s">
        <v>178</v>
      </c>
      <c r="E69" s="139"/>
      <c r="F69" s="139"/>
      <c r="G69" s="139"/>
      <c r="H69" s="139"/>
      <c r="I69" s="139"/>
      <c r="J69" s="140">
        <f>J200</f>
        <v>0</v>
      </c>
      <c r="K69" s="137"/>
      <c r="L69" s="141"/>
    </row>
    <row r="70" spans="1:31" s="10" customFormat="1" ht="19.899999999999999" customHeight="1">
      <c r="B70" s="142"/>
      <c r="C70" s="143"/>
      <c r="D70" s="144" t="s">
        <v>179</v>
      </c>
      <c r="E70" s="145"/>
      <c r="F70" s="145"/>
      <c r="G70" s="145"/>
      <c r="H70" s="145"/>
      <c r="I70" s="145"/>
      <c r="J70" s="146">
        <f>J201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180</v>
      </c>
      <c r="E71" s="145"/>
      <c r="F71" s="145"/>
      <c r="G71" s="145"/>
      <c r="H71" s="145"/>
      <c r="I71" s="145"/>
      <c r="J71" s="146">
        <f>J224</f>
        <v>0</v>
      </c>
      <c r="K71" s="143"/>
      <c r="L71" s="147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5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5" customHeight="1">
      <c r="A78" s="36"/>
      <c r="B78" s="37"/>
      <c r="C78" s="25" t="s">
        <v>105</v>
      </c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80" t="str">
        <f>E7</f>
        <v>Přechod pro chodce, ul. Dvořákova, Kyjov</v>
      </c>
      <c r="F81" s="381"/>
      <c r="G81" s="381"/>
      <c r="H81" s="381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93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52" t="str">
        <f>E9</f>
        <v>SO 401 - Veřejné osvětlení</v>
      </c>
      <c r="F83" s="382"/>
      <c r="G83" s="382"/>
      <c r="H83" s="382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F12</f>
        <v xml:space="preserve"> </v>
      </c>
      <c r="G85" s="38"/>
      <c r="H85" s="38"/>
      <c r="I85" s="31" t="s">
        <v>23</v>
      </c>
      <c r="J85" s="61" t="str">
        <f>IF(J12="","",J12)</f>
        <v>10. 6. 2024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25</v>
      </c>
      <c r="D87" s="38"/>
      <c r="E87" s="38"/>
      <c r="F87" s="29" t="str">
        <f>E15</f>
        <v>Město Kyjov</v>
      </c>
      <c r="G87" s="38"/>
      <c r="H87" s="38"/>
      <c r="I87" s="31" t="s">
        <v>33</v>
      </c>
      <c r="J87" s="34" t="str">
        <f>E21</f>
        <v xml:space="preserve"> Ing. Vojtěch Holub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31</v>
      </c>
      <c r="D88" s="38"/>
      <c r="E88" s="38"/>
      <c r="F88" s="29" t="str">
        <f>IF(E18="","",E18)</f>
        <v>Vyplň údaj</v>
      </c>
      <c r="G88" s="38"/>
      <c r="H88" s="38"/>
      <c r="I88" s="31" t="s">
        <v>38</v>
      </c>
      <c r="J88" s="34" t="str">
        <f>E24</f>
        <v xml:space="preserve"> Ing. Vojtěch Holub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48"/>
      <c r="B90" s="149"/>
      <c r="C90" s="150" t="s">
        <v>106</v>
      </c>
      <c r="D90" s="151" t="s">
        <v>60</v>
      </c>
      <c r="E90" s="151" t="s">
        <v>56</v>
      </c>
      <c r="F90" s="151" t="s">
        <v>57</v>
      </c>
      <c r="G90" s="151" t="s">
        <v>107</v>
      </c>
      <c r="H90" s="151" t="s">
        <v>108</v>
      </c>
      <c r="I90" s="151" t="s">
        <v>109</v>
      </c>
      <c r="J90" s="151" t="s">
        <v>99</v>
      </c>
      <c r="K90" s="152" t="s">
        <v>110</v>
      </c>
      <c r="L90" s="153"/>
      <c r="M90" s="70" t="s">
        <v>19</v>
      </c>
      <c r="N90" s="71" t="s">
        <v>45</v>
      </c>
      <c r="O90" s="71" t="s">
        <v>111</v>
      </c>
      <c r="P90" s="71" t="s">
        <v>112</v>
      </c>
      <c r="Q90" s="71" t="s">
        <v>113</v>
      </c>
      <c r="R90" s="71" t="s">
        <v>114</v>
      </c>
      <c r="S90" s="71" t="s">
        <v>115</v>
      </c>
      <c r="T90" s="72" t="s">
        <v>116</v>
      </c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</row>
    <row r="91" spans="1:65" s="2" customFormat="1" ht="22.9" customHeight="1">
      <c r="A91" s="36"/>
      <c r="B91" s="37"/>
      <c r="C91" s="77" t="s">
        <v>117</v>
      </c>
      <c r="D91" s="38"/>
      <c r="E91" s="38"/>
      <c r="F91" s="38"/>
      <c r="G91" s="38"/>
      <c r="H91" s="38"/>
      <c r="I91" s="38"/>
      <c r="J91" s="154">
        <f>BK91</f>
        <v>0</v>
      </c>
      <c r="K91" s="38"/>
      <c r="L91" s="41"/>
      <c r="M91" s="73"/>
      <c r="N91" s="155"/>
      <c r="O91" s="74"/>
      <c r="P91" s="156">
        <f>P92+P184+P200</f>
        <v>0</v>
      </c>
      <c r="Q91" s="74"/>
      <c r="R91" s="156">
        <f>R92+R184+R200</f>
        <v>20.754362119999996</v>
      </c>
      <c r="S91" s="74"/>
      <c r="T91" s="157">
        <f>T92+T184+T200</f>
        <v>4.0880000000000001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74</v>
      </c>
      <c r="AU91" s="19" t="s">
        <v>100</v>
      </c>
      <c r="BK91" s="158">
        <f>BK92+BK184+BK200</f>
        <v>0</v>
      </c>
    </row>
    <row r="92" spans="1:65" s="12" customFormat="1" ht="25.9" customHeight="1">
      <c r="B92" s="159"/>
      <c r="C92" s="160"/>
      <c r="D92" s="161" t="s">
        <v>74</v>
      </c>
      <c r="E92" s="162" t="s">
        <v>181</v>
      </c>
      <c r="F92" s="162" t="s">
        <v>182</v>
      </c>
      <c r="G92" s="160"/>
      <c r="H92" s="160"/>
      <c r="I92" s="163"/>
      <c r="J92" s="164">
        <f>BK92</f>
        <v>0</v>
      </c>
      <c r="K92" s="160"/>
      <c r="L92" s="165"/>
      <c r="M92" s="166"/>
      <c r="N92" s="167"/>
      <c r="O92" s="167"/>
      <c r="P92" s="168">
        <f>P93+P150+P158+P162+P173+P181</f>
        <v>0</v>
      </c>
      <c r="Q92" s="167"/>
      <c r="R92" s="168">
        <f>R93+R150+R158+R162+R173+R181</f>
        <v>20.333747519999999</v>
      </c>
      <c r="S92" s="167"/>
      <c r="T92" s="169">
        <f>T93+T150+T158+T162+T173+T181</f>
        <v>4.0880000000000001</v>
      </c>
      <c r="AR92" s="170" t="s">
        <v>83</v>
      </c>
      <c r="AT92" s="171" t="s">
        <v>74</v>
      </c>
      <c r="AU92" s="171" t="s">
        <v>75</v>
      </c>
      <c r="AY92" s="170" t="s">
        <v>120</v>
      </c>
      <c r="BK92" s="172">
        <f>BK93+BK150+BK158+BK162+BK173+BK181</f>
        <v>0</v>
      </c>
    </row>
    <row r="93" spans="1:65" s="12" customFormat="1" ht="22.9" customHeight="1">
      <c r="B93" s="159"/>
      <c r="C93" s="160"/>
      <c r="D93" s="161" t="s">
        <v>74</v>
      </c>
      <c r="E93" s="173" t="s">
        <v>83</v>
      </c>
      <c r="F93" s="173" t="s">
        <v>183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SUM(P94:P149)</f>
        <v>0</v>
      </c>
      <c r="Q93" s="167"/>
      <c r="R93" s="168">
        <f>SUM(R94:R149)</f>
        <v>8.3126713999999993</v>
      </c>
      <c r="S93" s="167"/>
      <c r="T93" s="169">
        <f>SUM(T94:T149)</f>
        <v>4.0880000000000001</v>
      </c>
      <c r="AR93" s="170" t="s">
        <v>83</v>
      </c>
      <c r="AT93" s="171" t="s">
        <v>74</v>
      </c>
      <c r="AU93" s="171" t="s">
        <v>83</v>
      </c>
      <c r="AY93" s="170" t="s">
        <v>120</v>
      </c>
      <c r="BK93" s="172">
        <f>SUM(BK94:BK149)</f>
        <v>0</v>
      </c>
    </row>
    <row r="94" spans="1:65" s="2" customFormat="1" ht="66.75" customHeight="1">
      <c r="A94" s="36"/>
      <c r="B94" s="37"/>
      <c r="C94" s="175" t="s">
        <v>83</v>
      </c>
      <c r="D94" s="175" t="s">
        <v>123</v>
      </c>
      <c r="E94" s="176" t="s">
        <v>184</v>
      </c>
      <c r="F94" s="177" t="s">
        <v>185</v>
      </c>
      <c r="G94" s="178" t="s">
        <v>186</v>
      </c>
      <c r="H94" s="179">
        <v>7.3</v>
      </c>
      <c r="I94" s="180"/>
      <c r="J94" s="181">
        <f>ROUND(I94*H94,2)</f>
        <v>0</v>
      </c>
      <c r="K94" s="177" t="s">
        <v>187</v>
      </c>
      <c r="L94" s="41"/>
      <c r="M94" s="182" t="s">
        <v>19</v>
      </c>
      <c r="N94" s="183" t="s">
        <v>46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0.26</v>
      </c>
      <c r="T94" s="185">
        <f>S94*H94</f>
        <v>1.8979999999999999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139</v>
      </c>
      <c r="AT94" s="186" t="s">
        <v>123</v>
      </c>
      <c r="AU94" s="186" t="s">
        <v>85</v>
      </c>
      <c r="AY94" s="19" t="s">
        <v>120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83</v>
      </c>
      <c r="BK94" s="187">
        <f>ROUND(I94*H94,2)</f>
        <v>0</v>
      </c>
      <c r="BL94" s="19" t="s">
        <v>139</v>
      </c>
      <c r="BM94" s="186" t="s">
        <v>188</v>
      </c>
    </row>
    <row r="95" spans="1:65" s="2" customFormat="1" ht="11.25">
      <c r="A95" s="36"/>
      <c r="B95" s="37"/>
      <c r="C95" s="38"/>
      <c r="D95" s="211" t="s">
        <v>189</v>
      </c>
      <c r="E95" s="38"/>
      <c r="F95" s="212" t="s">
        <v>190</v>
      </c>
      <c r="G95" s="38"/>
      <c r="H95" s="38"/>
      <c r="I95" s="213"/>
      <c r="J95" s="38"/>
      <c r="K95" s="38"/>
      <c r="L95" s="41"/>
      <c r="M95" s="214"/>
      <c r="N95" s="215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189</v>
      </c>
      <c r="AU95" s="19" t="s">
        <v>85</v>
      </c>
    </row>
    <row r="96" spans="1:65" s="2" customFormat="1" ht="66.75" customHeight="1">
      <c r="A96" s="36"/>
      <c r="B96" s="37"/>
      <c r="C96" s="175" t="s">
        <v>85</v>
      </c>
      <c r="D96" s="175" t="s">
        <v>123</v>
      </c>
      <c r="E96" s="176" t="s">
        <v>191</v>
      </c>
      <c r="F96" s="177" t="s">
        <v>192</v>
      </c>
      <c r="G96" s="178" t="s">
        <v>186</v>
      </c>
      <c r="H96" s="179">
        <v>7.3</v>
      </c>
      <c r="I96" s="180"/>
      <c r="J96" s="181">
        <f>ROUND(I96*H96,2)</f>
        <v>0</v>
      </c>
      <c r="K96" s="177" t="s">
        <v>187</v>
      </c>
      <c r="L96" s="41"/>
      <c r="M96" s="182" t="s">
        <v>19</v>
      </c>
      <c r="N96" s="183" t="s">
        <v>46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0.3</v>
      </c>
      <c r="T96" s="185">
        <f>S96*H96</f>
        <v>2.19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139</v>
      </c>
      <c r="AT96" s="186" t="s">
        <v>123</v>
      </c>
      <c r="AU96" s="186" t="s">
        <v>85</v>
      </c>
      <c r="AY96" s="19" t="s">
        <v>120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83</v>
      </c>
      <c r="BK96" s="187">
        <f>ROUND(I96*H96,2)</f>
        <v>0</v>
      </c>
      <c r="BL96" s="19" t="s">
        <v>139</v>
      </c>
      <c r="BM96" s="186" t="s">
        <v>193</v>
      </c>
    </row>
    <row r="97" spans="1:65" s="2" customFormat="1" ht="11.25">
      <c r="A97" s="36"/>
      <c r="B97" s="37"/>
      <c r="C97" s="38"/>
      <c r="D97" s="211" t="s">
        <v>189</v>
      </c>
      <c r="E97" s="38"/>
      <c r="F97" s="212" t="s">
        <v>194</v>
      </c>
      <c r="G97" s="38"/>
      <c r="H97" s="38"/>
      <c r="I97" s="213"/>
      <c r="J97" s="38"/>
      <c r="K97" s="38"/>
      <c r="L97" s="41"/>
      <c r="M97" s="214"/>
      <c r="N97" s="215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189</v>
      </c>
      <c r="AU97" s="19" t="s">
        <v>85</v>
      </c>
    </row>
    <row r="98" spans="1:65" s="2" customFormat="1" ht="44.25" customHeight="1">
      <c r="A98" s="36"/>
      <c r="B98" s="37"/>
      <c r="C98" s="175" t="s">
        <v>134</v>
      </c>
      <c r="D98" s="175" t="s">
        <v>123</v>
      </c>
      <c r="E98" s="176" t="s">
        <v>195</v>
      </c>
      <c r="F98" s="177" t="s">
        <v>196</v>
      </c>
      <c r="G98" s="178" t="s">
        <v>197</v>
      </c>
      <c r="H98" s="179">
        <v>2.3580000000000001</v>
      </c>
      <c r="I98" s="180"/>
      <c r="J98" s="181">
        <f>ROUND(I98*H98,2)</f>
        <v>0</v>
      </c>
      <c r="K98" s="177" t="s">
        <v>187</v>
      </c>
      <c r="L98" s="41"/>
      <c r="M98" s="182" t="s">
        <v>19</v>
      </c>
      <c r="N98" s="183" t="s">
        <v>46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139</v>
      </c>
      <c r="AT98" s="186" t="s">
        <v>123</v>
      </c>
      <c r="AU98" s="186" t="s">
        <v>85</v>
      </c>
      <c r="AY98" s="19" t="s">
        <v>120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83</v>
      </c>
      <c r="BK98" s="187">
        <f>ROUND(I98*H98,2)</f>
        <v>0</v>
      </c>
      <c r="BL98" s="19" t="s">
        <v>139</v>
      </c>
      <c r="BM98" s="186" t="s">
        <v>198</v>
      </c>
    </row>
    <row r="99" spans="1:65" s="2" customFormat="1" ht="11.25">
      <c r="A99" s="36"/>
      <c r="B99" s="37"/>
      <c r="C99" s="38"/>
      <c r="D99" s="211" t="s">
        <v>189</v>
      </c>
      <c r="E99" s="38"/>
      <c r="F99" s="212" t="s">
        <v>199</v>
      </c>
      <c r="G99" s="38"/>
      <c r="H99" s="38"/>
      <c r="I99" s="213"/>
      <c r="J99" s="38"/>
      <c r="K99" s="38"/>
      <c r="L99" s="41"/>
      <c r="M99" s="214"/>
      <c r="N99" s="215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189</v>
      </c>
      <c r="AU99" s="19" t="s">
        <v>85</v>
      </c>
    </row>
    <row r="100" spans="1:65" s="13" customFormat="1" ht="11.25">
      <c r="B100" s="188"/>
      <c r="C100" s="189"/>
      <c r="D100" s="190" t="s">
        <v>132</v>
      </c>
      <c r="E100" s="191" t="s">
        <v>19</v>
      </c>
      <c r="F100" s="192" t="s">
        <v>200</v>
      </c>
      <c r="G100" s="189"/>
      <c r="H100" s="193">
        <v>0.96</v>
      </c>
      <c r="I100" s="194"/>
      <c r="J100" s="189"/>
      <c r="K100" s="189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132</v>
      </c>
      <c r="AU100" s="199" t="s">
        <v>85</v>
      </c>
      <c r="AV100" s="13" t="s">
        <v>85</v>
      </c>
      <c r="AW100" s="13" t="s">
        <v>37</v>
      </c>
      <c r="AX100" s="13" t="s">
        <v>75</v>
      </c>
      <c r="AY100" s="199" t="s">
        <v>120</v>
      </c>
    </row>
    <row r="101" spans="1:65" s="13" customFormat="1" ht="22.5">
      <c r="B101" s="188"/>
      <c r="C101" s="189"/>
      <c r="D101" s="190" t="s">
        <v>132</v>
      </c>
      <c r="E101" s="191" t="s">
        <v>19</v>
      </c>
      <c r="F101" s="192" t="s">
        <v>201</v>
      </c>
      <c r="G101" s="189"/>
      <c r="H101" s="193">
        <v>1.3979999999999999</v>
      </c>
      <c r="I101" s="194"/>
      <c r="J101" s="189"/>
      <c r="K101" s="189"/>
      <c r="L101" s="195"/>
      <c r="M101" s="196"/>
      <c r="N101" s="197"/>
      <c r="O101" s="197"/>
      <c r="P101" s="197"/>
      <c r="Q101" s="197"/>
      <c r="R101" s="197"/>
      <c r="S101" s="197"/>
      <c r="T101" s="198"/>
      <c r="AT101" s="199" t="s">
        <v>132</v>
      </c>
      <c r="AU101" s="199" t="s">
        <v>85</v>
      </c>
      <c r="AV101" s="13" t="s">
        <v>85</v>
      </c>
      <c r="AW101" s="13" t="s">
        <v>37</v>
      </c>
      <c r="AX101" s="13" t="s">
        <v>75</v>
      </c>
      <c r="AY101" s="199" t="s">
        <v>120</v>
      </c>
    </row>
    <row r="102" spans="1:65" s="14" customFormat="1" ht="11.25">
      <c r="B102" s="200"/>
      <c r="C102" s="201"/>
      <c r="D102" s="190" t="s">
        <v>132</v>
      </c>
      <c r="E102" s="202" t="s">
        <v>19</v>
      </c>
      <c r="F102" s="203" t="s">
        <v>167</v>
      </c>
      <c r="G102" s="201"/>
      <c r="H102" s="204">
        <v>2.3579999999999997</v>
      </c>
      <c r="I102" s="205"/>
      <c r="J102" s="201"/>
      <c r="K102" s="201"/>
      <c r="L102" s="206"/>
      <c r="M102" s="216"/>
      <c r="N102" s="217"/>
      <c r="O102" s="217"/>
      <c r="P102" s="217"/>
      <c r="Q102" s="217"/>
      <c r="R102" s="217"/>
      <c r="S102" s="217"/>
      <c r="T102" s="218"/>
      <c r="AT102" s="210" t="s">
        <v>132</v>
      </c>
      <c r="AU102" s="210" t="s">
        <v>85</v>
      </c>
      <c r="AV102" s="14" t="s">
        <v>139</v>
      </c>
      <c r="AW102" s="14" t="s">
        <v>37</v>
      </c>
      <c r="AX102" s="14" t="s">
        <v>83</v>
      </c>
      <c r="AY102" s="210" t="s">
        <v>120</v>
      </c>
    </row>
    <row r="103" spans="1:65" s="2" customFormat="1" ht="44.25" customHeight="1">
      <c r="A103" s="36"/>
      <c r="B103" s="37"/>
      <c r="C103" s="175" t="s">
        <v>139</v>
      </c>
      <c r="D103" s="175" t="s">
        <v>123</v>
      </c>
      <c r="E103" s="176" t="s">
        <v>202</v>
      </c>
      <c r="F103" s="177" t="s">
        <v>203</v>
      </c>
      <c r="G103" s="178" t="s">
        <v>197</v>
      </c>
      <c r="H103" s="179">
        <v>0.98599999999999999</v>
      </c>
      <c r="I103" s="180"/>
      <c r="J103" s="181">
        <f>ROUND(I103*H103,2)</f>
        <v>0</v>
      </c>
      <c r="K103" s="177" t="s">
        <v>187</v>
      </c>
      <c r="L103" s="41"/>
      <c r="M103" s="182" t="s">
        <v>19</v>
      </c>
      <c r="N103" s="183" t="s">
        <v>46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139</v>
      </c>
      <c r="AT103" s="186" t="s">
        <v>123</v>
      </c>
      <c r="AU103" s="186" t="s">
        <v>85</v>
      </c>
      <c r="AY103" s="19" t="s">
        <v>120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83</v>
      </c>
      <c r="BK103" s="187">
        <f>ROUND(I103*H103,2)</f>
        <v>0</v>
      </c>
      <c r="BL103" s="19" t="s">
        <v>139</v>
      </c>
      <c r="BM103" s="186" t="s">
        <v>204</v>
      </c>
    </row>
    <row r="104" spans="1:65" s="2" customFormat="1" ht="11.25">
      <c r="A104" s="36"/>
      <c r="B104" s="37"/>
      <c r="C104" s="38"/>
      <c r="D104" s="211" t="s">
        <v>189</v>
      </c>
      <c r="E104" s="38"/>
      <c r="F104" s="212" t="s">
        <v>205</v>
      </c>
      <c r="G104" s="38"/>
      <c r="H104" s="38"/>
      <c r="I104" s="213"/>
      <c r="J104" s="38"/>
      <c r="K104" s="38"/>
      <c r="L104" s="41"/>
      <c r="M104" s="214"/>
      <c r="N104" s="215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189</v>
      </c>
      <c r="AU104" s="19" t="s">
        <v>85</v>
      </c>
    </row>
    <row r="105" spans="1:65" s="13" customFormat="1" ht="11.25">
      <c r="B105" s="188"/>
      <c r="C105" s="189"/>
      <c r="D105" s="190" t="s">
        <v>132</v>
      </c>
      <c r="E105" s="191" t="s">
        <v>19</v>
      </c>
      <c r="F105" s="192" t="s">
        <v>206</v>
      </c>
      <c r="G105" s="189"/>
      <c r="H105" s="193">
        <v>0.19800000000000001</v>
      </c>
      <c r="I105" s="194"/>
      <c r="J105" s="189"/>
      <c r="K105" s="189"/>
      <c r="L105" s="195"/>
      <c r="M105" s="196"/>
      <c r="N105" s="197"/>
      <c r="O105" s="197"/>
      <c r="P105" s="197"/>
      <c r="Q105" s="197"/>
      <c r="R105" s="197"/>
      <c r="S105" s="197"/>
      <c r="T105" s="198"/>
      <c r="AT105" s="199" t="s">
        <v>132</v>
      </c>
      <c r="AU105" s="199" t="s">
        <v>85</v>
      </c>
      <c r="AV105" s="13" t="s">
        <v>85</v>
      </c>
      <c r="AW105" s="13" t="s">
        <v>37</v>
      </c>
      <c r="AX105" s="13" t="s">
        <v>75</v>
      </c>
      <c r="AY105" s="199" t="s">
        <v>120</v>
      </c>
    </row>
    <row r="106" spans="1:65" s="13" customFormat="1" ht="11.25">
      <c r="B106" s="188"/>
      <c r="C106" s="189"/>
      <c r="D106" s="190" t="s">
        <v>132</v>
      </c>
      <c r="E106" s="191" t="s">
        <v>19</v>
      </c>
      <c r="F106" s="192" t="s">
        <v>207</v>
      </c>
      <c r="G106" s="189"/>
      <c r="H106" s="193">
        <v>0.78800000000000003</v>
      </c>
      <c r="I106" s="194"/>
      <c r="J106" s="189"/>
      <c r="K106" s="189"/>
      <c r="L106" s="195"/>
      <c r="M106" s="196"/>
      <c r="N106" s="197"/>
      <c r="O106" s="197"/>
      <c r="P106" s="197"/>
      <c r="Q106" s="197"/>
      <c r="R106" s="197"/>
      <c r="S106" s="197"/>
      <c r="T106" s="198"/>
      <c r="AT106" s="199" t="s">
        <v>132</v>
      </c>
      <c r="AU106" s="199" t="s">
        <v>85</v>
      </c>
      <c r="AV106" s="13" t="s">
        <v>85</v>
      </c>
      <c r="AW106" s="13" t="s">
        <v>37</v>
      </c>
      <c r="AX106" s="13" t="s">
        <v>75</v>
      </c>
      <c r="AY106" s="199" t="s">
        <v>120</v>
      </c>
    </row>
    <row r="107" spans="1:65" s="14" customFormat="1" ht="11.25">
      <c r="B107" s="200"/>
      <c r="C107" s="201"/>
      <c r="D107" s="190" t="s">
        <v>132</v>
      </c>
      <c r="E107" s="202" t="s">
        <v>19</v>
      </c>
      <c r="F107" s="203" t="s">
        <v>167</v>
      </c>
      <c r="G107" s="201"/>
      <c r="H107" s="204">
        <v>0.98599999999999999</v>
      </c>
      <c r="I107" s="205"/>
      <c r="J107" s="201"/>
      <c r="K107" s="201"/>
      <c r="L107" s="206"/>
      <c r="M107" s="216"/>
      <c r="N107" s="217"/>
      <c r="O107" s="217"/>
      <c r="P107" s="217"/>
      <c r="Q107" s="217"/>
      <c r="R107" s="217"/>
      <c r="S107" s="217"/>
      <c r="T107" s="218"/>
      <c r="AT107" s="210" t="s">
        <v>132</v>
      </c>
      <c r="AU107" s="210" t="s">
        <v>85</v>
      </c>
      <c r="AV107" s="14" t="s">
        <v>139</v>
      </c>
      <c r="AW107" s="14" t="s">
        <v>37</v>
      </c>
      <c r="AX107" s="14" t="s">
        <v>83</v>
      </c>
      <c r="AY107" s="210" t="s">
        <v>120</v>
      </c>
    </row>
    <row r="108" spans="1:65" s="2" customFormat="1" ht="44.25" customHeight="1">
      <c r="A108" s="36"/>
      <c r="B108" s="37"/>
      <c r="C108" s="175" t="s">
        <v>119</v>
      </c>
      <c r="D108" s="175" t="s">
        <v>123</v>
      </c>
      <c r="E108" s="176" t="s">
        <v>208</v>
      </c>
      <c r="F108" s="177" t="s">
        <v>209</v>
      </c>
      <c r="G108" s="178" t="s">
        <v>197</v>
      </c>
      <c r="H108" s="179">
        <v>3.4</v>
      </c>
      <c r="I108" s="180"/>
      <c r="J108" s="181">
        <f>ROUND(I108*H108,2)</f>
        <v>0</v>
      </c>
      <c r="K108" s="177" t="s">
        <v>187</v>
      </c>
      <c r="L108" s="41"/>
      <c r="M108" s="182" t="s">
        <v>19</v>
      </c>
      <c r="N108" s="183" t="s">
        <v>46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139</v>
      </c>
      <c r="AT108" s="186" t="s">
        <v>123</v>
      </c>
      <c r="AU108" s="186" t="s">
        <v>85</v>
      </c>
      <c r="AY108" s="19" t="s">
        <v>120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83</v>
      </c>
      <c r="BK108" s="187">
        <f>ROUND(I108*H108,2)</f>
        <v>0</v>
      </c>
      <c r="BL108" s="19" t="s">
        <v>139</v>
      </c>
      <c r="BM108" s="186" t="s">
        <v>210</v>
      </c>
    </row>
    <row r="109" spans="1:65" s="2" customFormat="1" ht="11.25">
      <c r="A109" s="36"/>
      <c r="B109" s="37"/>
      <c r="C109" s="38"/>
      <c r="D109" s="211" t="s">
        <v>189</v>
      </c>
      <c r="E109" s="38"/>
      <c r="F109" s="212" t="s">
        <v>211</v>
      </c>
      <c r="G109" s="38"/>
      <c r="H109" s="38"/>
      <c r="I109" s="213"/>
      <c r="J109" s="38"/>
      <c r="K109" s="38"/>
      <c r="L109" s="41"/>
      <c r="M109" s="214"/>
      <c r="N109" s="215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189</v>
      </c>
      <c r="AU109" s="19" t="s">
        <v>85</v>
      </c>
    </row>
    <row r="110" spans="1:65" s="13" customFormat="1" ht="11.25">
      <c r="B110" s="188"/>
      <c r="C110" s="189"/>
      <c r="D110" s="190" t="s">
        <v>132</v>
      </c>
      <c r="E110" s="191" t="s">
        <v>19</v>
      </c>
      <c r="F110" s="192" t="s">
        <v>212</v>
      </c>
      <c r="G110" s="189"/>
      <c r="H110" s="193">
        <v>3.4</v>
      </c>
      <c r="I110" s="194"/>
      <c r="J110" s="189"/>
      <c r="K110" s="189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132</v>
      </c>
      <c r="AU110" s="199" t="s">
        <v>85</v>
      </c>
      <c r="AV110" s="13" t="s">
        <v>85</v>
      </c>
      <c r="AW110" s="13" t="s">
        <v>37</v>
      </c>
      <c r="AX110" s="13" t="s">
        <v>83</v>
      </c>
      <c r="AY110" s="199" t="s">
        <v>120</v>
      </c>
    </row>
    <row r="111" spans="1:65" s="2" customFormat="1" ht="33" customHeight="1">
      <c r="A111" s="36"/>
      <c r="B111" s="37"/>
      <c r="C111" s="175" t="s">
        <v>151</v>
      </c>
      <c r="D111" s="175" t="s">
        <v>123</v>
      </c>
      <c r="E111" s="176" t="s">
        <v>213</v>
      </c>
      <c r="F111" s="177" t="s">
        <v>214</v>
      </c>
      <c r="G111" s="178" t="s">
        <v>215</v>
      </c>
      <c r="H111" s="179">
        <v>7.5</v>
      </c>
      <c r="I111" s="180"/>
      <c r="J111" s="181">
        <f>ROUND(I111*H111,2)</f>
        <v>0</v>
      </c>
      <c r="K111" s="177" t="s">
        <v>187</v>
      </c>
      <c r="L111" s="41"/>
      <c r="M111" s="182" t="s">
        <v>19</v>
      </c>
      <c r="N111" s="183" t="s">
        <v>46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139</v>
      </c>
      <c r="AT111" s="186" t="s">
        <v>123</v>
      </c>
      <c r="AU111" s="186" t="s">
        <v>85</v>
      </c>
      <c r="AY111" s="19" t="s">
        <v>120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83</v>
      </c>
      <c r="BK111" s="187">
        <f>ROUND(I111*H111,2)</f>
        <v>0</v>
      </c>
      <c r="BL111" s="19" t="s">
        <v>139</v>
      </c>
      <c r="BM111" s="186" t="s">
        <v>216</v>
      </c>
    </row>
    <row r="112" spans="1:65" s="2" customFormat="1" ht="11.25">
      <c r="A112" s="36"/>
      <c r="B112" s="37"/>
      <c r="C112" s="38"/>
      <c r="D112" s="211" t="s">
        <v>189</v>
      </c>
      <c r="E112" s="38"/>
      <c r="F112" s="212" t="s">
        <v>217</v>
      </c>
      <c r="G112" s="38"/>
      <c r="H112" s="38"/>
      <c r="I112" s="213"/>
      <c r="J112" s="38"/>
      <c r="K112" s="38"/>
      <c r="L112" s="41"/>
      <c r="M112" s="214"/>
      <c r="N112" s="215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189</v>
      </c>
      <c r="AU112" s="19" t="s">
        <v>85</v>
      </c>
    </row>
    <row r="113" spans="1:65" s="13" customFormat="1" ht="11.25">
      <c r="B113" s="188"/>
      <c r="C113" s="189"/>
      <c r="D113" s="190" t="s">
        <v>132</v>
      </c>
      <c r="E113" s="191" t="s">
        <v>19</v>
      </c>
      <c r="F113" s="192" t="s">
        <v>218</v>
      </c>
      <c r="G113" s="189"/>
      <c r="H113" s="193">
        <v>7.5</v>
      </c>
      <c r="I113" s="194"/>
      <c r="J113" s="189"/>
      <c r="K113" s="189"/>
      <c r="L113" s="195"/>
      <c r="M113" s="196"/>
      <c r="N113" s="197"/>
      <c r="O113" s="197"/>
      <c r="P113" s="197"/>
      <c r="Q113" s="197"/>
      <c r="R113" s="197"/>
      <c r="S113" s="197"/>
      <c r="T113" s="198"/>
      <c r="AT113" s="199" t="s">
        <v>132</v>
      </c>
      <c r="AU113" s="199" t="s">
        <v>85</v>
      </c>
      <c r="AV113" s="13" t="s">
        <v>85</v>
      </c>
      <c r="AW113" s="13" t="s">
        <v>37</v>
      </c>
      <c r="AX113" s="13" t="s">
        <v>83</v>
      </c>
      <c r="AY113" s="199" t="s">
        <v>120</v>
      </c>
    </row>
    <row r="114" spans="1:65" s="2" customFormat="1" ht="37.9" customHeight="1">
      <c r="A114" s="36"/>
      <c r="B114" s="37"/>
      <c r="C114" s="175" t="s">
        <v>155</v>
      </c>
      <c r="D114" s="175" t="s">
        <v>123</v>
      </c>
      <c r="E114" s="176" t="s">
        <v>219</v>
      </c>
      <c r="F114" s="177" t="s">
        <v>220</v>
      </c>
      <c r="G114" s="178" t="s">
        <v>186</v>
      </c>
      <c r="H114" s="179">
        <v>4.8</v>
      </c>
      <c r="I114" s="180"/>
      <c r="J114" s="181">
        <f>ROUND(I114*H114,2)</f>
        <v>0</v>
      </c>
      <c r="K114" s="177" t="s">
        <v>187</v>
      </c>
      <c r="L114" s="41"/>
      <c r="M114" s="182" t="s">
        <v>19</v>
      </c>
      <c r="N114" s="183" t="s">
        <v>46</v>
      </c>
      <c r="O114" s="66"/>
      <c r="P114" s="184">
        <f>O114*H114</f>
        <v>0</v>
      </c>
      <c r="Q114" s="184">
        <v>8.4000000000000003E-4</v>
      </c>
      <c r="R114" s="184">
        <f>Q114*H114</f>
        <v>4.032E-3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139</v>
      </c>
      <c r="AT114" s="186" t="s">
        <v>123</v>
      </c>
      <c r="AU114" s="186" t="s">
        <v>85</v>
      </c>
      <c r="AY114" s="19" t="s">
        <v>120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83</v>
      </c>
      <c r="BK114" s="187">
        <f>ROUND(I114*H114,2)</f>
        <v>0</v>
      </c>
      <c r="BL114" s="19" t="s">
        <v>139</v>
      </c>
      <c r="BM114" s="186" t="s">
        <v>221</v>
      </c>
    </row>
    <row r="115" spans="1:65" s="2" customFormat="1" ht="11.25">
      <c r="A115" s="36"/>
      <c r="B115" s="37"/>
      <c r="C115" s="38"/>
      <c r="D115" s="211" t="s">
        <v>189</v>
      </c>
      <c r="E115" s="38"/>
      <c r="F115" s="212" t="s">
        <v>222</v>
      </c>
      <c r="G115" s="38"/>
      <c r="H115" s="38"/>
      <c r="I115" s="213"/>
      <c r="J115" s="38"/>
      <c r="K115" s="38"/>
      <c r="L115" s="41"/>
      <c r="M115" s="214"/>
      <c r="N115" s="215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189</v>
      </c>
      <c r="AU115" s="19" t="s">
        <v>85</v>
      </c>
    </row>
    <row r="116" spans="1:65" s="13" customFormat="1" ht="11.25">
      <c r="B116" s="188"/>
      <c r="C116" s="189"/>
      <c r="D116" s="190" t="s">
        <v>132</v>
      </c>
      <c r="E116" s="191" t="s">
        <v>19</v>
      </c>
      <c r="F116" s="192" t="s">
        <v>223</v>
      </c>
      <c r="G116" s="189"/>
      <c r="H116" s="193">
        <v>4.8</v>
      </c>
      <c r="I116" s="194"/>
      <c r="J116" s="189"/>
      <c r="K116" s="189"/>
      <c r="L116" s="195"/>
      <c r="M116" s="196"/>
      <c r="N116" s="197"/>
      <c r="O116" s="197"/>
      <c r="P116" s="197"/>
      <c r="Q116" s="197"/>
      <c r="R116" s="197"/>
      <c r="S116" s="197"/>
      <c r="T116" s="198"/>
      <c r="AT116" s="199" t="s">
        <v>132</v>
      </c>
      <c r="AU116" s="199" t="s">
        <v>85</v>
      </c>
      <c r="AV116" s="13" t="s">
        <v>85</v>
      </c>
      <c r="AW116" s="13" t="s">
        <v>37</v>
      </c>
      <c r="AX116" s="13" t="s">
        <v>83</v>
      </c>
      <c r="AY116" s="199" t="s">
        <v>120</v>
      </c>
    </row>
    <row r="117" spans="1:65" s="2" customFormat="1" ht="37.9" customHeight="1">
      <c r="A117" s="36"/>
      <c r="B117" s="37"/>
      <c r="C117" s="175" t="s">
        <v>161</v>
      </c>
      <c r="D117" s="175" t="s">
        <v>123</v>
      </c>
      <c r="E117" s="176" t="s">
        <v>224</v>
      </c>
      <c r="F117" s="177" t="s">
        <v>225</v>
      </c>
      <c r="G117" s="178" t="s">
        <v>186</v>
      </c>
      <c r="H117" s="179">
        <v>10.164</v>
      </c>
      <c r="I117" s="180"/>
      <c r="J117" s="181">
        <f>ROUND(I117*H117,2)</f>
        <v>0</v>
      </c>
      <c r="K117" s="177" t="s">
        <v>187</v>
      </c>
      <c r="L117" s="41"/>
      <c r="M117" s="182" t="s">
        <v>19</v>
      </c>
      <c r="N117" s="183" t="s">
        <v>46</v>
      </c>
      <c r="O117" s="66"/>
      <c r="P117" s="184">
        <f>O117*H117</f>
        <v>0</v>
      </c>
      <c r="Q117" s="184">
        <v>8.4999999999999995E-4</v>
      </c>
      <c r="R117" s="184">
        <f>Q117*H117</f>
        <v>8.6393999999999985E-3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139</v>
      </c>
      <c r="AT117" s="186" t="s">
        <v>123</v>
      </c>
      <c r="AU117" s="186" t="s">
        <v>85</v>
      </c>
      <c r="AY117" s="19" t="s">
        <v>120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83</v>
      </c>
      <c r="BK117" s="187">
        <f>ROUND(I117*H117,2)</f>
        <v>0</v>
      </c>
      <c r="BL117" s="19" t="s">
        <v>139</v>
      </c>
      <c r="BM117" s="186" t="s">
        <v>226</v>
      </c>
    </row>
    <row r="118" spans="1:65" s="2" customFormat="1" ht="11.25">
      <c r="A118" s="36"/>
      <c r="B118" s="37"/>
      <c r="C118" s="38"/>
      <c r="D118" s="211" t="s">
        <v>189</v>
      </c>
      <c r="E118" s="38"/>
      <c r="F118" s="212" t="s">
        <v>227</v>
      </c>
      <c r="G118" s="38"/>
      <c r="H118" s="38"/>
      <c r="I118" s="213"/>
      <c r="J118" s="38"/>
      <c r="K118" s="38"/>
      <c r="L118" s="41"/>
      <c r="M118" s="214"/>
      <c r="N118" s="215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189</v>
      </c>
      <c r="AU118" s="19" t="s">
        <v>85</v>
      </c>
    </row>
    <row r="119" spans="1:65" s="13" customFormat="1" ht="11.25">
      <c r="B119" s="188"/>
      <c r="C119" s="189"/>
      <c r="D119" s="190" t="s">
        <v>132</v>
      </c>
      <c r="E119" s="191" t="s">
        <v>19</v>
      </c>
      <c r="F119" s="192" t="s">
        <v>228</v>
      </c>
      <c r="G119" s="189"/>
      <c r="H119" s="193">
        <v>10.164</v>
      </c>
      <c r="I119" s="194"/>
      <c r="J119" s="189"/>
      <c r="K119" s="189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132</v>
      </c>
      <c r="AU119" s="199" t="s">
        <v>85</v>
      </c>
      <c r="AV119" s="13" t="s">
        <v>85</v>
      </c>
      <c r="AW119" s="13" t="s">
        <v>37</v>
      </c>
      <c r="AX119" s="13" t="s">
        <v>83</v>
      </c>
      <c r="AY119" s="199" t="s">
        <v>120</v>
      </c>
    </row>
    <row r="120" spans="1:65" s="2" customFormat="1" ht="44.25" customHeight="1">
      <c r="A120" s="36"/>
      <c r="B120" s="37"/>
      <c r="C120" s="175" t="s">
        <v>229</v>
      </c>
      <c r="D120" s="175" t="s">
        <v>123</v>
      </c>
      <c r="E120" s="176" t="s">
        <v>230</v>
      </c>
      <c r="F120" s="177" t="s">
        <v>231</v>
      </c>
      <c r="G120" s="178" t="s">
        <v>186</v>
      </c>
      <c r="H120" s="179">
        <v>4.8</v>
      </c>
      <c r="I120" s="180"/>
      <c r="J120" s="181">
        <f>ROUND(I120*H120,2)</f>
        <v>0</v>
      </c>
      <c r="K120" s="177" t="s">
        <v>187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139</v>
      </c>
      <c r="AT120" s="186" t="s">
        <v>123</v>
      </c>
      <c r="AU120" s="186" t="s">
        <v>85</v>
      </c>
      <c r="AY120" s="19" t="s">
        <v>120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139</v>
      </c>
      <c r="BM120" s="186" t="s">
        <v>232</v>
      </c>
    </row>
    <row r="121" spans="1:65" s="2" customFormat="1" ht="11.25">
      <c r="A121" s="36"/>
      <c r="B121" s="37"/>
      <c r="C121" s="38"/>
      <c r="D121" s="211" t="s">
        <v>189</v>
      </c>
      <c r="E121" s="38"/>
      <c r="F121" s="212" t="s">
        <v>233</v>
      </c>
      <c r="G121" s="38"/>
      <c r="H121" s="38"/>
      <c r="I121" s="213"/>
      <c r="J121" s="38"/>
      <c r="K121" s="38"/>
      <c r="L121" s="41"/>
      <c r="M121" s="214"/>
      <c r="N121" s="215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189</v>
      </c>
      <c r="AU121" s="19" t="s">
        <v>85</v>
      </c>
    </row>
    <row r="122" spans="1:65" s="2" customFormat="1" ht="44.25" customHeight="1">
      <c r="A122" s="36"/>
      <c r="B122" s="37"/>
      <c r="C122" s="175" t="s">
        <v>234</v>
      </c>
      <c r="D122" s="175" t="s">
        <v>123</v>
      </c>
      <c r="E122" s="176" t="s">
        <v>235</v>
      </c>
      <c r="F122" s="177" t="s">
        <v>236</v>
      </c>
      <c r="G122" s="178" t="s">
        <v>186</v>
      </c>
      <c r="H122" s="179">
        <v>10.164</v>
      </c>
      <c r="I122" s="180"/>
      <c r="J122" s="181">
        <f>ROUND(I122*H122,2)</f>
        <v>0</v>
      </c>
      <c r="K122" s="177" t="s">
        <v>187</v>
      </c>
      <c r="L122" s="41"/>
      <c r="M122" s="182" t="s">
        <v>19</v>
      </c>
      <c r="N122" s="183" t="s">
        <v>46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139</v>
      </c>
      <c r="AT122" s="186" t="s">
        <v>123</v>
      </c>
      <c r="AU122" s="186" t="s">
        <v>85</v>
      </c>
      <c r="AY122" s="19" t="s">
        <v>120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83</v>
      </c>
      <c r="BK122" s="187">
        <f>ROUND(I122*H122,2)</f>
        <v>0</v>
      </c>
      <c r="BL122" s="19" t="s">
        <v>139</v>
      </c>
      <c r="BM122" s="186" t="s">
        <v>237</v>
      </c>
    </row>
    <row r="123" spans="1:65" s="2" customFormat="1" ht="11.25">
      <c r="A123" s="36"/>
      <c r="B123" s="37"/>
      <c r="C123" s="38"/>
      <c r="D123" s="211" t="s">
        <v>189</v>
      </c>
      <c r="E123" s="38"/>
      <c r="F123" s="212" t="s">
        <v>238</v>
      </c>
      <c r="G123" s="38"/>
      <c r="H123" s="38"/>
      <c r="I123" s="213"/>
      <c r="J123" s="38"/>
      <c r="K123" s="38"/>
      <c r="L123" s="41"/>
      <c r="M123" s="214"/>
      <c r="N123" s="215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189</v>
      </c>
      <c r="AU123" s="19" t="s">
        <v>85</v>
      </c>
    </row>
    <row r="124" spans="1:65" s="2" customFormat="1" ht="62.65" customHeight="1">
      <c r="A124" s="36"/>
      <c r="B124" s="37"/>
      <c r="C124" s="175" t="s">
        <v>239</v>
      </c>
      <c r="D124" s="175" t="s">
        <v>123</v>
      </c>
      <c r="E124" s="176" t="s">
        <v>240</v>
      </c>
      <c r="F124" s="177" t="s">
        <v>241</v>
      </c>
      <c r="G124" s="178" t="s">
        <v>197</v>
      </c>
      <c r="H124" s="179">
        <v>6.7439999999999998</v>
      </c>
      <c r="I124" s="180"/>
      <c r="J124" s="181">
        <f>ROUND(I124*H124,2)</f>
        <v>0</v>
      </c>
      <c r="K124" s="177" t="s">
        <v>187</v>
      </c>
      <c r="L124" s="41"/>
      <c r="M124" s="182" t="s">
        <v>19</v>
      </c>
      <c r="N124" s="183" t="s">
        <v>46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139</v>
      </c>
      <c r="AT124" s="186" t="s">
        <v>123</v>
      </c>
      <c r="AU124" s="186" t="s">
        <v>85</v>
      </c>
      <c r="AY124" s="19" t="s">
        <v>120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83</v>
      </c>
      <c r="BK124" s="187">
        <f>ROUND(I124*H124,2)</f>
        <v>0</v>
      </c>
      <c r="BL124" s="19" t="s">
        <v>139</v>
      </c>
      <c r="BM124" s="186" t="s">
        <v>242</v>
      </c>
    </row>
    <row r="125" spans="1:65" s="2" customFormat="1" ht="11.25">
      <c r="A125" s="36"/>
      <c r="B125" s="37"/>
      <c r="C125" s="38"/>
      <c r="D125" s="211" t="s">
        <v>189</v>
      </c>
      <c r="E125" s="38"/>
      <c r="F125" s="212" t="s">
        <v>243</v>
      </c>
      <c r="G125" s="38"/>
      <c r="H125" s="38"/>
      <c r="I125" s="213"/>
      <c r="J125" s="38"/>
      <c r="K125" s="38"/>
      <c r="L125" s="41"/>
      <c r="M125" s="214"/>
      <c r="N125" s="215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189</v>
      </c>
      <c r="AU125" s="19" t="s">
        <v>85</v>
      </c>
    </row>
    <row r="126" spans="1:65" s="13" customFormat="1" ht="11.25">
      <c r="B126" s="188"/>
      <c r="C126" s="189"/>
      <c r="D126" s="190" t="s">
        <v>132</v>
      </c>
      <c r="E126" s="191" t="s">
        <v>19</v>
      </c>
      <c r="F126" s="192" t="s">
        <v>244</v>
      </c>
      <c r="G126" s="189"/>
      <c r="H126" s="193">
        <v>2.3580000000000001</v>
      </c>
      <c r="I126" s="194"/>
      <c r="J126" s="189"/>
      <c r="K126" s="189"/>
      <c r="L126" s="195"/>
      <c r="M126" s="196"/>
      <c r="N126" s="197"/>
      <c r="O126" s="197"/>
      <c r="P126" s="197"/>
      <c r="Q126" s="197"/>
      <c r="R126" s="197"/>
      <c r="S126" s="197"/>
      <c r="T126" s="198"/>
      <c r="AT126" s="199" t="s">
        <v>132</v>
      </c>
      <c r="AU126" s="199" t="s">
        <v>85</v>
      </c>
      <c r="AV126" s="13" t="s">
        <v>85</v>
      </c>
      <c r="AW126" s="13" t="s">
        <v>37</v>
      </c>
      <c r="AX126" s="13" t="s">
        <v>75</v>
      </c>
      <c r="AY126" s="199" t="s">
        <v>120</v>
      </c>
    </row>
    <row r="127" spans="1:65" s="13" customFormat="1" ht="11.25">
      <c r="B127" s="188"/>
      <c r="C127" s="189"/>
      <c r="D127" s="190" t="s">
        <v>132</v>
      </c>
      <c r="E127" s="191" t="s">
        <v>19</v>
      </c>
      <c r="F127" s="192" t="s">
        <v>245</v>
      </c>
      <c r="G127" s="189"/>
      <c r="H127" s="193">
        <v>4.3860000000000001</v>
      </c>
      <c r="I127" s="194"/>
      <c r="J127" s="189"/>
      <c r="K127" s="189"/>
      <c r="L127" s="195"/>
      <c r="M127" s="196"/>
      <c r="N127" s="197"/>
      <c r="O127" s="197"/>
      <c r="P127" s="197"/>
      <c r="Q127" s="197"/>
      <c r="R127" s="197"/>
      <c r="S127" s="197"/>
      <c r="T127" s="198"/>
      <c r="AT127" s="199" t="s">
        <v>132</v>
      </c>
      <c r="AU127" s="199" t="s">
        <v>85</v>
      </c>
      <c r="AV127" s="13" t="s">
        <v>85</v>
      </c>
      <c r="AW127" s="13" t="s">
        <v>37</v>
      </c>
      <c r="AX127" s="13" t="s">
        <v>75</v>
      </c>
      <c r="AY127" s="199" t="s">
        <v>120</v>
      </c>
    </row>
    <row r="128" spans="1:65" s="14" customFormat="1" ht="11.25">
      <c r="B128" s="200"/>
      <c r="C128" s="201"/>
      <c r="D128" s="190" t="s">
        <v>132</v>
      </c>
      <c r="E128" s="202" t="s">
        <v>19</v>
      </c>
      <c r="F128" s="203" t="s">
        <v>167</v>
      </c>
      <c r="G128" s="201"/>
      <c r="H128" s="204">
        <v>6.7439999999999998</v>
      </c>
      <c r="I128" s="205"/>
      <c r="J128" s="201"/>
      <c r="K128" s="201"/>
      <c r="L128" s="206"/>
      <c r="M128" s="216"/>
      <c r="N128" s="217"/>
      <c r="O128" s="217"/>
      <c r="P128" s="217"/>
      <c r="Q128" s="217"/>
      <c r="R128" s="217"/>
      <c r="S128" s="217"/>
      <c r="T128" s="218"/>
      <c r="AT128" s="210" t="s">
        <v>132</v>
      </c>
      <c r="AU128" s="210" t="s">
        <v>85</v>
      </c>
      <c r="AV128" s="14" t="s">
        <v>139</v>
      </c>
      <c r="AW128" s="14" t="s">
        <v>37</v>
      </c>
      <c r="AX128" s="14" t="s">
        <v>83</v>
      </c>
      <c r="AY128" s="210" t="s">
        <v>120</v>
      </c>
    </row>
    <row r="129" spans="1:65" s="2" customFormat="1" ht="66.75" customHeight="1">
      <c r="A129" s="36"/>
      <c r="B129" s="37"/>
      <c r="C129" s="175" t="s">
        <v>8</v>
      </c>
      <c r="D129" s="175" t="s">
        <v>123</v>
      </c>
      <c r="E129" s="176" t="s">
        <v>246</v>
      </c>
      <c r="F129" s="177" t="s">
        <v>247</v>
      </c>
      <c r="G129" s="178" t="s">
        <v>197</v>
      </c>
      <c r="H129" s="179">
        <v>67.44</v>
      </c>
      <c r="I129" s="180"/>
      <c r="J129" s="181">
        <f>ROUND(I129*H129,2)</f>
        <v>0</v>
      </c>
      <c r="K129" s="177" t="s">
        <v>187</v>
      </c>
      <c r="L129" s="41"/>
      <c r="M129" s="182" t="s">
        <v>19</v>
      </c>
      <c r="N129" s="183" t="s">
        <v>46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139</v>
      </c>
      <c r="AT129" s="186" t="s">
        <v>123</v>
      </c>
      <c r="AU129" s="186" t="s">
        <v>85</v>
      </c>
      <c r="AY129" s="19" t="s">
        <v>120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83</v>
      </c>
      <c r="BK129" s="187">
        <f>ROUND(I129*H129,2)</f>
        <v>0</v>
      </c>
      <c r="BL129" s="19" t="s">
        <v>139</v>
      </c>
      <c r="BM129" s="186" t="s">
        <v>248</v>
      </c>
    </row>
    <row r="130" spans="1:65" s="2" customFormat="1" ht="11.25">
      <c r="A130" s="36"/>
      <c r="B130" s="37"/>
      <c r="C130" s="38"/>
      <c r="D130" s="211" t="s">
        <v>189</v>
      </c>
      <c r="E130" s="38"/>
      <c r="F130" s="212" t="s">
        <v>249</v>
      </c>
      <c r="G130" s="38"/>
      <c r="H130" s="38"/>
      <c r="I130" s="213"/>
      <c r="J130" s="38"/>
      <c r="K130" s="38"/>
      <c r="L130" s="41"/>
      <c r="M130" s="214"/>
      <c r="N130" s="215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189</v>
      </c>
      <c r="AU130" s="19" t="s">
        <v>85</v>
      </c>
    </row>
    <row r="131" spans="1:65" s="13" customFormat="1" ht="11.25">
      <c r="B131" s="188"/>
      <c r="C131" s="189"/>
      <c r="D131" s="190" t="s">
        <v>132</v>
      </c>
      <c r="E131" s="191" t="s">
        <v>19</v>
      </c>
      <c r="F131" s="192" t="s">
        <v>250</v>
      </c>
      <c r="G131" s="189"/>
      <c r="H131" s="193">
        <v>67.44</v>
      </c>
      <c r="I131" s="194"/>
      <c r="J131" s="189"/>
      <c r="K131" s="189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132</v>
      </c>
      <c r="AU131" s="199" t="s">
        <v>85</v>
      </c>
      <c r="AV131" s="13" t="s">
        <v>85</v>
      </c>
      <c r="AW131" s="13" t="s">
        <v>37</v>
      </c>
      <c r="AX131" s="13" t="s">
        <v>83</v>
      </c>
      <c r="AY131" s="199" t="s">
        <v>120</v>
      </c>
    </row>
    <row r="132" spans="1:65" s="2" customFormat="1" ht="37.9" customHeight="1">
      <c r="A132" s="36"/>
      <c r="B132" s="37"/>
      <c r="C132" s="175" t="s">
        <v>251</v>
      </c>
      <c r="D132" s="175" t="s">
        <v>123</v>
      </c>
      <c r="E132" s="176" t="s">
        <v>252</v>
      </c>
      <c r="F132" s="177" t="s">
        <v>253</v>
      </c>
      <c r="G132" s="178" t="s">
        <v>197</v>
      </c>
      <c r="H132" s="179">
        <v>6.7439999999999998</v>
      </c>
      <c r="I132" s="180"/>
      <c r="J132" s="181">
        <f>ROUND(I132*H132,2)</f>
        <v>0</v>
      </c>
      <c r="K132" s="177" t="s">
        <v>187</v>
      </c>
      <c r="L132" s="41"/>
      <c r="M132" s="182" t="s">
        <v>19</v>
      </c>
      <c r="N132" s="183" t="s">
        <v>46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139</v>
      </c>
      <c r="AT132" s="186" t="s">
        <v>123</v>
      </c>
      <c r="AU132" s="186" t="s">
        <v>85</v>
      </c>
      <c r="AY132" s="19" t="s">
        <v>120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83</v>
      </c>
      <c r="BK132" s="187">
        <f>ROUND(I132*H132,2)</f>
        <v>0</v>
      </c>
      <c r="BL132" s="19" t="s">
        <v>139</v>
      </c>
      <c r="BM132" s="186" t="s">
        <v>254</v>
      </c>
    </row>
    <row r="133" spans="1:65" s="2" customFormat="1" ht="11.25">
      <c r="A133" s="36"/>
      <c r="B133" s="37"/>
      <c r="C133" s="38"/>
      <c r="D133" s="211" t="s">
        <v>189</v>
      </c>
      <c r="E133" s="38"/>
      <c r="F133" s="212" t="s">
        <v>255</v>
      </c>
      <c r="G133" s="38"/>
      <c r="H133" s="38"/>
      <c r="I133" s="213"/>
      <c r="J133" s="38"/>
      <c r="K133" s="38"/>
      <c r="L133" s="41"/>
      <c r="M133" s="214"/>
      <c r="N133" s="215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189</v>
      </c>
      <c r="AU133" s="19" t="s">
        <v>85</v>
      </c>
    </row>
    <row r="134" spans="1:65" s="2" customFormat="1" ht="44.25" customHeight="1">
      <c r="A134" s="36"/>
      <c r="B134" s="37"/>
      <c r="C134" s="175" t="s">
        <v>256</v>
      </c>
      <c r="D134" s="175" t="s">
        <v>123</v>
      </c>
      <c r="E134" s="176" t="s">
        <v>257</v>
      </c>
      <c r="F134" s="177" t="s">
        <v>258</v>
      </c>
      <c r="G134" s="178" t="s">
        <v>259</v>
      </c>
      <c r="H134" s="179">
        <v>12.138999999999999</v>
      </c>
      <c r="I134" s="180"/>
      <c r="J134" s="181">
        <f>ROUND(I134*H134,2)</f>
        <v>0</v>
      </c>
      <c r="K134" s="177" t="s">
        <v>187</v>
      </c>
      <c r="L134" s="41"/>
      <c r="M134" s="182" t="s">
        <v>19</v>
      </c>
      <c r="N134" s="183" t="s">
        <v>46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139</v>
      </c>
      <c r="AT134" s="186" t="s">
        <v>123</v>
      </c>
      <c r="AU134" s="186" t="s">
        <v>85</v>
      </c>
      <c r="AY134" s="19" t="s">
        <v>120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83</v>
      </c>
      <c r="BK134" s="187">
        <f>ROUND(I134*H134,2)</f>
        <v>0</v>
      </c>
      <c r="BL134" s="19" t="s">
        <v>139</v>
      </c>
      <c r="BM134" s="186" t="s">
        <v>260</v>
      </c>
    </row>
    <row r="135" spans="1:65" s="2" customFormat="1" ht="11.25">
      <c r="A135" s="36"/>
      <c r="B135" s="37"/>
      <c r="C135" s="38"/>
      <c r="D135" s="211" t="s">
        <v>189</v>
      </c>
      <c r="E135" s="38"/>
      <c r="F135" s="212" t="s">
        <v>261</v>
      </c>
      <c r="G135" s="38"/>
      <c r="H135" s="38"/>
      <c r="I135" s="213"/>
      <c r="J135" s="38"/>
      <c r="K135" s="38"/>
      <c r="L135" s="41"/>
      <c r="M135" s="214"/>
      <c r="N135" s="215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189</v>
      </c>
      <c r="AU135" s="19" t="s">
        <v>85</v>
      </c>
    </row>
    <row r="136" spans="1:65" s="13" customFormat="1" ht="11.25">
      <c r="B136" s="188"/>
      <c r="C136" s="189"/>
      <c r="D136" s="190" t="s">
        <v>132</v>
      </c>
      <c r="E136" s="191" t="s">
        <v>19</v>
      </c>
      <c r="F136" s="192" t="s">
        <v>262</v>
      </c>
      <c r="G136" s="189"/>
      <c r="H136" s="193">
        <v>12.138999999999999</v>
      </c>
      <c r="I136" s="194"/>
      <c r="J136" s="189"/>
      <c r="K136" s="189"/>
      <c r="L136" s="195"/>
      <c r="M136" s="196"/>
      <c r="N136" s="197"/>
      <c r="O136" s="197"/>
      <c r="P136" s="197"/>
      <c r="Q136" s="197"/>
      <c r="R136" s="197"/>
      <c r="S136" s="197"/>
      <c r="T136" s="198"/>
      <c r="AT136" s="199" t="s">
        <v>132</v>
      </c>
      <c r="AU136" s="199" t="s">
        <v>85</v>
      </c>
      <c r="AV136" s="13" t="s">
        <v>85</v>
      </c>
      <c r="AW136" s="13" t="s">
        <v>37</v>
      </c>
      <c r="AX136" s="13" t="s">
        <v>75</v>
      </c>
      <c r="AY136" s="199" t="s">
        <v>120</v>
      </c>
    </row>
    <row r="137" spans="1:65" s="14" customFormat="1" ht="11.25">
      <c r="B137" s="200"/>
      <c r="C137" s="201"/>
      <c r="D137" s="190" t="s">
        <v>132</v>
      </c>
      <c r="E137" s="202" t="s">
        <v>19</v>
      </c>
      <c r="F137" s="203" t="s">
        <v>167</v>
      </c>
      <c r="G137" s="201"/>
      <c r="H137" s="204">
        <v>12.138999999999999</v>
      </c>
      <c r="I137" s="205"/>
      <c r="J137" s="201"/>
      <c r="K137" s="201"/>
      <c r="L137" s="206"/>
      <c r="M137" s="216"/>
      <c r="N137" s="217"/>
      <c r="O137" s="217"/>
      <c r="P137" s="217"/>
      <c r="Q137" s="217"/>
      <c r="R137" s="217"/>
      <c r="S137" s="217"/>
      <c r="T137" s="218"/>
      <c r="AT137" s="210" t="s">
        <v>132</v>
      </c>
      <c r="AU137" s="210" t="s">
        <v>85</v>
      </c>
      <c r="AV137" s="14" t="s">
        <v>139</v>
      </c>
      <c r="AW137" s="14" t="s">
        <v>37</v>
      </c>
      <c r="AX137" s="14" t="s">
        <v>83</v>
      </c>
      <c r="AY137" s="210" t="s">
        <v>120</v>
      </c>
    </row>
    <row r="138" spans="1:65" s="2" customFormat="1" ht="44.25" customHeight="1">
      <c r="A138" s="36"/>
      <c r="B138" s="37"/>
      <c r="C138" s="175" t="s">
        <v>263</v>
      </c>
      <c r="D138" s="175" t="s">
        <v>123</v>
      </c>
      <c r="E138" s="176" t="s">
        <v>264</v>
      </c>
      <c r="F138" s="177" t="s">
        <v>265</v>
      </c>
      <c r="G138" s="178" t="s">
        <v>197</v>
      </c>
      <c r="H138" s="179">
        <v>3.4</v>
      </c>
      <c r="I138" s="180"/>
      <c r="J138" s="181">
        <f>ROUND(I138*H138,2)</f>
        <v>0</v>
      </c>
      <c r="K138" s="177" t="s">
        <v>187</v>
      </c>
      <c r="L138" s="41"/>
      <c r="M138" s="182" t="s">
        <v>19</v>
      </c>
      <c r="N138" s="183" t="s">
        <v>46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139</v>
      </c>
      <c r="AT138" s="186" t="s">
        <v>123</v>
      </c>
      <c r="AU138" s="186" t="s">
        <v>85</v>
      </c>
      <c r="AY138" s="19" t="s">
        <v>120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83</v>
      </c>
      <c r="BK138" s="187">
        <f>ROUND(I138*H138,2)</f>
        <v>0</v>
      </c>
      <c r="BL138" s="19" t="s">
        <v>139</v>
      </c>
      <c r="BM138" s="186" t="s">
        <v>266</v>
      </c>
    </row>
    <row r="139" spans="1:65" s="2" customFormat="1" ht="11.25">
      <c r="A139" s="36"/>
      <c r="B139" s="37"/>
      <c r="C139" s="38"/>
      <c r="D139" s="211" t="s">
        <v>189</v>
      </c>
      <c r="E139" s="38"/>
      <c r="F139" s="212" t="s">
        <v>267</v>
      </c>
      <c r="G139" s="38"/>
      <c r="H139" s="38"/>
      <c r="I139" s="213"/>
      <c r="J139" s="38"/>
      <c r="K139" s="38"/>
      <c r="L139" s="41"/>
      <c r="M139" s="214"/>
      <c r="N139" s="215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189</v>
      </c>
      <c r="AU139" s="19" t="s">
        <v>85</v>
      </c>
    </row>
    <row r="140" spans="1:65" s="13" customFormat="1" ht="11.25">
      <c r="B140" s="188"/>
      <c r="C140" s="189"/>
      <c r="D140" s="190" t="s">
        <v>132</v>
      </c>
      <c r="E140" s="191" t="s">
        <v>19</v>
      </c>
      <c r="F140" s="192" t="s">
        <v>268</v>
      </c>
      <c r="G140" s="189"/>
      <c r="H140" s="193">
        <v>3.4</v>
      </c>
      <c r="I140" s="194"/>
      <c r="J140" s="189"/>
      <c r="K140" s="189"/>
      <c r="L140" s="195"/>
      <c r="M140" s="196"/>
      <c r="N140" s="197"/>
      <c r="O140" s="197"/>
      <c r="P140" s="197"/>
      <c r="Q140" s="197"/>
      <c r="R140" s="197"/>
      <c r="S140" s="197"/>
      <c r="T140" s="198"/>
      <c r="AT140" s="199" t="s">
        <v>132</v>
      </c>
      <c r="AU140" s="199" t="s">
        <v>85</v>
      </c>
      <c r="AV140" s="13" t="s">
        <v>85</v>
      </c>
      <c r="AW140" s="13" t="s">
        <v>37</v>
      </c>
      <c r="AX140" s="13" t="s">
        <v>75</v>
      </c>
      <c r="AY140" s="199" t="s">
        <v>120</v>
      </c>
    </row>
    <row r="141" spans="1:65" s="14" customFormat="1" ht="11.25">
      <c r="B141" s="200"/>
      <c r="C141" s="201"/>
      <c r="D141" s="190" t="s">
        <v>132</v>
      </c>
      <c r="E141" s="202" t="s">
        <v>19</v>
      </c>
      <c r="F141" s="203" t="s">
        <v>167</v>
      </c>
      <c r="G141" s="201"/>
      <c r="H141" s="204">
        <v>3.4</v>
      </c>
      <c r="I141" s="205"/>
      <c r="J141" s="201"/>
      <c r="K141" s="201"/>
      <c r="L141" s="206"/>
      <c r="M141" s="216"/>
      <c r="N141" s="217"/>
      <c r="O141" s="217"/>
      <c r="P141" s="217"/>
      <c r="Q141" s="217"/>
      <c r="R141" s="217"/>
      <c r="S141" s="217"/>
      <c r="T141" s="218"/>
      <c r="AT141" s="210" t="s">
        <v>132</v>
      </c>
      <c r="AU141" s="210" t="s">
        <v>85</v>
      </c>
      <c r="AV141" s="14" t="s">
        <v>139</v>
      </c>
      <c r="AW141" s="14" t="s">
        <v>37</v>
      </c>
      <c r="AX141" s="14" t="s">
        <v>83</v>
      </c>
      <c r="AY141" s="210" t="s">
        <v>120</v>
      </c>
    </row>
    <row r="142" spans="1:65" s="2" customFormat="1" ht="16.5" customHeight="1">
      <c r="A142" s="36"/>
      <c r="B142" s="37"/>
      <c r="C142" s="219" t="s">
        <v>269</v>
      </c>
      <c r="D142" s="219" t="s">
        <v>270</v>
      </c>
      <c r="E142" s="220" t="s">
        <v>271</v>
      </c>
      <c r="F142" s="221" t="s">
        <v>272</v>
      </c>
      <c r="G142" s="222" t="s">
        <v>259</v>
      </c>
      <c r="H142" s="223">
        <v>6.8</v>
      </c>
      <c r="I142" s="224"/>
      <c r="J142" s="225">
        <f>ROUND(I142*H142,2)</f>
        <v>0</v>
      </c>
      <c r="K142" s="221" t="s">
        <v>187</v>
      </c>
      <c r="L142" s="226"/>
      <c r="M142" s="227" t="s">
        <v>19</v>
      </c>
      <c r="N142" s="228" t="s">
        <v>46</v>
      </c>
      <c r="O142" s="66"/>
      <c r="P142" s="184">
        <f>O142*H142</f>
        <v>0</v>
      </c>
      <c r="Q142" s="184">
        <v>1</v>
      </c>
      <c r="R142" s="184">
        <f>Q142*H142</f>
        <v>6.8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161</v>
      </c>
      <c r="AT142" s="186" t="s">
        <v>270</v>
      </c>
      <c r="AU142" s="186" t="s">
        <v>85</v>
      </c>
      <c r="AY142" s="19" t="s">
        <v>120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83</v>
      </c>
      <c r="BK142" s="187">
        <f>ROUND(I142*H142,2)</f>
        <v>0</v>
      </c>
      <c r="BL142" s="19" t="s">
        <v>139</v>
      </c>
      <c r="BM142" s="186" t="s">
        <v>273</v>
      </c>
    </row>
    <row r="143" spans="1:65" s="13" customFormat="1" ht="11.25">
      <c r="B143" s="188"/>
      <c r="C143" s="189"/>
      <c r="D143" s="190" t="s">
        <v>132</v>
      </c>
      <c r="E143" s="191" t="s">
        <v>19</v>
      </c>
      <c r="F143" s="192" t="s">
        <v>274</v>
      </c>
      <c r="G143" s="189"/>
      <c r="H143" s="193">
        <v>6.8</v>
      </c>
      <c r="I143" s="194"/>
      <c r="J143" s="189"/>
      <c r="K143" s="189"/>
      <c r="L143" s="195"/>
      <c r="M143" s="196"/>
      <c r="N143" s="197"/>
      <c r="O143" s="197"/>
      <c r="P143" s="197"/>
      <c r="Q143" s="197"/>
      <c r="R143" s="197"/>
      <c r="S143" s="197"/>
      <c r="T143" s="198"/>
      <c r="AT143" s="199" t="s">
        <v>132</v>
      </c>
      <c r="AU143" s="199" t="s">
        <v>85</v>
      </c>
      <c r="AV143" s="13" t="s">
        <v>85</v>
      </c>
      <c r="AW143" s="13" t="s">
        <v>37</v>
      </c>
      <c r="AX143" s="13" t="s">
        <v>83</v>
      </c>
      <c r="AY143" s="199" t="s">
        <v>120</v>
      </c>
    </row>
    <row r="144" spans="1:65" s="2" customFormat="1" ht="66.75" customHeight="1">
      <c r="A144" s="36"/>
      <c r="B144" s="37"/>
      <c r="C144" s="175" t="s">
        <v>275</v>
      </c>
      <c r="D144" s="175" t="s">
        <v>123</v>
      </c>
      <c r="E144" s="176" t="s">
        <v>276</v>
      </c>
      <c r="F144" s="177" t="s">
        <v>277</v>
      </c>
      <c r="G144" s="178" t="s">
        <v>197</v>
      </c>
      <c r="H144" s="179">
        <v>0.375</v>
      </c>
      <c r="I144" s="180"/>
      <c r="J144" s="181">
        <f>ROUND(I144*H144,2)</f>
        <v>0</v>
      </c>
      <c r="K144" s="177" t="s">
        <v>187</v>
      </c>
      <c r="L144" s="41"/>
      <c r="M144" s="182" t="s">
        <v>19</v>
      </c>
      <c r="N144" s="183" t="s">
        <v>46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139</v>
      </c>
      <c r="AT144" s="186" t="s">
        <v>123</v>
      </c>
      <c r="AU144" s="186" t="s">
        <v>85</v>
      </c>
      <c r="AY144" s="19" t="s">
        <v>120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83</v>
      </c>
      <c r="BK144" s="187">
        <f>ROUND(I144*H144,2)</f>
        <v>0</v>
      </c>
      <c r="BL144" s="19" t="s">
        <v>139</v>
      </c>
      <c r="BM144" s="186" t="s">
        <v>278</v>
      </c>
    </row>
    <row r="145" spans="1:65" s="2" customFormat="1" ht="11.25">
      <c r="A145" s="36"/>
      <c r="B145" s="37"/>
      <c r="C145" s="38"/>
      <c r="D145" s="211" t="s">
        <v>189</v>
      </c>
      <c r="E145" s="38"/>
      <c r="F145" s="212" t="s">
        <v>279</v>
      </c>
      <c r="G145" s="38"/>
      <c r="H145" s="38"/>
      <c r="I145" s="213"/>
      <c r="J145" s="38"/>
      <c r="K145" s="38"/>
      <c r="L145" s="41"/>
      <c r="M145" s="214"/>
      <c r="N145" s="215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189</v>
      </c>
      <c r="AU145" s="19" t="s">
        <v>85</v>
      </c>
    </row>
    <row r="146" spans="1:65" s="13" customFormat="1" ht="11.25">
      <c r="B146" s="188"/>
      <c r="C146" s="189"/>
      <c r="D146" s="190" t="s">
        <v>132</v>
      </c>
      <c r="E146" s="191" t="s">
        <v>19</v>
      </c>
      <c r="F146" s="192" t="s">
        <v>280</v>
      </c>
      <c r="G146" s="189"/>
      <c r="H146" s="193">
        <v>0.375</v>
      </c>
      <c r="I146" s="194"/>
      <c r="J146" s="189"/>
      <c r="K146" s="189"/>
      <c r="L146" s="195"/>
      <c r="M146" s="196"/>
      <c r="N146" s="197"/>
      <c r="O146" s="197"/>
      <c r="P146" s="197"/>
      <c r="Q146" s="197"/>
      <c r="R146" s="197"/>
      <c r="S146" s="197"/>
      <c r="T146" s="198"/>
      <c r="AT146" s="199" t="s">
        <v>132</v>
      </c>
      <c r="AU146" s="199" t="s">
        <v>85</v>
      </c>
      <c r="AV146" s="13" t="s">
        <v>85</v>
      </c>
      <c r="AW146" s="13" t="s">
        <v>37</v>
      </c>
      <c r="AX146" s="13" t="s">
        <v>83</v>
      </c>
      <c r="AY146" s="199" t="s">
        <v>120</v>
      </c>
    </row>
    <row r="147" spans="1:65" s="2" customFormat="1" ht="16.5" customHeight="1">
      <c r="A147" s="36"/>
      <c r="B147" s="37"/>
      <c r="C147" s="219" t="s">
        <v>281</v>
      </c>
      <c r="D147" s="219" t="s">
        <v>270</v>
      </c>
      <c r="E147" s="220" t="s">
        <v>282</v>
      </c>
      <c r="F147" s="221" t="s">
        <v>283</v>
      </c>
      <c r="G147" s="222" t="s">
        <v>259</v>
      </c>
      <c r="H147" s="223">
        <v>1.5</v>
      </c>
      <c r="I147" s="224"/>
      <c r="J147" s="225">
        <f>ROUND(I147*H147,2)</f>
        <v>0</v>
      </c>
      <c r="K147" s="221" t="s">
        <v>187</v>
      </c>
      <c r="L147" s="226"/>
      <c r="M147" s="227" t="s">
        <v>19</v>
      </c>
      <c r="N147" s="228" t="s">
        <v>46</v>
      </c>
      <c r="O147" s="66"/>
      <c r="P147" s="184">
        <f>O147*H147</f>
        <v>0</v>
      </c>
      <c r="Q147" s="184">
        <v>1</v>
      </c>
      <c r="R147" s="184">
        <f>Q147*H147</f>
        <v>1.5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161</v>
      </c>
      <c r="AT147" s="186" t="s">
        <v>270</v>
      </c>
      <c r="AU147" s="186" t="s">
        <v>85</v>
      </c>
      <c r="AY147" s="19" t="s">
        <v>120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83</v>
      </c>
      <c r="BK147" s="187">
        <f>ROUND(I147*H147,2)</f>
        <v>0</v>
      </c>
      <c r="BL147" s="19" t="s">
        <v>139</v>
      </c>
      <c r="BM147" s="186" t="s">
        <v>284</v>
      </c>
    </row>
    <row r="148" spans="1:65" s="13" customFormat="1" ht="11.25">
      <c r="B148" s="188"/>
      <c r="C148" s="189"/>
      <c r="D148" s="190" t="s">
        <v>132</v>
      </c>
      <c r="E148" s="191" t="s">
        <v>19</v>
      </c>
      <c r="F148" s="192" t="s">
        <v>285</v>
      </c>
      <c r="G148" s="189"/>
      <c r="H148" s="193">
        <v>0.75</v>
      </c>
      <c r="I148" s="194"/>
      <c r="J148" s="189"/>
      <c r="K148" s="189"/>
      <c r="L148" s="195"/>
      <c r="M148" s="196"/>
      <c r="N148" s="197"/>
      <c r="O148" s="197"/>
      <c r="P148" s="197"/>
      <c r="Q148" s="197"/>
      <c r="R148" s="197"/>
      <c r="S148" s="197"/>
      <c r="T148" s="198"/>
      <c r="AT148" s="199" t="s">
        <v>132</v>
      </c>
      <c r="AU148" s="199" t="s">
        <v>85</v>
      </c>
      <c r="AV148" s="13" t="s">
        <v>85</v>
      </c>
      <c r="AW148" s="13" t="s">
        <v>37</v>
      </c>
      <c r="AX148" s="13" t="s">
        <v>83</v>
      </c>
      <c r="AY148" s="199" t="s">
        <v>120</v>
      </c>
    </row>
    <row r="149" spans="1:65" s="13" customFormat="1" ht="11.25">
      <c r="B149" s="188"/>
      <c r="C149" s="189"/>
      <c r="D149" s="190" t="s">
        <v>132</v>
      </c>
      <c r="E149" s="189"/>
      <c r="F149" s="192" t="s">
        <v>286</v>
      </c>
      <c r="G149" s="189"/>
      <c r="H149" s="193">
        <v>1.5</v>
      </c>
      <c r="I149" s="194"/>
      <c r="J149" s="189"/>
      <c r="K149" s="189"/>
      <c r="L149" s="195"/>
      <c r="M149" s="196"/>
      <c r="N149" s="197"/>
      <c r="O149" s="197"/>
      <c r="P149" s="197"/>
      <c r="Q149" s="197"/>
      <c r="R149" s="197"/>
      <c r="S149" s="197"/>
      <c r="T149" s="198"/>
      <c r="AT149" s="199" t="s">
        <v>132</v>
      </c>
      <c r="AU149" s="199" t="s">
        <v>85</v>
      </c>
      <c r="AV149" s="13" t="s">
        <v>85</v>
      </c>
      <c r="AW149" s="13" t="s">
        <v>4</v>
      </c>
      <c r="AX149" s="13" t="s">
        <v>83</v>
      </c>
      <c r="AY149" s="199" t="s">
        <v>120</v>
      </c>
    </row>
    <row r="150" spans="1:65" s="12" customFormat="1" ht="22.9" customHeight="1">
      <c r="B150" s="159"/>
      <c r="C150" s="160"/>
      <c r="D150" s="161" t="s">
        <v>74</v>
      </c>
      <c r="E150" s="173" t="s">
        <v>85</v>
      </c>
      <c r="F150" s="173" t="s">
        <v>287</v>
      </c>
      <c r="G150" s="160"/>
      <c r="H150" s="160"/>
      <c r="I150" s="163"/>
      <c r="J150" s="174">
        <f>BK150</f>
        <v>0</v>
      </c>
      <c r="K150" s="160"/>
      <c r="L150" s="165"/>
      <c r="M150" s="166"/>
      <c r="N150" s="167"/>
      <c r="O150" s="167"/>
      <c r="P150" s="168">
        <f>SUM(P151:P157)</f>
        <v>0</v>
      </c>
      <c r="Q150" s="167"/>
      <c r="R150" s="168">
        <f>SUM(R151:R157)</f>
        <v>4.2983053599999996</v>
      </c>
      <c r="S150" s="167"/>
      <c r="T150" s="169">
        <f>SUM(T151:T157)</f>
        <v>0</v>
      </c>
      <c r="AR150" s="170" t="s">
        <v>83</v>
      </c>
      <c r="AT150" s="171" t="s">
        <v>74</v>
      </c>
      <c r="AU150" s="171" t="s">
        <v>83</v>
      </c>
      <c r="AY150" s="170" t="s">
        <v>120</v>
      </c>
      <c r="BK150" s="172">
        <f>SUM(BK151:BK157)</f>
        <v>0</v>
      </c>
    </row>
    <row r="151" spans="1:65" s="2" customFormat="1" ht="24.2" customHeight="1">
      <c r="A151" s="36"/>
      <c r="B151" s="37"/>
      <c r="C151" s="175" t="s">
        <v>288</v>
      </c>
      <c r="D151" s="175" t="s">
        <v>123</v>
      </c>
      <c r="E151" s="176" t="s">
        <v>289</v>
      </c>
      <c r="F151" s="177" t="s">
        <v>290</v>
      </c>
      <c r="G151" s="178" t="s">
        <v>197</v>
      </c>
      <c r="H151" s="179">
        <v>1.8680000000000001</v>
      </c>
      <c r="I151" s="180"/>
      <c r="J151" s="181">
        <f>ROUND(I151*H151,2)</f>
        <v>0</v>
      </c>
      <c r="K151" s="177" t="s">
        <v>187</v>
      </c>
      <c r="L151" s="41"/>
      <c r="M151" s="182" t="s">
        <v>19</v>
      </c>
      <c r="N151" s="183" t="s">
        <v>46</v>
      </c>
      <c r="O151" s="66"/>
      <c r="P151" s="184">
        <f>O151*H151</f>
        <v>0</v>
      </c>
      <c r="Q151" s="184">
        <v>2.3010199999999998</v>
      </c>
      <c r="R151" s="184">
        <f>Q151*H151</f>
        <v>4.2983053599999996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139</v>
      </c>
      <c r="AT151" s="186" t="s">
        <v>123</v>
      </c>
      <c r="AU151" s="186" t="s">
        <v>85</v>
      </c>
      <c r="AY151" s="19" t="s">
        <v>120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83</v>
      </c>
      <c r="BK151" s="187">
        <f>ROUND(I151*H151,2)</f>
        <v>0</v>
      </c>
      <c r="BL151" s="19" t="s">
        <v>139</v>
      </c>
      <c r="BM151" s="186" t="s">
        <v>291</v>
      </c>
    </row>
    <row r="152" spans="1:65" s="2" customFormat="1" ht="11.25">
      <c r="A152" s="36"/>
      <c r="B152" s="37"/>
      <c r="C152" s="38"/>
      <c r="D152" s="211" t="s">
        <v>189</v>
      </c>
      <c r="E152" s="38"/>
      <c r="F152" s="212" t="s">
        <v>292</v>
      </c>
      <c r="G152" s="38"/>
      <c r="H152" s="38"/>
      <c r="I152" s="213"/>
      <c r="J152" s="38"/>
      <c r="K152" s="38"/>
      <c r="L152" s="41"/>
      <c r="M152" s="214"/>
      <c r="N152" s="215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189</v>
      </c>
      <c r="AU152" s="19" t="s">
        <v>85</v>
      </c>
    </row>
    <row r="153" spans="1:65" s="13" customFormat="1" ht="11.25">
      <c r="B153" s="188"/>
      <c r="C153" s="189"/>
      <c r="D153" s="190" t="s">
        <v>132</v>
      </c>
      <c r="E153" s="191" t="s">
        <v>19</v>
      </c>
      <c r="F153" s="192" t="s">
        <v>293</v>
      </c>
      <c r="G153" s="189"/>
      <c r="H153" s="193">
        <v>0.96</v>
      </c>
      <c r="I153" s="194"/>
      <c r="J153" s="189"/>
      <c r="K153" s="189"/>
      <c r="L153" s="195"/>
      <c r="M153" s="196"/>
      <c r="N153" s="197"/>
      <c r="O153" s="197"/>
      <c r="P153" s="197"/>
      <c r="Q153" s="197"/>
      <c r="R153" s="197"/>
      <c r="S153" s="197"/>
      <c r="T153" s="198"/>
      <c r="AT153" s="199" t="s">
        <v>132</v>
      </c>
      <c r="AU153" s="199" t="s">
        <v>85</v>
      </c>
      <c r="AV153" s="13" t="s">
        <v>85</v>
      </c>
      <c r="AW153" s="13" t="s">
        <v>37</v>
      </c>
      <c r="AX153" s="13" t="s">
        <v>75</v>
      </c>
      <c r="AY153" s="199" t="s">
        <v>120</v>
      </c>
    </row>
    <row r="154" spans="1:65" s="13" customFormat="1" ht="11.25">
      <c r="B154" s="188"/>
      <c r="C154" s="189"/>
      <c r="D154" s="190" t="s">
        <v>132</v>
      </c>
      <c r="E154" s="191" t="s">
        <v>19</v>
      </c>
      <c r="F154" s="192" t="s">
        <v>294</v>
      </c>
      <c r="G154" s="189"/>
      <c r="H154" s="193">
        <v>0.90800000000000003</v>
      </c>
      <c r="I154" s="194"/>
      <c r="J154" s="189"/>
      <c r="K154" s="189"/>
      <c r="L154" s="195"/>
      <c r="M154" s="196"/>
      <c r="N154" s="197"/>
      <c r="O154" s="197"/>
      <c r="P154" s="197"/>
      <c r="Q154" s="197"/>
      <c r="R154" s="197"/>
      <c r="S154" s="197"/>
      <c r="T154" s="198"/>
      <c r="AT154" s="199" t="s">
        <v>132</v>
      </c>
      <c r="AU154" s="199" t="s">
        <v>85</v>
      </c>
      <c r="AV154" s="13" t="s">
        <v>85</v>
      </c>
      <c r="AW154" s="13" t="s">
        <v>37</v>
      </c>
      <c r="AX154" s="13" t="s">
        <v>75</v>
      </c>
      <c r="AY154" s="199" t="s">
        <v>120</v>
      </c>
    </row>
    <row r="155" spans="1:65" s="14" customFormat="1" ht="11.25">
      <c r="B155" s="200"/>
      <c r="C155" s="201"/>
      <c r="D155" s="190" t="s">
        <v>132</v>
      </c>
      <c r="E155" s="202" t="s">
        <v>19</v>
      </c>
      <c r="F155" s="203" t="s">
        <v>167</v>
      </c>
      <c r="G155" s="201"/>
      <c r="H155" s="204">
        <v>1.8679999999999999</v>
      </c>
      <c r="I155" s="205"/>
      <c r="J155" s="201"/>
      <c r="K155" s="201"/>
      <c r="L155" s="206"/>
      <c r="M155" s="216"/>
      <c r="N155" s="217"/>
      <c r="O155" s="217"/>
      <c r="P155" s="217"/>
      <c r="Q155" s="217"/>
      <c r="R155" s="217"/>
      <c r="S155" s="217"/>
      <c r="T155" s="218"/>
      <c r="AT155" s="210" t="s">
        <v>132</v>
      </c>
      <c r="AU155" s="210" t="s">
        <v>85</v>
      </c>
      <c r="AV155" s="14" t="s">
        <v>139</v>
      </c>
      <c r="AW155" s="14" t="s">
        <v>37</v>
      </c>
      <c r="AX155" s="14" t="s">
        <v>83</v>
      </c>
      <c r="AY155" s="210" t="s">
        <v>120</v>
      </c>
    </row>
    <row r="156" spans="1:65" s="2" customFormat="1" ht="37.9" customHeight="1">
      <c r="A156" s="36"/>
      <c r="B156" s="37"/>
      <c r="C156" s="175" t="s">
        <v>295</v>
      </c>
      <c r="D156" s="175" t="s">
        <v>123</v>
      </c>
      <c r="E156" s="176" t="s">
        <v>296</v>
      </c>
      <c r="F156" s="177" t="s">
        <v>297</v>
      </c>
      <c r="G156" s="178" t="s">
        <v>19</v>
      </c>
      <c r="H156" s="179">
        <v>2</v>
      </c>
      <c r="I156" s="180"/>
      <c r="J156" s="181">
        <f>ROUND(I156*H156,2)</f>
        <v>0</v>
      </c>
      <c r="K156" s="177" t="s">
        <v>19</v>
      </c>
      <c r="L156" s="41"/>
      <c r="M156" s="182" t="s">
        <v>19</v>
      </c>
      <c r="N156" s="183" t="s">
        <v>46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139</v>
      </c>
      <c r="AT156" s="186" t="s">
        <v>123</v>
      </c>
      <c r="AU156" s="186" t="s">
        <v>85</v>
      </c>
      <c r="AY156" s="19" t="s">
        <v>120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83</v>
      </c>
      <c r="BK156" s="187">
        <f>ROUND(I156*H156,2)</f>
        <v>0</v>
      </c>
      <c r="BL156" s="19" t="s">
        <v>139</v>
      </c>
      <c r="BM156" s="186" t="s">
        <v>298</v>
      </c>
    </row>
    <row r="157" spans="1:65" s="13" customFormat="1" ht="11.25">
      <c r="B157" s="188"/>
      <c r="C157" s="189"/>
      <c r="D157" s="190" t="s">
        <v>132</v>
      </c>
      <c r="E157" s="191" t="s">
        <v>19</v>
      </c>
      <c r="F157" s="192" t="s">
        <v>85</v>
      </c>
      <c r="G157" s="189"/>
      <c r="H157" s="193">
        <v>2</v>
      </c>
      <c r="I157" s="194"/>
      <c r="J157" s="189"/>
      <c r="K157" s="189"/>
      <c r="L157" s="195"/>
      <c r="M157" s="196"/>
      <c r="N157" s="197"/>
      <c r="O157" s="197"/>
      <c r="P157" s="197"/>
      <c r="Q157" s="197"/>
      <c r="R157" s="197"/>
      <c r="S157" s="197"/>
      <c r="T157" s="198"/>
      <c r="AT157" s="199" t="s">
        <v>132</v>
      </c>
      <c r="AU157" s="199" t="s">
        <v>85</v>
      </c>
      <c r="AV157" s="13" t="s">
        <v>85</v>
      </c>
      <c r="AW157" s="13" t="s">
        <v>37</v>
      </c>
      <c r="AX157" s="13" t="s">
        <v>83</v>
      </c>
      <c r="AY157" s="199" t="s">
        <v>120</v>
      </c>
    </row>
    <row r="158" spans="1:65" s="12" customFormat="1" ht="22.9" customHeight="1">
      <c r="B158" s="159"/>
      <c r="C158" s="160"/>
      <c r="D158" s="161" t="s">
        <v>74</v>
      </c>
      <c r="E158" s="173" t="s">
        <v>139</v>
      </c>
      <c r="F158" s="173" t="s">
        <v>299</v>
      </c>
      <c r="G158" s="160"/>
      <c r="H158" s="160"/>
      <c r="I158" s="163"/>
      <c r="J158" s="174">
        <f>BK158</f>
        <v>0</v>
      </c>
      <c r="K158" s="160"/>
      <c r="L158" s="165"/>
      <c r="M158" s="166"/>
      <c r="N158" s="167"/>
      <c r="O158" s="167"/>
      <c r="P158" s="168">
        <f>SUM(P159:P161)</f>
        <v>0</v>
      </c>
      <c r="Q158" s="167"/>
      <c r="R158" s="168">
        <f>SUM(R159:R161)</f>
        <v>0.35546475999999999</v>
      </c>
      <c r="S158" s="167"/>
      <c r="T158" s="169">
        <f>SUM(T159:T161)</f>
        <v>0</v>
      </c>
      <c r="AR158" s="170" t="s">
        <v>83</v>
      </c>
      <c r="AT158" s="171" t="s">
        <v>74</v>
      </c>
      <c r="AU158" s="171" t="s">
        <v>83</v>
      </c>
      <c r="AY158" s="170" t="s">
        <v>120</v>
      </c>
      <c r="BK158" s="172">
        <f>SUM(BK159:BK161)</f>
        <v>0</v>
      </c>
    </row>
    <row r="159" spans="1:65" s="2" customFormat="1" ht="33" customHeight="1">
      <c r="A159" s="36"/>
      <c r="B159" s="37"/>
      <c r="C159" s="175" t="s">
        <v>7</v>
      </c>
      <c r="D159" s="175" t="s">
        <v>123</v>
      </c>
      <c r="E159" s="176" t="s">
        <v>300</v>
      </c>
      <c r="F159" s="177" t="s">
        <v>301</v>
      </c>
      <c r="G159" s="178" t="s">
        <v>197</v>
      </c>
      <c r="H159" s="179">
        <v>0.188</v>
      </c>
      <c r="I159" s="180"/>
      <c r="J159" s="181">
        <f>ROUND(I159*H159,2)</f>
        <v>0</v>
      </c>
      <c r="K159" s="177" t="s">
        <v>187</v>
      </c>
      <c r="L159" s="41"/>
      <c r="M159" s="182" t="s">
        <v>19</v>
      </c>
      <c r="N159" s="183" t="s">
        <v>46</v>
      </c>
      <c r="O159" s="66"/>
      <c r="P159" s="184">
        <f>O159*H159</f>
        <v>0</v>
      </c>
      <c r="Q159" s="184">
        <v>1.8907700000000001</v>
      </c>
      <c r="R159" s="184">
        <f>Q159*H159</f>
        <v>0.35546475999999999</v>
      </c>
      <c r="S159" s="184">
        <v>0</v>
      </c>
      <c r="T159" s="185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6" t="s">
        <v>139</v>
      </c>
      <c r="AT159" s="186" t="s">
        <v>123</v>
      </c>
      <c r="AU159" s="186" t="s">
        <v>85</v>
      </c>
      <c r="AY159" s="19" t="s">
        <v>120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19" t="s">
        <v>83</v>
      </c>
      <c r="BK159" s="187">
        <f>ROUND(I159*H159,2)</f>
        <v>0</v>
      </c>
      <c r="BL159" s="19" t="s">
        <v>139</v>
      </c>
      <c r="BM159" s="186" t="s">
        <v>302</v>
      </c>
    </row>
    <row r="160" spans="1:65" s="2" customFormat="1" ht="11.25">
      <c r="A160" s="36"/>
      <c r="B160" s="37"/>
      <c r="C160" s="38"/>
      <c r="D160" s="211" t="s">
        <v>189</v>
      </c>
      <c r="E160" s="38"/>
      <c r="F160" s="212" t="s">
        <v>303</v>
      </c>
      <c r="G160" s="38"/>
      <c r="H160" s="38"/>
      <c r="I160" s="213"/>
      <c r="J160" s="38"/>
      <c r="K160" s="38"/>
      <c r="L160" s="41"/>
      <c r="M160" s="214"/>
      <c r="N160" s="215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189</v>
      </c>
      <c r="AU160" s="19" t="s">
        <v>85</v>
      </c>
    </row>
    <row r="161" spans="1:65" s="13" customFormat="1" ht="11.25">
      <c r="B161" s="188"/>
      <c r="C161" s="189"/>
      <c r="D161" s="190" t="s">
        <v>132</v>
      </c>
      <c r="E161" s="191" t="s">
        <v>19</v>
      </c>
      <c r="F161" s="192" t="s">
        <v>304</v>
      </c>
      <c r="G161" s="189"/>
      <c r="H161" s="193">
        <v>0.188</v>
      </c>
      <c r="I161" s="194"/>
      <c r="J161" s="189"/>
      <c r="K161" s="189"/>
      <c r="L161" s="195"/>
      <c r="M161" s="196"/>
      <c r="N161" s="197"/>
      <c r="O161" s="197"/>
      <c r="P161" s="197"/>
      <c r="Q161" s="197"/>
      <c r="R161" s="197"/>
      <c r="S161" s="197"/>
      <c r="T161" s="198"/>
      <c r="AT161" s="199" t="s">
        <v>132</v>
      </c>
      <c r="AU161" s="199" t="s">
        <v>85</v>
      </c>
      <c r="AV161" s="13" t="s">
        <v>85</v>
      </c>
      <c r="AW161" s="13" t="s">
        <v>37</v>
      </c>
      <c r="AX161" s="13" t="s">
        <v>83</v>
      </c>
      <c r="AY161" s="199" t="s">
        <v>120</v>
      </c>
    </row>
    <row r="162" spans="1:65" s="12" customFormat="1" ht="22.9" customHeight="1">
      <c r="B162" s="159"/>
      <c r="C162" s="160"/>
      <c r="D162" s="161" t="s">
        <v>74</v>
      </c>
      <c r="E162" s="173" t="s">
        <v>119</v>
      </c>
      <c r="F162" s="173" t="s">
        <v>305</v>
      </c>
      <c r="G162" s="160"/>
      <c r="H162" s="160"/>
      <c r="I162" s="163"/>
      <c r="J162" s="174">
        <f>BK162</f>
        <v>0</v>
      </c>
      <c r="K162" s="160"/>
      <c r="L162" s="165"/>
      <c r="M162" s="166"/>
      <c r="N162" s="167"/>
      <c r="O162" s="167"/>
      <c r="P162" s="168">
        <f>SUM(P163:P172)</f>
        <v>0</v>
      </c>
      <c r="Q162" s="167"/>
      <c r="R162" s="168">
        <f>SUM(R163:R172)</f>
        <v>7.3673060000000001</v>
      </c>
      <c r="S162" s="167"/>
      <c r="T162" s="169">
        <f>SUM(T163:T172)</f>
        <v>0</v>
      </c>
      <c r="AR162" s="170" t="s">
        <v>83</v>
      </c>
      <c r="AT162" s="171" t="s">
        <v>74</v>
      </c>
      <c r="AU162" s="171" t="s">
        <v>83</v>
      </c>
      <c r="AY162" s="170" t="s">
        <v>120</v>
      </c>
      <c r="BK162" s="172">
        <f>SUM(BK163:BK172)</f>
        <v>0</v>
      </c>
    </row>
    <row r="163" spans="1:65" s="2" customFormat="1" ht="33" customHeight="1">
      <c r="A163" s="36"/>
      <c r="B163" s="37"/>
      <c r="C163" s="175" t="s">
        <v>306</v>
      </c>
      <c r="D163" s="175" t="s">
        <v>123</v>
      </c>
      <c r="E163" s="176" t="s">
        <v>307</v>
      </c>
      <c r="F163" s="177" t="s">
        <v>308</v>
      </c>
      <c r="G163" s="178" t="s">
        <v>186</v>
      </c>
      <c r="H163" s="179">
        <v>14.6</v>
      </c>
      <c r="I163" s="180"/>
      <c r="J163" s="181">
        <f>ROUND(I163*H163,2)</f>
        <v>0</v>
      </c>
      <c r="K163" s="177" t="s">
        <v>187</v>
      </c>
      <c r="L163" s="41"/>
      <c r="M163" s="182" t="s">
        <v>19</v>
      </c>
      <c r="N163" s="183" t="s">
        <v>46</v>
      </c>
      <c r="O163" s="66"/>
      <c r="P163" s="184">
        <f>O163*H163</f>
        <v>0</v>
      </c>
      <c r="Q163" s="184">
        <v>0.46</v>
      </c>
      <c r="R163" s="184">
        <f>Q163*H163</f>
        <v>6.7160000000000002</v>
      </c>
      <c r="S163" s="184">
        <v>0</v>
      </c>
      <c r="T163" s="185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6" t="s">
        <v>139</v>
      </c>
      <c r="AT163" s="186" t="s">
        <v>123</v>
      </c>
      <c r="AU163" s="186" t="s">
        <v>85</v>
      </c>
      <c r="AY163" s="19" t="s">
        <v>120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19" t="s">
        <v>83</v>
      </c>
      <c r="BK163" s="187">
        <f>ROUND(I163*H163,2)</f>
        <v>0</v>
      </c>
      <c r="BL163" s="19" t="s">
        <v>139</v>
      </c>
      <c r="BM163" s="186" t="s">
        <v>309</v>
      </c>
    </row>
    <row r="164" spans="1:65" s="2" customFormat="1" ht="11.25">
      <c r="A164" s="36"/>
      <c r="B164" s="37"/>
      <c r="C164" s="38"/>
      <c r="D164" s="211" t="s">
        <v>189</v>
      </c>
      <c r="E164" s="38"/>
      <c r="F164" s="212" t="s">
        <v>310</v>
      </c>
      <c r="G164" s="38"/>
      <c r="H164" s="38"/>
      <c r="I164" s="213"/>
      <c r="J164" s="38"/>
      <c r="K164" s="38"/>
      <c r="L164" s="41"/>
      <c r="M164" s="214"/>
      <c r="N164" s="215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189</v>
      </c>
      <c r="AU164" s="19" t="s">
        <v>85</v>
      </c>
    </row>
    <row r="165" spans="1:65" s="15" customFormat="1" ht="11.25">
      <c r="B165" s="229"/>
      <c r="C165" s="230"/>
      <c r="D165" s="190" t="s">
        <v>132</v>
      </c>
      <c r="E165" s="231" t="s">
        <v>19</v>
      </c>
      <c r="F165" s="232" t="s">
        <v>311</v>
      </c>
      <c r="G165" s="230"/>
      <c r="H165" s="231" t="s">
        <v>19</v>
      </c>
      <c r="I165" s="233"/>
      <c r="J165" s="230"/>
      <c r="K165" s="230"/>
      <c r="L165" s="234"/>
      <c r="M165" s="235"/>
      <c r="N165" s="236"/>
      <c r="O165" s="236"/>
      <c r="P165" s="236"/>
      <c r="Q165" s="236"/>
      <c r="R165" s="236"/>
      <c r="S165" s="236"/>
      <c r="T165" s="237"/>
      <c r="AT165" s="238" t="s">
        <v>132</v>
      </c>
      <c r="AU165" s="238" t="s">
        <v>85</v>
      </c>
      <c r="AV165" s="15" t="s">
        <v>83</v>
      </c>
      <c r="AW165" s="15" t="s">
        <v>37</v>
      </c>
      <c r="AX165" s="15" t="s">
        <v>75</v>
      </c>
      <c r="AY165" s="238" t="s">
        <v>120</v>
      </c>
    </row>
    <row r="166" spans="1:65" s="13" customFormat="1" ht="11.25">
      <c r="B166" s="188"/>
      <c r="C166" s="189"/>
      <c r="D166" s="190" t="s">
        <v>132</v>
      </c>
      <c r="E166" s="191" t="s">
        <v>19</v>
      </c>
      <c r="F166" s="192" t="s">
        <v>312</v>
      </c>
      <c r="G166" s="189"/>
      <c r="H166" s="193">
        <v>7.3</v>
      </c>
      <c r="I166" s="194"/>
      <c r="J166" s="189"/>
      <c r="K166" s="189"/>
      <c r="L166" s="195"/>
      <c r="M166" s="196"/>
      <c r="N166" s="197"/>
      <c r="O166" s="197"/>
      <c r="P166" s="197"/>
      <c r="Q166" s="197"/>
      <c r="R166" s="197"/>
      <c r="S166" s="197"/>
      <c r="T166" s="198"/>
      <c r="AT166" s="199" t="s">
        <v>132</v>
      </c>
      <c r="AU166" s="199" t="s">
        <v>85</v>
      </c>
      <c r="AV166" s="13" t="s">
        <v>85</v>
      </c>
      <c r="AW166" s="13" t="s">
        <v>37</v>
      </c>
      <c r="AX166" s="13" t="s">
        <v>75</v>
      </c>
      <c r="AY166" s="199" t="s">
        <v>120</v>
      </c>
    </row>
    <row r="167" spans="1:65" s="13" customFormat="1" ht="11.25">
      <c r="B167" s="188"/>
      <c r="C167" s="189"/>
      <c r="D167" s="190" t="s">
        <v>132</v>
      </c>
      <c r="E167" s="191" t="s">
        <v>19</v>
      </c>
      <c r="F167" s="192" t="s">
        <v>313</v>
      </c>
      <c r="G167" s="189"/>
      <c r="H167" s="193">
        <v>7.3</v>
      </c>
      <c r="I167" s="194"/>
      <c r="J167" s="189"/>
      <c r="K167" s="189"/>
      <c r="L167" s="195"/>
      <c r="M167" s="196"/>
      <c r="N167" s="197"/>
      <c r="O167" s="197"/>
      <c r="P167" s="197"/>
      <c r="Q167" s="197"/>
      <c r="R167" s="197"/>
      <c r="S167" s="197"/>
      <c r="T167" s="198"/>
      <c r="AT167" s="199" t="s">
        <v>132</v>
      </c>
      <c r="AU167" s="199" t="s">
        <v>85</v>
      </c>
      <c r="AV167" s="13" t="s">
        <v>85</v>
      </c>
      <c r="AW167" s="13" t="s">
        <v>37</v>
      </c>
      <c r="AX167" s="13" t="s">
        <v>75</v>
      </c>
      <c r="AY167" s="199" t="s">
        <v>120</v>
      </c>
    </row>
    <row r="168" spans="1:65" s="14" customFormat="1" ht="11.25">
      <c r="B168" s="200"/>
      <c r="C168" s="201"/>
      <c r="D168" s="190" t="s">
        <v>132</v>
      </c>
      <c r="E168" s="202" t="s">
        <v>19</v>
      </c>
      <c r="F168" s="203" t="s">
        <v>167</v>
      </c>
      <c r="G168" s="201"/>
      <c r="H168" s="204">
        <v>14.6</v>
      </c>
      <c r="I168" s="205"/>
      <c r="J168" s="201"/>
      <c r="K168" s="201"/>
      <c r="L168" s="206"/>
      <c r="M168" s="216"/>
      <c r="N168" s="217"/>
      <c r="O168" s="217"/>
      <c r="P168" s="217"/>
      <c r="Q168" s="217"/>
      <c r="R168" s="217"/>
      <c r="S168" s="217"/>
      <c r="T168" s="218"/>
      <c r="AT168" s="210" t="s">
        <v>132</v>
      </c>
      <c r="AU168" s="210" t="s">
        <v>85</v>
      </c>
      <c r="AV168" s="14" t="s">
        <v>139</v>
      </c>
      <c r="AW168" s="14" t="s">
        <v>37</v>
      </c>
      <c r="AX168" s="14" t="s">
        <v>83</v>
      </c>
      <c r="AY168" s="210" t="s">
        <v>120</v>
      </c>
    </row>
    <row r="169" spans="1:65" s="2" customFormat="1" ht="78" customHeight="1">
      <c r="A169" s="36"/>
      <c r="B169" s="37"/>
      <c r="C169" s="175" t="s">
        <v>314</v>
      </c>
      <c r="D169" s="175" t="s">
        <v>123</v>
      </c>
      <c r="E169" s="176" t="s">
        <v>315</v>
      </c>
      <c r="F169" s="177" t="s">
        <v>316</v>
      </c>
      <c r="G169" s="178" t="s">
        <v>186</v>
      </c>
      <c r="H169" s="179">
        <v>7.3</v>
      </c>
      <c r="I169" s="180"/>
      <c r="J169" s="181">
        <f>ROUND(I169*H169,2)</f>
        <v>0</v>
      </c>
      <c r="K169" s="177" t="s">
        <v>187</v>
      </c>
      <c r="L169" s="41"/>
      <c r="M169" s="182" t="s">
        <v>19</v>
      </c>
      <c r="N169" s="183" t="s">
        <v>46</v>
      </c>
      <c r="O169" s="66"/>
      <c r="P169" s="184">
        <f>O169*H169</f>
        <v>0</v>
      </c>
      <c r="Q169" s="184">
        <v>8.9219999999999994E-2</v>
      </c>
      <c r="R169" s="184">
        <f>Q169*H169</f>
        <v>0.65130599999999994</v>
      </c>
      <c r="S169" s="184">
        <v>0</v>
      </c>
      <c r="T169" s="185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6" t="s">
        <v>139</v>
      </c>
      <c r="AT169" s="186" t="s">
        <v>123</v>
      </c>
      <c r="AU169" s="186" t="s">
        <v>85</v>
      </c>
      <c r="AY169" s="19" t="s">
        <v>120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19" t="s">
        <v>83</v>
      </c>
      <c r="BK169" s="187">
        <f>ROUND(I169*H169,2)</f>
        <v>0</v>
      </c>
      <c r="BL169" s="19" t="s">
        <v>139</v>
      </c>
      <c r="BM169" s="186" t="s">
        <v>317</v>
      </c>
    </row>
    <row r="170" spans="1:65" s="2" customFormat="1" ht="11.25">
      <c r="A170" s="36"/>
      <c r="B170" s="37"/>
      <c r="C170" s="38"/>
      <c r="D170" s="211" t="s">
        <v>189</v>
      </c>
      <c r="E170" s="38"/>
      <c r="F170" s="212" t="s">
        <v>318</v>
      </c>
      <c r="G170" s="38"/>
      <c r="H170" s="38"/>
      <c r="I170" s="213"/>
      <c r="J170" s="38"/>
      <c r="K170" s="38"/>
      <c r="L170" s="41"/>
      <c r="M170" s="214"/>
      <c r="N170" s="215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189</v>
      </c>
      <c r="AU170" s="19" t="s">
        <v>85</v>
      </c>
    </row>
    <row r="171" spans="1:65" s="13" customFormat="1" ht="11.25">
      <c r="B171" s="188"/>
      <c r="C171" s="189"/>
      <c r="D171" s="190" t="s">
        <v>132</v>
      </c>
      <c r="E171" s="191" t="s">
        <v>19</v>
      </c>
      <c r="F171" s="192" t="s">
        <v>319</v>
      </c>
      <c r="G171" s="189"/>
      <c r="H171" s="193">
        <v>7.3</v>
      </c>
      <c r="I171" s="194"/>
      <c r="J171" s="189"/>
      <c r="K171" s="189"/>
      <c r="L171" s="195"/>
      <c r="M171" s="196"/>
      <c r="N171" s="197"/>
      <c r="O171" s="197"/>
      <c r="P171" s="197"/>
      <c r="Q171" s="197"/>
      <c r="R171" s="197"/>
      <c r="S171" s="197"/>
      <c r="T171" s="198"/>
      <c r="AT171" s="199" t="s">
        <v>132</v>
      </c>
      <c r="AU171" s="199" t="s">
        <v>85</v>
      </c>
      <c r="AV171" s="13" t="s">
        <v>85</v>
      </c>
      <c r="AW171" s="13" t="s">
        <v>37</v>
      </c>
      <c r="AX171" s="13" t="s">
        <v>75</v>
      </c>
      <c r="AY171" s="199" t="s">
        <v>120</v>
      </c>
    </row>
    <row r="172" spans="1:65" s="14" customFormat="1" ht="11.25">
      <c r="B172" s="200"/>
      <c r="C172" s="201"/>
      <c r="D172" s="190" t="s">
        <v>132</v>
      </c>
      <c r="E172" s="202" t="s">
        <v>19</v>
      </c>
      <c r="F172" s="203" t="s">
        <v>167</v>
      </c>
      <c r="G172" s="201"/>
      <c r="H172" s="204">
        <v>7.3</v>
      </c>
      <c r="I172" s="205"/>
      <c r="J172" s="201"/>
      <c r="K172" s="201"/>
      <c r="L172" s="206"/>
      <c r="M172" s="216"/>
      <c r="N172" s="217"/>
      <c r="O172" s="217"/>
      <c r="P172" s="217"/>
      <c r="Q172" s="217"/>
      <c r="R172" s="217"/>
      <c r="S172" s="217"/>
      <c r="T172" s="218"/>
      <c r="AT172" s="210" t="s">
        <v>132</v>
      </c>
      <c r="AU172" s="210" t="s">
        <v>85</v>
      </c>
      <c r="AV172" s="14" t="s">
        <v>139</v>
      </c>
      <c r="AW172" s="14" t="s">
        <v>37</v>
      </c>
      <c r="AX172" s="14" t="s">
        <v>83</v>
      </c>
      <c r="AY172" s="210" t="s">
        <v>120</v>
      </c>
    </row>
    <row r="173" spans="1:65" s="12" customFormat="1" ht="22.9" customHeight="1">
      <c r="B173" s="159"/>
      <c r="C173" s="160"/>
      <c r="D173" s="161" t="s">
        <v>74</v>
      </c>
      <c r="E173" s="173" t="s">
        <v>320</v>
      </c>
      <c r="F173" s="173" t="s">
        <v>321</v>
      </c>
      <c r="G173" s="160"/>
      <c r="H173" s="160"/>
      <c r="I173" s="163"/>
      <c r="J173" s="174">
        <f>BK173</f>
        <v>0</v>
      </c>
      <c r="K173" s="160"/>
      <c r="L173" s="165"/>
      <c r="M173" s="166"/>
      <c r="N173" s="167"/>
      <c r="O173" s="167"/>
      <c r="P173" s="168">
        <f>SUM(P174:P180)</f>
        <v>0</v>
      </c>
      <c r="Q173" s="167"/>
      <c r="R173" s="168">
        <f>SUM(R174:R180)</f>
        <v>0</v>
      </c>
      <c r="S173" s="167"/>
      <c r="T173" s="169">
        <f>SUM(T174:T180)</f>
        <v>0</v>
      </c>
      <c r="AR173" s="170" t="s">
        <v>83</v>
      </c>
      <c r="AT173" s="171" t="s">
        <v>74</v>
      </c>
      <c r="AU173" s="171" t="s">
        <v>83</v>
      </c>
      <c r="AY173" s="170" t="s">
        <v>120</v>
      </c>
      <c r="BK173" s="172">
        <f>SUM(BK174:BK180)</f>
        <v>0</v>
      </c>
    </row>
    <row r="174" spans="1:65" s="2" customFormat="1" ht="33" customHeight="1">
      <c r="A174" s="36"/>
      <c r="B174" s="37"/>
      <c r="C174" s="175" t="s">
        <v>322</v>
      </c>
      <c r="D174" s="175" t="s">
        <v>123</v>
      </c>
      <c r="E174" s="176" t="s">
        <v>323</v>
      </c>
      <c r="F174" s="177" t="s">
        <v>324</v>
      </c>
      <c r="G174" s="178" t="s">
        <v>259</v>
      </c>
      <c r="H174" s="179">
        <v>2.19</v>
      </c>
      <c r="I174" s="180"/>
      <c r="J174" s="181">
        <f>ROUND(I174*H174,2)</f>
        <v>0</v>
      </c>
      <c r="K174" s="177" t="s">
        <v>187</v>
      </c>
      <c r="L174" s="41"/>
      <c r="M174" s="182" t="s">
        <v>19</v>
      </c>
      <c r="N174" s="183" t="s">
        <v>46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139</v>
      </c>
      <c r="AT174" s="186" t="s">
        <v>123</v>
      </c>
      <c r="AU174" s="186" t="s">
        <v>85</v>
      </c>
      <c r="AY174" s="19" t="s">
        <v>120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83</v>
      </c>
      <c r="BK174" s="187">
        <f>ROUND(I174*H174,2)</f>
        <v>0</v>
      </c>
      <c r="BL174" s="19" t="s">
        <v>139</v>
      </c>
      <c r="BM174" s="186" t="s">
        <v>325</v>
      </c>
    </row>
    <row r="175" spans="1:65" s="2" customFormat="1" ht="11.25">
      <c r="A175" s="36"/>
      <c r="B175" s="37"/>
      <c r="C175" s="38"/>
      <c r="D175" s="211" t="s">
        <v>189</v>
      </c>
      <c r="E175" s="38"/>
      <c r="F175" s="212" t="s">
        <v>326</v>
      </c>
      <c r="G175" s="38"/>
      <c r="H175" s="38"/>
      <c r="I175" s="213"/>
      <c r="J175" s="38"/>
      <c r="K175" s="38"/>
      <c r="L175" s="41"/>
      <c r="M175" s="214"/>
      <c r="N175" s="215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189</v>
      </c>
      <c r="AU175" s="19" t="s">
        <v>85</v>
      </c>
    </row>
    <row r="176" spans="1:65" s="2" customFormat="1" ht="44.25" customHeight="1">
      <c r="A176" s="36"/>
      <c r="B176" s="37"/>
      <c r="C176" s="175" t="s">
        <v>327</v>
      </c>
      <c r="D176" s="175" t="s">
        <v>123</v>
      </c>
      <c r="E176" s="176" t="s">
        <v>328</v>
      </c>
      <c r="F176" s="177" t="s">
        <v>329</v>
      </c>
      <c r="G176" s="178" t="s">
        <v>259</v>
      </c>
      <c r="H176" s="179">
        <v>41.61</v>
      </c>
      <c r="I176" s="180"/>
      <c r="J176" s="181">
        <f>ROUND(I176*H176,2)</f>
        <v>0</v>
      </c>
      <c r="K176" s="177" t="s">
        <v>187</v>
      </c>
      <c r="L176" s="41"/>
      <c r="M176" s="182" t="s">
        <v>19</v>
      </c>
      <c r="N176" s="183" t="s">
        <v>46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139</v>
      </c>
      <c r="AT176" s="186" t="s">
        <v>123</v>
      </c>
      <c r="AU176" s="186" t="s">
        <v>85</v>
      </c>
      <c r="AY176" s="19" t="s">
        <v>120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83</v>
      </c>
      <c r="BK176" s="187">
        <f>ROUND(I176*H176,2)</f>
        <v>0</v>
      </c>
      <c r="BL176" s="19" t="s">
        <v>139</v>
      </c>
      <c r="BM176" s="186" t="s">
        <v>330</v>
      </c>
    </row>
    <row r="177" spans="1:65" s="2" customFormat="1" ht="11.25">
      <c r="A177" s="36"/>
      <c r="B177" s="37"/>
      <c r="C177" s="38"/>
      <c r="D177" s="211" t="s">
        <v>189</v>
      </c>
      <c r="E177" s="38"/>
      <c r="F177" s="212" t="s">
        <v>331</v>
      </c>
      <c r="G177" s="38"/>
      <c r="H177" s="38"/>
      <c r="I177" s="213"/>
      <c r="J177" s="38"/>
      <c r="K177" s="38"/>
      <c r="L177" s="41"/>
      <c r="M177" s="214"/>
      <c r="N177" s="215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189</v>
      </c>
      <c r="AU177" s="19" t="s">
        <v>85</v>
      </c>
    </row>
    <row r="178" spans="1:65" s="13" customFormat="1" ht="11.25">
      <c r="B178" s="188"/>
      <c r="C178" s="189"/>
      <c r="D178" s="190" t="s">
        <v>132</v>
      </c>
      <c r="E178" s="191" t="s">
        <v>19</v>
      </c>
      <c r="F178" s="192" t="s">
        <v>332</v>
      </c>
      <c r="G178" s="189"/>
      <c r="H178" s="193">
        <v>41.61</v>
      </c>
      <c r="I178" s="194"/>
      <c r="J178" s="189"/>
      <c r="K178" s="189"/>
      <c r="L178" s="195"/>
      <c r="M178" s="196"/>
      <c r="N178" s="197"/>
      <c r="O178" s="197"/>
      <c r="P178" s="197"/>
      <c r="Q178" s="197"/>
      <c r="R178" s="197"/>
      <c r="S178" s="197"/>
      <c r="T178" s="198"/>
      <c r="AT178" s="199" t="s">
        <v>132</v>
      </c>
      <c r="AU178" s="199" t="s">
        <v>85</v>
      </c>
      <c r="AV178" s="13" t="s">
        <v>85</v>
      </c>
      <c r="AW178" s="13" t="s">
        <v>37</v>
      </c>
      <c r="AX178" s="13" t="s">
        <v>83</v>
      </c>
      <c r="AY178" s="199" t="s">
        <v>120</v>
      </c>
    </row>
    <row r="179" spans="1:65" s="2" customFormat="1" ht="44.25" customHeight="1">
      <c r="A179" s="36"/>
      <c r="B179" s="37"/>
      <c r="C179" s="175" t="s">
        <v>333</v>
      </c>
      <c r="D179" s="175" t="s">
        <v>123</v>
      </c>
      <c r="E179" s="176" t="s">
        <v>334</v>
      </c>
      <c r="F179" s="177" t="s">
        <v>258</v>
      </c>
      <c r="G179" s="178" t="s">
        <v>259</v>
      </c>
      <c r="H179" s="179">
        <v>2.19</v>
      </c>
      <c r="I179" s="180"/>
      <c r="J179" s="181">
        <f>ROUND(I179*H179,2)</f>
        <v>0</v>
      </c>
      <c r="K179" s="177" t="s">
        <v>187</v>
      </c>
      <c r="L179" s="41"/>
      <c r="M179" s="182" t="s">
        <v>19</v>
      </c>
      <c r="N179" s="183" t="s">
        <v>46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139</v>
      </c>
      <c r="AT179" s="186" t="s">
        <v>123</v>
      </c>
      <c r="AU179" s="186" t="s">
        <v>85</v>
      </c>
      <c r="AY179" s="19" t="s">
        <v>120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83</v>
      </c>
      <c r="BK179" s="187">
        <f>ROUND(I179*H179,2)</f>
        <v>0</v>
      </c>
      <c r="BL179" s="19" t="s">
        <v>139</v>
      </c>
      <c r="BM179" s="186" t="s">
        <v>335</v>
      </c>
    </row>
    <row r="180" spans="1:65" s="2" customFormat="1" ht="11.25">
      <c r="A180" s="36"/>
      <c r="B180" s="37"/>
      <c r="C180" s="38"/>
      <c r="D180" s="211" t="s">
        <v>189</v>
      </c>
      <c r="E180" s="38"/>
      <c r="F180" s="212" t="s">
        <v>336</v>
      </c>
      <c r="G180" s="38"/>
      <c r="H180" s="38"/>
      <c r="I180" s="213"/>
      <c r="J180" s="38"/>
      <c r="K180" s="38"/>
      <c r="L180" s="41"/>
      <c r="M180" s="214"/>
      <c r="N180" s="215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189</v>
      </c>
      <c r="AU180" s="19" t="s">
        <v>85</v>
      </c>
    </row>
    <row r="181" spans="1:65" s="12" customFormat="1" ht="22.9" customHeight="1">
      <c r="B181" s="159"/>
      <c r="C181" s="160"/>
      <c r="D181" s="161" t="s">
        <v>74</v>
      </c>
      <c r="E181" s="173" t="s">
        <v>337</v>
      </c>
      <c r="F181" s="173" t="s">
        <v>338</v>
      </c>
      <c r="G181" s="160"/>
      <c r="H181" s="160"/>
      <c r="I181" s="163"/>
      <c r="J181" s="174">
        <f>BK181</f>
        <v>0</v>
      </c>
      <c r="K181" s="160"/>
      <c r="L181" s="165"/>
      <c r="M181" s="166"/>
      <c r="N181" s="167"/>
      <c r="O181" s="167"/>
      <c r="P181" s="168">
        <f>SUM(P182:P183)</f>
        <v>0</v>
      </c>
      <c r="Q181" s="167"/>
      <c r="R181" s="168">
        <f>SUM(R182:R183)</f>
        <v>0</v>
      </c>
      <c r="S181" s="167"/>
      <c r="T181" s="169">
        <f>SUM(T182:T183)</f>
        <v>0</v>
      </c>
      <c r="AR181" s="170" t="s">
        <v>83</v>
      </c>
      <c r="AT181" s="171" t="s">
        <v>74</v>
      </c>
      <c r="AU181" s="171" t="s">
        <v>83</v>
      </c>
      <c r="AY181" s="170" t="s">
        <v>120</v>
      </c>
      <c r="BK181" s="172">
        <f>SUM(BK182:BK183)</f>
        <v>0</v>
      </c>
    </row>
    <row r="182" spans="1:65" s="2" customFormat="1" ht="44.25" customHeight="1">
      <c r="A182" s="36"/>
      <c r="B182" s="37"/>
      <c r="C182" s="175" t="s">
        <v>339</v>
      </c>
      <c r="D182" s="175" t="s">
        <v>123</v>
      </c>
      <c r="E182" s="176" t="s">
        <v>340</v>
      </c>
      <c r="F182" s="177" t="s">
        <v>341</v>
      </c>
      <c r="G182" s="178" t="s">
        <v>259</v>
      </c>
      <c r="H182" s="179">
        <v>20.754000000000001</v>
      </c>
      <c r="I182" s="180"/>
      <c r="J182" s="181">
        <f>ROUND(I182*H182,2)</f>
        <v>0</v>
      </c>
      <c r="K182" s="177" t="s">
        <v>187</v>
      </c>
      <c r="L182" s="41"/>
      <c r="M182" s="182" t="s">
        <v>19</v>
      </c>
      <c r="N182" s="183" t="s">
        <v>46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139</v>
      </c>
      <c r="AT182" s="186" t="s">
        <v>123</v>
      </c>
      <c r="AU182" s="186" t="s">
        <v>85</v>
      </c>
      <c r="AY182" s="19" t="s">
        <v>120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83</v>
      </c>
      <c r="BK182" s="187">
        <f>ROUND(I182*H182,2)</f>
        <v>0</v>
      </c>
      <c r="BL182" s="19" t="s">
        <v>139</v>
      </c>
      <c r="BM182" s="186" t="s">
        <v>342</v>
      </c>
    </row>
    <row r="183" spans="1:65" s="2" customFormat="1" ht="11.25">
      <c r="A183" s="36"/>
      <c r="B183" s="37"/>
      <c r="C183" s="38"/>
      <c r="D183" s="211" t="s">
        <v>189</v>
      </c>
      <c r="E183" s="38"/>
      <c r="F183" s="212" t="s">
        <v>343</v>
      </c>
      <c r="G183" s="38"/>
      <c r="H183" s="38"/>
      <c r="I183" s="213"/>
      <c r="J183" s="38"/>
      <c r="K183" s="38"/>
      <c r="L183" s="41"/>
      <c r="M183" s="214"/>
      <c r="N183" s="215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189</v>
      </c>
      <c r="AU183" s="19" t="s">
        <v>85</v>
      </c>
    </row>
    <row r="184" spans="1:65" s="12" customFormat="1" ht="25.9" customHeight="1">
      <c r="B184" s="159"/>
      <c r="C184" s="160"/>
      <c r="D184" s="161" t="s">
        <v>74</v>
      </c>
      <c r="E184" s="162" t="s">
        <v>344</v>
      </c>
      <c r="F184" s="162" t="s">
        <v>345</v>
      </c>
      <c r="G184" s="160"/>
      <c r="H184" s="160"/>
      <c r="I184" s="163"/>
      <c r="J184" s="164">
        <f>BK184</f>
        <v>0</v>
      </c>
      <c r="K184" s="160"/>
      <c r="L184" s="165"/>
      <c r="M184" s="166"/>
      <c r="N184" s="167"/>
      <c r="O184" s="167"/>
      <c r="P184" s="168">
        <f>P185</f>
        <v>0</v>
      </c>
      <c r="Q184" s="167"/>
      <c r="R184" s="168">
        <f>R185</f>
        <v>5.0907599999999997E-2</v>
      </c>
      <c r="S184" s="167"/>
      <c r="T184" s="169">
        <f>T185</f>
        <v>0</v>
      </c>
      <c r="AR184" s="170" t="s">
        <v>85</v>
      </c>
      <c r="AT184" s="171" t="s">
        <v>74</v>
      </c>
      <c r="AU184" s="171" t="s">
        <v>75</v>
      </c>
      <c r="AY184" s="170" t="s">
        <v>120</v>
      </c>
      <c r="BK184" s="172">
        <f>BK185</f>
        <v>0</v>
      </c>
    </row>
    <row r="185" spans="1:65" s="12" customFormat="1" ht="22.9" customHeight="1">
      <c r="B185" s="159"/>
      <c r="C185" s="160"/>
      <c r="D185" s="161" t="s">
        <v>74</v>
      </c>
      <c r="E185" s="173" t="s">
        <v>346</v>
      </c>
      <c r="F185" s="173" t="s">
        <v>347</v>
      </c>
      <c r="G185" s="160"/>
      <c r="H185" s="160"/>
      <c r="I185" s="163"/>
      <c r="J185" s="174">
        <f>BK185</f>
        <v>0</v>
      </c>
      <c r="K185" s="160"/>
      <c r="L185" s="165"/>
      <c r="M185" s="166"/>
      <c r="N185" s="167"/>
      <c r="O185" s="167"/>
      <c r="P185" s="168">
        <f>SUM(P186:P199)</f>
        <v>0</v>
      </c>
      <c r="Q185" s="167"/>
      <c r="R185" s="168">
        <f>SUM(R186:R199)</f>
        <v>5.0907599999999997E-2</v>
      </c>
      <c r="S185" s="167"/>
      <c r="T185" s="169">
        <f>SUM(T186:T199)</f>
        <v>0</v>
      </c>
      <c r="AR185" s="170" t="s">
        <v>85</v>
      </c>
      <c r="AT185" s="171" t="s">
        <v>74</v>
      </c>
      <c r="AU185" s="171" t="s">
        <v>83</v>
      </c>
      <c r="AY185" s="170" t="s">
        <v>120</v>
      </c>
      <c r="BK185" s="172">
        <f>SUM(BK186:BK199)</f>
        <v>0</v>
      </c>
    </row>
    <row r="186" spans="1:65" s="2" customFormat="1" ht="44.25" customHeight="1">
      <c r="A186" s="36"/>
      <c r="B186" s="37"/>
      <c r="C186" s="175" t="s">
        <v>348</v>
      </c>
      <c r="D186" s="175" t="s">
        <v>123</v>
      </c>
      <c r="E186" s="176" t="s">
        <v>349</v>
      </c>
      <c r="F186" s="177" t="s">
        <v>350</v>
      </c>
      <c r="G186" s="178" t="s">
        <v>215</v>
      </c>
      <c r="H186" s="179">
        <v>20.100000000000001</v>
      </c>
      <c r="I186" s="180"/>
      <c r="J186" s="181">
        <f>ROUND(I186*H186,2)</f>
        <v>0</v>
      </c>
      <c r="K186" s="177" t="s">
        <v>187</v>
      </c>
      <c r="L186" s="41"/>
      <c r="M186" s="182" t="s">
        <v>19</v>
      </c>
      <c r="N186" s="183" t="s">
        <v>46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269</v>
      </c>
      <c r="AT186" s="186" t="s">
        <v>123</v>
      </c>
      <c r="AU186" s="186" t="s">
        <v>85</v>
      </c>
      <c r="AY186" s="19" t="s">
        <v>120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83</v>
      </c>
      <c r="BK186" s="187">
        <f>ROUND(I186*H186,2)</f>
        <v>0</v>
      </c>
      <c r="BL186" s="19" t="s">
        <v>269</v>
      </c>
      <c r="BM186" s="186" t="s">
        <v>351</v>
      </c>
    </row>
    <row r="187" spans="1:65" s="2" customFormat="1" ht="11.25">
      <c r="A187" s="36"/>
      <c r="B187" s="37"/>
      <c r="C187" s="38"/>
      <c r="D187" s="211" t="s">
        <v>189</v>
      </c>
      <c r="E187" s="38"/>
      <c r="F187" s="212" t="s">
        <v>352</v>
      </c>
      <c r="G187" s="38"/>
      <c r="H187" s="38"/>
      <c r="I187" s="213"/>
      <c r="J187" s="38"/>
      <c r="K187" s="38"/>
      <c r="L187" s="41"/>
      <c r="M187" s="214"/>
      <c r="N187" s="215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189</v>
      </c>
      <c r="AU187" s="19" t="s">
        <v>85</v>
      </c>
    </row>
    <row r="188" spans="1:65" s="13" customFormat="1" ht="11.25">
      <c r="B188" s="188"/>
      <c r="C188" s="189"/>
      <c r="D188" s="190" t="s">
        <v>132</v>
      </c>
      <c r="E188" s="191" t="s">
        <v>19</v>
      </c>
      <c r="F188" s="192" t="s">
        <v>353</v>
      </c>
      <c r="G188" s="189"/>
      <c r="H188" s="193">
        <v>20.100000000000001</v>
      </c>
      <c r="I188" s="194"/>
      <c r="J188" s="189"/>
      <c r="K188" s="189"/>
      <c r="L188" s="195"/>
      <c r="M188" s="196"/>
      <c r="N188" s="197"/>
      <c r="O188" s="197"/>
      <c r="P188" s="197"/>
      <c r="Q188" s="197"/>
      <c r="R188" s="197"/>
      <c r="S188" s="197"/>
      <c r="T188" s="198"/>
      <c r="AT188" s="199" t="s">
        <v>132</v>
      </c>
      <c r="AU188" s="199" t="s">
        <v>85</v>
      </c>
      <c r="AV188" s="13" t="s">
        <v>85</v>
      </c>
      <c r="AW188" s="13" t="s">
        <v>37</v>
      </c>
      <c r="AX188" s="13" t="s">
        <v>83</v>
      </c>
      <c r="AY188" s="199" t="s">
        <v>120</v>
      </c>
    </row>
    <row r="189" spans="1:65" s="2" customFormat="1" ht="24.2" customHeight="1">
      <c r="A189" s="36"/>
      <c r="B189" s="37"/>
      <c r="C189" s="219" t="s">
        <v>354</v>
      </c>
      <c r="D189" s="219" t="s">
        <v>270</v>
      </c>
      <c r="E189" s="220" t="s">
        <v>355</v>
      </c>
      <c r="F189" s="221" t="s">
        <v>356</v>
      </c>
      <c r="G189" s="222" t="s">
        <v>215</v>
      </c>
      <c r="H189" s="223">
        <v>21.105</v>
      </c>
      <c r="I189" s="224"/>
      <c r="J189" s="225">
        <f>ROUND(I189*H189,2)</f>
        <v>0</v>
      </c>
      <c r="K189" s="221" t="s">
        <v>187</v>
      </c>
      <c r="L189" s="226"/>
      <c r="M189" s="227" t="s">
        <v>19</v>
      </c>
      <c r="N189" s="228" t="s">
        <v>46</v>
      </c>
      <c r="O189" s="66"/>
      <c r="P189" s="184">
        <f>O189*H189</f>
        <v>0</v>
      </c>
      <c r="Q189" s="184">
        <v>2.2000000000000001E-4</v>
      </c>
      <c r="R189" s="184">
        <f>Q189*H189</f>
        <v>4.6430999999999998E-3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357</v>
      </c>
      <c r="AT189" s="186" t="s">
        <v>270</v>
      </c>
      <c r="AU189" s="186" t="s">
        <v>85</v>
      </c>
      <c r="AY189" s="19" t="s">
        <v>120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83</v>
      </c>
      <c r="BK189" s="187">
        <f>ROUND(I189*H189,2)</f>
        <v>0</v>
      </c>
      <c r="BL189" s="19" t="s">
        <v>269</v>
      </c>
      <c r="BM189" s="186" t="s">
        <v>358</v>
      </c>
    </row>
    <row r="190" spans="1:65" s="13" customFormat="1" ht="11.25">
      <c r="B190" s="188"/>
      <c r="C190" s="189"/>
      <c r="D190" s="190" t="s">
        <v>132</v>
      </c>
      <c r="E190" s="189"/>
      <c r="F190" s="192" t="s">
        <v>359</v>
      </c>
      <c r="G190" s="189"/>
      <c r="H190" s="193">
        <v>21.105</v>
      </c>
      <c r="I190" s="194"/>
      <c r="J190" s="189"/>
      <c r="K190" s="189"/>
      <c r="L190" s="195"/>
      <c r="M190" s="196"/>
      <c r="N190" s="197"/>
      <c r="O190" s="197"/>
      <c r="P190" s="197"/>
      <c r="Q190" s="197"/>
      <c r="R190" s="197"/>
      <c r="S190" s="197"/>
      <c r="T190" s="198"/>
      <c r="AT190" s="199" t="s">
        <v>132</v>
      </c>
      <c r="AU190" s="199" t="s">
        <v>85</v>
      </c>
      <c r="AV190" s="13" t="s">
        <v>85</v>
      </c>
      <c r="AW190" s="13" t="s">
        <v>4</v>
      </c>
      <c r="AX190" s="13" t="s">
        <v>83</v>
      </c>
      <c r="AY190" s="199" t="s">
        <v>120</v>
      </c>
    </row>
    <row r="191" spans="1:65" s="2" customFormat="1" ht="49.15" customHeight="1">
      <c r="A191" s="36"/>
      <c r="B191" s="37"/>
      <c r="C191" s="175" t="s">
        <v>360</v>
      </c>
      <c r="D191" s="175" t="s">
        <v>123</v>
      </c>
      <c r="E191" s="176" t="s">
        <v>361</v>
      </c>
      <c r="F191" s="177" t="s">
        <v>362</v>
      </c>
      <c r="G191" s="178" t="s">
        <v>215</v>
      </c>
      <c r="H191" s="179">
        <v>44.7</v>
      </c>
      <c r="I191" s="180"/>
      <c r="J191" s="181">
        <f>ROUND(I191*H191,2)</f>
        <v>0</v>
      </c>
      <c r="K191" s="177" t="s">
        <v>187</v>
      </c>
      <c r="L191" s="41"/>
      <c r="M191" s="182" t="s">
        <v>19</v>
      </c>
      <c r="N191" s="183" t="s">
        <v>46</v>
      </c>
      <c r="O191" s="66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269</v>
      </c>
      <c r="AT191" s="186" t="s">
        <v>123</v>
      </c>
      <c r="AU191" s="186" t="s">
        <v>85</v>
      </c>
      <c r="AY191" s="19" t="s">
        <v>120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83</v>
      </c>
      <c r="BK191" s="187">
        <f>ROUND(I191*H191,2)</f>
        <v>0</v>
      </c>
      <c r="BL191" s="19" t="s">
        <v>269</v>
      </c>
      <c r="BM191" s="186" t="s">
        <v>363</v>
      </c>
    </row>
    <row r="192" spans="1:65" s="2" customFormat="1" ht="11.25">
      <c r="A192" s="36"/>
      <c r="B192" s="37"/>
      <c r="C192" s="38"/>
      <c r="D192" s="211" t="s">
        <v>189</v>
      </c>
      <c r="E192" s="38"/>
      <c r="F192" s="212" t="s">
        <v>364</v>
      </c>
      <c r="G192" s="38"/>
      <c r="H192" s="38"/>
      <c r="I192" s="213"/>
      <c r="J192" s="38"/>
      <c r="K192" s="38"/>
      <c r="L192" s="41"/>
      <c r="M192" s="214"/>
      <c r="N192" s="215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189</v>
      </c>
      <c r="AU192" s="19" t="s">
        <v>85</v>
      </c>
    </row>
    <row r="193" spans="1:65" s="13" customFormat="1" ht="11.25">
      <c r="B193" s="188"/>
      <c r="C193" s="189"/>
      <c r="D193" s="190" t="s">
        <v>132</v>
      </c>
      <c r="E193" s="191" t="s">
        <v>19</v>
      </c>
      <c r="F193" s="192" t="s">
        <v>365</v>
      </c>
      <c r="G193" s="189"/>
      <c r="H193" s="193">
        <v>20.100000000000001</v>
      </c>
      <c r="I193" s="194"/>
      <c r="J193" s="189"/>
      <c r="K193" s="189"/>
      <c r="L193" s="195"/>
      <c r="M193" s="196"/>
      <c r="N193" s="197"/>
      <c r="O193" s="197"/>
      <c r="P193" s="197"/>
      <c r="Q193" s="197"/>
      <c r="R193" s="197"/>
      <c r="S193" s="197"/>
      <c r="T193" s="198"/>
      <c r="AT193" s="199" t="s">
        <v>132</v>
      </c>
      <c r="AU193" s="199" t="s">
        <v>85</v>
      </c>
      <c r="AV193" s="13" t="s">
        <v>85</v>
      </c>
      <c r="AW193" s="13" t="s">
        <v>37</v>
      </c>
      <c r="AX193" s="13" t="s">
        <v>75</v>
      </c>
      <c r="AY193" s="199" t="s">
        <v>120</v>
      </c>
    </row>
    <row r="194" spans="1:65" s="13" customFormat="1" ht="11.25">
      <c r="B194" s="188"/>
      <c r="C194" s="189"/>
      <c r="D194" s="190" t="s">
        <v>132</v>
      </c>
      <c r="E194" s="191" t="s">
        <v>19</v>
      </c>
      <c r="F194" s="192" t="s">
        <v>366</v>
      </c>
      <c r="G194" s="189"/>
      <c r="H194" s="193">
        <v>24.6</v>
      </c>
      <c r="I194" s="194"/>
      <c r="J194" s="189"/>
      <c r="K194" s="189"/>
      <c r="L194" s="195"/>
      <c r="M194" s="196"/>
      <c r="N194" s="197"/>
      <c r="O194" s="197"/>
      <c r="P194" s="197"/>
      <c r="Q194" s="197"/>
      <c r="R194" s="197"/>
      <c r="S194" s="197"/>
      <c r="T194" s="198"/>
      <c r="AT194" s="199" t="s">
        <v>132</v>
      </c>
      <c r="AU194" s="199" t="s">
        <v>85</v>
      </c>
      <c r="AV194" s="13" t="s">
        <v>85</v>
      </c>
      <c r="AW194" s="13" t="s">
        <v>37</v>
      </c>
      <c r="AX194" s="13" t="s">
        <v>75</v>
      </c>
      <c r="AY194" s="199" t="s">
        <v>120</v>
      </c>
    </row>
    <row r="195" spans="1:65" s="14" customFormat="1" ht="11.25">
      <c r="B195" s="200"/>
      <c r="C195" s="201"/>
      <c r="D195" s="190" t="s">
        <v>132</v>
      </c>
      <c r="E195" s="202" t="s">
        <v>19</v>
      </c>
      <c r="F195" s="203" t="s">
        <v>167</v>
      </c>
      <c r="G195" s="201"/>
      <c r="H195" s="204">
        <v>44.7</v>
      </c>
      <c r="I195" s="205"/>
      <c r="J195" s="201"/>
      <c r="K195" s="201"/>
      <c r="L195" s="206"/>
      <c r="M195" s="216"/>
      <c r="N195" s="217"/>
      <c r="O195" s="217"/>
      <c r="P195" s="217"/>
      <c r="Q195" s="217"/>
      <c r="R195" s="217"/>
      <c r="S195" s="217"/>
      <c r="T195" s="218"/>
      <c r="AT195" s="210" t="s">
        <v>132</v>
      </c>
      <c r="AU195" s="210" t="s">
        <v>85</v>
      </c>
      <c r="AV195" s="14" t="s">
        <v>139</v>
      </c>
      <c r="AW195" s="14" t="s">
        <v>37</v>
      </c>
      <c r="AX195" s="14" t="s">
        <v>83</v>
      </c>
      <c r="AY195" s="210" t="s">
        <v>120</v>
      </c>
    </row>
    <row r="196" spans="1:65" s="2" customFormat="1" ht="24.2" customHeight="1">
      <c r="A196" s="36"/>
      <c r="B196" s="37"/>
      <c r="C196" s="219" t="s">
        <v>367</v>
      </c>
      <c r="D196" s="219" t="s">
        <v>270</v>
      </c>
      <c r="E196" s="220" t="s">
        <v>368</v>
      </c>
      <c r="F196" s="221" t="s">
        <v>369</v>
      </c>
      <c r="G196" s="222" t="s">
        <v>215</v>
      </c>
      <c r="H196" s="223">
        <v>51.405000000000001</v>
      </c>
      <c r="I196" s="224"/>
      <c r="J196" s="225">
        <f>ROUND(I196*H196,2)</f>
        <v>0</v>
      </c>
      <c r="K196" s="221" t="s">
        <v>187</v>
      </c>
      <c r="L196" s="226"/>
      <c r="M196" s="227" t="s">
        <v>19</v>
      </c>
      <c r="N196" s="228" t="s">
        <v>46</v>
      </c>
      <c r="O196" s="66"/>
      <c r="P196" s="184">
        <f>O196*H196</f>
        <v>0</v>
      </c>
      <c r="Q196" s="184">
        <v>8.9999999999999998E-4</v>
      </c>
      <c r="R196" s="184">
        <f>Q196*H196</f>
        <v>4.62645E-2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357</v>
      </c>
      <c r="AT196" s="186" t="s">
        <v>270</v>
      </c>
      <c r="AU196" s="186" t="s">
        <v>85</v>
      </c>
      <c r="AY196" s="19" t="s">
        <v>120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83</v>
      </c>
      <c r="BK196" s="187">
        <f>ROUND(I196*H196,2)</f>
        <v>0</v>
      </c>
      <c r="BL196" s="19" t="s">
        <v>269</v>
      </c>
      <c r="BM196" s="186" t="s">
        <v>370</v>
      </c>
    </row>
    <row r="197" spans="1:65" s="13" customFormat="1" ht="11.25">
      <c r="B197" s="188"/>
      <c r="C197" s="189"/>
      <c r="D197" s="190" t="s">
        <v>132</v>
      </c>
      <c r="E197" s="191" t="s">
        <v>19</v>
      </c>
      <c r="F197" s="192" t="s">
        <v>371</v>
      </c>
      <c r="G197" s="189"/>
      <c r="H197" s="193">
        <v>51.405000000000001</v>
      </c>
      <c r="I197" s="194"/>
      <c r="J197" s="189"/>
      <c r="K197" s="189"/>
      <c r="L197" s="195"/>
      <c r="M197" s="196"/>
      <c r="N197" s="197"/>
      <c r="O197" s="197"/>
      <c r="P197" s="197"/>
      <c r="Q197" s="197"/>
      <c r="R197" s="197"/>
      <c r="S197" s="197"/>
      <c r="T197" s="198"/>
      <c r="AT197" s="199" t="s">
        <v>132</v>
      </c>
      <c r="AU197" s="199" t="s">
        <v>85</v>
      </c>
      <c r="AV197" s="13" t="s">
        <v>85</v>
      </c>
      <c r="AW197" s="13" t="s">
        <v>37</v>
      </c>
      <c r="AX197" s="13" t="s">
        <v>83</v>
      </c>
      <c r="AY197" s="199" t="s">
        <v>120</v>
      </c>
    </row>
    <row r="198" spans="1:65" s="2" customFormat="1" ht="16.5" customHeight="1">
      <c r="A198" s="36"/>
      <c r="B198" s="37"/>
      <c r="C198" s="175" t="s">
        <v>357</v>
      </c>
      <c r="D198" s="175" t="s">
        <v>123</v>
      </c>
      <c r="E198" s="176" t="s">
        <v>372</v>
      </c>
      <c r="F198" s="177" t="s">
        <v>373</v>
      </c>
      <c r="G198" s="178" t="s">
        <v>374</v>
      </c>
      <c r="H198" s="179">
        <v>3</v>
      </c>
      <c r="I198" s="180"/>
      <c r="J198" s="181">
        <f>ROUND(I198*H198,2)</f>
        <v>0</v>
      </c>
      <c r="K198" s="177" t="s">
        <v>19</v>
      </c>
      <c r="L198" s="41"/>
      <c r="M198" s="182" t="s">
        <v>19</v>
      </c>
      <c r="N198" s="183" t="s">
        <v>46</v>
      </c>
      <c r="O198" s="66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269</v>
      </c>
      <c r="AT198" s="186" t="s">
        <v>123</v>
      </c>
      <c r="AU198" s="186" t="s">
        <v>85</v>
      </c>
      <c r="AY198" s="19" t="s">
        <v>120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83</v>
      </c>
      <c r="BK198" s="187">
        <f>ROUND(I198*H198,2)</f>
        <v>0</v>
      </c>
      <c r="BL198" s="19" t="s">
        <v>269</v>
      </c>
      <c r="BM198" s="186" t="s">
        <v>375</v>
      </c>
    </row>
    <row r="199" spans="1:65" s="2" customFormat="1" ht="16.5" customHeight="1">
      <c r="A199" s="36"/>
      <c r="B199" s="37"/>
      <c r="C199" s="175" t="s">
        <v>376</v>
      </c>
      <c r="D199" s="175" t="s">
        <v>123</v>
      </c>
      <c r="E199" s="176" t="s">
        <v>377</v>
      </c>
      <c r="F199" s="177" t="s">
        <v>378</v>
      </c>
      <c r="G199" s="178" t="s">
        <v>374</v>
      </c>
      <c r="H199" s="179">
        <v>9</v>
      </c>
      <c r="I199" s="180"/>
      <c r="J199" s="181">
        <f>ROUND(I199*H199,2)</f>
        <v>0</v>
      </c>
      <c r="K199" s="177" t="s">
        <v>19</v>
      </c>
      <c r="L199" s="41"/>
      <c r="M199" s="182" t="s">
        <v>19</v>
      </c>
      <c r="N199" s="183" t="s">
        <v>46</v>
      </c>
      <c r="O199" s="66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269</v>
      </c>
      <c r="AT199" s="186" t="s">
        <v>123</v>
      </c>
      <c r="AU199" s="186" t="s">
        <v>85</v>
      </c>
      <c r="AY199" s="19" t="s">
        <v>120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83</v>
      </c>
      <c r="BK199" s="187">
        <f>ROUND(I199*H199,2)</f>
        <v>0</v>
      </c>
      <c r="BL199" s="19" t="s">
        <v>269</v>
      </c>
      <c r="BM199" s="186" t="s">
        <v>379</v>
      </c>
    </row>
    <row r="200" spans="1:65" s="12" customFormat="1" ht="25.9" customHeight="1">
      <c r="B200" s="159"/>
      <c r="C200" s="160"/>
      <c r="D200" s="161" t="s">
        <v>74</v>
      </c>
      <c r="E200" s="162" t="s">
        <v>270</v>
      </c>
      <c r="F200" s="162" t="s">
        <v>380</v>
      </c>
      <c r="G200" s="160"/>
      <c r="H200" s="160"/>
      <c r="I200" s="163"/>
      <c r="J200" s="164">
        <f>BK200</f>
        <v>0</v>
      </c>
      <c r="K200" s="160"/>
      <c r="L200" s="165"/>
      <c r="M200" s="166"/>
      <c r="N200" s="167"/>
      <c r="O200" s="167"/>
      <c r="P200" s="168">
        <f>P201+P224</f>
        <v>0</v>
      </c>
      <c r="Q200" s="167"/>
      <c r="R200" s="168">
        <f>R201+R224</f>
        <v>0.36970700000000001</v>
      </c>
      <c r="S200" s="167"/>
      <c r="T200" s="169">
        <f>T201+T224</f>
        <v>0</v>
      </c>
      <c r="AR200" s="170" t="s">
        <v>134</v>
      </c>
      <c r="AT200" s="171" t="s">
        <v>74</v>
      </c>
      <c r="AU200" s="171" t="s">
        <v>75</v>
      </c>
      <c r="AY200" s="170" t="s">
        <v>120</v>
      </c>
      <c r="BK200" s="172">
        <f>BK201+BK224</f>
        <v>0</v>
      </c>
    </row>
    <row r="201" spans="1:65" s="12" customFormat="1" ht="22.9" customHeight="1">
      <c r="B201" s="159"/>
      <c r="C201" s="160"/>
      <c r="D201" s="161" t="s">
        <v>74</v>
      </c>
      <c r="E201" s="173" t="s">
        <v>381</v>
      </c>
      <c r="F201" s="173" t="s">
        <v>382</v>
      </c>
      <c r="G201" s="160"/>
      <c r="H201" s="160"/>
      <c r="I201" s="163"/>
      <c r="J201" s="174">
        <f>BK201</f>
        <v>0</v>
      </c>
      <c r="K201" s="160"/>
      <c r="L201" s="165"/>
      <c r="M201" s="166"/>
      <c r="N201" s="167"/>
      <c r="O201" s="167"/>
      <c r="P201" s="168">
        <f>SUM(P202:P223)</f>
        <v>0</v>
      </c>
      <c r="Q201" s="167"/>
      <c r="R201" s="168">
        <f>SUM(R202:R223)</f>
        <v>0.36830000000000002</v>
      </c>
      <c r="S201" s="167"/>
      <c r="T201" s="169">
        <f>SUM(T202:T223)</f>
        <v>0</v>
      </c>
      <c r="AR201" s="170" t="s">
        <v>134</v>
      </c>
      <c r="AT201" s="171" t="s">
        <v>74</v>
      </c>
      <c r="AU201" s="171" t="s">
        <v>83</v>
      </c>
      <c r="AY201" s="170" t="s">
        <v>120</v>
      </c>
      <c r="BK201" s="172">
        <f>SUM(BK202:BK223)</f>
        <v>0</v>
      </c>
    </row>
    <row r="202" spans="1:65" s="2" customFormat="1" ht="24.2" customHeight="1">
      <c r="A202" s="36"/>
      <c r="B202" s="37"/>
      <c r="C202" s="175" t="s">
        <v>383</v>
      </c>
      <c r="D202" s="175" t="s">
        <v>123</v>
      </c>
      <c r="E202" s="176" t="s">
        <v>384</v>
      </c>
      <c r="F202" s="177" t="s">
        <v>385</v>
      </c>
      <c r="G202" s="178" t="s">
        <v>386</v>
      </c>
      <c r="H202" s="179">
        <v>2</v>
      </c>
      <c r="I202" s="180"/>
      <c r="J202" s="181">
        <f>ROUND(I202*H202,2)</f>
        <v>0</v>
      </c>
      <c r="K202" s="177" t="s">
        <v>187</v>
      </c>
      <c r="L202" s="41"/>
      <c r="M202" s="182" t="s">
        <v>19</v>
      </c>
      <c r="N202" s="183" t="s">
        <v>46</v>
      </c>
      <c r="O202" s="66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387</v>
      </c>
      <c r="AT202" s="186" t="s">
        <v>123</v>
      </c>
      <c r="AU202" s="186" t="s">
        <v>85</v>
      </c>
      <c r="AY202" s="19" t="s">
        <v>120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83</v>
      </c>
      <c r="BK202" s="187">
        <f>ROUND(I202*H202,2)</f>
        <v>0</v>
      </c>
      <c r="BL202" s="19" t="s">
        <v>387</v>
      </c>
      <c r="BM202" s="186" t="s">
        <v>388</v>
      </c>
    </row>
    <row r="203" spans="1:65" s="2" customFormat="1" ht="11.25">
      <c r="A203" s="36"/>
      <c r="B203" s="37"/>
      <c r="C203" s="38"/>
      <c r="D203" s="211" t="s">
        <v>189</v>
      </c>
      <c r="E203" s="38"/>
      <c r="F203" s="212" t="s">
        <v>389</v>
      </c>
      <c r="G203" s="38"/>
      <c r="H203" s="38"/>
      <c r="I203" s="213"/>
      <c r="J203" s="38"/>
      <c r="K203" s="38"/>
      <c r="L203" s="41"/>
      <c r="M203" s="214"/>
      <c r="N203" s="215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189</v>
      </c>
      <c r="AU203" s="19" t="s">
        <v>85</v>
      </c>
    </row>
    <row r="204" spans="1:65" s="2" customFormat="1" ht="24.2" customHeight="1">
      <c r="A204" s="36"/>
      <c r="B204" s="37"/>
      <c r="C204" s="219" t="s">
        <v>390</v>
      </c>
      <c r="D204" s="219" t="s">
        <v>270</v>
      </c>
      <c r="E204" s="220" t="s">
        <v>391</v>
      </c>
      <c r="F204" s="221" t="s">
        <v>392</v>
      </c>
      <c r="G204" s="222" t="s">
        <v>19</v>
      </c>
      <c r="H204" s="223">
        <v>2</v>
      </c>
      <c r="I204" s="224"/>
      <c r="J204" s="225">
        <f>ROUND(I204*H204,2)</f>
        <v>0</v>
      </c>
      <c r="K204" s="221" t="s">
        <v>19</v>
      </c>
      <c r="L204" s="226"/>
      <c r="M204" s="227" t="s">
        <v>19</v>
      </c>
      <c r="N204" s="228" t="s">
        <v>46</v>
      </c>
      <c r="O204" s="66"/>
      <c r="P204" s="184">
        <f>O204*H204</f>
        <v>0</v>
      </c>
      <c r="Q204" s="184">
        <v>0</v>
      </c>
      <c r="R204" s="184">
        <f>Q204*H204</f>
        <v>0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393</v>
      </c>
      <c r="AT204" s="186" t="s">
        <v>270</v>
      </c>
      <c r="AU204" s="186" t="s">
        <v>85</v>
      </c>
      <c r="AY204" s="19" t="s">
        <v>120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83</v>
      </c>
      <c r="BK204" s="187">
        <f>ROUND(I204*H204,2)</f>
        <v>0</v>
      </c>
      <c r="BL204" s="19" t="s">
        <v>387</v>
      </c>
      <c r="BM204" s="186" t="s">
        <v>394</v>
      </c>
    </row>
    <row r="205" spans="1:65" s="13" customFormat="1" ht="11.25">
      <c r="B205" s="188"/>
      <c r="C205" s="189"/>
      <c r="D205" s="190" t="s">
        <v>132</v>
      </c>
      <c r="E205" s="191" t="s">
        <v>19</v>
      </c>
      <c r="F205" s="192" t="s">
        <v>395</v>
      </c>
      <c r="G205" s="189"/>
      <c r="H205" s="193">
        <v>2</v>
      </c>
      <c r="I205" s="194"/>
      <c r="J205" s="189"/>
      <c r="K205" s="189"/>
      <c r="L205" s="195"/>
      <c r="M205" s="196"/>
      <c r="N205" s="197"/>
      <c r="O205" s="197"/>
      <c r="P205" s="197"/>
      <c r="Q205" s="197"/>
      <c r="R205" s="197"/>
      <c r="S205" s="197"/>
      <c r="T205" s="198"/>
      <c r="AT205" s="199" t="s">
        <v>132</v>
      </c>
      <c r="AU205" s="199" t="s">
        <v>85</v>
      </c>
      <c r="AV205" s="13" t="s">
        <v>85</v>
      </c>
      <c r="AW205" s="13" t="s">
        <v>37</v>
      </c>
      <c r="AX205" s="13" t="s">
        <v>83</v>
      </c>
      <c r="AY205" s="199" t="s">
        <v>120</v>
      </c>
    </row>
    <row r="206" spans="1:65" s="2" customFormat="1" ht="33" customHeight="1">
      <c r="A206" s="36"/>
      <c r="B206" s="37"/>
      <c r="C206" s="175" t="s">
        <v>396</v>
      </c>
      <c r="D206" s="175" t="s">
        <v>123</v>
      </c>
      <c r="E206" s="176" t="s">
        <v>397</v>
      </c>
      <c r="F206" s="177" t="s">
        <v>398</v>
      </c>
      <c r="G206" s="178" t="s">
        <v>386</v>
      </c>
      <c r="H206" s="179">
        <v>1</v>
      </c>
      <c r="I206" s="180"/>
      <c r="J206" s="181">
        <f>ROUND(I206*H206,2)</f>
        <v>0</v>
      </c>
      <c r="K206" s="177" t="s">
        <v>187</v>
      </c>
      <c r="L206" s="41"/>
      <c r="M206" s="182" t="s">
        <v>19</v>
      </c>
      <c r="N206" s="183" t="s">
        <v>46</v>
      </c>
      <c r="O206" s="66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387</v>
      </c>
      <c r="AT206" s="186" t="s">
        <v>123</v>
      </c>
      <c r="AU206" s="186" t="s">
        <v>85</v>
      </c>
      <c r="AY206" s="19" t="s">
        <v>120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83</v>
      </c>
      <c r="BK206" s="187">
        <f>ROUND(I206*H206,2)</f>
        <v>0</v>
      </c>
      <c r="BL206" s="19" t="s">
        <v>387</v>
      </c>
      <c r="BM206" s="186" t="s">
        <v>399</v>
      </c>
    </row>
    <row r="207" spans="1:65" s="2" customFormat="1" ht="11.25">
      <c r="A207" s="36"/>
      <c r="B207" s="37"/>
      <c r="C207" s="38"/>
      <c r="D207" s="211" t="s">
        <v>189</v>
      </c>
      <c r="E207" s="38"/>
      <c r="F207" s="212" t="s">
        <v>400</v>
      </c>
      <c r="G207" s="38"/>
      <c r="H207" s="38"/>
      <c r="I207" s="213"/>
      <c r="J207" s="38"/>
      <c r="K207" s="38"/>
      <c r="L207" s="41"/>
      <c r="M207" s="214"/>
      <c r="N207" s="215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189</v>
      </c>
      <c r="AU207" s="19" t="s">
        <v>85</v>
      </c>
    </row>
    <row r="208" spans="1:65" s="2" customFormat="1" ht="16.5" customHeight="1">
      <c r="A208" s="36"/>
      <c r="B208" s="37"/>
      <c r="C208" s="219" t="s">
        <v>401</v>
      </c>
      <c r="D208" s="219" t="s">
        <v>270</v>
      </c>
      <c r="E208" s="220" t="s">
        <v>402</v>
      </c>
      <c r="F208" s="221" t="s">
        <v>403</v>
      </c>
      <c r="G208" s="222" t="s">
        <v>19</v>
      </c>
      <c r="H208" s="223">
        <v>1</v>
      </c>
      <c r="I208" s="224"/>
      <c r="J208" s="225">
        <f>ROUND(I208*H208,2)</f>
        <v>0</v>
      </c>
      <c r="K208" s="221" t="s">
        <v>19</v>
      </c>
      <c r="L208" s="226"/>
      <c r="M208" s="227" t="s">
        <v>19</v>
      </c>
      <c r="N208" s="228" t="s">
        <v>46</v>
      </c>
      <c r="O208" s="66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393</v>
      </c>
      <c r="AT208" s="186" t="s">
        <v>270</v>
      </c>
      <c r="AU208" s="186" t="s">
        <v>85</v>
      </c>
      <c r="AY208" s="19" t="s">
        <v>120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83</v>
      </c>
      <c r="BK208" s="187">
        <f>ROUND(I208*H208,2)</f>
        <v>0</v>
      </c>
      <c r="BL208" s="19" t="s">
        <v>387</v>
      </c>
      <c r="BM208" s="186" t="s">
        <v>404</v>
      </c>
    </row>
    <row r="209" spans="1:65" s="13" customFormat="1" ht="11.25">
      <c r="B209" s="188"/>
      <c r="C209" s="189"/>
      <c r="D209" s="190" t="s">
        <v>132</v>
      </c>
      <c r="E209" s="191" t="s">
        <v>19</v>
      </c>
      <c r="F209" s="192" t="s">
        <v>405</v>
      </c>
      <c r="G209" s="189"/>
      <c r="H209" s="193">
        <v>1</v>
      </c>
      <c r="I209" s="194"/>
      <c r="J209" s="189"/>
      <c r="K209" s="189"/>
      <c r="L209" s="195"/>
      <c r="M209" s="196"/>
      <c r="N209" s="197"/>
      <c r="O209" s="197"/>
      <c r="P209" s="197"/>
      <c r="Q209" s="197"/>
      <c r="R209" s="197"/>
      <c r="S209" s="197"/>
      <c r="T209" s="198"/>
      <c r="AT209" s="199" t="s">
        <v>132</v>
      </c>
      <c r="AU209" s="199" t="s">
        <v>85</v>
      </c>
      <c r="AV209" s="13" t="s">
        <v>85</v>
      </c>
      <c r="AW209" s="13" t="s">
        <v>37</v>
      </c>
      <c r="AX209" s="13" t="s">
        <v>83</v>
      </c>
      <c r="AY209" s="199" t="s">
        <v>120</v>
      </c>
    </row>
    <row r="210" spans="1:65" s="2" customFormat="1" ht="24.2" customHeight="1">
      <c r="A210" s="36"/>
      <c r="B210" s="37"/>
      <c r="C210" s="175" t="s">
        <v>406</v>
      </c>
      <c r="D210" s="175" t="s">
        <v>123</v>
      </c>
      <c r="E210" s="176" t="s">
        <v>407</v>
      </c>
      <c r="F210" s="177" t="s">
        <v>408</v>
      </c>
      <c r="G210" s="178" t="s">
        <v>386</v>
      </c>
      <c r="H210" s="179">
        <v>3</v>
      </c>
      <c r="I210" s="180"/>
      <c r="J210" s="181">
        <f>ROUND(I210*H210,2)</f>
        <v>0</v>
      </c>
      <c r="K210" s="177" t="s">
        <v>187</v>
      </c>
      <c r="L210" s="41"/>
      <c r="M210" s="182" t="s">
        <v>19</v>
      </c>
      <c r="N210" s="183" t="s">
        <v>46</v>
      </c>
      <c r="O210" s="66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387</v>
      </c>
      <c r="AT210" s="186" t="s">
        <v>123</v>
      </c>
      <c r="AU210" s="186" t="s">
        <v>85</v>
      </c>
      <c r="AY210" s="19" t="s">
        <v>120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83</v>
      </c>
      <c r="BK210" s="187">
        <f>ROUND(I210*H210,2)</f>
        <v>0</v>
      </c>
      <c r="BL210" s="19" t="s">
        <v>387</v>
      </c>
      <c r="BM210" s="186" t="s">
        <v>409</v>
      </c>
    </row>
    <row r="211" spans="1:65" s="2" customFormat="1" ht="11.25">
      <c r="A211" s="36"/>
      <c r="B211" s="37"/>
      <c r="C211" s="38"/>
      <c r="D211" s="211" t="s">
        <v>189</v>
      </c>
      <c r="E211" s="38"/>
      <c r="F211" s="212" t="s">
        <v>410</v>
      </c>
      <c r="G211" s="38"/>
      <c r="H211" s="38"/>
      <c r="I211" s="213"/>
      <c r="J211" s="38"/>
      <c r="K211" s="38"/>
      <c r="L211" s="41"/>
      <c r="M211" s="214"/>
      <c r="N211" s="215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189</v>
      </c>
      <c r="AU211" s="19" t="s">
        <v>85</v>
      </c>
    </row>
    <row r="212" spans="1:65" s="2" customFormat="1" ht="16.5" customHeight="1">
      <c r="A212" s="36"/>
      <c r="B212" s="37"/>
      <c r="C212" s="219" t="s">
        <v>411</v>
      </c>
      <c r="D212" s="219" t="s">
        <v>270</v>
      </c>
      <c r="E212" s="220" t="s">
        <v>412</v>
      </c>
      <c r="F212" s="221" t="s">
        <v>413</v>
      </c>
      <c r="G212" s="222" t="s">
        <v>386</v>
      </c>
      <c r="H212" s="223">
        <v>3</v>
      </c>
      <c r="I212" s="224"/>
      <c r="J212" s="225">
        <f>ROUND(I212*H212,2)</f>
        <v>0</v>
      </c>
      <c r="K212" s="221" t="s">
        <v>187</v>
      </c>
      <c r="L212" s="226"/>
      <c r="M212" s="227" t="s">
        <v>19</v>
      </c>
      <c r="N212" s="228" t="s">
        <v>46</v>
      </c>
      <c r="O212" s="66"/>
      <c r="P212" s="184">
        <f>O212*H212</f>
        <v>0</v>
      </c>
      <c r="Q212" s="184">
        <v>0.115</v>
      </c>
      <c r="R212" s="184">
        <f>Q212*H212</f>
        <v>0.34500000000000003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393</v>
      </c>
      <c r="AT212" s="186" t="s">
        <v>270</v>
      </c>
      <c r="AU212" s="186" t="s">
        <v>85</v>
      </c>
      <c r="AY212" s="19" t="s">
        <v>120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83</v>
      </c>
      <c r="BK212" s="187">
        <f>ROUND(I212*H212,2)</f>
        <v>0</v>
      </c>
      <c r="BL212" s="19" t="s">
        <v>387</v>
      </c>
      <c r="BM212" s="186" t="s">
        <v>414</v>
      </c>
    </row>
    <row r="213" spans="1:65" s="13" customFormat="1" ht="11.25">
      <c r="B213" s="188"/>
      <c r="C213" s="189"/>
      <c r="D213" s="190" t="s">
        <v>132</v>
      </c>
      <c r="E213" s="191" t="s">
        <v>19</v>
      </c>
      <c r="F213" s="192" t="s">
        <v>415</v>
      </c>
      <c r="G213" s="189"/>
      <c r="H213" s="193">
        <v>1</v>
      </c>
      <c r="I213" s="194"/>
      <c r="J213" s="189"/>
      <c r="K213" s="189"/>
      <c r="L213" s="195"/>
      <c r="M213" s="196"/>
      <c r="N213" s="197"/>
      <c r="O213" s="197"/>
      <c r="P213" s="197"/>
      <c r="Q213" s="197"/>
      <c r="R213" s="197"/>
      <c r="S213" s="197"/>
      <c r="T213" s="198"/>
      <c r="AT213" s="199" t="s">
        <v>132</v>
      </c>
      <c r="AU213" s="199" t="s">
        <v>85</v>
      </c>
      <c r="AV213" s="13" t="s">
        <v>85</v>
      </c>
      <c r="AW213" s="13" t="s">
        <v>37</v>
      </c>
      <c r="AX213" s="13" t="s">
        <v>75</v>
      </c>
      <c r="AY213" s="199" t="s">
        <v>120</v>
      </c>
    </row>
    <row r="214" spans="1:65" s="13" customFormat="1" ht="11.25">
      <c r="B214" s="188"/>
      <c r="C214" s="189"/>
      <c r="D214" s="190" t="s">
        <v>132</v>
      </c>
      <c r="E214" s="191" t="s">
        <v>19</v>
      </c>
      <c r="F214" s="192" t="s">
        <v>416</v>
      </c>
      <c r="G214" s="189"/>
      <c r="H214" s="193">
        <v>2</v>
      </c>
      <c r="I214" s="194"/>
      <c r="J214" s="189"/>
      <c r="K214" s="189"/>
      <c r="L214" s="195"/>
      <c r="M214" s="196"/>
      <c r="N214" s="197"/>
      <c r="O214" s="197"/>
      <c r="P214" s="197"/>
      <c r="Q214" s="197"/>
      <c r="R214" s="197"/>
      <c r="S214" s="197"/>
      <c r="T214" s="198"/>
      <c r="AT214" s="199" t="s">
        <v>132</v>
      </c>
      <c r="AU214" s="199" t="s">
        <v>85</v>
      </c>
      <c r="AV214" s="13" t="s">
        <v>85</v>
      </c>
      <c r="AW214" s="13" t="s">
        <v>37</v>
      </c>
      <c r="AX214" s="13" t="s">
        <v>75</v>
      </c>
      <c r="AY214" s="199" t="s">
        <v>120</v>
      </c>
    </row>
    <row r="215" spans="1:65" s="14" customFormat="1" ht="11.25">
      <c r="B215" s="200"/>
      <c r="C215" s="201"/>
      <c r="D215" s="190" t="s">
        <v>132</v>
      </c>
      <c r="E215" s="202" t="s">
        <v>19</v>
      </c>
      <c r="F215" s="203" t="s">
        <v>167</v>
      </c>
      <c r="G215" s="201"/>
      <c r="H215" s="204">
        <v>3</v>
      </c>
      <c r="I215" s="205"/>
      <c r="J215" s="201"/>
      <c r="K215" s="201"/>
      <c r="L215" s="206"/>
      <c r="M215" s="216"/>
      <c r="N215" s="217"/>
      <c r="O215" s="217"/>
      <c r="P215" s="217"/>
      <c r="Q215" s="217"/>
      <c r="R215" s="217"/>
      <c r="S215" s="217"/>
      <c r="T215" s="218"/>
      <c r="AT215" s="210" t="s">
        <v>132</v>
      </c>
      <c r="AU215" s="210" t="s">
        <v>85</v>
      </c>
      <c r="AV215" s="14" t="s">
        <v>139</v>
      </c>
      <c r="AW215" s="14" t="s">
        <v>37</v>
      </c>
      <c r="AX215" s="14" t="s">
        <v>83</v>
      </c>
      <c r="AY215" s="210" t="s">
        <v>120</v>
      </c>
    </row>
    <row r="216" spans="1:65" s="2" customFormat="1" ht="24.2" customHeight="1">
      <c r="A216" s="36"/>
      <c r="B216" s="37"/>
      <c r="C216" s="175" t="s">
        <v>417</v>
      </c>
      <c r="D216" s="175" t="s">
        <v>123</v>
      </c>
      <c r="E216" s="176" t="s">
        <v>418</v>
      </c>
      <c r="F216" s="177" t="s">
        <v>419</v>
      </c>
      <c r="G216" s="178" t="s">
        <v>386</v>
      </c>
      <c r="H216" s="179">
        <v>2</v>
      </c>
      <c r="I216" s="180"/>
      <c r="J216" s="181">
        <f>ROUND(I216*H216,2)</f>
        <v>0</v>
      </c>
      <c r="K216" s="177" t="s">
        <v>187</v>
      </c>
      <c r="L216" s="41"/>
      <c r="M216" s="182" t="s">
        <v>19</v>
      </c>
      <c r="N216" s="183" t="s">
        <v>46</v>
      </c>
      <c r="O216" s="66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387</v>
      </c>
      <c r="AT216" s="186" t="s">
        <v>123</v>
      </c>
      <c r="AU216" s="186" t="s">
        <v>85</v>
      </c>
      <c r="AY216" s="19" t="s">
        <v>120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83</v>
      </c>
      <c r="BK216" s="187">
        <f>ROUND(I216*H216,2)</f>
        <v>0</v>
      </c>
      <c r="BL216" s="19" t="s">
        <v>387</v>
      </c>
      <c r="BM216" s="186" t="s">
        <v>420</v>
      </c>
    </row>
    <row r="217" spans="1:65" s="2" customFormat="1" ht="11.25">
      <c r="A217" s="36"/>
      <c r="B217" s="37"/>
      <c r="C217" s="38"/>
      <c r="D217" s="211" t="s">
        <v>189</v>
      </c>
      <c r="E217" s="38"/>
      <c r="F217" s="212" t="s">
        <v>421</v>
      </c>
      <c r="G217" s="38"/>
      <c r="H217" s="38"/>
      <c r="I217" s="213"/>
      <c r="J217" s="38"/>
      <c r="K217" s="38"/>
      <c r="L217" s="41"/>
      <c r="M217" s="214"/>
      <c r="N217" s="215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189</v>
      </c>
      <c r="AU217" s="19" t="s">
        <v>85</v>
      </c>
    </row>
    <row r="218" spans="1:65" s="2" customFormat="1" ht="24.2" customHeight="1">
      <c r="A218" s="36"/>
      <c r="B218" s="37"/>
      <c r="C218" s="219" t="s">
        <v>422</v>
      </c>
      <c r="D218" s="219" t="s">
        <v>270</v>
      </c>
      <c r="E218" s="220" t="s">
        <v>423</v>
      </c>
      <c r="F218" s="221" t="s">
        <v>424</v>
      </c>
      <c r="G218" s="222" t="s">
        <v>386</v>
      </c>
      <c r="H218" s="223">
        <v>1</v>
      </c>
      <c r="I218" s="224"/>
      <c r="J218" s="225">
        <f>ROUND(I218*H218,2)</f>
        <v>0</v>
      </c>
      <c r="K218" s="221" t="s">
        <v>187</v>
      </c>
      <c r="L218" s="226"/>
      <c r="M218" s="227" t="s">
        <v>19</v>
      </c>
      <c r="N218" s="228" t="s">
        <v>46</v>
      </c>
      <c r="O218" s="66"/>
      <c r="P218" s="184">
        <f>O218*H218</f>
        <v>0</v>
      </c>
      <c r="Q218" s="184">
        <v>1.2800000000000001E-2</v>
      </c>
      <c r="R218" s="184">
        <f>Q218*H218</f>
        <v>1.2800000000000001E-2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393</v>
      </c>
      <c r="AT218" s="186" t="s">
        <v>270</v>
      </c>
      <c r="AU218" s="186" t="s">
        <v>85</v>
      </c>
      <c r="AY218" s="19" t="s">
        <v>120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83</v>
      </c>
      <c r="BK218" s="187">
        <f>ROUND(I218*H218,2)</f>
        <v>0</v>
      </c>
      <c r="BL218" s="19" t="s">
        <v>387</v>
      </c>
      <c r="BM218" s="186" t="s">
        <v>425</v>
      </c>
    </row>
    <row r="219" spans="1:65" s="13" customFormat="1" ht="11.25">
      <c r="B219" s="188"/>
      <c r="C219" s="189"/>
      <c r="D219" s="190" t="s">
        <v>132</v>
      </c>
      <c r="E219" s="191" t="s">
        <v>19</v>
      </c>
      <c r="F219" s="192" t="s">
        <v>405</v>
      </c>
      <c r="G219" s="189"/>
      <c r="H219" s="193">
        <v>1</v>
      </c>
      <c r="I219" s="194"/>
      <c r="J219" s="189"/>
      <c r="K219" s="189"/>
      <c r="L219" s="195"/>
      <c r="M219" s="196"/>
      <c r="N219" s="197"/>
      <c r="O219" s="197"/>
      <c r="P219" s="197"/>
      <c r="Q219" s="197"/>
      <c r="R219" s="197"/>
      <c r="S219" s="197"/>
      <c r="T219" s="198"/>
      <c r="AT219" s="199" t="s">
        <v>132</v>
      </c>
      <c r="AU219" s="199" t="s">
        <v>85</v>
      </c>
      <c r="AV219" s="13" t="s">
        <v>85</v>
      </c>
      <c r="AW219" s="13" t="s">
        <v>37</v>
      </c>
      <c r="AX219" s="13" t="s">
        <v>83</v>
      </c>
      <c r="AY219" s="199" t="s">
        <v>120</v>
      </c>
    </row>
    <row r="220" spans="1:65" s="2" customFormat="1" ht="24.2" customHeight="1">
      <c r="A220" s="36"/>
      <c r="B220" s="37"/>
      <c r="C220" s="219" t="s">
        <v>426</v>
      </c>
      <c r="D220" s="219" t="s">
        <v>270</v>
      </c>
      <c r="E220" s="220" t="s">
        <v>427</v>
      </c>
      <c r="F220" s="221" t="s">
        <v>428</v>
      </c>
      <c r="G220" s="222" t="s">
        <v>386</v>
      </c>
      <c r="H220" s="223">
        <v>1</v>
      </c>
      <c r="I220" s="224"/>
      <c r="J220" s="225">
        <f>ROUND(I220*H220,2)</f>
        <v>0</v>
      </c>
      <c r="K220" s="221" t="s">
        <v>187</v>
      </c>
      <c r="L220" s="226"/>
      <c r="M220" s="227" t="s">
        <v>19</v>
      </c>
      <c r="N220" s="228" t="s">
        <v>46</v>
      </c>
      <c r="O220" s="66"/>
      <c r="P220" s="184">
        <f>O220*H220</f>
        <v>0</v>
      </c>
      <c r="Q220" s="184">
        <v>1.0500000000000001E-2</v>
      </c>
      <c r="R220" s="184">
        <f>Q220*H220</f>
        <v>1.0500000000000001E-2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393</v>
      </c>
      <c r="AT220" s="186" t="s">
        <v>270</v>
      </c>
      <c r="AU220" s="186" t="s">
        <v>85</v>
      </c>
      <c r="AY220" s="19" t="s">
        <v>120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83</v>
      </c>
      <c r="BK220" s="187">
        <f>ROUND(I220*H220,2)</f>
        <v>0</v>
      </c>
      <c r="BL220" s="19" t="s">
        <v>387</v>
      </c>
      <c r="BM220" s="186" t="s">
        <v>429</v>
      </c>
    </row>
    <row r="221" spans="1:65" s="13" customFormat="1" ht="11.25">
      <c r="B221" s="188"/>
      <c r="C221" s="189"/>
      <c r="D221" s="190" t="s">
        <v>132</v>
      </c>
      <c r="E221" s="191" t="s">
        <v>19</v>
      </c>
      <c r="F221" s="192" t="s">
        <v>405</v>
      </c>
      <c r="G221" s="189"/>
      <c r="H221" s="193">
        <v>1</v>
      </c>
      <c r="I221" s="194"/>
      <c r="J221" s="189"/>
      <c r="K221" s="189"/>
      <c r="L221" s="195"/>
      <c r="M221" s="196"/>
      <c r="N221" s="197"/>
      <c r="O221" s="197"/>
      <c r="P221" s="197"/>
      <c r="Q221" s="197"/>
      <c r="R221" s="197"/>
      <c r="S221" s="197"/>
      <c r="T221" s="198"/>
      <c r="AT221" s="199" t="s">
        <v>132</v>
      </c>
      <c r="AU221" s="199" t="s">
        <v>85</v>
      </c>
      <c r="AV221" s="13" t="s">
        <v>85</v>
      </c>
      <c r="AW221" s="13" t="s">
        <v>37</v>
      </c>
      <c r="AX221" s="13" t="s">
        <v>83</v>
      </c>
      <c r="AY221" s="199" t="s">
        <v>120</v>
      </c>
    </row>
    <row r="222" spans="1:65" s="2" customFormat="1" ht="24.2" customHeight="1">
      <c r="A222" s="36"/>
      <c r="B222" s="37"/>
      <c r="C222" s="175" t="s">
        <v>430</v>
      </c>
      <c r="D222" s="175" t="s">
        <v>123</v>
      </c>
      <c r="E222" s="176" t="s">
        <v>431</v>
      </c>
      <c r="F222" s="177" t="s">
        <v>432</v>
      </c>
      <c r="G222" s="178" t="s">
        <v>433</v>
      </c>
      <c r="H222" s="179">
        <v>3</v>
      </c>
      <c r="I222" s="180"/>
      <c r="J222" s="181">
        <f>ROUND(I222*H222,2)</f>
        <v>0</v>
      </c>
      <c r="K222" s="177" t="s">
        <v>187</v>
      </c>
      <c r="L222" s="41"/>
      <c r="M222" s="182" t="s">
        <v>19</v>
      </c>
      <c r="N222" s="183" t="s">
        <v>46</v>
      </c>
      <c r="O222" s="66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139</v>
      </c>
      <c r="AT222" s="186" t="s">
        <v>123</v>
      </c>
      <c r="AU222" s="186" t="s">
        <v>85</v>
      </c>
      <c r="AY222" s="19" t="s">
        <v>120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83</v>
      </c>
      <c r="BK222" s="187">
        <f>ROUND(I222*H222,2)</f>
        <v>0</v>
      </c>
      <c r="BL222" s="19" t="s">
        <v>139</v>
      </c>
      <c r="BM222" s="186" t="s">
        <v>434</v>
      </c>
    </row>
    <row r="223" spans="1:65" s="2" customFormat="1" ht="11.25">
      <c r="A223" s="36"/>
      <c r="B223" s="37"/>
      <c r="C223" s="38"/>
      <c r="D223" s="211" t="s">
        <v>189</v>
      </c>
      <c r="E223" s="38"/>
      <c r="F223" s="212" t="s">
        <v>435</v>
      </c>
      <c r="G223" s="38"/>
      <c r="H223" s="38"/>
      <c r="I223" s="213"/>
      <c r="J223" s="38"/>
      <c r="K223" s="38"/>
      <c r="L223" s="41"/>
      <c r="M223" s="214"/>
      <c r="N223" s="215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189</v>
      </c>
      <c r="AU223" s="19" t="s">
        <v>85</v>
      </c>
    </row>
    <row r="224" spans="1:65" s="12" customFormat="1" ht="22.9" customHeight="1">
      <c r="B224" s="159"/>
      <c r="C224" s="160"/>
      <c r="D224" s="161" t="s">
        <v>74</v>
      </c>
      <c r="E224" s="173" t="s">
        <v>436</v>
      </c>
      <c r="F224" s="173" t="s">
        <v>437</v>
      </c>
      <c r="G224" s="160"/>
      <c r="H224" s="160"/>
      <c r="I224" s="163"/>
      <c r="J224" s="174">
        <f>BK224</f>
        <v>0</v>
      </c>
      <c r="K224" s="160"/>
      <c r="L224" s="165"/>
      <c r="M224" s="166"/>
      <c r="N224" s="167"/>
      <c r="O224" s="167"/>
      <c r="P224" s="168">
        <f>SUM(P225:P226)</f>
        <v>0</v>
      </c>
      <c r="Q224" s="167"/>
      <c r="R224" s="168">
        <f>SUM(R225:R226)</f>
        <v>1.407E-3</v>
      </c>
      <c r="S224" s="167"/>
      <c r="T224" s="169">
        <f>SUM(T225:T226)</f>
        <v>0</v>
      </c>
      <c r="AR224" s="170" t="s">
        <v>134</v>
      </c>
      <c r="AT224" s="171" t="s">
        <v>74</v>
      </c>
      <c r="AU224" s="171" t="s">
        <v>83</v>
      </c>
      <c r="AY224" s="170" t="s">
        <v>120</v>
      </c>
      <c r="BK224" s="172">
        <f>SUM(BK225:BK226)</f>
        <v>0</v>
      </c>
    </row>
    <row r="225" spans="1:65" s="2" customFormat="1" ht="37.9" customHeight="1">
      <c r="A225" s="36"/>
      <c r="B225" s="37"/>
      <c r="C225" s="175" t="s">
        <v>438</v>
      </c>
      <c r="D225" s="175" t="s">
        <v>123</v>
      </c>
      <c r="E225" s="176" t="s">
        <v>439</v>
      </c>
      <c r="F225" s="177" t="s">
        <v>440</v>
      </c>
      <c r="G225" s="178" t="s">
        <v>215</v>
      </c>
      <c r="H225" s="179">
        <v>20.100000000000001</v>
      </c>
      <c r="I225" s="180"/>
      <c r="J225" s="181">
        <f>ROUND(I225*H225,2)</f>
        <v>0</v>
      </c>
      <c r="K225" s="177" t="s">
        <v>187</v>
      </c>
      <c r="L225" s="41"/>
      <c r="M225" s="182" t="s">
        <v>19</v>
      </c>
      <c r="N225" s="183" t="s">
        <v>46</v>
      </c>
      <c r="O225" s="66"/>
      <c r="P225" s="184">
        <f>O225*H225</f>
        <v>0</v>
      </c>
      <c r="Q225" s="184">
        <v>6.9999999999999994E-5</v>
      </c>
      <c r="R225" s="184">
        <f>Q225*H225</f>
        <v>1.407E-3</v>
      </c>
      <c r="S225" s="184">
        <v>0</v>
      </c>
      <c r="T225" s="185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6" t="s">
        <v>387</v>
      </c>
      <c r="AT225" s="186" t="s">
        <v>123</v>
      </c>
      <c r="AU225" s="186" t="s">
        <v>85</v>
      </c>
      <c r="AY225" s="19" t="s">
        <v>120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19" t="s">
        <v>83</v>
      </c>
      <c r="BK225" s="187">
        <f>ROUND(I225*H225,2)</f>
        <v>0</v>
      </c>
      <c r="BL225" s="19" t="s">
        <v>387</v>
      </c>
      <c r="BM225" s="186" t="s">
        <v>441</v>
      </c>
    </row>
    <row r="226" spans="1:65" s="2" customFormat="1" ht="11.25">
      <c r="A226" s="36"/>
      <c r="B226" s="37"/>
      <c r="C226" s="38"/>
      <c r="D226" s="211" t="s">
        <v>189</v>
      </c>
      <c r="E226" s="38"/>
      <c r="F226" s="212" t="s">
        <v>442</v>
      </c>
      <c r="G226" s="38"/>
      <c r="H226" s="38"/>
      <c r="I226" s="213"/>
      <c r="J226" s="38"/>
      <c r="K226" s="38"/>
      <c r="L226" s="41"/>
      <c r="M226" s="239"/>
      <c r="N226" s="240"/>
      <c r="O226" s="241"/>
      <c r="P226" s="241"/>
      <c r="Q226" s="241"/>
      <c r="R226" s="241"/>
      <c r="S226" s="241"/>
      <c r="T226" s="242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189</v>
      </c>
      <c r="AU226" s="19" t="s">
        <v>85</v>
      </c>
    </row>
    <row r="227" spans="1:65" s="2" customFormat="1" ht="6.95" customHeight="1">
      <c r="A227" s="36"/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41"/>
      <c r="M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</row>
  </sheetData>
  <sheetProtection algorithmName="SHA-512" hashValue="FQL2qHXXqzhFWFl86OIqJR5GhsZ5lj9Tee4t7REg9rQChA9gzn/K/IyolpVSvWrq1IwQCB32bKO9lhF/w/BZ4A==" saltValue="PdvJVG+TKq4vPdSODFf3nDMj3538tFm+sT6KeXvnh2efRyUqOKzqCXg/e6bPfvSfOwzsKom71GKbuPMk+4E/+Q==" spinCount="100000" sheet="1" objects="1" scenarios="1" formatColumns="0" formatRows="0" autoFilter="0"/>
  <autoFilter ref="C90:K226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/>
    <hyperlink ref="F97" r:id="rId2"/>
    <hyperlink ref="F99" r:id="rId3"/>
    <hyperlink ref="F104" r:id="rId4"/>
    <hyperlink ref="F109" r:id="rId5"/>
    <hyperlink ref="F112" r:id="rId6"/>
    <hyperlink ref="F115" r:id="rId7"/>
    <hyperlink ref="F118" r:id="rId8"/>
    <hyperlink ref="F121" r:id="rId9"/>
    <hyperlink ref="F123" r:id="rId10"/>
    <hyperlink ref="F125" r:id="rId11"/>
    <hyperlink ref="F130" r:id="rId12"/>
    <hyperlink ref="F133" r:id="rId13"/>
    <hyperlink ref="F135" r:id="rId14"/>
    <hyperlink ref="F139" r:id="rId15"/>
    <hyperlink ref="F145" r:id="rId16"/>
    <hyperlink ref="F152" r:id="rId17"/>
    <hyperlink ref="F160" r:id="rId18"/>
    <hyperlink ref="F164" r:id="rId19"/>
    <hyperlink ref="F170" r:id="rId20"/>
    <hyperlink ref="F175" r:id="rId21"/>
    <hyperlink ref="F177" r:id="rId22"/>
    <hyperlink ref="F180" r:id="rId23"/>
    <hyperlink ref="F183" r:id="rId24"/>
    <hyperlink ref="F187" r:id="rId25"/>
    <hyperlink ref="F192" r:id="rId26"/>
    <hyperlink ref="F203" r:id="rId27"/>
    <hyperlink ref="F207" r:id="rId28"/>
    <hyperlink ref="F211" r:id="rId29"/>
    <hyperlink ref="F217" r:id="rId30"/>
    <hyperlink ref="F223" r:id="rId31"/>
    <hyperlink ref="F226" r:id="rId3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Přechod pro chodce, ul. Dvořákova, Kyjov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443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95</v>
      </c>
      <c r="G12" s="36"/>
      <c r="H12" s="36"/>
      <c r="I12" s="107" t="s">
        <v>23</v>
      </c>
      <c r="J12" s="110" t="str">
        <f>'Rekapitulace stavby'!AN8</f>
        <v>10. 6. 2024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96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96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ROUND((SUM(BE87:BE255)),  2)</f>
        <v>0</v>
      </c>
      <c r="G33" s="36"/>
      <c r="H33" s="36"/>
      <c r="I33" s="120">
        <v>0.21</v>
      </c>
      <c r="J33" s="119">
        <f>ROUND(((SUM(BE87:BE255))*I33),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ROUND((SUM(BF87:BF255)),  2)</f>
        <v>0</v>
      </c>
      <c r="G34" s="36"/>
      <c r="H34" s="36"/>
      <c r="I34" s="120">
        <v>0.12</v>
      </c>
      <c r="J34" s="119">
        <f>ROUND(((SUM(BF87:BF255))*I34),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ROUND((SUM(BG87:BG255)),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ROUND((SUM(BH87:BH255)),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ROUND((SUM(BI87:BI255)),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Přechod pro chodce, ul. Dvořákova, Kyjov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2" t="str">
        <f>E9</f>
        <v>SO 101 - Zpevněné plochy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10. 6. 2024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Kyjov</v>
      </c>
      <c r="G54" s="38"/>
      <c r="H54" s="38"/>
      <c r="I54" s="31" t="s">
        <v>33</v>
      </c>
      <c r="J54" s="34" t="str">
        <f>E21</f>
        <v xml:space="preserve"> Ing. Vojtěch Holub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Ing. Vojtěch Holub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98</v>
      </c>
      <c r="D57" s="133"/>
      <c r="E57" s="133"/>
      <c r="F57" s="133"/>
      <c r="G57" s="133"/>
      <c r="H57" s="133"/>
      <c r="I57" s="133"/>
      <c r="J57" s="134" t="s">
        <v>99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100</v>
      </c>
    </row>
    <row r="60" spans="1:47" s="9" customFormat="1" ht="24.95" customHeight="1">
      <c r="B60" s="136"/>
      <c r="C60" s="137"/>
      <c r="D60" s="138" t="s">
        <v>169</v>
      </c>
      <c r="E60" s="139"/>
      <c r="F60" s="139"/>
      <c r="G60" s="139"/>
      <c r="H60" s="139"/>
      <c r="I60" s="139"/>
      <c r="J60" s="140">
        <f>J88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170</v>
      </c>
      <c r="E61" s="145"/>
      <c r="F61" s="145"/>
      <c r="G61" s="145"/>
      <c r="H61" s="145"/>
      <c r="I61" s="145"/>
      <c r="J61" s="146">
        <f>J89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173</v>
      </c>
      <c r="E62" s="145"/>
      <c r="F62" s="145"/>
      <c r="G62" s="145"/>
      <c r="H62" s="145"/>
      <c r="I62" s="145"/>
      <c r="J62" s="146">
        <f>J150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444</v>
      </c>
      <c r="E63" s="145"/>
      <c r="F63" s="145"/>
      <c r="G63" s="145"/>
      <c r="H63" s="145"/>
      <c r="I63" s="145"/>
      <c r="J63" s="146">
        <f>J194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174</v>
      </c>
      <c r="E64" s="145"/>
      <c r="F64" s="145"/>
      <c r="G64" s="145"/>
      <c r="H64" s="145"/>
      <c r="I64" s="145"/>
      <c r="J64" s="146">
        <f>J235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175</v>
      </c>
      <c r="E65" s="145"/>
      <c r="F65" s="145"/>
      <c r="G65" s="145"/>
      <c r="H65" s="145"/>
      <c r="I65" s="145"/>
      <c r="J65" s="146">
        <f>J248</f>
        <v>0</v>
      </c>
      <c r="K65" s="143"/>
      <c r="L65" s="147"/>
    </row>
    <row r="66" spans="1:31" s="9" customFormat="1" ht="24.95" customHeight="1">
      <c r="B66" s="136"/>
      <c r="C66" s="137"/>
      <c r="D66" s="138" t="s">
        <v>176</v>
      </c>
      <c r="E66" s="139"/>
      <c r="F66" s="139"/>
      <c r="G66" s="139"/>
      <c r="H66" s="139"/>
      <c r="I66" s="139"/>
      <c r="J66" s="140">
        <f>J251</f>
        <v>0</v>
      </c>
      <c r="K66" s="137"/>
      <c r="L66" s="141"/>
    </row>
    <row r="67" spans="1:31" s="10" customFormat="1" ht="19.899999999999999" customHeight="1">
      <c r="B67" s="142"/>
      <c r="C67" s="143"/>
      <c r="D67" s="144" t="s">
        <v>445</v>
      </c>
      <c r="E67" s="145"/>
      <c r="F67" s="145"/>
      <c r="G67" s="145"/>
      <c r="H67" s="145"/>
      <c r="I67" s="145"/>
      <c r="J67" s="146">
        <f>J252</f>
        <v>0</v>
      </c>
      <c r="K67" s="143"/>
      <c r="L67" s="147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105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80" t="str">
        <f>E7</f>
        <v>Přechod pro chodce, ul. Dvořákova, Kyjov</v>
      </c>
      <c r="F77" s="381"/>
      <c r="G77" s="381"/>
      <c r="H77" s="381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93</v>
      </c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52" t="str">
        <f>E9</f>
        <v>SO 101 - Zpevněné plochy</v>
      </c>
      <c r="F79" s="382"/>
      <c r="G79" s="382"/>
      <c r="H79" s="382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 xml:space="preserve"> </v>
      </c>
      <c r="G81" s="38"/>
      <c r="H81" s="38"/>
      <c r="I81" s="31" t="s">
        <v>23</v>
      </c>
      <c r="J81" s="61" t="str">
        <f>IF(J12="","",J12)</f>
        <v>10. 6. 2024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25</v>
      </c>
      <c r="D83" s="38"/>
      <c r="E83" s="38"/>
      <c r="F83" s="29" t="str">
        <f>E15</f>
        <v>Město Kyjov</v>
      </c>
      <c r="G83" s="38"/>
      <c r="H83" s="38"/>
      <c r="I83" s="31" t="s">
        <v>33</v>
      </c>
      <c r="J83" s="34" t="str">
        <f>E21</f>
        <v xml:space="preserve"> Ing. Vojtěch Holub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31</v>
      </c>
      <c r="D84" s="38"/>
      <c r="E84" s="38"/>
      <c r="F84" s="29" t="str">
        <f>IF(E18="","",E18)</f>
        <v>Vyplň údaj</v>
      </c>
      <c r="G84" s="38"/>
      <c r="H84" s="38"/>
      <c r="I84" s="31" t="s">
        <v>38</v>
      </c>
      <c r="J84" s="34" t="str">
        <f>E24</f>
        <v xml:space="preserve"> Ing. Vojtěch Holub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48"/>
      <c r="B86" s="149"/>
      <c r="C86" s="150" t="s">
        <v>106</v>
      </c>
      <c r="D86" s="151" t="s">
        <v>60</v>
      </c>
      <c r="E86" s="151" t="s">
        <v>56</v>
      </c>
      <c r="F86" s="151" t="s">
        <v>57</v>
      </c>
      <c r="G86" s="151" t="s">
        <v>107</v>
      </c>
      <c r="H86" s="151" t="s">
        <v>108</v>
      </c>
      <c r="I86" s="151" t="s">
        <v>109</v>
      </c>
      <c r="J86" s="151" t="s">
        <v>99</v>
      </c>
      <c r="K86" s="152" t="s">
        <v>110</v>
      </c>
      <c r="L86" s="153"/>
      <c r="M86" s="70" t="s">
        <v>19</v>
      </c>
      <c r="N86" s="71" t="s">
        <v>45</v>
      </c>
      <c r="O86" s="71" t="s">
        <v>111</v>
      </c>
      <c r="P86" s="71" t="s">
        <v>112</v>
      </c>
      <c r="Q86" s="71" t="s">
        <v>113</v>
      </c>
      <c r="R86" s="71" t="s">
        <v>114</v>
      </c>
      <c r="S86" s="71" t="s">
        <v>115</v>
      </c>
      <c r="T86" s="72" t="s">
        <v>116</v>
      </c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65" s="2" customFormat="1" ht="22.9" customHeight="1">
      <c r="A87" s="36"/>
      <c r="B87" s="37"/>
      <c r="C87" s="77" t="s">
        <v>117</v>
      </c>
      <c r="D87" s="38"/>
      <c r="E87" s="38"/>
      <c r="F87" s="38"/>
      <c r="G87" s="38"/>
      <c r="H87" s="38"/>
      <c r="I87" s="38"/>
      <c r="J87" s="154">
        <f>BK87</f>
        <v>0</v>
      </c>
      <c r="K87" s="38"/>
      <c r="L87" s="41"/>
      <c r="M87" s="73"/>
      <c r="N87" s="155"/>
      <c r="O87" s="74"/>
      <c r="P87" s="156">
        <f>P88+P251</f>
        <v>0</v>
      </c>
      <c r="Q87" s="74"/>
      <c r="R87" s="156">
        <f>R88+R251</f>
        <v>48.825432160000005</v>
      </c>
      <c r="S87" s="74"/>
      <c r="T87" s="157">
        <f>T88+T251</f>
        <v>25.713100000000001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74</v>
      </c>
      <c r="AU87" s="19" t="s">
        <v>100</v>
      </c>
      <c r="BK87" s="158">
        <f>BK88+BK251</f>
        <v>0</v>
      </c>
    </row>
    <row r="88" spans="1:65" s="12" customFormat="1" ht="25.9" customHeight="1">
      <c r="B88" s="159"/>
      <c r="C88" s="160"/>
      <c r="D88" s="161" t="s">
        <v>74</v>
      </c>
      <c r="E88" s="162" t="s">
        <v>181</v>
      </c>
      <c r="F88" s="162" t="s">
        <v>182</v>
      </c>
      <c r="G88" s="160"/>
      <c r="H88" s="160"/>
      <c r="I88" s="163"/>
      <c r="J88" s="164">
        <f>BK88</f>
        <v>0</v>
      </c>
      <c r="K88" s="160"/>
      <c r="L88" s="165"/>
      <c r="M88" s="166"/>
      <c r="N88" s="167"/>
      <c r="O88" s="167"/>
      <c r="P88" s="168">
        <f>P89+P150+P194+P235+P248</f>
        <v>0</v>
      </c>
      <c r="Q88" s="167"/>
      <c r="R88" s="168">
        <f>R89+R150+R194+R235+R248</f>
        <v>48.824574660000003</v>
      </c>
      <c r="S88" s="167"/>
      <c r="T88" s="169">
        <f>T89+T150+T194+T235+T248</f>
        <v>25.713100000000001</v>
      </c>
      <c r="AR88" s="170" t="s">
        <v>83</v>
      </c>
      <c r="AT88" s="171" t="s">
        <v>74</v>
      </c>
      <c r="AU88" s="171" t="s">
        <v>75</v>
      </c>
      <c r="AY88" s="170" t="s">
        <v>120</v>
      </c>
      <c r="BK88" s="172">
        <f>BK89+BK150+BK194+BK235+BK248</f>
        <v>0</v>
      </c>
    </row>
    <row r="89" spans="1:65" s="12" customFormat="1" ht="22.9" customHeight="1">
      <c r="B89" s="159"/>
      <c r="C89" s="160"/>
      <c r="D89" s="161" t="s">
        <v>74</v>
      </c>
      <c r="E89" s="173" t="s">
        <v>83</v>
      </c>
      <c r="F89" s="173" t="s">
        <v>183</v>
      </c>
      <c r="G89" s="160"/>
      <c r="H89" s="160"/>
      <c r="I89" s="163"/>
      <c r="J89" s="174">
        <f>BK89</f>
        <v>0</v>
      </c>
      <c r="K89" s="160"/>
      <c r="L89" s="165"/>
      <c r="M89" s="166"/>
      <c r="N89" s="167"/>
      <c r="O89" s="167"/>
      <c r="P89" s="168">
        <f>SUM(P90:P149)</f>
        <v>0</v>
      </c>
      <c r="Q89" s="167"/>
      <c r="R89" s="168">
        <f>SUM(R90:R149)</f>
        <v>2.8000000000000003E-4</v>
      </c>
      <c r="S89" s="167"/>
      <c r="T89" s="169">
        <f>SUM(T90:T149)</f>
        <v>25.549099999999999</v>
      </c>
      <c r="AR89" s="170" t="s">
        <v>83</v>
      </c>
      <c r="AT89" s="171" t="s">
        <v>74</v>
      </c>
      <c r="AU89" s="171" t="s">
        <v>83</v>
      </c>
      <c r="AY89" s="170" t="s">
        <v>120</v>
      </c>
      <c r="BK89" s="172">
        <f>SUM(BK90:BK149)</f>
        <v>0</v>
      </c>
    </row>
    <row r="90" spans="1:65" s="2" customFormat="1" ht="66.75" customHeight="1">
      <c r="A90" s="36"/>
      <c r="B90" s="37"/>
      <c r="C90" s="175" t="s">
        <v>83</v>
      </c>
      <c r="D90" s="175" t="s">
        <v>123</v>
      </c>
      <c r="E90" s="176" t="s">
        <v>446</v>
      </c>
      <c r="F90" s="177" t="s">
        <v>447</v>
      </c>
      <c r="G90" s="178" t="s">
        <v>186</v>
      </c>
      <c r="H90" s="179">
        <v>30.9</v>
      </c>
      <c r="I90" s="180"/>
      <c r="J90" s="181">
        <f>ROUND(I90*H90,2)</f>
        <v>0</v>
      </c>
      <c r="K90" s="177" t="s">
        <v>187</v>
      </c>
      <c r="L90" s="41"/>
      <c r="M90" s="182" t="s">
        <v>19</v>
      </c>
      <c r="N90" s="183" t="s">
        <v>46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0.26</v>
      </c>
      <c r="T90" s="185">
        <f>S90*H90</f>
        <v>8.0340000000000007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139</v>
      </c>
      <c r="AT90" s="186" t="s">
        <v>123</v>
      </c>
      <c r="AU90" s="186" t="s">
        <v>85</v>
      </c>
      <c r="AY90" s="19" t="s">
        <v>120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83</v>
      </c>
      <c r="BK90" s="187">
        <f>ROUND(I90*H90,2)</f>
        <v>0</v>
      </c>
      <c r="BL90" s="19" t="s">
        <v>139</v>
      </c>
      <c r="BM90" s="186" t="s">
        <v>448</v>
      </c>
    </row>
    <row r="91" spans="1:65" s="2" customFormat="1" ht="11.25">
      <c r="A91" s="36"/>
      <c r="B91" s="37"/>
      <c r="C91" s="38"/>
      <c r="D91" s="211" t="s">
        <v>189</v>
      </c>
      <c r="E91" s="38"/>
      <c r="F91" s="212" t="s">
        <v>449</v>
      </c>
      <c r="G91" s="38"/>
      <c r="H91" s="38"/>
      <c r="I91" s="213"/>
      <c r="J91" s="38"/>
      <c r="K91" s="38"/>
      <c r="L91" s="41"/>
      <c r="M91" s="214"/>
      <c r="N91" s="215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189</v>
      </c>
      <c r="AU91" s="19" t="s">
        <v>85</v>
      </c>
    </row>
    <row r="92" spans="1:65" s="13" customFormat="1" ht="11.25">
      <c r="B92" s="188"/>
      <c r="C92" s="189"/>
      <c r="D92" s="190" t="s">
        <v>132</v>
      </c>
      <c r="E92" s="191" t="s">
        <v>19</v>
      </c>
      <c r="F92" s="192" t="s">
        <v>450</v>
      </c>
      <c r="G92" s="189"/>
      <c r="H92" s="193">
        <v>24.5</v>
      </c>
      <c r="I92" s="194"/>
      <c r="J92" s="189"/>
      <c r="K92" s="189"/>
      <c r="L92" s="195"/>
      <c r="M92" s="196"/>
      <c r="N92" s="197"/>
      <c r="O92" s="197"/>
      <c r="P92" s="197"/>
      <c r="Q92" s="197"/>
      <c r="R92" s="197"/>
      <c r="S92" s="197"/>
      <c r="T92" s="198"/>
      <c r="AT92" s="199" t="s">
        <v>132</v>
      </c>
      <c r="AU92" s="199" t="s">
        <v>85</v>
      </c>
      <c r="AV92" s="13" t="s">
        <v>85</v>
      </c>
      <c r="AW92" s="13" t="s">
        <v>37</v>
      </c>
      <c r="AX92" s="13" t="s">
        <v>75</v>
      </c>
      <c r="AY92" s="199" t="s">
        <v>120</v>
      </c>
    </row>
    <row r="93" spans="1:65" s="13" customFormat="1" ht="11.25">
      <c r="B93" s="188"/>
      <c r="C93" s="189"/>
      <c r="D93" s="190" t="s">
        <v>132</v>
      </c>
      <c r="E93" s="191" t="s">
        <v>19</v>
      </c>
      <c r="F93" s="192" t="s">
        <v>451</v>
      </c>
      <c r="G93" s="189"/>
      <c r="H93" s="193">
        <v>6.4</v>
      </c>
      <c r="I93" s="194"/>
      <c r="J93" s="189"/>
      <c r="K93" s="189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132</v>
      </c>
      <c r="AU93" s="199" t="s">
        <v>85</v>
      </c>
      <c r="AV93" s="13" t="s">
        <v>85</v>
      </c>
      <c r="AW93" s="13" t="s">
        <v>37</v>
      </c>
      <c r="AX93" s="13" t="s">
        <v>75</v>
      </c>
      <c r="AY93" s="199" t="s">
        <v>120</v>
      </c>
    </row>
    <row r="94" spans="1:65" s="14" customFormat="1" ht="11.25">
      <c r="B94" s="200"/>
      <c r="C94" s="201"/>
      <c r="D94" s="190" t="s">
        <v>132</v>
      </c>
      <c r="E94" s="202" t="s">
        <v>19</v>
      </c>
      <c r="F94" s="203" t="s">
        <v>167</v>
      </c>
      <c r="G94" s="201"/>
      <c r="H94" s="204">
        <v>30.9</v>
      </c>
      <c r="I94" s="205"/>
      <c r="J94" s="201"/>
      <c r="K94" s="201"/>
      <c r="L94" s="206"/>
      <c r="M94" s="216"/>
      <c r="N94" s="217"/>
      <c r="O94" s="217"/>
      <c r="P94" s="217"/>
      <c r="Q94" s="217"/>
      <c r="R94" s="217"/>
      <c r="S94" s="217"/>
      <c r="T94" s="218"/>
      <c r="AT94" s="210" t="s">
        <v>132</v>
      </c>
      <c r="AU94" s="210" t="s">
        <v>85</v>
      </c>
      <c r="AV94" s="14" t="s">
        <v>139</v>
      </c>
      <c r="AW94" s="14" t="s">
        <v>37</v>
      </c>
      <c r="AX94" s="14" t="s">
        <v>83</v>
      </c>
      <c r="AY94" s="210" t="s">
        <v>120</v>
      </c>
    </row>
    <row r="95" spans="1:65" s="2" customFormat="1" ht="62.65" customHeight="1">
      <c r="A95" s="36"/>
      <c r="B95" s="37"/>
      <c r="C95" s="175" t="s">
        <v>85</v>
      </c>
      <c r="D95" s="175" t="s">
        <v>123</v>
      </c>
      <c r="E95" s="176" t="s">
        <v>452</v>
      </c>
      <c r="F95" s="177" t="s">
        <v>453</v>
      </c>
      <c r="G95" s="178" t="s">
        <v>186</v>
      </c>
      <c r="H95" s="179">
        <v>15.5</v>
      </c>
      <c r="I95" s="180"/>
      <c r="J95" s="181">
        <f>ROUND(I95*H95,2)</f>
        <v>0</v>
      </c>
      <c r="K95" s="177" t="s">
        <v>187</v>
      </c>
      <c r="L95" s="41"/>
      <c r="M95" s="182" t="s">
        <v>19</v>
      </c>
      <c r="N95" s="183" t="s">
        <v>46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0.17</v>
      </c>
      <c r="T95" s="185">
        <f>S95*H95</f>
        <v>2.6350000000000002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139</v>
      </c>
      <c r="AT95" s="186" t="s">
        <v>123</v>
      </c>
      <c r="AU95" s="186" t="s">
        <v>85</v>
      </c>
      <c r="AY95" s="19" t="s">
        <v>120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83</v>
      </c>
      <c r="BK95" s="187">
        <f>ROUND(I95*H95,2)</f>
        <v>0</v>
      </c>
      <c r="BL95" s="19" t="s">
        <v>139</v>
      </c>
      <c r="BM95" s="186" t="s">
        <v>454</v>
      </c>
    </row>
    <row r="96" spans="1:65" s="2" customFormat="1" ht="11.25">
      <c r="A96" s="36"/>
      <c r="B96" s="37"/>
      <c r="C96" s="38"/>
      <c r="D96" s="211" t="s">
        <v>189</v>
      </c>
      <c r="E96" s="38"/>
      <c r="F96" s="212" t="s">
        <v>455</v>
      </c>
      <c r="G96" s="38"/>
      <c r="H96" s="38"/>
      <c r="I96" s="213"/>
      <c r="J96" s="38"/>
      <c r="K96" s="38"/>
      <c r="L96" s="41"/>
      <c r="M96" s="214"/>
      <c r="N96" s="215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189</v>
      </c>
      <c r="AU96" s="19" t="s">
        <v>85</v>
      </c>
    </row>
    <row r="97" spans="1:65" s="13" customFormat="1" ht="11.25">
      <c r="B97" s="188"/>
      <c r="C97" s="189"/>
      <c r="D97" s="190" t="s">
        <v>132</v>
      </c>
      <c r="E97" s="191" t="s">
        <v>19</v>
      </c>
      <c r="F97" s="192" t="s">
        <v>451</v>
      </c>
      <c r="G97" s="189"/>
      <c r="H97" s="193">
        <v>6.4</v>
      </c>
      <c r="I97" s="194"/>
      <c r="J97" s="189"/>
      <c r="K97" s="189"/>
      <c r="L97" s="195"/>
      <c r="M97" s="196"/>
      <c r="N97" s="197"/>
      <c r="O97" s="197"/>
      <c r="P97" s="197"/>
      <c r="Q97" s="197"/>
      <c r="R97" s="197"/>
      <c r="S97" s="197"/>
      <c r="T97" s="198"/>
      <c r="AT97" s="199" t="s">
        <v>132</v>
      </c>
      <c r="AU97" s="199" t="s">
        <v>85</v>
      </c>
      <c r="AV97" s="13" t="s">
        <v>85</v>
      </c>
      <c r="AW97" s="13" t="s">
        <v>37</v>
      </c>
      <c r="AX97" s="13" t="s">
        <v>75</v>
      </c>
      <c r="AY97" s="199" t="s">
        <v>120</v>
      </c>
    </row>
    <row r="98" spans="1:65" s="13" customFormat="1" ht="11.25">
      <c r="B98" s="188"/>
      <c r="C98" s="189"/>
      <c r="D98" s="190" t="s">
        <v>132</v>
      </c>
      <c r="E98" s="191" t="s">
        <v>19</v>
      </c>
      <c r="F98" s="192" t="s">
        <v>456</v>
      </c>
      <c r="G98" s="189"/>
      <c r="H98" s="193">
        <v>9.1</v>
      </c>
      <c r="I98" s="194"/>
      <c r="J98" s="189"/>
      <c r="K98" s="189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132</v>
      </c>
      <c r="AU98" s="199" t="s">
        <v>85</v>
      </c>
      <c r="AV98" s="13" t="s">
        <v>85</v>
      </c>
      <c r="AW98" s="13" t="s">
        <v>37</v>
      </c>
      <c r="AX98" s="13" t="s">
        <v>75</v>
      </c>
      <c r="AY98" s="199" t="s">
        <v>120</v>
      </c>
    </row>
    <row r="99" spans="1:65" s="14" customFormat="1" ht="11.25">
      <c r="B99" s="200"/>
      <c r="C99" s="201"/>
      <c r="D99" s="190" t="s">
        <v>132</v>
      </c>
      <c r="E99" s="202" t="s">
        <v>19</v>
      </c>
      <c r="F99" s="203" t="s">
        <v>167</v>
      </c>
      <c r="G99" s="201"/>
      <c r="H99" s="204">
        <v>15.5</v>
      </c>
      <c r="I99" s="205"/>
      <c r="J99" s="201"/>
      <c r="K99" s="201"/>
      <c r="L99" s="206"/>
      <c r="M99" s="216"/>
      <c r="N99" s="217"/>
      <c r="O99" s="217"/>
      <c r="P99" s="217"/>
      <c r="Q99" s="217"/>
      <c r="R99" s="217"/>
      <c r="S99" s="217"/>
      <c r="T99" s="218"/>
      <c r="AT99" s="210" t="s">
        <v>132</v>
      </c>
      <c r="AU99" s="210" t="s">
        <v>85</v>
      </c>
      <c r="AV99" s="14" t="s">
        <v>139</v>
      </c>
      <c r="AW99" s="14" t="s">
        <v>37</v>
      </c>
      <c r="AX99" s="14" t="s">
        <v>83</v>
      </c>
      <c r="AY99" s="210" t="s">
        <v>120</v>
      </c>
    </row>
    <row r="100" spans="1:65" s="2" customFormat="1" ht="66.75" customHeight="1">
      <c r="A100" s="36"/>
      <c r="B100" s="37"/>
      <c r="C100" s="175" t="s">
        <v>134</v>
      </c>
      <c r="D100" s="175" t="s">
        <v>123</v>
      </c>
      <c r="E100" s="176" t="s">
        <v>457</v>
      </c>
      <c r="F100" s="177" t="s">
        <v>458</v>
      </c>
      <c r="G100" s="178" t="s">
        <v>186</v>
      </c>
      <c r="H100" s="179">
        <v>24.5</v>
      </c>
      <c r="I100" s="180"/>
      <c r="J100" s="181">
        <f>ROUND(I100*H100,2)</f>
        <v>0</v>
      </c>
      <c r="K100" s="177" t="s">
        <v>187</v>
      </c>
      <c r="L100" s="41"/>
      <c r="M100" s="182" t="s">
        <v>19</v>
      </c>
      <c r="N100" s="183" t="s">
        <v>46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0.28999999999999998</v>
      </c>
      <c r="T100" s="185">
        <f>S100*H100</f>
        <v>7.1049999999999995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139</v>
      </c>
      <c r="AT100" s="186" t="s">
        <v>123</v>
      </c>
      <c r="AU100" s="186" t="s">
        <v>85</v>
      </c>
      <c r="AY100" s="19" t="s">
        <v>120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83</v>
      </c>
      <c r="BK100" s="187">
        <f>ROUND(I100*H100,2)</f>
        <v>0</v>
      </c>
      <c r="BL100" s="19" t="s">
        <v>139</v>
      </c>
      <c r="BM100" s="186" t="s">
        <v>459</v>
      </c>
    </row>
    <row r="101" spans="1:65" s="2" customFormat="1" ht="11.25">
      <c r="A101" s="36"/>
      <c r="B101" s="37"/>
      <c r="C101" s="38"/>
      <c r="D101" s="211" t="s">
        <v>189</v>
      </c>
      <c r="E101" s="38"/>
      <c r="F101" s="212" t="s">
        <v>460</v>
      </c>
      <c r="G101" s="38"/>
      <c r="H101" s="38"/>
      <c r="I101" s="213"/>
      <c r="J101" s="38"/>
      <c r="K101" s="38"/>
      <c r="L101" s="41"/>
      <c r="M101" s="214"/>
      <c r="N101" s="215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189</v>
      </c>
      <c r="AU101" s="19" t="s">
        <v>85</v>
      </c>
    </row>
    <row r="102" spans="1:65" s="13" customFormat="1" ht="11.25">
      <c r="B102" s="188"/>
      <c r="C102" s="189"/>
      <c r="D102" s="190" t="s">
        <v>132</v>
      </c>
      <c r="E102" s="191" t="s">
        <v>19</v>
      </c>
      <c r="F102" s="192" t="s">
        <v>450</v>
      </c>
      <c r="G102" s="189"/>
      <c r="H102" s="193">
        <v>24.5</v>
      </c>
      <c r="I102" s="194"/>
      <c r="J102" s="189"/>
      <c r="K102" s="189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132</v>
      </c>
      <c r="AU102" s="199" t="s">
        <v>85</v>
      </c>
      <c r="AV102" s="13" t="s">
        <v>85</v>
      </c>
      <c r="AW102" s="13" t="s">
        <v>37</v>
      </c>
      <c r="AX102" s="13" t="s">
        <v>83</v>
      </c>
      <c r="AY102" s="199" t="s">
        <v>120</v>
      </c>
    </row>
    <row r="103" spans="1:65" s="2" customFormat="1" ht="55.5" customHeight="1">
      <c r="A103" s="36"/>
      <c r="B103" s="37"/>
      <c r="C103" s="175" t="s">
        <v>139</v>
      </c>
      <c r="D103" s="175" t="s">
        <v>123</v>
      </c>
      <c r="E103" s="176" t="s">
        <v>461</v>
      </c>
      <c r="F103" s="177" t="s">
        <v>462</v>
      </c>
      <c r="G103" s="178" t="s">
        <v>186</v>
      </c>
      <c r="H103" s="179">
        <v>9.1</v>
      </c>
      <c r="I103" s="180"/>
      <c r="J103" s="181">
        <f>ROUND(I103*H103,2)</f>
        <v>0</v>
      </c>
      <c r="K103" s="177" t="s">
        <v>187</v>
      </c>
      <c r="L103" s="41"/>
      <c r="M103" s="182" t="s">
        <v>19</v>
      </c>
      <c r="N103" s="183" t="s">
        <v>46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0.316</v>
      </c>
      <c r="T103" s="185">
        <f>S103*H103</f>
        <v>2.8755999999999999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139</v>
      </c>
      <c r="AT103" s="186" t="s">
        <v>123</v>
      </c>
      <c r="AU103" s="186" t="s">
        <v>85</v>
      </c>
      <c r="AY103" s="19" t="s">
        <v>120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83</v>
      </c>
      <c r="BK103" s="187">
        <f>ROUND(I103*H103,2)</f>
        <v>0</v>
      </c>
      <c r="BL103" s="19" t="s">
        <v>139</v>
      </c>
      <c r="BM103" s="186" t="s">
        <v>463</v>
      </c>
    </row>
    <row r="104" spans="1:65" s="2" customFormat="1" ht="11.25">
      <c r="A104" s="36"/>
      <c r="B104" s="37"/>
      <c r="C104" s="38"/>
      <c r="D104" s="211" t="s">
        <v>189</v>
      </c>
      <c r="E104" s="38"/>
      <c r="F104" s="212" t="s">
        <v>464</v>
      </c>
      <c r="G104" s="38"/>
      <c r="H104" s="38"/>
      <c r="I104" s="213"/>
      <c r="J104" s="38"/>
      <c r="K104" s="38"/>
      <c r="L104" s="41"/>
      <c r="M104" s="214"/>
      <c r="N104" s="215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189</v>
      </c>
      <c r="AU104" s="19" t="s">
        <v>85</v>
      </c>
    </row>
    <row r="105" spans="1:65" s="13" customFormat="1" ht="11.25">
      <c r="B105" s="188"/>
      <c r="C105" s="189"/>
      <c r="D105" s="190" t="s">
        <v>132</v>
      </c>
      <c r="E105" s="191" t="s">
        <v>19</v>
      </c>
      <c r="F105" s="192" t="s">
        <v>456</v>
      </c>
      <c r="G105" s="189"/>
      <c r="H105" s="193">
        <v>9.1</v>
      </c>
      <c r="I105" s="194"/>
      <c r="J105" s="189"/>
      <c r="K105" s="189"/>
      <c r="L105" s="195"/>
      <c r="M105" s="196"/>
      <c r="N105" s="197"/>
      <c r="O105" s="197"/>
      <c r="P105" s="197"/>
      <c r="Q105" s="197"/>
      <c r="R105" s="197"/>
      <c r="S105" s="197"/>
      <c r="T105" s="198"/>
      <c r="AT105" s="199" t="s">
        <v>132</v>
      </c>
      <c r="AU105" s="199" t="s">
        <v>85</v>
      </c>
      <c r="AV105" s="13" t="s">
        <v>85</v>
      </c>
      <c r="AW105" s="13" t="s">
        <v>37</v>
      </c>
      <c r="AX105" s="13" t="s">
        <v>83</v>
      </c>
      <c r="AY105" s="199" t="s">
        <v>120</v>
      </c>
    </row>
    <row r="106" spans="1:65" s="2" customFormat="1" ht="49.15" customHeight="1">
      <c r="A106" s="36"/>
      <c r="B106" s="37"/>
      <c r="C106" s="175" t="s">
        <v>119</v>
      </c>
      <c r="D106" s="175" t="s">
        <v>123</v>
      </c>
      <c r="E106" s="176" t="s">
        <v>465</v>
      </c>
      <c r="F106" s="177" t="s">
        <v>466</v>
      </c>
      <c r="G106" s="178" t="s">
        <v>215</v>
      </c>
      <c r="H106" s="179">
        <v>23.9</v>
      </c>
      <c r="I106" s="180"/>
      <c r="J106" s="181">
        <f>ROUND(I106*H106,2)</f>
        <v>0</v>
      </c>
      <c r="K106" s="177" t="s">
        <v>187</v>
      </c>
      <c r="L106" s="41"/>
      <c r="M106" s="182" t="s">
        <v>19</v>
      </c>
      <c r="N106" s="183" t="s">
        <v>46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0.20499999999999999</v>
      </c>
      <c r="T106" s="185">
        <f>S106*H106</f>
        <v>4.8994999999999997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139</v>
      </c>
      <c r="AT106" s="186" t="s">
        <v>123</v>
      </c>
      <c r="AU106" s="186" t="s">
        <v>85</v>
      </c>
      <c r="AY106" s="19" t="s">
        <v>120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83</v>
      </c>
      <c r="BK106" s="187">
        <f>ROUND(I106*H106,2)</f>
        <v>0</v>
      </c>
      <c r="BL106" s="19" t="s">
        <v>139</v>
      </c>
      <c r="BM106" s="186" t="s">
        <v>467</v>
      </c>
    </row>
    <row r="107" spans="1:65" s="2" customFormat="1" ht="11.25">
      <c r="A107" s="36"/>
      <c r="B107" s="37"/>
      <c r="C107" s="38"/>
      <c r="D107" s="211" t="s">
        <v>189</v>
      </c>
      <c r="E107" s="38"/>
      <c r="F107" s="212" t="s">
        <v>468</v>
      </c>
      <c r="G107" s="38"/>
      <c r="H107" s="38"/>
      <c r="I107" s="213"/>
      <c r="J107" s="38"/>
      <c r="K107" s="38"/>
      <c r="L107" s="41"/>
      <c r="M107" s="214"/>
      <c r="N107" s="215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189</v>
      </c>
      <c r="AU107" s="19" t="s">
        <v>85</v>
      </c>
    </row>
    <row r="108" spans="1:65" s="13" customFormat="1" ht="11.25">
      <c r="B108" s="188"/>
      <c r="C108" s="189"/>
      <c r="D108" s="190" t="s">
        <v>132</v>
      </c>
      <c r="E108" s="191" t="s">
        <v>19</v>
      </c>
      <c r="F108" s="192" t="s">
        <v>469</v>
      </c>
      <c r="G108" s="189"/>
      <c r="H108" s="193">
        <v>18.2</v>
      </c>
      <c r="I108" s="194"/>
      <c r="J108" s="189"/>
      <c r="K108" s="189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132</v>
      </c>
      <c r="AU108" s="199" t="s">
        <v>85</v>
      </c>
      <c r="AV108" s="13" t="s">
        <v>85</v>
      </c>
      <c r="AW108" s="13" t="s">
        <v>37</v>
      </c>
      <c r="AX108" s="13" t="s">
        <v>75</v>
      </c>
      <c r="AY108" s="199" t="s">
        <v>120</v>
      </c>
    </row>
    <row r="109" spans="1:65" s="13" customFormat="1" ht="11.25">
      <c r="B109" s="188"/>
      <c r="C109" s="189"/>
      <c r="D109" s="190" t="s">
        <v>132</v>
      </c>
      <c r="E109" s="191" t="s">
        <v>19</v>
      </c>
      <c r="F109" s="192" t="s">
        <v>470</v>
      </c>
      <c r="G109" s="189"/>
      <c r="H109" s="193">
        <v>5.7</v>
      </c>
      <c r="I109" s="194"/>
      <c r="J109" s="189"/>
      <c r="K109" s="189"/>
      <c r="L109" s="195"/>
      <c r="M109" s="196"/>
      <c r="N109" s="197"/>
      <c r="O109" s="197"/>
      <c r="P109" s="197"/>
      <c r="Q109" s="197"/>
      <c r="R109" s="197"/>
      <c r="S109" s="197"/>
      <c r="T109" s="198"/>
      <c r="AT109" s="199" t="s">
        <v>132</v>
      </c>
      <c r="AU109" s="199" t="s">
        <v>85</v>
      </c>
      <c r="AV109" s="13" t="s">
        <v>85</v>
      </c>
      <c r="AW109" s="13" t="s">
        <v>37</v>
      </c>
      <c r="AX109" s="13" t="s">
        <v>75</v>
      </c>
      <c r="AY109" s="199" t="s">
        <v>120</v>
      </c>
    </row>
    <row r="110" spans="1:65" s="14" customFormat="1" ht="11.25">
      <c r="B110" s="200"/>
      <c r="C110" s="201"/>
      <c r="D110" s="190" t="s">
        <v>132</v>
      </c>
      <c r="E110" s="202" t="s">
        <v>19</v>
      </c>
      <c r="F110" s="203" t="s">
        <v>167</v>
      </c>
      <c r="G110" s="201"/>
      <c r="H110" s="204">
        <v>23.9</v>
      </c>
      <c r="I110" s="205"/>
      <c r="J110" s="201"/>
      <c r="K110" s="201"/>
      <c r="L110" s="206"/>
      <c r="M110" s="216"/>
      <c r="N110" s="217"/>
      <c r="O110" s="217"/>
      <c r="P110" s="217"/>
      <c r="Q110" s="217"/>
      <c r="R110" s="217"/>
      <c r="S110" s="217"/>
      <c r="T110" s="218"/>
      <c r="AT110" s="210" t="s">
        <v>132</v>
      </c>
      <c r="AU110" s="210" t="s">
        <v>85</v>
      </c>
      <c r="AV110" s="14" t="s">
        <v>139</v>
      </c>
      <c r="AW110" s="14" t="s">
        <v>37</v>
      </c>
      <c r="AX110" s="14" t="s">
        <v>83</v>
      </c>
      <c r="AY110" s="210" t="s">
        <v>120</v>
      </c>
    </row>
    <row r="111" spans="1:65" s="2" customFormat="1" ht="33" customHeight="1">
      <c r="A111" s="36"/>
      <c r="B111" s="37"/>
      <c r="C111" s="175" t="s">
        <v>151</v>
      </c>
      <c r="D111" s="175" t="s">
        <v>123</v>
      </c>
      <c r="E111" s="176" t="s">
        <v>471</v>
      </c>
      <c r="F111" s="177" t="s">
        <v>472</v>
      </c>
      <c r="G111" s="178" t="s">
        <v>197</v>
      </c>
      <c r="H111" s="179">
        <v>10.848000000000001</v>
      </c>
      <c r="I111" s="180"/>
      <c r="J111" s="181">
        <f>ROUND(I111*H111,2)</f>
        <v>0</v>
      </c>
      <c r="K111" s="177" t="s">
        <v>187</v>
      </c>
      <c r="L111" s="41"/>
      <c r="M111" s="182" t="s">
        <v>19</v>
      </c>
      <c r="N111" s="183" t="s">
        <v>46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139</v>
      </c>
      <c r="AT111" s="186" t="s">
        <v>123</v>
      </c>
      <c r="AU111" s="186" t="s">
        <v>85</v>
      </c>
      <c r="AY111" s="19" t="s">
        <v>120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83</v>
      </c>
      <c r="BK111" s="187">
        <f>ROUND(I111*H111,2)</f>
        <v>0</v>
      </c>
      <c r="BL111" s="19" t="s">
        <v>139</v>
      </c>
      <c r="BM111" s="186" t="s">
        <v>473</v>
      </c>
    </row>
    <row r="112" spans="1:65" s="2" customFormat="1" ht="11.25">
      <c r="A112" s="36"/>
      <c r="B112" s="37"/>
      <c r="C112" s="38"/>
      <c r="D112" s="211" t="s">
        <v>189</v>
      </c>
      <c r="E112" s="38"/>
      <c r="F112" s="212" t="s">
        <v>474</v>
      </c>
      <c r="G112" s="38"/>
      <c r="H112" s="38"/>
      <c r="I112" s="213"/>
      <c r="J112" s="38"/>
      <c r="K112" s="38"/>
      <c r="L112" s="41"/>
      <c r="M112" s="214"/>
      <c r="N112" s="215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189</v>
      </c>
      <c r="AU112" s="19" t="s">
        <v>85</v>
      </c>
    </row>
    <row r="113" spans="1:65" s="13" customFormat="1" ht="11.25">
      <c r="B113" s="188"/>
      <c r="C113" s="189"/>
      <c r="D113" s="190" t="s">
        <v>132</v>
      </c>
      <c r="E113" s="191" t="s">
        <v>19</v>
      </c>
      <c r="F113" s="192" t="s">
        <v>475</v>
      </c>
      <c r="G113" s="189"/>
      <c r="H113" s="193">
        <v>10.848000000000001</v>
      </c>
      <c r="I113" s="194"/>
      <c r="J113" s="189"/>
      <c r="K113" s="189"/>
      <c r="L113" s="195"/>
      <c r="M113" s="196"/>
      <c r="N113" s="197"/>
      <c r="O113" s="197"/>
      <c r="P113" s="197"/>
      <c r="Q113" s="197"/>
      <c r="R113" s="197"/>
      <c r="S113" s="197"/>
      <c r="T113" s="198"/>
      <c r="AT113" s="199" t="s">
        <v>132</v>
      </c>
      <c r="AU113" s="199" t="s">
        <v>85</v>
      </c>
      <c r="AV113" s="13" t="s">
        <v>85</v>
      </c>
      <c r="AW113" s="13" t="s">
        <v>37</v>
      </c>
      <c r="AX113" s="13" t="s">
        <v>83</v>
      </c>
      <c r="AY113" s="199" t="s">
        <v>120</v>
      </c>
    </row>
    <row r="114" spans="1:65" s="2" customFormat="1" ht="62.65" customHeight="1">
      <c r="A114" s="36"/>
      <c r="B114" s="37"/>
      <c r="C114" s="175" t="s">
        <v>155</v>
      </c>
      <c r="D114" s="175" t="s">
        <v>123</v>
      </c>
      <c r="E114" s="176" t="s">
        <v>476</v>
      </c>
      <c r="F114" s="177" t="s">
        <v>477</v>
      </c>
      <c r="G114" s="178" t="s">
        <v>197</v>
      </c>
      <c r="H114" s="179">
        <v>1.4</v>
      </c>
      <c r="I114" s="180"/>
      <c r="J114" s="181">
        <f>ROUND(I114*H114,2)</f>
        <v>0</v>
      </c>
      <c r="K114" s="177" t="s">
        <v>187</v>
      </c>
      <c r="L114" s="41"/>
      <c r="M114" s="182" t="s">
        <v>19</v>
      </c>
      <c r="N114" s="183" t="s">
        <v>46</v>
      </c>
      <c r="O114" s="66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139</v>
      </c>
      <c r="AT114" s="186" t="s">
        <v>123</v>
      </c>
      <c r="AU114" s="186" t="s">
        <v>85</v>
      </c>
      <c r="AY114" s="19" t="s">
        <v>120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83</v>
      </c>
      <c r="BK114" s="187">
        <f>ROUND(I114*H114,2)</f>
        <v>0</v>
      </c>
      <c r="BL114" s="19" t="s">
        <v>139</v>
      </c>
      <c r="BM114" s="186" t="s">
        <v>478</v>
      </c>
    </row>
    <row r="115" spans="1:65" s="2" customFormat="1" ht="11.25">
      <c r="A115" s="36"/>
      <c r="B115" s="37"/>
      <c r="C115" s="38"/>
      <c r="D115" s="211" t="s">
        <v>189</v>
      </c>
      <c r="E115" s="38"/>
      <c r="F115" s="212" t="s">
        <v>479</v>
      </c>
      <c r="G115" s="38"/>
      <c r="H115" s="38"/>
      <c r="I115" s="213"/>
      <c r="J115" s="38"/>
      <c r="K115" s="38"/>
      <c r="L115" s="41"/>
      <c r="M115" s="214"/>
      <c r="N115" s="215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189</v>
      </c>
      <c r="AU115" s="19" t="s">
        <v>85</v>
      </c>
    </row>
    <row r="116" spans="1:65" s="15" customFormat="1" ht="22.5">
      <c r="B116" s="229"/>
      <c r="C116" s="230"/>
      <c r="D116" s="190" t="s">
        <v>132</v>
      </c>
      <c r="E116" s="231" t="s">
        <v>19</v>
      </c>
      <c r="F116" s="232" t="s">
        <v>480</v>
      </c>
      <c r="G116" s="230"/>
      <c r="H116" s="231" t="s">
        <v>19</v>
      </c>
      <c r="I116" s="233"/>
      <c r="J116" s="230"/>
      <c r="K116" s="230"/>
      <c r="L116" s="234"/>
      <c r="M116" s="235"/>
      <c r="N116" s="236"/>
      <c r="O116" s="236"/>
      <c r="P116" s="236"/>
      <c r="Q116" s="236"/>
      <c r="R116" s="236"/>
      <c r="S116" s="236"/>
      <c r="T116" s="237"/>
      <c r="AT116" s="238" t="s">
        <v>132</v>
      </c>
      <c r="AU116" s="238" t="s">
        <v>85</v>
      </c>
      <c r="AV116" s="15" t="s">
        <v>83</v>
      </c>
      <c r="AW116" s="15" t="s">
        <v>37</v>
      </c>
      <c r="AX116" s="15" t="s">
        <v>75</v>
      </c>
      <c r="AY116" s="238" t="s">
        <v>120</v>
      </c>
    </row>
    <row r="117" spans="1:65" s="13" customFormat="1" ht="11.25">
      <c r="B117" s="188"/>
      <c r="C117" s="189"/>
      <c r="D117" s="190" t="s">
        <v>132</v>
      </c>
      <c r="E117" s="191" t="s">
        <v>19</v>
      </c>
      <c r="F117" s="192" t="s">
        <v>481</v>
      </c>
      <c r="G117" s="189"/>
      <c r="H117" s="193">
        <v>1.4</v>
      </c>
      <c r="I117" s="194"/>
      <c r="J117" s="189"/>
      <c r="K117" s="189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132</v>
      </c>
      <c r="AU117" s="199" t="s">
        <v>85</v>
      </c>
      <c r="AV117" s="13" t="s">
        <v>85</v>
      </c>
      <c r="AW117" s="13" t="s">
        <v>37</v>
      </c>
      <c r="AX117" s="13" t="s">
        <v>83</v>
      </c>
      <c r="AY117" s="199" t="s">
        <v>120</v>
      </c>
    </row>
    <row r="118" spans="1:65" s="2" customFormat="1" ht="62.65" customHeight="1">
      <c r="A118" s="36"/>
      <c r="B118" s="37"/>
      <c r="C118" s="175" t="s">
        <v>161</v>
      </c>
      <c r="D118" s="175" t="s">
        <v>123</v>
      </c>
      <c r="E118" s="176" t="s">
        <v>240</v>
      </c>
      <c r="F118" s="177" t="s">
        <v>241</v>
      </c>
      <c r="G118" s="178" t="s">
        <v>197</v>
      </c>
      <c r="H118" s="179">
        <v>10.148</v>
      </c>
      <c r="I118" s="180"/>
      <c r="J118" s="181">
        <f>ROUND(I118*H118,2)</f>
        <v>0</v>
      </c>
      <c r="K118" s="177" t="s">
        <v>187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139</v>
      </c>
      <c r="AT118" s="186" t="s">
        <v>123</v>
      </c>
      <c r="AU118" s="186" t="s">
        <v>85</v>
      </c>
      <c r="AY118" s="19" t="s">
        <v>120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139</v>
      </c>
      <c r="BM118" s="186" t="s">
        <v>482</v>
      </c>
    </row>
    <row r="119" spans="1:65" s="2" customFormat="1" ht="11.25">
      <c r="A119" s="36"/>
      <c r="B119" s="37"/>
      <c r="C119" s="38"/>
      <c r="D119" s="211" t="s">
        <v>189</v>
      </c>
      <c r="E119" s="38"/>
      <c r="F119" s="212" t="s">
        <v>243</v>
      </c>
      <c r="G119" s="38"/>
      <c r="H119" s="38"/>
      <c r="I119" s="213"/>
      <c r="J119" s="38"/>
      <c r="K119" s="38"/>
      <c r="L119" s="41"/>
      <c r="M119" s="214"/>
      <c r="N119" s="215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189</v>
      </c>
      <c r="AU119" s="19" t="s">
        <v>85</v>
      </c>
    </row>
    <row r="120" spans="1:65" s="13" customFormat="1" ht="11.25">
      <c r="B120" s="188"/>
      <c r="C120" s="189"/>
      <c r="D120" s="190" t="s">
        <v>132</v>
      </c>
      <c r="E120" s="191" t="s">
        <v>19</v>
      </c>
      <c r="F120" s="192" t="s">
        <v>483</v>
      </c>
      <c r="G120" s="189"/>
      <c r="H120" s="193">
        <v>10.848000000000001</v>
      </c>
      <c r="I120" s="194"/>
      <c r="J120" s="189"/>
      <c r="K120" s="189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132</v>
      </c>
      <c r="AU120" s="199" t="s">
        <v>85</v>
      </c>
      <c r="AV120" s="13" t="s">
        <v>85</v>
      </c>
      <c r="AW120" s="13" t="s">
        <v>37</v>
      </c>
      <c r="AX120" s="13" t="s">
        <v>75</v>
      </c>
      <c r="AY120" s="199" t="s">
        <v>120</v>
      </c>
    </row>
    <row r="121" spans="1:65" s="13" customFormat="1" ht="11.25">
      <c r="B121" s="188"/>
      <c r="C121" s="189"/>
      <c r="D121" s="190" t="s">
        <v>132</v>
      </c>
      <c r="E121" s="191" t="s">
        <v>19</v>
      </c>
      <c r="F121" s="192" t="s">
        <v>484</v>
      </c>
      <c r="G121" s="189"/>
      <c r="H121" s="193">
        <v>-0.7</v>
      </c>
      <c r="I121" s="194"/>
      <c r="J121" s="189"/>
      <c r="K121" s="189"/>
      <c r="L121" s="195"/>
      <c r="M121" s="196"/>
      <c r="N121" s="197"/>
      <c r="O121" s="197"/>
      <c r="P121" s="197"/>
      <c r="Q121" s="197"/>
      <c r="R121" s="197"/>
      <c r="S121" s="197"/>
      <c r="T121" s="198"/>
      <c r="AT121" s="199" t="s">
        <v>132</v>
      </c>
      <c r="AU121" s="199" t="s">
        <v>85</v>
      </c>
      <c r="AV121" s="13" t="s">
        <v>85</v>
      </c>
      <c r="AW121" s="13" t="s">
        <v>37</v>
      </c>
      <c r="AX121" s="13" t="s">
        <v>75</v>
      </c>
      <c r="AY121" s="199" t="s">
        <v>120</v>
      </c>
    </row>
    <row r="122" spans="1:65" s="14" customFormat="1" ht="11.25">
      <c r="B122" s="200"/>
      <c r="C122" s="201"/>
      <c r="D122" s="190" t="s">
        <v>132</v>
      </c>
      <c r="E122" s="202" t="s">
        <v>19</v>
      </c>
      <c r="F122" s="203" t="s">
        <v>167</v>
      </c>
      <c r="G122" s="201"/>
      <c r="H122" s="204">
        <v>10.148000000000001</v>
      </c>
      <c r="I122" s="205"/>
      <c r="J122" s="201"/>
      <c r="K122" s="201"/>
      <c r="L122" s="206"/>
      <c r="M122" s="216"/>
      <c r="N122" s="217"/>
      <c r="O122" s="217"/>
      <c r="P122" s="217"/>
      <c r="Q122" s="217"/>
      <c r="R122" s="217"/>
      <c r="S122" s="217"/>
      <c r="T122" s="218"/>
      <c r="AT122" s="210" t="s">
        <v>132</v>
      </c>
      <c r="AU122" s="210" t="s">
        <v>85</v>
      </c>
      <c r="AV122" s="14" t="s">
        <v>139</v>
      </c>
      <c r="AW122" s="14" t="s">
        <v>37</v>
      </c>
      <c r="AX122" s="14" t="s">
        <v>83</v>
      </c>
      <c r="AY122" s="210" t="s">
        <v>120</v>
      </c>
    </row>
    <row r="123" spans="1:65" s="2" customFormat="1" ht="66.75" customHeight="1">
      <c r="A123" s="36"/>
      <c r="B123" s="37"/>
      <c r="C123" s="175" t="s">
        <v>229</v>
      </c>
      <c r="D123" s="175" t="s">
        <v>123</v>
      </c>
      <c r="E123" s="176" t="s">
        <v>246</v>
      </c>
      <c r="F123" s="177" t="s">
        <v>247</v>
      </c>
      <c r="G123" s="178" t="s">
        <v>197</v>
      </c>
      <c r="H123" s="179">
        <v>101.48</v>
      </c>
      <c r="I123" s="180"/>
      <c r="J123" s="181">
        <f>ROUND(I123*H123,2)</f>
        <v>0</v>
      </c>
      <c r="K123" s="177" t="s">
        <v>187</v>
      </c>
      <c r="L123" s="41"/>
      <c r="M123" s="182" t="s">
        <v>19</v>
      </c>
      <c r="N123" s="183" t="s">
        <v>46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139</v>
      </c>
      <c r="AT123" s="186" t="s">
        <v>123</v>
      </c>
      <c r="AU123" s="186" t="s">
        <v>85</v>
      </c>
      <c r="AY123" s="19" t="s">
        <v>120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83</v>
      </c>
      <c r="BK123" s="187">
        <f>ROUND(I123*H123,2)</f>
        <v>0</v>
      </c>
      <c r="BL123" s="19" t="s">
        <v>139</v>
      </c>
      <c r="BM123" s="186" t="s">
        <v>485</v>
      </c>
    </row>
    <row r="124" spans="1:65" s="2" customFormat="1" ht="11.25">
      <c r="A124" s="36"/>
      <c r="B124" s="37"/>
      <c r="C124" s="38"/>
      <c r="D124" s="211" t="s">
        <v>189</v>
      </c>
      <c r="E124" s="38"/>
      <c r="F124" s="212" t="s">
        <v>249</v>
      </c>
      <c r="G124" s="38"/>
      <c r="H124" s="38"/>
      <c r="I124" s="213"/>
      <c r="J124" s="38"/>
      <c r="K124" s="38"/>
      <c r="L124" s="41"/>
      <c r="M124" s="214"/>
      <c r="N124" s="215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189</v>
      </c>
      <c r="AU124" s="19" t="s">
        <v>85</v>
      </c>
    </row>
    <row r="125" spans="1:65" s="13" customFormat="1" ht="11.25">
      <c r="B125" s="188"/>
      <c r="C125" s="189"/>
      <c r="D125" s="190" t="s">
        <v>132</v>
      </c>
      <c r="E125" s="191" t="s">
        <v>19</v>
      </c>
      <c r="F125" s="192" t="s">
        <v>486</v>
      </c>
      <c r="G125" s="189"/>
      <c r="H125" s="193">
        <v>101.48</v>
      </c>
      <c r="I125" s="194"/>
      <c r="J125" s="189"/>
      <c r="K125" s="189"/>
      <c r="L125" s="195"/>
      <c r="M125" s="196"/>
      <c r="N125" s="197"/>
      <c r="O125" s="197"/>
      <c r="P125" s="197"/>
      <c r="Q125" s="197"/>
      <c r="R125" s="197"/>
      <c r="S125" s="197"/>
      <c r="T125" s="198"/>
      <c r="AT125" s="199" t="s">
        <v>132</v>
      </c>
      <c r="AU125" s="199" t="s">
        <v>85</v>
      </c>
      <c r="AV125" s="13" t="s">
        <v>85</v>
      </c>
      <c r="AW125" s="13" t="s">
        <v>37</v>
      </c>
      <c r="AX125" s="13" t="s">
        <v>83</v>
      </c>
      <c r="AY125" s="199" t="s">
        <v>120</v>
      </c>
    </row>
    <row r="126" spans="1:65" s="2" customFormat="1" ht="37.9" customHeight="1">
      <c r="A126" s="36"/>
      <c r="B126" s="37"/>
      <c r="C126" s="175" t="s">
        <v>234</v>
      </c>
      <c r="D126" s="175" t="s">
        <v>123</v>
      </c>
      <c r="E126" s="176" t="s">
        <v>487</v>
      </c>
      <c r="F126" s="177" t="s">
        <v>488</v>
      </c>
      <c r="G126" s="178" t="s">
        <v>197</v>
      </c>
      <c r="H126" s="179">
        <v>0.7</v>
      </c>
      <c r="I126" s="180"/>
      <c r="J126" s="181">
        <f>ROUND(I126*H126,2)</f>
        <v>0</v>
      </c>
      <c r="K126" s="177" t="s">
        <v>187</v>
      </c>
      <c r="L126" s="41"/>
      <c r="M126" s="182" t="s">
        <v>19</v>
      </c>
      <c r="N126" s="183" t="s">
        <v>46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139</v>
      </c>
      <c r="AT126" s="186" t="s">
        <v>123</v>
      </c>
      <c r="AU126" s="186" t="s">
        <v>85</v>
      </c>
      <c r="AY126" s="19" t="s">
        <v>120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83</v>
      </c>
      <c r="BK126" s="187">
        <f>ROUND(I126*H126,2)</f>
        <v>0</v>
      </c>
      <c r="BL126" s="19" t="s">
        <v>139</v>
      </c>
      <c r="BM126" s="186" t="s">
        <v>489</v>
      </c>
    </row>
    <row r="127" spans="1:65" s="2" customFormat="1" ht="11.25">
      <c r="A127" s="36"/>
      <c r="B127" s="37"/>
      <c r="C127" s="38"/>
      <c r="D127" s="211" t="s">
        <v>189</v>
      </c>
      <c r="E127" s="38"/>
      <c r="F127" s="212" t="s">
        <v>490</v>
      </c>
      <c r="G127" s="38"/>
      <c r="H127" s="38"/>
      <c r="I127" s="213"/>
      <c r="J127" s="38"/>
      <c r="K127" s="38"/>
      <c r="L127" s="41"/>
      <c r="M127" s="214"/>
      <c r="N127" s="215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189</v>
      </c>
      <c r="AU127" s="19" t="s">
        <v>85</v>
      </c>
    </row>
    <row r="128" spans="1:65" s="15" customFormat="1" ht="11.25">
      <c r="B128" s="229"/>
      <c r="C128" s="230"/>
      <c r="D128" s="190" t="s">
        <v>132</v>
      </c>
      <c r="E128" s="231" t="s">
        <v>19</v>
      </c>
      <c r="F128" s="232" t="s">
        <v>491</v>
      </c>
      <c r="G128" s="230"/>
      <c r="H128" s="231" t="s">
        <v>19</v>
      </c>
      <c r="I128" s="233"/>
      <c r="J128" s="230"/>
      <c r="K128" s="230"/>
      <c r="L128" s="234"/>
      <c r="M128" s="235"/>
      <c r="N128" s="236"/>
      <c r="O128" s="236"/>
      <c r="P128" s="236"/>
      <c r="Q128" s="236"/>
      <c r="R128" s="236"/>
      <c r="S128" s="236"/>
      <c r="T128" s="237"/>
      <c r="AT128" s="238" t="s">
        <v>132</v>
      </c>
      <c r="AU128" s="238" t="s">
        <v>85</v>
      </c>
      <c r="AV128" s="15" t="s">
        <v>83</v>
      </c>
      <c r="AW128" s="15" t="s">
        <v>37</v>
      </c>
      <c r="AX128" s="15" t="s">
        <v>75</v>
      </c>
      <c r="AY128" s="238" t="s">
        <v>120</v>
      </c>
    </row>
    <row r="129" spans="1:65" s="13" customFormat="1" ht="11.25">
      <c r="B129" s="188"/>
      <c r="C129" s="189"/>
      <c r="D129" s="190" t="s">
        <v>132</v>
      </c>
      <c r="E129" s="191" t="s">
        <v>19</v>
      </c>
      <c r="F129" s="192" t="s">
        <v>492</v>
      </c>
      <c r="G129" s="189"/>
      <c r="H129" s="193">
        <v>0.7</v>
      </c>
      <c r="I129" s="194"/>
      <c r="J129" s="189"/>
      <c r="K129" s="189"/>
      <c r="L129" s="195"/>
      <c r="M129" s="196"/>
      <c r="N129" s="197"/>
      <c r="O129" s="197"/>
      <c r="P129" s="197"/>
      <c r="Q129" s="197"/>
      <c r="R129" s="197"/>
      <c r="S129" s="197"/>
      <c r="T129" s="198"/>
      <c r="AT129" s="199" t="s">
        <v>132</v>
      </c>
      <c r="AU129" s="199" t="s">
        <v>85</v>
      </c>
      <c r="AV129" s="13" t="s">
        <v>85</v>
      </c>
      <c r="AW129" s="13" t="s">
        <v>37</v>
      </c>
      <c r="AX129" s="13" t="s">
        <v>83</v>
      </c>
      <c r="AY129" s="199" t="s">
        <v>120</v>
      </c>
    </row>
    <row r="130" spans="1:65" s="2" customFormat="1" ht="37.9" customHeight="1">
      <c r="A130" s="36"/>
      <c r="B130" s="37"/>
      <c r="C130" s="175" t="s">
        <v>239</v>
      </c>
      <c r="D130" s="175" t="s">
        <v>123</v>
      </c>
      <c r="E130" s="176" t="s">
        <v>252</v>
      </c>
      <c r="F130" s="177" t="s">
        <v>253</v>
      </c>
      <c r="G130" s="178" t="s">
        <v>197</v>
      </c>
      <c r="H130" s="179">
        <v>10.148</v>
      </c>
      <c r="I130" s="180"/>
      <c r="J130" s="181">
        <f>ROUND(I130*H130,2)</f>
        <v>0</v>
      </c>
      <c r="K130" s="177" t="s">
        <v>187</v>
      </c>
      <c r="L130" s="41"/>
      <c r="M130" s="182" t="s">
        <v>19</v>
      </c>
      <c r="N130" s="183" t="s">
        <v>46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139</v>
      </c>
      <c r="AT130" s="186" t="s">
        <v>123</v>
      </c>
      <c r="AU130" s="186" t="s">
        <v>85</v>
      </c>
      <c r="AY130" s="19" t="s">
        <v>120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83</v>
      </c>
      <c r="BK130" s="187">
        <f>ROUND(I130*H130,2)</f>
        <v>0</v>
      </c>
      <c r="BL130" s="19" t="s">
        <v>139</v>
      </c>
      <c r="BM130" s="186" t="s">
        <v>493</v>
      </c>
    </row>
    <row r="131" spans="1:65" s="2" customFormat="1" ht="11.25">
      <c r="A131" s="36"/>
      <c r="B131" s="37"/>
      <c r="C131" s="38"/>
      <c r="D131" s="211" t="s">
        <v>189</v>
      </c>
      <c r="E131" s="38"/>
      <c r="F131" s="212" t="s">
        <v>255</v>
      </c>
      <c r="G131" s="38"/>
      <c r="H131" s="38"/>
      <c r="I131" s="213"/>
      <c r="J131" s="38"/>
      <c r="K131" s="38"/>
      <c r="L131" s="41"/>
      <c r="M131" s="214"/>
      <c r="N131" s="215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189</v>
      </c>
      <c r="AU131" s="19" t="s">
        <v>85</v>
      </c>
    </row>
    <row r="132" spans="1:65" s="2" customFormat="1" ht="44.25" customHeight="1">
      <c r="A132" s="36"/>
      <c r="B132" s="37"/>
      <c r="C132" s="175" t="s">
        <v>8</v>
      </c>
      <c r="D132" s="175" t="s">
        <v>123</v>
      </c>
      <c r="E132" s="176" t="s">
        <v>257</v>
      </c>
      <c r="F132" s="177" t="s">
        <v>258</v>
      </c>
      <c r="G132" s="178" t="s">
        <v>259</v>
      </c>
      <c r="H132" s="179">
        <v>18.265999999999998</v>
      </c>
      <c r="I132" s="180"/>
      <c r="J132" s="181">
        <f>ROUND(I132*H132,2)</f>
        <v>0</v>
      </c>
      <c r="K132" s="177" t="s">
        <v>187</v>
      </c>
      <c r="L132" s="41"/>
      <c r="M132" s="182" t="s">
        <v>19</v>
      </c>
      <c r="N132" s="183" t="s">
        <v>46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139</v>
      </c>
      <c r="AT132" s="186" t="s">
        <v>123</v>
      </c>
      <c r="AU132" s="186" t="s">
        <v>85</v>
      </c>
      <c r="AY132" s="19" t="s">
        <v>120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83</v>
      </c>
      <c r="BK132" s="187">
        <f>ROUND(I132*H132,2)</f>
        <v>0</v>
      </c>
      <c r="BL132" s="19" t="s">
        <v>139</v>
      </c>
      <c r="BM132" s="186" t="s">
        <v>494</v>
      </c>
    </row>
    <row r="133" spans="1:65" s="2" customFormat="1" ht="11.25">
      <c r="A133" s="36"/>
      <c r="B133" s="37"/>
      <c r="C133" s="38"/>
      <c r="D133" s="211" t="s">
        <v>189</v>
      </c>
      <c r="E133" s="38"/>
      <c r="F133" s="212" t="s">
        <v>261</v>
      </c>
      <c r="G133" s="38"/>
      <c r="H133" s="38"/>
      <c r="I133" s="213"/>
      <c r="J133" s="38"/>
      <c r="K133" s="38"/>
      <c r="L133" s="41"/>
      <c r="M133" s="214"/>
      <c r="N133" s="215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189</v>
      </c>
      <c r="AU133" s="19" t="s">
        <v>85</v>
      </c>
    </row>
    <row r="134" spans="1:65" s="13" customFormat="1" ht="11.25">
      <c r="B134" s="188"/>
      <c r="C134" s="189"/>
      <c r="D134" s="190" t="s">
        <v>132</v>
      </c>
      <c r="E134" s="191" t="s">
        <v>19</v>
      </c>
      <c r="F134" s="192" t="s">
        <v>495</v>
      </c>
      <c r="G134" s="189"/>
      <c r="H134" s="193">
        <v>18.265999999999998</v>
      </c>
      <c r="I134" s="194"/>
      <c r="J134" s="189"/>
      <c r="K134" s="189"/>
      <c r="L134" s="195"/>
      <c r="M134" s="196"/>
      <c r="N134" s="197"/>
      <c r="O134" s="197"/>
      <c r="P134" s="197"/>
      <c r="Q134" s="197"/>
      <c r="R134" s="197"/>
      <c r="S134" s="197"/>
      <c r="T134" s="198"/>
      <c r="AT134" s="199" t="s">
        <v>132</v>
      </c>
      <c r="AU134" s="199" t="s">
        <v>85</v>
      </c>
      <c r="AV134" s="13" t="s">
        <v>85</v>
      </c>
      <c r="AW134" s="13" t="s">
        <v>37</v>
      </c>
      <c r="AX134" s="13" t="s">
        <v>75</v>
      </c>
      <c r="AY134" s="199" t="s">
        <v>120</v>
      </c>
    </row>
    <row r="135" spans="1:65" s="14" customFormat="1" ht="11.25">
      <c r="B135" s="200"/>
      <c r="C135" s="201"/>
      <c r="D135" s="190" t="s">
        <v>132</v>
      </c>
      <c r="E135" s="202" t="s">
        <v>19</v>
      </c>
      <c r="F135" s="203" t="s">
        <v>167</v>
      </c>
      <c r="G135" s="201"/>
      <c r="H135" s="204">
        <v>18.265999999999998</v>
      </c>
      <c r="I135" s="205"/>
      <c r="J135" s="201"/>
      <c r="K135" s="201"/>
      <c r="L135" s="206"/>
      <c r="M135" s="216"/>
      <c r="N135" s="217"/>
      <c r="O135" s="217"/>
      <c r="P135" s="217"/>
      <c r="Q135" s="217"/>
      <c r="R135" s="217"/>
      <c r="S135" s="217"/>
      <c r="T135" s="218"/>
      <c r="AT135" s="210" t="s">
        <v>132</v>
      </c>
      <c r="AU135" s="210" t="s">
        <v>85</v>
      </c>
      <c r="AV135" s="14" t="s">
        <v>139</v>
      </c>
      <c r="AW135" s="14" t="s">
        <v>37</v>
      </c>
      <c r="AX135" s="14" t="s">
        <v>83</v>
      </c>
      <c r="AY135" s="210" t="s">
        <v>120</v>
      </c>
    </row>
    <row r="136" spans="1:65" s="2" customFormat="1" ht="33" customHeight="1">
      <c r="A136" s="36"/>
      <c r="B136" s="37"/>
      <c r="C136" s="175" t="s">
        <v>251</v>
      </c>
      <c r="D136" s="175" t="s">
        <v>123</v>
      </c>
      <c r="E136" s="176" t="s">
        <v>496</v>
      </c>
      <c r="F136" s="177" t="s">
        <v>497</v>
      </c>
      <c r="G136" s="178" t="s">
        <v>186</v>
      </c>
      <c r="H136" s="179">
        <v>7</v>
      </c>
      <c r="I136" s="180"/>
      <c r="J136" s="181">
        <f>ROUND(I136*H136,2)</f>
        <v>0</v>
      </c>
      <c r="K136" s="177" t="s">
        <v>187</v>
      </c>
      <c r="L136" s="41"/>
      <c r="M136" s="182" t="s">
        <v>19</v>
      </c>
      <c r="N136" s="183" t="s">
        <v>46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139</v>
      </c>
      <c r="AT136" s="186" t="s">
        <v>123</v>
      </c>
      <c r="AU136" s="186" t="s">
        <v>85</v>
      </c>
      <c r="AY136" s="19" t="s">
        <v>120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83</v>
      </c>
      <c r="BK136" s="187">
        <f>ROUND(I136*H136,2)</f>
        <v>0</v>
      </c>
      <c r="BL136" s="19" t="s">
        <v>139</v>
      </c>
      <c r="BM136" s="186" t="s">
        <v>498</v>
      </c>
    </row>
    <row r="137" spans="1:65" s="2" customFormat="1" ht="11.25">
      <c r="A137" s="36"/>
      <c r="B137" s="37"/>
      <c r="C137" s="38"/>
      <c r="D137" s="211" t="s">
        <v>189</v>
      </c>
      <c r="E137" s="38"/>
      <c r="F137" s="212" t="s">
        <v>499</v>
      </c>
      <c r="G137" s="38"/>
      <c r="H137" s="38"/>
      <c r="I137" s="213"/>
      <c r="J137" s="38"/>
      <c r="K137" s="38"/>
      <c r="L137" s="41"/>
      <c r="M137" s="214"/>
      <c r="N137" s="215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189</v>
      </c>
      <c r="AU137" s="19" t="s">
        <v>85</v>
      </c>
    </row>
    <row r="138" spans="1:65" s="13" customFormat="1" ht="11.25">
      <c r="B138" s="188"/>
      <c r="C138" s="189"/>
      <c r="D138" s="190" t="s">
        <v>132</v>
      </c>
      <c r="E138" s="191" t="s">
        <v>19</v>
      </c>
      <c r="F138" s="192" t="s">
        <v>500</v>
      </c>
      <c r="G138" s="189"/>
      <c r="H138" s="193">
        <v>7</v>
      </c>
      <c r="I138" s="194"/>
      <c r="J138" s="189"/>
      <c r="K138" s="189"/>
      <c r="L138" s="195"/>
      <c r="M138" s="196"/>
      <c r="N138" s="197"/>
      <c r="O138" s="197"/>
      <c r="P138" s="197"/>
      <c r="Q138" s="197"/>
      <c r="R138" s="197"/>
      <c r="S138" s="197"/>
      <c r="T138" s="198"/>
      <c r="AT138" s="199" t="s">
        <v>132</v>
      </c>
      <c r="AU138" s="199" t="s">
        <v>85</v>
      </c>
      <c r="AV138" s="13" t="s">
        <v>85</v>
      </c>
      <c r="AW138" s="13" t="s">
        <v>37</v>
      </c>
      <c r="AX138" s="13" t="s">
        <v>83</v>
      </c>
      <c r="AY138" s="199" t="s">
        <v>120</v>
      </c>
    </row>
    <row r="139" spans="1:65" s="2" customFormat="1" ht="37.9" customHeight="1">
      <c r="A139" s="36"/>
      <c r="B139" s="37"/>
      <c r="C139" s="175" t="s">
        <v>256</v>
      </c>
      <c r="D139" s="175" t="s">
        <v>123</v>
      </c>
      <c r="E139" s="176" t="s">
        <v>501</v>
      </c>
      <c r="F139" s="177" t="s">
        <v>502</v>
      </c>
      <c r="G139" s="178" t="s">
        <v>186</v>
      </c>
      <c r="H139" s="179">
        <v>7</v>
      </c>
      <c r="I139" s="180"/>
      <c r="J139" s="181">
        <f>ROUND(I139*H139,2)</f>
        <v>0</v>
      </c>
      <c r="K139" s="177" t="s">
        <v>187</v>
      </c>
      <c r="L139" s="41"/>
      <c r="M139" s="182" t="s">
        <v>19</v>
      </c>
      <c r="N139" s="183" t="s">
        <v>46</v>
      </c>
      <c r="O139" s="66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139</v>
      </c>
      <c r="AT139" s="186" t="s">
        <v>123</v>
      </c>
      <c r="AU139" s="186" t="s">
        <v>85</v>
      </c>
      <c r="AY139" s="19" t="s">
        <v>120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83</v>
      </c>
      <c r="BK139" s="187">
        <f>ROUND(I139*H139,2)</f>
        <v>0</v>
      </c>
      <c r="BL139" s="19" t="s">
        <v>139</v>
      </c>
      <c r="BM139" s="186" t="s">
        <v>503</v>
      </c>
    </row>
    <row r="140" spans="1:65" s="2" customFormat="1" ht="11.25">
      <c r="A140" s="36"/>
      <c r="B140" s="37"/>
      <c r="C140" s="38"/>
      <c r="D140" s="211" t="s">
        <v>189</v>
      </c>
      <c r="E140" s="38"/>
      <c r="F140" s="212" t="s">
        <v>504</v>
      </c>
      <c r="G140" s="38"/>
      <c r="H140" s="38"/>
      <c r="I140" s="213"/>
      <c r="J140" s="38"/>
      <c r="K140" s="38"/>
      <c r="L140" s="41"/>
      <c r="M140" s="214"/>
      <c r="N140" s="215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189</v>
      </c>
      <c r="AU140" s="19" t="s">
        <v>85</v>
      </c>
    </row>
    <row r="141" spans="1:65" s="2" customFormat="1" ht="16.5" customHeight="1">
      <c r="A141" s="36"/>
      <c r="B141" s="37"/>
      <c r="C141" s="219" t="s">
        <v>263</v>
      </c>
      <c r="D141" s="219" t="s">
        <v>270</v>
      </c>
      <c r="E141" s="220" t="s">
        <v>505</v>
      </c>
      <c r="F141" s="221" t="s">
        <v>506</v>
      </c>
      <c r="G141" s="222" t="s">
        <v>507</v>
      </c>
      <c r="H141" s="223">
        <v>0.28000000000000003</v>
      </c>
      <c r="I141" s="224"/>
      <c r="J141" s="225">
        <f>ROUND(I141*H141,2)</f>
        <v>0</v>
      </c>
      <c r="K141" s="221" t="s">
        <v>187</v>
      </c>
      <c r="L141" s="226"/>
      <c r="M141" s="227" t="s">
        <v>19</v>
      </c>
      <c r="N141" s="228" t="s">
        <v>46</v>
      </c>
      <c r="O141" s="66"/>
      <c r="P141" s="184">
        <f>O141*H141</f>
        <v>0</v>
      </c>
      <c r="Q141" s="184">
        <v>1E-3</v>
      </c>
      <c r="R141" s="184">
        <f>Q141*H141</f>
        <v>2.8000000000000003E-4</v>
      </c>
      <c r="S141" s="184">
        <v>0</v>
      </c>
      <c r="T141" s="18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161</v>
      </c>
      <c r="AT141" s="186" t="s">
        <v>270</v>
      </c>
      <c r="AU141" s="186" t="s">
        <v>85</v>
      </c>
      <c r="AY141" s="19" t="s">
        <v>120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19" t="s">
        <v>83</v>
      </c>
      <c r="BK141" s="187">
        <f>ROUND(I141*H141,2)</f>
        <v>0</v>
      </c>
      <c r="BL141" s="19" t="s">
        <v>139</v>
      </c>
      <c r="BM141" s="186" t="s">
        <v>508</v>
      </c>
    </row>
    <row r="142" spans="1:65" s="13" customFormat="1" ht="11.25">
      <c r="B142" s="188"/>
      <c r="C142" s="189"/>
      <c r="D142" s="190" t="s">
        <v>132</v>
      </c>
      <c r="E142" s="191" t="s">
        <v>19</v>
      </c>
      <c r="F142" s="192" t="s">
        <v>509</v>
      </c>
      <c r="G142" s="189"/>
      <c r="H142" s="193">
        <v>0.28000000000000003</v>
      </c>
      <c r="I142" s="194"/>
      <c r="J142" s="189"/>
      <c r="K142" s="189"/>
      <c r="L142" s="195"/>
      <c r="M142" s="196"/>
      <c r="N142" s="197"/>
      <c r="O142" s="197"/>
      <c r="P142" s="197"/>
      <c r="Q142" s="197"/>
      <c r="R142" s="197"/>
      <c r="S142" s="197"/>
      <c r="T142" s="198"/>
      <c r="AT142" s="199" t="s">
        <v>132</v>
      </c>
      <c r="AU142" s="199" t="s">
        <v>85</v>
      </c>
      <c r="AV142" s="13" t="s">
        <v>85</v>
      </c>
      <c r="AW142" s="13" t="s">
        <v>37</v>
      </c>
      <c r="AX142" s="13" t="s">
        <v>83</v>
      </c>
      <c r="AY142" s="199" t="s">
        <v>120</v>
      </c>
    </row>
    <row r="143" spans="1:65" s="2" customFormat="1" ht="33" customHeight="1">
      <c r="A143" s="36"/>
      <c r="B143" s="37"/>
      <c r="C143" s="175" t="s">
        <v>269</v>
      </c>
      <c r="D143" s="175" t="s">
        <v>123</v>
      </c>
      <c r="E143" s="176" t="s">
        <v>510</v>
      </c>
      <c r="F143" s="177" t="s">
        <v>511</v>
      </c>
      <c r="G143" s="178" t="s">
        <v>186</v>
      </c>
      <c r="H143" s="179">
        <v>33</v>
      </c>
      <c r="I143" s="180"/>
      <c r="J143" s="181">
        <f>ROUND(I143*H143,2)</f>
        <v>0</v>
      </c>
      <c r="K143" s="177" t="s">
        <v>187</v>
      </c>
      <c r="L143" s="41"/>
      <c r="M143" s="182" t="s">
        <v>19</v>
      </c>
      <c r="N143" s="183" t="s">
        <v>46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139</v>
      </c>
      <c r="AT143" s="186" t="s">
        <v>123</v>
      </c>
      <c r="AU143" s="186" t="s">
        <v>85</v>
      </c>
      <c r="AY143" s="19" t="s">
        <v>120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83</v>
      </c>
      <c r="BK143" s="187">
        <f>ROUND(I143*H143,2)</f>
        <v>0</v>
      </c>
      <c r="BL143" s="19" t="s">
        <v>139</v>
      </c>
      <c r="BM143" s="186" t="s">
        <v>512</v>
      </c>
    </row>
    <row r="144" spans="1:65" s="2" customFormat="1" ht="11.25">
      <c r="A144" s="36"/>
      <c r="B144" s="37"/>
      <c r="C144" s="38"/>
      <c r="D144" s="211" t="s">
        <v>189</v>
      </c>
      <c r="E144" s="38"/>
      <c r="F144" s="212" t="s">
        <v>513</v>
      </c>
      <c r="G144" s="38"/>
      <c r="H144" s="38"/>
      <c r="I144" s="213"/>
      <c r="J144" s="38"/>
      <c r="K144" s="38"/>
      <c r="L144" s="41"/>
      <c r="M144" s="214"/>
      <c r="N144" s="215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189</v>
      </c>
      <c r="AU144" s="19" t="s">
        <v>85</v>
      </c>
    </row>
    <row r="145" spans="1:65" s="2" customFormat="1" ht="33" customHeight="1">
      <c r="A145" s="36"/>
      <c r="B145" s="37"/>
      <c r="C145" s="175" t="s">
        <v>275</v>
      </c>
      <c r="D145" s="175" t="s">
        <v>123</v>
      </c>
      <c r="E145" s="176" t="s">
        <v>514</v>
      </c>
      <c r="F145" s="177" t="s">
        <v>515</v>
      </c>
      <c r="G145" s="178" t="s">
        <v>186</v>
      </c>
      <c r="H145" s="179">
        <v>15.5</v>
      </c>
      <c r="I145" s="180"/>
      <c r="J145" s="181">
        <f>ROUND(I145*H145,2)</f>
        <v>0</v>
      </c>
      <c r="K145" s="177" t="s">
        <v>187</v>
      </c>
      <c r="L145" s="41"/>
      <c r="M145" s="182" t="s">
        <v>19</v>
      </c>
      <c r="N145" s="183" t="s">
        <v>46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139</v>
      </c>
      <c r="AT145" s="186" t="s">
        <v>123</v>
      </c>
      <c r="AU145" s="186" t="s">
        <v>85</v>
      </c>
      <c r="AY145" s="19" t="s">
        <v>120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83</v>
      </c>
      <c r="BK145" s="187">
        <f>ROUND(I145*H145,2)</f>
        <v>0</v>
      </c>
      <c r="BL145" s="19" t="s">
        <v>139</v>
      </c>
      <c r="BM145" s="186" t="s">
        <v>516</v>
      </c>
    </row>
    <row r="146" spans="1:65" s="2" customFormat="1" ht="11.25">
      <c r="A146" s="36"/>
      <c r="B146" s="37"/>
      <c r="C146" s="38"/>
      <c r="D146" s="211" t="s">
        <v>189</v>
      </c>
      <c r="E146" s="38"/>
      <c r="F146" s="212" t="s">
        <v>517</v>
      </c>
      <c r="G146" s="38"/>
      <c r="H146" s="38"/>
      <c r="I146" s="213"/>
      <c r="J146" s="38"/>
      <c r="K146" s="38"/>
      <c r="L146" s="41"/>
      <c r="M146" s="214"/>
      <c r="N146" s="215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189</v>
      </c>
      <c r="AU146" s="19" t="s">
        <v>85</v>
      </c>
    </row>
    <row r="147" spans="1:65" s="13" customFormat="1" ht="11.25">
      <c r="B147" s="188"/>
      <c r="C147" s="189"/>
      <c r="D147" s="190" t="s">
        <v>132</v>
      </c>
      <c r="E147" s="191" t="s">
        <v>19</v>
      </c>
      <c r="F147" s="192" t="s">
        <v>451</v>
      </c>
      <c r="G147" s="189"/>
      <c r="H147" s="193">
        <v>6.4</v>
      </c>
      <c r="I147" s="194"/>
      <c r="J147" s="189"/>
      <c r="K147" s="189"/>
      <c r="L147" s="195"/>
      <c r="M147" s="196"/>
      <c r="N147" s="197"/>
      <c r="O147" s="197"/>
      <c r="P147" s="197"/>
      <c r="Q147" s="197"/>
      <c r="R147" s="197"/>
      <c r="S147" s="197"/>
      <c r="T147" s="198"/>
      <c r="AT147" s="199" t="s">
        <v>132</v>
      </c>
      <c r="AU147" s="199" t="s">
        <v>85</v>
      </c>
      <c r="AV147" s="13" t="s">
        <v>85</v>
      </c>
      <c r="AW147" s="13" t="s">
        <v>37</v>
      </c>
      <c r="AX147" s="13" t="s">
        <v>75</v>
      </c>
      <c r="AY147" s="199" t="s">
        <v>120</v>
      </c>
    </row>
    <row r="148" spans="1:65" s="13" customFormat="1" ht="11.25">
      <c r="B148" s="188"/>
      <c r="C148" s="189"/>
      <c r="D148" s="190" t="s">
        <v>132</v>
      </c>
      <c r="E148" s="191" t="s">
        <v>19</v>
      </c>
      <c r="F148" s="192" t="s">
        <v>518</v>
      </c>
      <c r="G148" s="189"/>
      <c r="H148" s="193">
        <v>9.1</v>
      </c>
      <c r="I148" s="194"/>
      <c r="J148" s="189"/>
      <c r="K148" s="189"/>
      <c r="L148" s="195"/>
      <c r="M148" s="196"/>
      <c r="N148" s="197"/>
      <c r="O148" s="197"/>
      <c r="P148" s="197"/>
      <c r="Q148" s="197"/>
      <c r="R148" s="197"/>
      <c r="S148" s="197"/>
      <c r="T148" s="198"/>
      <c r="AT148" s="199" t="s">
        <v>132</v>
      </c>
      <c r="AU148" s="199" t="s">
        <v>85</v>
      </c>
      <c r="AV148" s="13" t="s">
        <v>85</v>
      </c>
      <c r="AW148" s="13" t="s">
        <v>37</v>
      </c>
      <c r="AX148" s="13" t="s">
        <v>75</v>
      </c>
      <c r="AY148" s="199" t="s">
        <v>120</v>
      </c>
    </row>
    <row r="149" spans="1:65" s="14" customFormat="1" ht="11.25">
      <c r="B149" s="200"/>
      <c r="C149" s="201"/>
      <c r="D149" s="190" t="s">
        <v>132</v>
      </c>
      <c r="E149" s="202" t="s">
        <v>19</v>
      </c>
      <c r="F149" s="203" t="s">
        <v>167</v>
      </c>
      <c r="G149" s="201"/>
      <c r="H149" s="204">
        <v>15.5</v>
      </c>
      <c r="I149" s="205"/>
      <c r="J149" s="201"/>
      <c r="K149" s="201"/>
      <c r="L149" s="206"/>
      <c r="M149" s="216"/>
      <c r="N149" s="217"/>
      <c r="O149" s="217"/>
      <c r="P149" s="217"/>
      <c r="Q149" s="217"/>
      <c r="R149" s="217"/>
      <c r="S149" s="217"/>
      <c r="T149" s="218"/>
      <c r="AT149" s="210" t="s">
        <v>132</v>
      </c>
      <c r="AU149" s="210" t="s">
        <v>85</v>
      </c>
      <c r="AV149" s="14" t="s">
        <v>139</v>
      </c>
      <c r="AW149" s="14" t="s">
        <v>37</v>
      </c>
      <c r="AX149" s="14" t="s">
        <v>83</v>
      </c>
      <c r="AY149" s="210" t="s">
        <v>120</v>
      </c>
    </row>
    <row r="150" spans="1:65" s="12" customFormat="1" ht="22.9" customHeight="1">
      <c r="B150" s="159"/>
      <c r="C150" s="160"/>
      <c r="D150" s="161" t="s">
        <v>74</v>
      </c>
      <c r="E150" s="173" t="s">
        <v>119</v>
      </c>
      <c r="F150" s="173" t="s">
        <v>305</v>
      </c>
      <c r="G150" s="160"/>
      <c r="H150" s="160"/>
      <c r="I150" s="163"/>
      <c r="J150" s="174">
        <f>BK150</f>
        <v>0</v>
      </c>
      <c r="K150" s="160"/>
      <c r="L150" s="165"/>
      <c r="M150" s="166"/>
      <c r="N150" s="167"/>
      <c r="O150" s="167"/>
      <c r="P150" s="168">
        <f>SUM(P151:P193)</f>
        <v>0</v>
      </c>
      <c r="Q150" s="167"/>
      <c r="R150" s="168">
        <f>SUM(R151:R193)</f>
        <v>42.218543000000004</v>
      </c>
      <c r="S150" s="167"/>
      <c r="T150" s="169">
        <f>SUM(T151:T193)</f>
        <v>0</v>
      </c>
      <c r="AR150" s="170" t="s">
        <v>83</v>
      </c>
      <c r="AT150" s="171" t="s">
        <v>74</v>
      </c>
      <c r="AU150" s="171" t="s">
        <v>83</v>
      </c>
      <c r="AY150" s="170" t="s">
        <v>120</v>
      </c>
      <c r="BK150" s="172">
        <f>SUM(BK151:BK193)</f>
        <v>0</v>
      </c>
    </row>
    <row r="151" spans="1:65" s="2" customFormat="1" ht="33" customHeight="1">
      <c r="A151" s="36"/>
      <c r="B151" s="37"/>
      <c r="C151" s="175" t="s">
        <v>281</v>
      </c>
      <c r="D151" s="175" t="s">
        <v>123</v>
      </c>
      <c r="E151" s="176" t="s">
        <v>519</v>
      </c>
      <c r="F151" s="177" t="s">
        <v>520</v>
      </c>
      <c r="G151" s="178" t="s">
        <v>521</v>
      </c>
      <c r="H151" s="179">
        <v>15.5</v>
      </c>
      <c r="I151" s="180"/>
      <c r="J151" s="181">
        <f>ROUND(I151*H151,2)</f>
        <v>0</v>
      </c>
      <c r="K151" s="177" t="s">
        <v>187</v>
      </c>
      <c r="L151" s="41"/>
      <c r="M151" s="182" t="s">
        <v>19</v>
      </c>
      <c r="N151" s="183" t="s">
        <v>46</v>
      </c>
      <c r="O151" s="66"/>
      <c r="P151" s="184">
        <f>O151*H151</f>
        <v>0</v>
      </c>
      <c r="Q151" s="184">
        <v>0.23</v>
      </c>
      <c r="R151" s="184">
        <f>Q151*H151</f>
        <v>3.5649999999999999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139</v>
      </c>
      <c r="AT151" s="186" t="s">
        <v>123</v>
      </c>
      <c r="AU151" s="186" t="s">
        <v>85</v>
      </c>
      <c r="AY151" s="19" t="s">
        <v>120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83</v>
      </c>
      <c r="BK151" s="187">
        <f>ROUND(I151*H151,2)</f>
        <v>0</v>
      </c>
      <c r="BL151" s="19" t="s">
        <v>139</v>
      </c>
      <c r="BM151" s="186" t="s">
        <v>522</v>
      </c>
    </row>
    <row r="152" spans="1:65" s="2" customFormat="1" ht="11.25">
      <c r="A152" s="36"/>
      <c r="B152" s="37"/>
      <c r="C152" s="38"/>
      <c r="D152" s="211" t="s">
        <v>189</v>
      </c>
      <c r="E152" s="38"/>
      <c r="F152" s="212" t="s">
        <v>523</v>
      </c>
      <c r="G152" s="38"/>
      <c r="H152" s="38"/>
      <c r="I152" s="213"/>
      <c r="J152" s="38"/>
      <c r="K152" s="38"/>
      <c r="L152" s="41"/>
      <c r="M152" s="214"/>
      <c r="N152" s="215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189</v>
      </c>
      <c r="AU152" s="19" t="s">
        <v>85</v>
      </c>
    </row>
    <row r="153" spans="1:65" s="15" customFormat="1" ht="11.25">
      <c r="B153" s="229"/>
      <c r="C153" s="230"/>
      <c r="D153" s="190" t="s">
        <v>132</v>
      </c>
      <c r="E153" s="231" t="s">
        <v>19</v>
      </c>
      <c r="F153" s="232" t="s">
        <v>311</v>
      </c>
      <c r="G153" s="230"/>
      <c r="H153" s="231" t="s">
        <v>19</v>
      </c>
      <c r="I153" s="233"/>
      <c r="J153" s="230"/>
      <c r="K153" s="230"/>
      <c r="L153" s="234"/>
      <c r="M153" s="235"/>
      <c r="N153" s="236"/>
      <c r="O153" s="236"/>
      <c r="P153" s="236"/>
      <c r="Q153" s="236"/>
      <c r="R153" s="236"/>
      <c r="S153" s="236"/>
      <c r="T153" s="237"/>
      <c r="AT153" s="238" t="s">
        <v>132</v>
      </c>
      <c r="AU153" s="238" t="s">
        <v>85</v>
      </c>
      <c r="AV153" s="15" t="s">
        <v>83</v>
      </c>
      <c r="AW153" s="15" t="s">
        <v>37</v>
      </c>
      <c r="AX153" s="15" t="s">
        <v>75</v>
      </c>
      <c r="AY153" s="238" t="s">
        <v>120</v>
      </c>
    </row>
    <row r="154" spans="1:65" s="13" customFormat="1" ht="11.25">
      <c r="B154" s="188"/>
      <c r="C154" s="189"/>
      <c r="D154" s="190" t="s">
        <v>132</v>
      </c>
      <c r="E154" s="191" t="s">
        <v>19</v>
      </c>
      <c r="F154" s="192" t="s">
        <v>518</v>
      </c>
      <c r="G154" s="189"/>
      <c r="H154" s="193">
        <v>9.1</v>
      </c>
      <c r="I154" s="194"/>
      <c r="J154" s="189"/>
      <c r="K154" s="189"/>
      <c r="L154" s="195"/>
      <c r="M154" s="196"/>
      <c r="N154" s="197"/>
      <c r="O154" s="197"/>
      <c r="P154" s="197"/>
      <c r="Q154" s="197"/>
      <c r="R154" s="197"/>
      <c r="S154" s="197"/>
      <c r="T154" s="198"/>
      <c r="AT154" s="199" t="s">
        <v>132</v>
      </c>
      <c r="AU154" s="199" t="s">
        <v>85</v>
      </c>
      <c r="AV154" s="13" t="s">
        <v>85</v>
      </c>
      <c r="AW154" s="13" t="s">
        <v>37</v>
      </c>
      <c r="AX154" s="13" t="s">
        <v>75</v>
      </c>
      <c r="AY154" s="199" t="s">
        <v>120</v>
      </c>
    </row>
    <row r="155" spans="1:65" s="13" customFormat="1" ht="11.25">
      <c r="B155" s="188"/>
      <c r="C155" s="189"/>
      <c r="D155" s="190" t="s">
        <v>132</v>
      </c>
      <c r="E155" s="191" t="s">
        <v>19</v>
      </c>
      <c r="F155" s="192" t="s">
        <v>451</v>
      </c>
      <c r="G155" s="189"/>
      <c r="H155" s="193">
        <v>6.4</v>
      </c>
      <c r="I155" s="194"/>
      <c r="J155" s="189"/>
      <c r="K155" s="189"/>
      <c r="L155" s="195"/>
      <c r="M155" s="196"/>
      <c r="N155" s="197"/>
      <c r="O155" s="197"/>
      <c r="P155" s="197"/>
      <c r="Q155" s="197"/>
      <c r="R155" s="197"/>
      <c r="S155" s="197"/>
      <c r="T155" s="198"/>
      <c r="AT155" s="199" t="s">
        <v>132</v>
      </c>
      <c r="AU155" s="199" t="s">
        <v>85</v>
      </c>
      <c r="AV155" s="13" t="s">
        <v>85</v>
      </c>
      <c r="AW155" s="13" t="s">
        <v>37</v>
      </c>
      <c r="AX155" s="13" t="s">
        <v>75</v>
      </c>
      <c r="AY155" s="199" t="s">
        <v>120</v>
      </c>
    </row>
    <row r="156" spans="1:65" s="14" customFormat="1" ht="11.25">
      <c r="B156" s="200"/>
      <c r="C156" s="201"/>
      <c r="D156" s="190" t="s">
        <v>132</v>
      </c>
      <c r="E156" s="202" t="s">
        <v>19</v>
      </c>
      <c r="F156" s="203" t="s">
        <v>167</v>
      </c>
      <c r="G156" s="201"/>
      <c r="H156" s="204">
        <v>15.5</v>
      </c>
      <c r="I156" s="205"/>
      <c r="J156" s="201"/>
      <c r="K156" s="201"/>
      <c r="L156" s="206"/>
      <c r="M156" s="216"/>
      <c r="N156" s="217"/>
      <c r="O156" s="217"/>
      <c r="P156" s="217"/>
      <c r="Q156" s="217"/>
      <c r="R156" s="217"/>
      <c r="S156" s="217"/>
      <c r="T156" s="218"/>
      <c r="AT156" s="210" t="s">
        <v>132</v>
      </c>
      <c r="AU156" s="210" t="s">
        <v>85</v>
      </c>
      <c r="AV156" s="14" t="s">
        <v>139</v>
      </c>
      <c r="AW156" s="14" t="s">
        <v>37</v>
      </c>
      <c r="AX156" s="14" t="s">
        <v>83</v>
      </c>
      <c r="AY156" s="210" t="s">
        <v>120</v>
      </c>
    </row>
    <row r="157" spans="1:65" s="2" customFormat="1" ht="33" customHeight="1">
      <c r="A157" s="36"/>
      <c r="B157" s="37"/>
      <c r="C157" s="175" t="s">
        <v>288</v>
      </c>
      <c r="D157" s="175" t="s">
        <v>123</v>
      </c>
      <c r="E157" s="176" t="s">
        <v>307</v>
      </c>
      <c r="F157" s="177" t="s">
        <v>308</v>
      </c>
      <c r="G157" s="178" t="s">
        <v>186</v>
      </c>
      <c r="H157" s="179">
        <v>62.9</v>
      </c>
      <c r="I157" s="180"/>
      <c r="J157" s="181">
        <f>ROUND(I157*H157,2)</f>
        <v>0</v>
      </c>
      <c r="K157" s="177" t="s">
        <v>187</v>
      </c>
      <c r="L157" s="41"/>
      <c r="M157" s="182" t="s">
        <v>19</v>
      </c>
      <c r="N157" s="183" t="s">
        <v>46</v>
      </c>
      <c r="O157" s="66"/>
      <c r="P157" s="184">
        <f>O157*H157</f>
        <v>0</v>
      </c>
      <c r="Q157" s="184">
        <v>0.46</v>
      </c>
      <c r="R157" s="184">
        <f>Q157*H157</f>
        <v>28.934000000000001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139</v>
      </c>
      <c r="AT157" s="186" t="s">
        <v>123</v>
      </c>
      <c r="AU157" s="186" t="s">
        <v>85</v>
      </c>
      <c r="AY157" s="19" t="s">
        <v>120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83</v>
      </c>
      <c r="BK157" s="187">
        <f>ROUND(I157*H157,2)</f>
        <v>0</v>
      </c>
      <c r="BL157" s="19" t="s">
        <v>139</v>
      </c>
      <c r="BM157" s="186" t="s">
        <v>524</v>
      </c>
    </row>
    <row r="158" spans="1:65" s="2" customFormat="1" ht="11.25">
      <c r="A158" s="36"/>
      <c r="B158" s="37"/>
      <c r="C158" s="38"/>
      <c r="D158" s="211" t="s">
        <v>189</v>
      </c>
      <c r="E158" s="38"/>
      <c r="F158" s="212" t="s">
        <v>310</v>
      </c>
      <c r="G158" s="38"/>
      <c r="H158" s="38"/>
      <c r="I158" s="213"/>
      <c r="J158" s="38"/>
      <c r="K158" s="38"/>
      <c r="L158" s="41"/>
      <c r="M158" s="214"/>
      <c r="N158" s="215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189</v>
      </c>
      <c r="AU158" s="19" t="s">
        <v>85</v>
      </c>
    </row>
    <row r="159" spans="1:65" s="15" customFormat="1" ht="11.25">
      <c r="B159" s="229"/>
      <c r="C159" s="230"/>
      <c r="D159" s="190" t="s">
        <v>132</v>
      </c>
      <c r="E159" s="231" t="s">
        <v>19</v>
      </c>
      <c r="F159" s="232" t="s">
        <v>311</v>
      </c>
      <c r="G159" s="230"/>
      <c r="H159" s="231" t="s">
        <v>19</v>
      </c>
      <c r="I159" s="233"/>
      <c r="J159" s="230"/>
      <c r="K159" s="230"/>
      <c r="L159" s="234"/>
      <c r="M159" s="235"/>
      <c r="N159" s="236"/>
      <c r="O159" s="236"/>
      <c r="P159" s="236"/>
      <c r="Q159" s="236"/>
      <c r="R159" s="236"/>
      <c r="S159" s="236"/>
      <c r="T159" s="237"/>
      <c r="AT159" s="238" t="s">
        <v>132</v>
      </c>
      <c r="AU159" s="238" t="s">
        <v>85</v>
      </c>
      <c r="AV159" s="15" t="s">
        <v>83</v>
      </c>
      <c r="AW159" s="15" t="s">
        <v>37</v>
      </c>
      <c r="AX159" s="15" t="s">
        <v>75</v>
      </c>
      <c r="AY159" s="238" t="s">
        <v>120</v>
      </c>
    </row>
    <row r="160" spans="1:65" s="13" customFormat="1" ht="11.25">
      <c r="B160" s="188"/>
      <c r="C160" s="189"/>
      <c r="D160" s="190" t="s">
        <v>132</v>
      </c>
      <c r="E160" s="191" t="s">
        <v>19</v>
      </c>
      <c r="F160" s="192" t="s">
        <v>525</v>
      </c>
      <c r="G160" s="189"/>
      <c r="H160" s="193">
        <v>13.3</v>
      </c>
      <c r="I160" s="194"/>
      <c r="J160" s="189"/>
      <c r="K160" s="189"/>
      <c r="L160" s="195"/>
      <c r="M160" s="196"/>
      <c r="N160" s="197"/>
      <c r="O160" s="197"/>
      <c r="P160" s="197"/>
      <c r="Q160" s="197"/>
      <c r="R160" s="197"/>
      <c r="S160" s="197"/>
      <c r="T160" s="198"/>
      <c r="AT160" s="199" t="s">
        <v>132</v>
      </c>
      <c r="AU160" s="199" t="s">
        <v>85</v>
      </c>
      <c r="AV160" s="13" t="s">
        <v>85</v>
      </c>
      <c r="AW160" s="13" t="s">
        <v>37</v>
      </c>
      <c r="AX160" s="13" t="s">
        <v>75</v>
      </c>
      <c r="AY160" s="199" t="s">
        <v>120</v>
      </c>
    </row>
    <row r="161" spans="1:65" s="13" customFormat="1" ht="11.25">
      <c r="B161" s="188"/>
      <c r="C161" s="189"/>
      <c r="D161" s="190" t="s">
        <v>132</v>
      </c>
      <c r="E161" s="191" t="s">
        <v>19</v>
      </c>
      <c r="F161" s="192" t="s">
        <v>526</v>
      </c>
      <c r="G161" s="189"/>
      <c r="H161" s="193">
        <v>7.8</v>
      </c>
      <c r="I161" s="194"/>
      <c r="J161" s="189"/>
      <c r="K161" s="189"/>
      <c r="L161" s="195"/>
      <c r="M161" s="196"/>
      <c r="N161" s="197"/>
      <c r="O161" s="197"/>
      <c r="P161" s="197"/>
      <c r="Q161" s="197"/>
      <c r="R161" s="197"/>
      <c r="S161" s="197"/>
      <c r="T161" s="198"/>
      <c r="AT161" s="199" t="s">
        <v>132</v>
      </c>
      <c r="AU161" s="199" t="s">
        <v>85</v>
      </c>
      <c r="AV161" s="13" t="s">
        <v>85</v>
      </c>
      <c r="AW161" s="13" t="s">
        <v>37</v>
      </c>
      <c r="AX161" s="13" t="s">
        <v>75</v>
      </c>
      <c r="AY161" s="199" t="s">
        <v>120</v>
      </c>
    </row>
    <row r="162" spans="1:65" s="13" customFormat="1" ht="11.25">
      <c r="B162" s="188"/>
      <c r="C162" s="189"/>
      <c r="D162" s="190" t="s">
        <v>132</v>
      </c>
      <c r="E162" s="191" t="s">
        <v>19</v>
      </c>
      <c r="F162" s="192" t="s">
        <v>527</v>
      </c>
      <c r="G162" s="189"/>
      <c r="H162" s="193">
        <v>6.4</v>
      </c>
      <c r="I162" s="194"/>
      <c r="J162" s="189"/>
      <c r="K162" s="189"/>
      <c r="L162" s="195"/>
      <c r="M162" s="196"/>
      <c r="N162" s="197"/>
      <c r="O162" s="197"/>
      <c r="P162" s="197"/>
      <c r="Q162" s="197"/>
      <c r="R162" s="197"/>
      <c r="S162" s="197"/>
      <c r="T162" s="198"/>
      <c r="AT162" s="199" t="s">
        <v>132</v>
      </c>
      <c r="AU162" s="199" t="s">
        <v>85</v>
      </c>
      <c r="AV162" s="13" t="s">
        <v>85</v>
      </c>
      <c r="AW162" s="13" t="s">
        <v>37</v>
      </c>
      <c r="AX162" s="13" t="s">
        <v>75</v>
      </c>
      <c r="AY162" s="199" t="s">
        <v>120</v>
      </c>
    </row>
    <row r="163" spans="1:65" s="13" customFormat="1" ht="11.25">
      <c r="B163" s="188"/>
      <c r="C163" s="189"/>
      <c r="D163" s="190" t="s">
        <v>132</v>
      </c>
      <c r="E163" s="191" t="s">
        <v>19</v>
      </c>
      <c r="F163" s="192" t="s">
        <v>528</v>
      </c>
      <c r="G163" s="189"/>
      <c r="H163" s="193">
        <v>2.4</v>
      </c>
      <c r="I163" s="194"/>
      <c r="J163" s="189"/>
      <c r="K163" s="189"/>
      <c r="L163" s="195"/>
      <c r="M163" s="196"/>
      <c r="N163" s="197"/>
      <c r="O163" s="197"/>
      <c r="P163" s="197"/>
      <c r="Q163" s="197"/>
      <c r="R163" s="197"/>
      <c r="S163" s="197"/>
      <c r="T163" s="198"/>
      <c r="AT163" s="199" t="s">
        <v>132</v>
      </c>
      <c r="AU163" s="199" t="s">
        <v>85</v>
      </c>
      <c r="AV163" s="13" t="s">
        <v>85</v>
      </c>
      <c r="AW163" s="13" t="s">
        <v>37</v>
      </c>
      <c r="AX163" s="13" t="s">
        <v>75</v>
      </c>
      <c r="AY163" s="199" t="s">
        <v>120</v>
      </c>
    </row>
    <row r="164" spans="1:65" s="13" customFormat="1" ht="11.25">
      <c r="B164" s="188"/>
      <c r="C164" s="189"/>
      <c r="D164" s="190" t="s">
        <v>132</v>
      </c>
      <c r="E164" s="191" t="s">
        <v>19</v>
      </c>
      <c r="F164" s="192" t="s">
        <v>529</v>
      </c>
      <c r="G164" s="189"/>
      <c r="H164" s="193">
        <v>33</v>
      </c>
      <c r="I164" s="194"/>
      <c r="J164" s="189"/>
      <c r="K164" s="189"/>
      <c r="L164" s="195"/>
      <c r="M164" s="196"/>
      <c r="N164" s="197"/>
      <c r="O164" s="197"/>
      <c r="P164" s="197"/>
      <c r="Q164" s="197"/>
      <c r="R164" s="197"/>
      <c r="S164" s="197"/>
      <c r="T164" s="198"/>
      <c r="AT164" s="199" t="s">
        <v>132</v>
      </c>
      <c r="AU164" s="199" t="s">
        <v>85</v>
      </c>
      <c r="AV164" s="13" t="s">
        <v>85</v>
      </c>
      <c r="AW164" s="13" t="s">
        <v>37</v>
      </c>
      <c r="AX164" s="13" t="s">
        <v>75</v>
      </c>
      <c r="AY164" s="199" t="s">
        <v>120</v>
      </c>
    </row>
    <row r="165" spans="1:65" s="14" customFormat="1" ht="11.25">
      <c r="B165" s="200"/>
      <c r="C165" s="201"/>
      <c r="D165" s="190" t="s">
        <v>132</v>
      </c>
      <c r="E165" s="202" t="s">
        <v>19</v>
      </c>
      <c r="F165" s="203" t="s">
        <v>167</v>
      </c>
      <c r="G165" s="201"/>
      <c r="H165" s="204">
        <v>62.9</v>
      </c>
      <c r="I165" s="205"/>
      <c r="J165" s="201"/>
      <c r="K165" s="201"/>
      <c r="L165" s="206"/>
      <c r="M165" s="216"/>
      <c r="N165" s="217"/>
      <c r="O165" s="217"/>
      <c r="P165" s="217"/>
      <c r="Q165" s="217"/>
      <c r="R165" s="217"/>
      <c r="S165" s="217"/>
      <c r="T165" s="218"/>
      <c r="AT165" s="210" t="s">
        <v>132</v>
      </c>
      <c r="AU165" s="210" t="s">
        <v>85</v>
      </c>
      <c r="AV165" s="14" t="s">
        <v>139</v>
      </c>
      <c r="AW165" s="14" t="s">
        <v>37</v>
      </c>
      <c r="AX165" s="14" t="s">
        <v>83</v>
      </c>
      <c r="AY165" s="210" t="s">
        <v>120</v>
      </c>
    </row>
    <row r="166" spans="1:65" s="2" customFormat="1" ht="49.15" customHeight="1">
      <c r="A166" s="36"/>
      <c r="B166" s="37"/>
      <c r="C166" s="175" t="s">
        <v>295</v>
      </c>
      <c r="D166" s="175" t="s">
        <v>123</v>
      </c>
      <c r="E166" s="176" t="s">
        <v>530</v>
      </c>
      <c r="F166" s="177" t="s">
        <v>531</v>
      </c>
      <c r="G166" s="178" t="s">
        <v>186</v>
      </c>
      <c r="H166" s="179">
        <v>9.1</v>
      </c>
      <c r="I166" s="180"/>
      <c r="J166" s="181">
        <f>ROUND(I166*H166,2)</f>
        <v>0</v>
      </c>
      <c r="K166" s="177" t="s">
        <v>187</v>
      </c>
      <c r="L166" s="41"/>
      <c r="M166" s="182" t="s">
        <v>19</v>
      </c>
      <c r="N166" s="183" t="s">
        <v>46</v>
      </c>
      <c r="O166" s="66"/>
      <c r="P166" s="184">
        <f>O166*H166</f>
        <v>0</v>
      </c>
      <c r="Q166" s="184">
        <v>0.13188</v>
      </c>
      <c r="R166" s="184">
        <f>Q166*H166</f>
        <v>1.200108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139</v>
      </c>
      <c r="AT166" s="186" t="s">
        <v>123</v>
      </c>
      <c r="AU166" s="186" t="s">
        <v>85</v>
      </c>
      <c r="AY166" s="19" t="s">
        <v>120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83</v>
      </c>
      <c r="BK166" s="187">
        <f>ROUND(I166*H166,2)</f>
        <v>0</v>
      </c>
      <c r="BL166" s="19" t="s">
        <v>139</v>
      </c>
      <c r="BM166" s="186" t="s">
        <v>532</v>
      </c>
    </row>
    <row r="167" spans="1:65" s="2" customFormat="1" ht="11.25">
      <c r="A167" s="36"/>
      <c r="B167" s="37"/>
      <c r="C167" s="38"/>
      <c r="D167" s="211" t="s">
        <v>189</v>
      </c>
      <c r="E167" s="38"/>
      <c r="F167" s="212" t="s">
        <v>533</v>
      </c>
      <c r="G167" s="38"/>
      <c r="H167" s="38"/>
      <c r="I167" s="213"/>
      <c r="J167" s="38"/>
      <c r="K167" s="38"/>
      <c r="L167" s="41"/>
      <c r="M167" s="214"/>
      <c r="N167" s="215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189</v>
      </c>
      <c r="AU167" s="19" t="s">
        <v>85</v>
      </c>
    </row>
    <row r="168" spans="1:65" s="15" customFormat="1" ht="11.25">
      <c r="B168" s="229"/>
      <c r="C168" s="230"/>
      <c r="D168" s="190" t="s">
        <v>132</v>
      </c>
      <c r="E168" s="231" t="s">
        <v>19</v>
      </c>
      <c r="F168" s="232" t="s">
        <v>534</v>
      </c>
      <c r="G168" s="230"/>
      <c r="H168" s="231" t="s">
        <v>19</v>
      </c>
      <c r="I168" s="233"/>
      <c r="J168" s="230"/>
      <c r="K168" s="230"/>
      <c r="L168" s="234"/>
      <c r="M168" s="235"/>
      <c r="N168" s="236"/>
      <c r="O168" s="236"/>
      <c r="P168" s="236"/>
      <c r="Q168" s="236"/>
      <c r="R168" s="236"/>
      <c r="S168" s="236"/>
      <c r="T168" s="237"/>
      <c r="AT168" s="238" t="s">
        <v>132</v>
      </c>
      <c r="AU168" s="238" t="s">
        <v>85</v>
      </c>
      <c r="AV168" s="15" t="s">
        <v>83</v>
      </c>
      <c r="AW168" s="15" t="s">
        <v>37</v>
      </c>
      <c r="AX168" s="15" t="s">
        <v>75</v>
      </c>
      <c r="AY168" s="238" t="s">
        <v>120</v>
      </c>
    </row>
    <row r="169" spans="1:65" s="13" customFormat="1" ht="11.25">
      <c r="B169" s="188"/>
      <c r="C169" s="189"/>
      <c r="D169" s="190" t="s">
        <v>132</v>
      </c>
      <c r="E169" s="191" t="s">
        <v>19</v>
      </c>
      <c r="F169" s="192" t="s">
        <v>518</v>
      </c>
      <c r="G169" s="189"/>
      <c r="H169" s="193">
        <v>9.1</v>
      </c>
      <c r="I169" s="194"/>
      <c r="J169" s="189"/>
      <c r="K169" s="189"/>
      <c r="L169" s="195"/>
      <c r="M169" s="196"/>
      <c r="N169" s="197"/>
      <c r="O169" s="197"/>
      <c r="P169" s="197"/>
      <c r="Q169" s="197"/>
      <c r="R169" s="197"/>
      <c r="S169" s="197"/>
      <c r="T169" s="198"/>
      <c r="AT169" s="199" t="s">
        <v>132</v>
      </c>
      <c r="AU169" s="199" t="s">
        <v>85</v>
      </c>
      <c r="AV169" s="13" t="s">
        <v>85</v>
      </c>
      <c r="AW169" s="13" t="s">
        <v>37</v>
      </c>
      <c r="AX169" s="13" t="s">
        <v>83</v>
      </c>
      <c r="AY169" s="199" t="s">
        <v>120</v>
      </c>
    </row>
    <row r="170" spans="1:65" s="2" customFormat="1" ht="24.2" customHeight="1">
      <c r="A170" s="36"/>
      <c r="B170" s="37"/>
      <c r="C170" s="175" t="s">
        <v>7</v>
      </c>
      <c r="D170" s="175" t="s">
        <v>123</v>
      </c>
      <c r="E170" s="176" t="s">
        <v>535</v>
      </c>
      <c r="F170" s="177" t="s">
        <v>536</v>
      </c>
      <c r="G170" s="178" t="s">
        <v>186</v>
      </c>
      <c r="H170" s="179">
        <v>9.1</v>
      </c>
      <c r="I170" s="180"/>
      <c r="J170" s="181">
        <f>ROUND(I170*H170,2)</f>
        <v>0</v>
      </c>
      <c r="K170" s="177" t="s">
        <v>187</v>
      </c>
      <c r="L170" s="41"/>
      <c r="M170" s="182" t="s">
        <v>19</v>
      </c>
      <c r="N170" s="183" t="s">
        <v>46</v>
      </c>
      <c r="O170" s="66"/>
      <c r="P170" s="184">
        <f>O170*H170</f>
        <v>0</v>
      </c>
      <c r="Q170" s="184">
        <v>3.4000000000000002E-4</v>
      </c>
      <c r="R170" s="184">
        <f>Q170*H170</f>
        <v>3.094E-3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139</v>
      </c>
      <c r="AT170" s="186" t="s">
        <v>123</v>
      </c>
      <c r="AU170" s="186" t="s">
        <v>85</v>
      </c>
      <c r="AY170" s="19" t="s">
        <v>120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83</v>
      </c>
      <c r="BK170" s="187">
        <f>ROUND(I170*H170,2)</f>
        <v>0</v>
      </c>
      <c r="BL170" s="19" t="s">
        <v>139</v>
      </c>
      <c r="BM170" s="186" t="s">
        <v>537</v>
      </c>
    </row>
    <row r="171" spans="1:65" s="2" customFormat="1" ht="11.25">
      <c r="A171" s="36"/>
      <c r="B171" s="37"/>
      <c r="C171" s="38"/>
      <c r="D171" s="211" t="s">
        <v>189</v>
      </c>
      <c r="E171" s="38"/>
      <c r="F171" s="212" t="s">
        <v>538</v>
      </c>
      <c r="G171" s="38"/>
      <c r="H171" s="38"/>
      <c r="I171" s="213"/>
      <c r="J171" s="38"/>
      <c r="K171" s="38"/>
      <c r="L171" s="41"/>
      <c r="M171" s="214"/>
      <c r="N171" s="215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189</v>
      </c>
      <c r="AU171" s="19" t="s">
        <v>85</v>
      </c>
    </row>
    <row r="172" spans="1:65" s="15" customFormat="1" ht="11.25">
      <c r="B172" s="229"/>
      <c r="C172" s="230"/>
      <c r="D172" s="190" t="s">
        <v>132</v>
      </c>
      <c r="E172" s="231" t="s">
        <v>19</v>
      </c>
      <c r="F172" s="232" t="s">
        <v>539</v>
      </c>
      <c r="G172" s="230"/>
      <c r="H172" s="231" t="s">
        <v>19</v>
      </c>
      <c r="I172" s="233"/>
      <c r="J172" s="230"/>
      <c r="K172" s="230"/>
      <c r="L172" s="234"/>
      <c r="M172" s="235"/>
      <c r="N172" s="236"/>
      <c r="O172" s="236"/>
      <c r="P172" s="236"/>
      <c r="Q172" s="236"/>
      <c r="R172" s="236"/>
      <c r="S172" s="236"/>
      <c r="T172" s="237"/>
      <c r="AT172" s="238" t="s">
        <v>132</v>
      </c>
      <c r="AU172" s="238" t="s">
        <v>85</v>
      </c>
      <c r="AV172" s="15" t="s">
        <v>83</v>
      </c>
      <c r="AW172" s="15" t="s">
        <v>37</v>
      </c>
      <c r="AX172" s="15" t="s">
        <v>75</v>
      </c>
      <c r="AY172" s="238" t="s">
        <v>120</v>
      </c>
    </row>
    <row r="173" spans="1:65" s="13" customFormat="1" ht="11.25">
      <c r="B173" s="188"/>
      <c r="C173" s="189"/>
      <c r="D173" s="190" t="s">
        <v>132</v>
      </c>
      <c r="E173" s="191" t="s">
        <v>19</v>
      </c>
      <c r="F173" s="192" t="s">
        <v>518</v>
      </c>
      <c r="G173" s="189"/>
      <c r="H173" s="193">
        <v>9.1</v>
      </c>
      <c r="I173" s="194"/>
      <c r="J173" s="189"/>
      <c r="K173" s="189"/>
      <c r="L173" s="195"/>
      <c r="M173" s="196"/>
      <c r="N173" s="197"/>
      <c r="O173" s="197"/>
      <c r="P173" s="197"/>
      <c r="Q173" s="197"/>
      <c r="R173" s="197"/>
      <c r="S173" s="197"/>
      <c r="T173" s="198"/>
      <c r="AT173" s="199" t="s">
        <v>132</v>
      </c>
      <c r="AU173" s="199" t="s">
        <v>85</v>
      </c>
      <c r="AV173" s="13" t="s">
        <v>85</v>
      </c>
      <c r="AW173" s="13" t="s">
        <v>37</v>
      </c>
      <c r="AX173" s="13" t="s">
        <v>83</v>
      </c>
      <c r="AY173" s="199" t="s">
        <v>120</v>
      </c>
    </row>
    <row r="174" spans="1:65" s="2" customFormat="1" ht="24.2" customHeight="1">
      <c r="A174" s="36"/>
      <c r="B174" s="37"/>
      <c r="C174" s="175" t="s">
        <v>306</v>
      </c>
      <c r="D174" s="175" t="s">
        <v>123</v>
      </c>
      <c r="E174" s="176" t="s">
        <v>540</v>
      </c>
      <c r="F174" s="177" t="s">
        <v>541</v>
      </c>
      <c r="G174" s="178" t="s">
        <v>186</v>
      </c>
      <c r="H174" s="179">
        <v>9.1</v>
      </c>
      <c r="I174" s="180"/>
      <c r="J174" s="181">
        <f>ROUND(I174*H174,2)</f>
        <v>0</v>
      </c>
      <c r="K174" s="177" t="s">
        <v>187</v>
      </c>
      <c r="L174" s="41"/>
      <c r="M174" s="182" t="s">
        <v>19</v>
      </c>
      <c r="N174" s="183" t="s">
        <v>46</v>
      </c>
      <c r="O174" s="66"/>
      <c r="P174" s="184">
        <f>O174*H174</f>
        <v>0</v>
      </c>
      <c r="Q174" s="184">
        <v>3.1E-4</v>
      </c>
      <c r="R174" s="184">
        <f>Q174*H174</f>
        <v>2.8209999999999997E-3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139</v>
      </c>
      <c r="AT174" s="186" t="s">
        <v>123</v>
      </c>
      <c r="AU174" s="186" t="s">
        <v>85</v>
      </c>
      <c r="AY174" s="19" t="s">
        <v>120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83</v>
      </c>
      <c r="BK174" s="187">
        <f>ROUND(I174*H174,2)</f>
        <v>0</v>
      </c>
      <c r="BL174" s="19" t="s">
        <v>139</v>
      </c>
      <c r="BM174" s="186" t="s">
        <v>542</v>
      </c>
    </row>
    <row r="175" spans="1:65" s="2" customFormat="1" ht="11.25">
      <c r="A175" s="36"/>
      <c r="B175" s="37"/>
      <c r="C175" s="38"/>
      <c r="D175" s="211" t="s">
        <v>189</v>
      </c>
      <c r="E175" s="38"/>
      <c r="F175" s="212" t="s">
        <v>543</v>
      </c>
      <c r="G175" s="38"/>
      <c r="H175" s="38"/>
      <c r="I175" s="213"/>
      <c r="J175" s="38"/>
      <c r="K175" s="38"/>
      <c r="L175" s="41"/>
      <c r="M175" s="214"/>
      <c r="N175" s="215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189</v>
      </c>
      <c r="AU175" s="19" t="s">
        <v>85</v>
      </c>
    </row>
    <row r="176" spans="1:65" s="13" customFormat="1" ht="11.25">
      <c r="B176" s="188"/>
      <c r="C176" s="189"/>
      <c r="D176" s="190" t="s">
        <v>132</v>
      </c>
      <c r="E176" s="191" t="s">
        <v>19</v>
      </c>
      <c r="F176" s="192" t="s">
        <v>518</v>
      </c>
      <c r="G176" s="189"/>
      <c r="H176" s="193">
        <v>9.1</v>
      </c>
      <c r="I176" s="194"/>
      <c r="J176" s="189"/>
      <c r="K176" s="189"/>
      <c r="L176" s="195"/>
      <c r="M176" s="196"/>
      <c r="N176" s="197"/>
      <c r="O176" s="197"/>
      <c r="P176" s="197"/>
      <c r="Q176" s="197"/>
      <c r="R176" s="197"/>
      <c r="S176" s="197"/>
      <c r="T176" s="198"/>
      <c r="AT176" s="199" t="s">
        <v>132</v>
      </c>
      <c r="AU176" s="199" t="s">
        <v>85</v>
      </c>
      <c r="AV176" s="13" t="s">
        <v>85</v>
      </c>
      <c r="AW176" s="13" t="s">
        <v>37</v>
      </c>
      <c r="AX176" s="13" t="s">
        <v>83</v>
      </c>
      <c r="AY176" s="199" t="s">
        <v>120</v>
      </c>
    </row>
    <row r="177" spans="1:65" s="2" customFormat="1" ht="44.25" customHeight="1">
      <c r="A177" s="36"/>
      <c r="B177" s="37"/>
      <c r="C177" s="175" t="s">
        <v>314</v>
      </c>
      <c r="D177" s="175" t="s">
        <v>123</v>
      </c>
      <c r="E177" s="176" t="s">
        <v>544</v>
      </c>
      <c r="F177" s="177" t="s">
        <v>545</v>
      </c>
      <c r="G177" s="178" t="s">
        <v>186</v>
      </c>
      <c r="H177" s="179">
        <v>9.1</v>
      </c>
      <c r="I177" s="180"/>
      <c r="J177" s="181">
        <f>ROUND(I177*H177,2)</f>
        <v>0</v>
      </c>
      <c r="K177" s="177" t="s">
        <v>187</v>
      </c>
      <c r="L177" s="41"/>
      <c r="M177" s="182" t="s">
        <v>19</v>
      </c>
      <c r="N177" s="183" t="s">
        <v>46</v>
      </c>
      <c r="O177" s="66"/>
      <c r="P177" s="184">
        <f>O177*H177</f>
        <v>0</v>
      </c>
      <c r="Q177" s="184">
        <v>0.12966</v>
      </c>
      <c r="R177" s="184">
        <f>Q177*H177</f>
        <v>1.1799059999999999</v>
      </c>
      <c r="S177" s="184">
        <v>0</v>
      </c>
      <c r="T177" s="185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6" t="s">
        <v>139</v>
      </c>
      <c r="AT177" s="186" t="s">
        <v>123</v>
      </c>
      <c r="AU177" s="186" t="s">
        <v>85</v>
      </c>
      <c r="AY177" s="19" t="s">
        <v>120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19" t="s">
        <v>83</v>
      </c>
      <c r="BK177" s="187">
        <f>ROUND(I177*H177,2)</f>
        <v>0</v>
      </c>
      <c r="BL177" s="19" t="s">
        <v>139</v>
      </c>
      <c r="BM177" s="186" t="s">
        <v>546</v>
      </c>
    </row>
    <row r="178" spans="1:65" s="2" customFormat="1" ht="11.25">
      <c r="A178" s="36"/>
      <c r="B178" s="37"/>
      <c r="C178" s="38"/>
      <c r="D178" s="211" t="s">
        <v>189</v>
      </c>
      <c r="E178" s="38"/>
      <c r="F178" s="212" t="s">
        <v>547</v>
      </c>
      <c r="G178" s="38"/>
      <c r="H178" s="38"/>
      <c r="I178" s="213"/>
      <c r="J178" s="38"/>
      <c r="K178" s="38"/>
      <c r="L178" s="41"/>
      <c r="M178" s="214"/>
      <c r="N178" s="215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189</v>
      </c>
      <c r="AU178" s="19" t="s">
        <v>85</v>
      </c>
    </row>
    <row r="179" spans="1:65" s="13" customFormat="1" ht="11.25">
      <c r="B179" s="188"/>
      <c r="C179" s="189"/>
      <c r="D179" s="190" t="s">
        <v>132</v>
      </c>
      <c r="E179" s="191" t="s">
        <v>19</v>
      </c>
      <c r="F179" s="192" t="s">
        <v>518</v>
      </c>
      <c r="G179" s="189"/>
      <c r="H179" s="193">
        <v>9.1</v>
      </c>
      <c r="I179" s="194"/>
      <c r="J179" s="189"/>
      <c r="K179" s="189"/>
      <c r="L179" s="195"/>
      <c r="M179" s="196"/>
      <c r="N179" s="197"/>
      <c r="O179" s="197"/>
      <c r="P179" s="197"/>
      <c r="Q179" s="197"/>
      <c r="R179" s="197"/>
      <c r="S179" s="197"/>
      <c r="T179" s="198"/>
      <c r="AT179" s="199" t="s">
        <v>132</v>
      </c>
      <c r="AU179" s="199" t="s">
        <v>85</v>
      </c>
      <c r="AV179" s="13" t="s">
        <v>85</v>
      </c>
      <c r="AW179" s="13" t="s">
        <v>37</v>
      </c>
      <c r="AX179" s="13" t="s">
        <v>83</v>
      </c>
      <c r="AY179" s="199" t="s">
        <v>120</v>
      </c>
    </row>
    <row r="180" spans="1:65" s="2" customFormat="1" ht="78" customHeight="1">
      <c r="A180" s="36"/>
      <c r="B180" s="37"/>
      <c r="C180" s="175" t="s">
        <v>322</v>
      </c>
      <c r="D180" s="175" t="s">
        <v>123</v>
      </c>
      <c r="E180" s="176" t="s">
        <v>315</v>
      </c>
      <c r="F180" s="177" t="s">
        <v>316</v>
      </c>
      <c r="G180" s="178" t="s">
        <v>186</v>
      </c>
      <c r="H180" s="179">
        <v>36.299999999999997</v>
      </c>
      <c r="I180" s="180"/>
      <c r="J180" s="181">
        <f>ROUND(I180*H180,2)</f>
        <v>0</v>
      </c>
      <c r="K180" s="177" t="s">
        <v>187</v>
      </c>
      <c r="L180" s="41"/>
      <c r="M180" s="182" t="s">
        <v>19</v>
      </c>
      <c r="N180" s="183" t="s">
        <v>46</v>
      </c>
      <c r="O180" s="66"/>
      <c r="P180" s="184">
        <f>O180*H180</f>
        <v>0</v>
      </c>
      <c r="Q180" s="184">
        <v>8.9219999999999994E-2</v>
      </c>
      <c r="R180" s="184">
        <f>Q180*H180</f>
        <v>3.2386859999999995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139</v>
      </c>
      <c r="AT180" s="186" t="s">
        <v>123</v>
      </c>
      <c r="AU180" s="186" t="s">
        <v>85</v>
      </c>
      <c r="AY180" s="19" t="s">
        <v>120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83</v>
      </c>
      <c r="BK180" s="187">
        <f>ROUND(I180*H180,2)</f>
        <v>0</v>
      </c>
      <c r="BL180" s="19" t="s">
        <v>139</v>
      </c>
      <c r="BM180" s="186" t="s">
        <v>548</v>
      </c>
    </row>
    <row r="181" spans="1:65" s="2" customFormat="1" ht="11.25">
      <c r="A181" s="36"/>
      <c r="B181" s="37"/>
      <c r="C181" s="38"/>
      <c r="D181" s="211" t="s">
        <v>189</v>
      </c>
      <c r="E181" s="38"/>
      <c r="F181" s="212" t="s">
        <v>318</v>
      </c>
      <c r="G181" s="38"/>
      <c r="H181" s="38"/>
      <c r="I181" s="213"/>
      <c r="J181" s="38"/>
      <c r="K181" s="38"/>
      <c r="L181" s="41"/>
      <c r="M181" s="214"/>
      <c r="N181" s="215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189</v>
      </c>
      <c r="AU181" s="19" t="s">
        <v>85</v>
      </c>
    </row>
    <row r="182" spans="1:65" s="13" customFormat="1" ht="11.25">
      <c r="B182" s="188"/>
      <c r="C182" s="189"/>
      <c r="D182" s="190" t="s">
        <v>132</v>
      </c>
      <c r="E182" s="191" t="s">
        <v>19</v>
      </c>
      <c r="F182" s="192" t="s">
        <v>525</v>
      </c>
      <c r="G182" s="189"/>
      <c r="H182" s="193">
        <v>13.3</v>
      </c>
      <c r="I182" s="194"/>
      <c r="J182" s="189"/>
      <c r="K182" s="189"/>
      <c r="L182" s="195"/>
      <c r="M182" s="196"/>
      <c r="N182" s="197"/>
      <c r="O182" s="197"/>
      <c r="P182" s="197"/>
      <c r="Q182" s="197"/>
      <c r="R182" s="197"/>
      <c r="S182" s="197"/>
      <c r="T182" s="198"/>
      <c r="AT182" s="199" t="s">
        <v>132</v>
      </c>
      <c r="AU182" s="199" t="s">
        <v>85</v>
      </c>
      <c r="AV182" s="13" t="s">
        <v>85</v>
      </c>
      <c r="AW182" s="13" t="s">
        <v>37</v>
      </c>
      <c r="AX182" s="13" t="s">
        <v>75</v>
      </c>
      <c r="AY182" s="199" t="s">
        <v>120</v>
      </c>
    </row>
    <row r="183" spans="1:65" s="13" customFormat="1" ht="11.25">
      <c r="B183" s="188"/>
      <c r="C183" s="189"/>
      <c r="D183" s="190" t="s">
        <v>132</v>
      </c>
      <c r="E183" s="191" t="s">
        <v>19</v>
      </c>
      <c r="F183" s="192" t="s">
        <v>526</v>
      </c>
      <c r="G183" s="189"/>
      <c r="H183" s="193">
        <v>7.8</v>
      </c>
      <c r="I183" s="194"/>
      <c r="J183" s="189"/>
      <c r="K183" s="189"/>
      <c r="L183" s="195"/>
      <c r="M183" s="196"/>
      <c r="N183" s="197"/>
      <c r="O183" s="197"/>
      <c r="P183" s="197"/>
      <c r="Q183" s="197"/>
      <c r="R183" s="197"/>
      <c r="S183" s="197"/>
      <c r="T183" s="198"/>
      <c r="AT183" s="199" t="s">
        <v>132</v>
      </c>
      <c r="AU183" s="199" t="s">
        <v>85</v>
      </c>
      <c r="AV183" s="13" t="s">
        <v>85</v>
      </c>
      <c r="AW183" s="13" t="s">
        <v>37</v>
      </c>
      <c r="AX183" s="13" t="s">
        <v>75</v>
      </c>
      <c r="AY183" s="199" t="s">
        <v>120</v>
      </c>
    </row>
    <row r="184" spans="1:65" s="13" customFormat="1" ht="11.25">
      <c r="B184" s="188"/>
      <c r="C184" s="189"/>
      <c r="D184" s="190" t="s">
        <v>132</v>
      </c>
      <c r="E184" s="191" t="s">
        <v>19</v>
      </c>
      <c r="F184" s="192" t="s">
        <v>451</v>
      </c>
      <c r="G184" s="189"/>
      <c r="H184" s="193">
        <v>6.4</v>
      </c>
      <c r="I184" s="194"/>
      <c r="J184" s="189"/>
      <c r="K184" s="189"/>
      <c r="L184" s="195"/>
      <c r="M184" s="196"/>
      <c r="N184" s="197"/>
      <c r="O184" s="197"/>
      <c r="P184" s="197"/>
      <c r="Q184" s="197"/>
      <c r="R184" s="197"/>
      <c r="S184" s="197"/>
      <c r="T184" s="198"/>
      <c r="AT184" s="199" t="s">
        <v>132</v>
      </c>
      <c r="AU184" s="199" t="s">
        <v>85</v>
      </c>
      <c r="AV184" s="13" t="s">
        <v>85</v>
      </c>
      <c r="AW184" s="13" t="s">
        <v>37</v>
      </c>
      <c r="AX184" s="13" t="s">
        <v>75</v>
      </c>
      <c r="AY184" s="199" t="s">
        <v>120</v>
      </c>
    </row>
    <row r="185" spans="1:65" s="13" customFormat="1" ht="11.25">
      <c r="B185" s="188"/>
      <c r="C185" s="189"/>
      <c r="D185" s="190" t="s">
        <v>132</v>
      </c>
      <c r="E185" s="191" t="s">
        <v>19</v>
      </c>
      <c r="F185" s="192" t="s">
        <v>527</v>
      </c>
      <c r="G185" s="189"/>
      <c r="H185" s="193">
        <v>6.4</v>
      </c>
      <c r="I185" s="194"/>
      <c r="J185" s="189"/>
      <c r="K185" s="189"/>
      <c r="L185" s="195"/>
      <c r="M185" s="196"/>
      <c r="N185" s="197"/>
      <c r="O185" s="197"/>
      <c r="P185" s="197"/>
      <c r="Q185" s="197"/>
      <c r="R185" s="197"/>
      <c r="S185" s="197"/>
      <c r="T185" s="198"/>
      <c r="AT185" s="199" t="s">
        <v>132</v>
      </c>
      <c r="AU185" s="199" t="s">
        <v>85</v>
      </c>
      <c r="AV185" s="13" t="s">
        <v>85</v>
      </c>
      <c r="AW185" s="13" t="s">
        <v>37</v>
      </c>
      <c r="AX185" s="13" t="s">
        <v>75</v>
      </c>
      <c r="AY185" s="199" t="s">
        <v>120</v>
      </c>
    </row>
    <row r="186" spans="1:65" s="13" customFormat="1" ht="11.25">
      <c r="B186" s="188"/>
      <c r="C186" s="189"/>
      <c r="D186" s="190" t="s">
        <v>132</v>
      </c>
      <c r="E186" s="191" t="s">
        <v>19</v>
      </c>
      <c r="F186" s="192" t="s">
        <v>528</v>
      </c>
      <c r="G186" s="189"/>
      <c r="H186" s="193">
        <v>2.4</v>
      </c>
      <c r="I186" s="194"/>
      <c r="J186" s="189"/>
      <c r="K186" s="189"/>
      <c r="L186" s="195"/>
      <c r="M186" s="196"/>
      <c r="N186" s="197"/>
      <c r="O186" s="197"/>
      <c r="P186" s="197"/>
      <c r="Q186" s="197"/>
      <c r="R186" s="197"/>
      <c r="S186" s="197"/>
      <c r="T186" s="198"/>
      <c r="AT186" s="199" t="s">
        <v>132</v>
      </c>
      <c r="AU186" s="199" t="s">
        <v>85</v>
      </c>
      <c r="AV186" s="13" t="s">
        <v>85</v>
      </c>
      <c r="AW186" s="13" t="s">
        <v>37</v>
      </c>
      <c r="AX186" s="13" t="s">
        <v>75</v>
      </c>
      <c r="AY186" s="199" t="s">
        <v>120</v>
      </c>
    </row>
    <row r="187" spans="1:65" s="14" customFormat="1" ht="11.25">
      <c r="B187" s="200"/>
      <c r="C187" s="201"/>
      <c r="D187" s="190" t="s">
        <v>132</v>
      </c>
      <c r="E187" s="202" t="s">
        <v>19</v>
      </c>
      <c r="F187" s="203" t="s">
        <v>167</v>
      </c>
      <c r="G187" s="201"/>
      <c r="H187" s="204">
        <v>36.299999999999997</v>
      </c>
      <c r="I187" s="205"/>
      <c r="J187" s="201"/>
      <c r="K187" s="201"/>
      <c r="L187" s="206"/>
      <c r="M187" s="216"/>
      <c r="N187" s="217"/>
      <c r="O187" s="217"/>
      <c r="P187" s="217"/>
      <c r="Q187" s="217"/>
      <c r="R187" s="217"/>
      <c r="S187" s="217"/>
      <c r="T187" s="218"/>
      <c r="AT187" s="210" t="s">
        <v>132</v>
      </c>
      <c r="AU187" s="210" t="s">
        <v>85</v>
      </c>
      <c r="AV187" s="14" t="s">
        <v>139</v>
      </c>
      <c r="AW187" s="14" t="s">
        <v>37</v>
      </c>
      <c r="AX187" s="14" t="s">
        <v>83</v>
      </c>
      <c r="AY187" s="210" t="s">
        <v>120</v>
      </c>
    </row>
    <row r="188" spans="1:65" s="2" customFormat="1" ht="24.2" customHeight="1">
      <c r="A188" s="36"/>
      <c r="B188" s="37"/>
      <c r="C188" s="219" t="s">
        <v>327</v>
      </c>
      <c r="D188" s="219" t="s">
        <v>270</v>
      </c>
      <c r="E188" s="220" t="s">
        <v>549</v>
      </c>
      <c r="F188" s="221" t="s">
        <v>550</v>
      </c>
      <c r="G188" s="222" t="s">
        <v>186</v>
      </c>
      <c r="H188" s="223">
        <v>20.696999999999999</v>
      </c>
      <c r="I188" s="224"/>
      <c r="J188" s="225">
        <f>ROUND(I188*H188,2)</f>
        <v>0</v>
      </c>
      <c r="K188" s="221" t="s">
        <v>187</v>
      </c>
      <c r="L188" s="226"/>
      <c r="M188" s="227" t="s">
        <v>19</v>
      </c>
      <c r="N188" s="228" t="s">
        <v>46</v>
      </c>
      <c r="O188" s="66"/>
      <c r="P188" s="184">
        <f>O188*H188</f>
        <v>0</v>
      </c>
      <c r="Q188" s="184">
        <v>0.13200000000000001</v>
      </c>
      <c r="R188" s="184">
        <f>Q188*H188</f>
        <v>2.7320039999999999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161</v>
      </c>
      <c r="AT188" s="186" t="s">
        <v>270</v>
      </c>
      <c r="AU188" s="186" t="s">
        <v>85</v>
      </c>
      <c r="AY188" s="19" t="s">
        <v>120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83</v>
      </c>
      <c r="BK188" s="187">
        <f>ROUND(I188*H188,2)</f>
        <v>0</v>
      </c>
      <c r="BL188" s="19" t="s">
        <v>139</v>
      </c>
      <c r="BM188" s="186" t="s">
        <v>551</v>
      </c>
    </row>
    <row r="189" spans="1:65" s="13" customFormat="1" ht="11.25">
      <c r="B189" s="188"/>
      <c r="C189" s="189"/>
      <c r="D189" s="190" t="s">
        <v>132</v>
      </c>
      <c r="E189" s="191" t="s">
        <v>19</v>
      </c>
      <c r="F189" s="192" t="s">
        <v>552</v>
      </c>
      <c r="G189" s="189"/>
      <c r="H189" s="193">
        <v>20.094000000000001</v>
      </c>
      <c r="I189" s="194"/>
      <c r="J189" s="189"/>
      <c r="K189" s="189"/>
      <c r="L189" s="195"/>
      <c r="M189" s="196"/>
      <c r="N189" s="197"/>
      <c r="O189" s="197"/>
      <c r="P189" s="197"/>
      <c r="Q189" s="197"/>
      <c r="R189" s="197"/>
      <c r="S189" s="197"/>
      <c r="T189" s="198"/>
      <c r="AT189" s="199" t="s">
        <v>132</v>
      </c>
      <c r="AU189" s="199" t="s">
        <v>85</v>
      </c>
      <c r="AV189" s="13" t="s">
        <v>85</v>
      </c>
      <c r="AW189" s="13" t="s">
        <v>37</v>
      </c>
      <c r="AX189" s="13" t="s">
        <v>83</v>
      </c>
      <c r="AY189" s="199" t="s">
        <v>120</v>
      </c>
    </row>
    <row r="190" spans="1:65" s="13" customFormat="1" ht="11.25">
      <c r="B190" s="188"/>
      <c r="C190" s="189"/>
      <c r="D190" s="190" t="s">
        <v>132</v>
      </c>
      <c r="E190" s="189"/>
      <c r="F190" s="192" t="s">
        <v>553</v>
      </c>
      <c r="G190" s="189"/>
      <c r="H190" s="193">
        <v>20.696999999999999</v>
      </c>
      <c r="I190" s="194"/>
      <c r="J190" s="189"/>
      <c r="K190" s="189"/>
      <c r="L190" s="195"/>
      <c r="M190" s="196"/>
      <c r="N190" s="197"/>
      <c r="O190" s="197"/>
      <c r="P190" s="197"/>
      <c r="Q190" s="197"/>
      <c r="R190" s="197"/>
      <c r="S190" s="197"/>
      <c r="T190" s="198"/>
      <c r="AT190" s="199" t="s">
        <v>132</v>
      </c>
      <c r="AU190" s="199" t="s">
        <v>85</v>
      </c>
      <c r="AV190" s="13" t="s">
        <v>85</v>
      </c>
      <c r="AW190" s="13" t="s">
        <v>4</v>
      </c>
      <c r="AX190" s="13" t="s">
        <v>83</v>
      </c>
      <c r="AY190" s="199" t="s">
        <v>120</v>
      </c>
    </row>
    <row r="191" spans="1:65" s="2" customFormat="1" ht="24.2" customHeight="1">
      <c r="A191" s="36"/>
      <c r="B191" s="37"/>
      <c r="C191" s="219" t="s">
        <v>333</v>
      </c>
      <c r="D191" s="219" t="s">
        <v>270</v>
      </c>
      <c r="E191" s="220" t="s">
        <v>554</v>
      </c>
      <c r="F191" s="221" t="s">
        <v>555</v>
      </c>
      <c r="G191" s="222" t="s">
        <v>186</v>
      </c>
      <c r="H191" s="223">
        <v>10.404</v>
      </c>
      <c r="I191" s="224"/>
      <c r="J191" s="225">
        <f>ROUND(I191*H191,2)</f>
        <v>0</v>
      </c>
      <c r="K191" s="221" t="s">
        <v>187</v>
      </c>
      <c r="L191" s="226"/>
      <c r="M191" s="227" t="s">
        <v>19</v>
      </c>
      <c r="N191" s="228" t="s">
        <v>46</v>
      </c>
      <c r="O191" s="66"/>
      <c r="P191" s="184">
        <f>O191*H191</f>
        <v>0</v>
      </c>
      <c r="Q191" s="184">
        <v>0.13100000000000001</v>
      </c>
      <c r="R191" s="184">
        <f>Q191*H191</f>
        <v>1.362924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161</v>
      </c>
      <c r="AT191" s="186" t="s">
        <v>270</v>
      </c>
      <c r="AU191" s="186" t="s">
        <v>85</v>
      </c>
      <c r="AY191" s="19" t="s">
        <v>120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83</v>
      </c>
      <c r="BK191" s="187">
        <f>ROUND(I191*H191,2)</f>
        <v>0</v>
      </c>
      <c r="BL191" s="19" t="s">
        <v>139</v>
      </c>
      <c r="BM191" s="186" t="s">
        <v>556</v>
      </c>
    </row>
    <row r="192" spans="1:65" s="15" customFormat="1" ht="11.25">
      <c r="B192" s="229"/>
      <c r="C192" s="230"/>
      <c r="D192" s="190" t="s">
        <v>132</v>
      </c>
      <c r="E192" s="231" t="s">
        <v>19</v>
      </c>
      <c r="F192" s="232" t="s">
        <v>557</v>
      </c>
      <c r="G192" s="230"/>
      <c r="H192" s="231" t="s">
        <v>19</v>
      </c>
      <c r="I192" s="233"/>
      <c r="J192" s="230"/>
      <c r="K192" s="230"/>
      <c r="L192" s="234"/>
      <c r="M192" s="235"/>
      <c r="N192" s="236"/>
      <c r="O192" s="236"/>
      <c r="P192" s="236"/>
      <c r="Q192" s="236"/>
      <c r="R192" s="236"/>
      <c r="S192" s="236"/>
      <c r="T192" s="237"/>
      <c r="AT192" s="238" t="s">
        <v>132</v>
      </c>
      <c r="AU192" s="238" t="s">
        <v>85</v>
      </c>
      <c r="AV192" s="15" t="s">
        <v>83</v>
      </c>
      <c r="AW192" s="15" t="s">
        <v>37</v>
      </c>
      <c r="AX192" s="15" t="s">
        <v>75</v>
      </c>
      <c r="AY192" s="238" t="s">
        <v>120</v>
      </c>
    </row>
    <row r="193" spans="1:65" s="13" customFormat="1" ht="11.25">
      <c r="B193" s="188"/>
      <c r="C193" s="189"/>
      <c r="D193" s="190" t="s">
        <v>132</v>
      </c>
      <c r="E193" s="191" t="s">
        <v>19</v>
      </c>
      <c r="F193" s="192" t="s">
        <v>558</v>
      </c>
      <c r="G193" s="189"/>
      <c r="H193" s="193">
        <v>10.404</v>
      </c>
      <c r="I193" s="194"/>
      <c r="J193" s="189"/>
      <c r="K193" s="189"/>
      <c r="L193" s="195"/>
      <c r="M193" s="196"/>
      <c r="N193" s="197"/>
      <c r="O193" s="197"/>
      <c r="P193" s="197"/>
      <c r="Q193" s="197"/>
      <c r="R193" s="197"/>
      <c r="S193" s="197"/>
      <c r="T193" s="198"/>
      <c r="AT193" s="199" t="s">
        <v>132</v>
      </c>
      <c r="AU193" s="199" t="s">
        <v>85</v>
      </c>
      <c r="AV193" s="13" t="s">
        <v>85</v>
      </c>
      <c r="AW193" s="13" t="s">
        <v>37</v>
      </c>
      <c r="AX193" s="13" t="s">
        <v>83</v>
      </c>
      <c r="AY193" s="199" t="s">
        <v>120</v>
      </c>
    </row>
    <row r="194" spans="1:65" s="12" customFormat="1" ht="22.9" customHeight="1">
      <c r="B194" s="159"/>
      <c r="C194" s="160"/>
      <c r="D194" s="161" t="s">
        <v>74</v>
      </c>
      <c r="E194" s="173" t="s">
        <v>229</v>
      </c>
      <c r="F194" s="173" t="s">
        <v>559</v>
      </c>
      <c r="G194" s="160"/>
      <c r="H194" s="160"/>
      <c r="I194" s="163"/>
      <c r="J194" s="174">
        <f>BK194</f>
        <v>0</v>
      </c>
      <c r="K194" s="160"/>
      <c r="L194" s="165"/>
      <c r="M194" s="166"/>
      <c r="N194" s="167"/>
      <c r="O194" s="167"/>
      <c r="P194" s="168">
        <f>SUM(P195:P234)</f>
        <v>0</v>
      </c>
      <c r="Q194" s="167"/>
      <c r="R194" s="168">
        <f>SUM(R195:R234)</f>
        <v>6.6057516600000001</v>
      </c>
      <c r="S194" s="167"/>
      <c r="T194" s="169">
        <f>SUM(T195:T234)</f>
        <v>0.16400000000000001</v>
      </c>
      <c r="AR194" s="170" t="s">
        <v>83</v>
      </c>
      <c r="AT194" s="171" t="s">
        <v>74</v>
      </c>
      <c r="AU194" s="171" t="s">
        <v>83</v>
      </c>
      <c r="AY194" s="170" t="s">
        <v>120</v>
      </c>
      <c r="BK194" s="172">
        <f>SUM(BK195:BK234)</f>
        <v>0</v>
      </c>
    </row>
    <row r="195" spans="1:65" s="2" customFormat="1" ht="24.2" customHeight="1">
      <c r="A195" s="36"/>
      <c r="B195" s="37"/>
      <c r="C195" s="175" t="s">
        <v>339</v>
      </c>
      <c r="D195" s="175" t="s">
        <v>123</v>
      </c>
      <c r="E195" s="176" t="s">
        <v>560</v>
      </c>
      <c r="F195" s="177" t="s">
        <v>561</v>
      </c>
      <c r="G195" s="178" t="s">
        <v>386</v>
      </c>
      <c r="H195" s="179">
        <v>3</v>
      </c>
      <c r="I195" s="180"/>
      <c r="J195" s="181">
        <f>ROUND(I195*H195,2)</f>
        <v>0</v>
      </c>
      <c r="K195" s="177" t="s">
        <v>187</v>
      </c>
      <c r="L195" s="41"/>
      <c r="M195" s="182" t="s">
        <v>19</v>
      </c>
      <c r="N195" s="183" t="s">
        <v>46</v>
      </c>
      <c r="O195" s="66"/>
      <c r="P195" s="184">
        <f>O195*H195</f>
        <v>0</v>
      </c>
      <c r="Q195" s="184">
        <v>1.0000000000000001E-5</v>
      </c>
      <c r="R195" s="184">
        <f>Q195*H195</f>
        <v>3.0000000000000004E-5</v>
      </c>
      <c r="S195" s="184">
        <v>0</v>
      </c>
      <c r="T195" s="185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6" t="s">
        <v>139</v>
      </c>
      <c r="AT195" s="186" t="s">
        <v>123</v>
      </c>
      <c r="AU195" s="186" t="s">
        <v>85</v>
      </c>
      <c r="AY195" s="19" t="s">
        <v>120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19" t="s">
        <v>83</v>
      </c>
      <c r="BK195" s="187">
        <f>ROUND(I195*H195,2)</f>
        <v>0</v>
      </c>
      <c r="BL195" s="19" t="s">
        <v>139</v>
      </c>
      <c r="BM195" s="186" t="s">
        <v>562</v>
      </c>
    </row>
    <row r="196" spans="1:65" s="2" customFormat="1" ht="11.25">
      <c r="A196" s="36"/>
      <c r="B196" s="37"/>
      <c r="C196" s="38"/>
      <c r="D196" s="211" t="s">
        <v>189</v>
      </c>
      <c r="E196" s="38"/>
      <c r="F196" s="212" t="s">
        <v>563</v>
      </c>
      <c r="G196" s="38"/>
      <c r="H196" s="38"/>
      <c r="I196" s="213"/>
      <c r="J196" s="38"/>
      <c r="K196" s="38"/>
      <c r="L196" s="41"/>
      <c r="M196" s="214"/>
      <c r="N196" s="215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189</v>
      </c>
      <c r="AU196" s="19" t="s">
        <v>85</v>
      </c>
    </row>
    <row r="197" spans="1:65" s="2" customFormat="1" ht="24.2" customHeight="1">
      <c r="A197" s="36"/>
      <c r="B197" s="37"/>
      <c r="C197" s="219" t="s">
        <v>348</v>
      </c>
      <c r="D197" s="219" t="s">
        <v>270</v>
      </c>
      <c r="E197" s="220" t="s">
        <v>564</v>
      </c>
      <c r="F197" s="221" t="s">
        <v>565</v>
      </c>
      <c r="G197" s="222" t="s">
        <v>386</v>
      </c>
      <c r="H197" s="223">
        <v>2</v>
      </c>
      <c r="I197" s="224"/>
      <c r="J197" s="225">
        <f>ROUND(I197*H197,2)</f>
        <v>0</v>
      </c>
      <c r="K197" s="221" t="s">
        <v>187</v>
      </c>
      <c r="L197" s="226"/>
      <c r="M197" s="227" t="s">
        <v>19</v>
      </c>
      <c r="N197" s="228" t="s">
        <v>46</v>
      </c>
      <c r="O197" s="66"/>
      <c r="P197" s="184">
        <f>O197*H197</f>
        <v>0</v>
      </c>
      <c r="Q197" s="184">
        <v>2.5999999999999999E-3</v>
      </c>
      <c r="R197" s="184">
        <f>Q197*H197</f>
        <v>5.1999999999999998E-3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161</v>
      </c>
      <c r="AT197" s="186" t="s">
        <v>270</v>
      </c>
      <c r="AU197" s="186" t="s">
        <v>85</v>
      </c>
      <c r="AY197" s="19" t="s">
        <v>120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83</v>
      </c>
      <c r="BK197" s="187">
        <f>ROUND(I197*H197,2)</f>
        <v>0</v>
      </c>
      <c r="BL197" s="19" t="s">
        <v>139</v>
      </c>
      <c r="BM197" s="186" t="s">
        <v>566</v>
      </c>
    </row>
    <row r="198" spans="1:65" s="13" customFormat="1" ht="11.25">
      <c r="B198" s="188"/>
      <c r="C198" s="189"/>
      <c r="D198" s="190" t="s">
        <v>132</v>
      </c>
      <c r="E198" s="191" t="s">
        <v>19</v>
      </c>
      <c r="F198" s="192" t="s">
        <v>567</v>
      </c>
      <c r="G198" s="189"/>
      <c r="H198" s="193">
        <v>2</v>
      </c>
      <c r="I198" s="194"/>
      <c r="J198" s="189"/>
      <c r="K198" s="189"/>
      <c r="L198" s="195"/>
      <c r="M198" s="196"/>
      <c r="N198" s="197"/>
      <c r="O198" s="197"/>
      <c r="P198" s="197"/>
      <c r="Q198" s="197"/>
      <c r="R198" s="197"/>
      <c r="S198" s="197"/>
      <c r="T198" s="198"/>
      <c r="AT198" s="199" t="s">
        <v>132</v>
      </c>
      <c r="AU198" s="199" t="s">
        <v>85</v>
      </c>
      <c r="AV198" s="13" t="s">
        <v>85</v>
      </c>
      <c r="AW198" s="13" t="s">
        <v>37</v>
      </c>
      <c r="AX198" s="13" t="s">
        <v>83</v>
      </c>
      <c r="AY198" s="199" t="s">
        <v>120</v>
      </c>
    </row>
    <row r="199" spans="1:65" s="2" customFormat="1" ht="16.5" customHeight="1">
      <c r="A199" s="36"/>
      <c r="B199" s="37"/>
      <c r="C199" s="219" t="s">
        <v>354</v>
      </c>
      <c r="D199" s="219" t="s">
        <v>270</v>
      </c>
      <c r="E199" s="220" t="s">
        <v>568</v>
      </c>
      <c r="F199" s="221" t="s">
        <v>569</v>
      </c>
      <c r="G199" s="222" t="s">
        <v>386</v>
      </c>
      <c r="H199" s="223">
        <v>1</v>
      </c>
      <c r="I199" s="224"/>
      <c r="J199" s="225">
        <f>ROUND(I199*H199,2)</f>
        <v>0</v>
      </c>
      <c r="K199" s="221" t="s">
        <v>187</v>
      </c>
      <c r="L199" s="226"/>
      <c r="M199" s="227" t="s">
        <v>19</v>
      </c>
      <c r="N199" s="228" t="s">
        <v>46</v>
      </c>
      <c r="O199" s="66"/>
      <c r="P199" s="184">
        <f>O199*H199</f>
        <v>0</v>
      </c>
      <c r="Q199" s="184">
        <v>2.5000000000000001E-3</v>
      </c>
      <c r="R199" s="184">
        <f>Q199*H199</f>
        <v>2.5000000000000001E-3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161</v>
      </c>
      <c r="AT199" s="186" t="s">
        <v>270</v>
      </c>
      <c r="AU199" s="186" t="s">
        <v>85</v>
      </c>
      <c r="AY199" s="19" t="s">
        <v>120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83</v>
      </c>
      <c r="BK199" s="187">
        <f>ROUND(I199*H199,2)</f>
        <v>0</v>
      </c>
      <c r="BL199" s="19" t="s">
        <v>139</v>
      </c>
      <c r="BM199" s="186" t="s">
        <v>570</v>
      </c>
    </row>
    <row r="200" spans="1:65" s="13" customFormat="1" ht="22.5">
      <c r="B200" s="188"/>
      <c r="C200" s="189"/>
      <c r="D200" s="190" t="s">
        <v>132</v>
      </c>
      <c r="E200" s="191" t="s">
        <v>19</v>
      </c>
      <c r="F200" s="192" t="s">
        <v>571</v>
      </c>
      <c r="G200" s="189"/>
      <c r="H200" s="193">
        <v>1</v>
      </c>
      <c r="I200" s="194"/>
      <c r="J200" s="189"/>
      <c r="K200" s="189"/>
      <c r="L200" s="195"/>
      <c r="M200" s="196"/>
      <c r="N200" s="197"/>
      <c r="O200" s="197"/>
      <c r="P200" s="197"/>
      <c r="Q200" s="197"/>
      <c r="R200" s="197"/>
      <c r="S200" s="197"/>
      <c r="T200" s="198"/>
      <c r="AT200" s="199" t="s">
        <v>132</v>
      </c>
      <c r="AU200" s="199" t="s">
        <v>85</v>
      </c>
      <c r="AV200" s="13" t="s">
        <v>85</v>
      </c>
      <c r="AW200" s="13" t="s">
        <v>37</v>
      </c>
      <c r="AX200" s="13" t="s">
        <v>83</v>
      </c>
      <c r="AY200" s="199" t="s">
        <v>120</v>
      </c>
    </row>
    <row r="201" spans="1:65" s="2" customFormat="1" ht="24.2" customHeight="1">
      <c r="A201" s="36"/>
      <c r="B201" s="37"/>
      <c r="C201" s="175" t="s">
        <v>360</v>
      </c>
      <c r="D201" s="175" t="s">
        <v>123</v>
      </c>
      <c r="E201" s="176" t="s">
        <v>572</v>
      </c>
      <c r="F201" s="177" t="s">
        <v>573</v>
      </c>
      <c r="G201" s="178" t="s">
        <v>386</v>
      </c>
      <c r="H201" s="179">
        <v>1</v>
      </c>
      <c r="I201" s="180"/>
      <c r="J201" s="181">
        <f>ROUND(I201*H201,2)</f>
        <v>0</v>
      </c>
      <c r="K201" s="177" t="s">
        <v>187</v>
      </c>
      <c r="L201" s="41"/>
      <c r="M201" s="182" t="s">
        <v>19</v>
      </c>
      <c r="N201" s="183" t="s">
        <v>46</v>
      </c>
      <c r="O201" s="66"/>
      <c r="P201" s="184">
        <f>O201*H201</f>
        <v>0</v>
      </c>
      <c r="Q201" s="184">
        <v>0.11241</v>
      </c>
      <c r="R201" s="184">
        <f>Q201*H201</f>
        <v>0.11241</v>
      </c>
      <c r="S201" s="184">
        <v>0</v>
      </c>
      <c r="T201" s="185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6" t="s">
        <v>139</v>
      </c>
      <c r="AT201" s="186" t="s">
        <v>123</v>
      </c>
      <c r="AU201" s="186" t="s">
        <v>85</v>
      </c>
      <c r="AY201" s="19" t="s">
        <v>120</v>
      </c>
      <c r="BE201" s="187">
        <f>IF(N201="základní",J201,0)</f>
        <v>0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19" t="s">
        <v>83</v>
      </c>
      <c r="BK201" s="187">
        <f>ROUND(I201*H201,2)</f>
        <v>0</v>
      </c>
      <c r="BL201" s="19" t="s">
        <v>139</v>
      </c>
      <c r="BM201" s="186" t="s">
        <v>574</v>
      </c>
    </row>
    <row r="202" spans="1:65" s="2" customFormat="1" ht="11.25">
      <c r="A202" s="36"/>
      <c r="B202" s="37"/>
      <c r="C202" s="38"/>
      <c r="D202" s="211" t="s">
        <v>189</v>
      </c>
      <c r="E202" s="38"/>
      <c r="F202" s="212" t="s">
        <v>575</v>
      </c>
      <c r="G202" s="38"/>
      <c r="H202" s="38"/>
      <c r="I202" s="213"/>
      <c r="J202" s="38"/>
      <c r="K202" s="38"/>
      <c r="L202" s="41"/>
      <c r="M202" s="214"/>
      <c r="N202" s="215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189</v>
      </c>
      <c r="AU202" s="19" t="s">
        <v>85</v>
      </c>
    </row>
    <row r="203" spans="1:65" s="2" customFormat="1" ht="21.75" customHeight="1">
      <c r="A203" s="36"/>
      <c r="B203" s="37"/>
      <c r="C203" s="219" t="s">
        <v>367</v>
      </c>
      <c r="D203" s="219" t="s">
        <v>270</v>
      </c>
      <c r="E203" s="220" t="s">
        <v>576</v>
      </c>
      <c r="F203" s="221" t="s">
        <v>577</v>
      </c>
      <c r="G203" s="222" t="s">
        <v>386</v>
      </c>
      <c r="H203" s="223">
        <v>1</v>
      </c>
      <c r="I203" s="224"/>
      <c r="J203" s="225">
        <f>ROUND(I203*H203,2)</f>
        <v>0</v>
      </c>
      <c r="K203" s="221" t="s">
        <v>187</v>
      </c>
      <c r="L203" s="226"/>
      <c r="M203" s="227" t="s">
        <v>19</v>
      </c>
      <c r="N203" s="228" t="s">
        <v>46</v>
      </c>
      <c r="O203" s="66"/>
      <c r="P203" s="184">
        <f>O203*H203</f>
        <v>0</v>
      </c>
      <c r="Q203" s="184">
        <v>6.1000000000000004E-3</v>
      </c>
      <c r="R203" s="184">
        <f>Q203*H203</f>
        <v>6.1000000000000004E-3</v>
      </c>
      <c r="S203" s="184">
        <v>0</v>
      </c>
      <c r="T203" s="18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6" t="s">
        <v>161</v>
      </c>
      <c r="AT203" s="186" t="s">
        <v>270</v>
      </c>
      <c r="AU203" s="186" t="s">
        <v>85</v>
      </c>
      <c r="AY203" s="19" t="s">
        <v>120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9" t="s">
        <v>83</v>
      </c>
      <c r="BK203" s="187">
        <f>ROUND(I203*H203,2)</f>
        <v>0</v>
      </c>
      <c r="BL203" s="19" t="s">
        <v>139</v>
      </c>
      <c r="BM203" s="186" t="s">
        <v>578</v>
      </c>
    </row>
    <row r="204" spans="1:65" s="2" customFormat="1" ht="33" customHeight="1">
      <c r="A204" s="36"/>
      <c r="B204" s="37"/>
      <c r="C204" s="175" t="s">
        <v>357</v>
      </c>
      <c r="D204" s="175" t="s">
        <v>123</v>
      </c>
      <c r="E204" s="176" t="s">
        <v>579</v>
      </c>
      <c r="F204" s="177" t="s">
        <v>580</v>
      </c>
      <c r="G204" s="178" t="s">
        <v>186</v>
      </c>
      <c r="H204" s="179">
        <v>9</v>
      </c>
      <c r="I204" s="180"/>
      <c r="J204" s="181">
        <f>ROUND(I204*H204,2)</f>
        <v>0</v>
      </c>
      <c r="K204" s="177" t="s">
        <v>187</v>
      </c>
      <c r="L204" s="41"/>
      <c r="M204" s="182" t="s">
        <v>19</v>
      </c>
      <c r="N204" s="183" t="s">
        <v>46</v>
      </c>
      <c r="O204" s="66"/>
      <c r="P204" s="184">
        <f>O204*H204</f>
        <v>0</v>
      </c>
      <c r="Q204" s="184">
        <v>1.4499999999999999E-3</v>
      </c>
      <c r="R204" s="184">
        <f>Q204*H204</f>
        <v>1.3049999999999999E-2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139</v>
      </c>
      <c r="AT204" s="186" t="s">
        <v>123</v>
      </c>
      <c r="AU204" s="186" t="s">
        <v>85</v>
      </c>
      <c r="AY204" s="19" t="s">
        <v>120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83</v>
      </c>
      <c r="BK204" s="187">
        <f>ROUND(I204*H204,2)</f>
        <v>0</v>
      </c>
      <c r="BL204" s="19" t="s">
        <v>139</v>
      </c>
      <c r="BM204" s="186" t="s">
        <v>581</v>
      </c>
    </row>
    <row r="205" spans="1:65" s="2" customFormat="1" ht="11.25">
      <c r="A205" s="36"/>
      <c r="B205" s="37"/>
      <c r="C205" s="38"/>
      <c r="D205" s="211" t="s">
        <v>189</v>
      </c>
      <c r="E205" s="38"/>
      <c r="F205" s="212" t="s">
        <v>582</v>
      </c>
      <c r="G205" s="38"/>
      <c r="H205" s="38"/>
      <c r="I205" s="213"/>
      <c r="J205" s="38"/>
      <c r="K205" s="38"/>
      <c r="L205" s="41"/>
      <c r="M205" s="214"/>
      <c r="N205" s="215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189</v>
      </c>
      <c r="AU205" s="19" t="s">
        <v>85</v>
      </c>
    </row>
    <row r="206" spans="1:65" s="13" customFormat="1" ht="11.25">
      <c r="B206" s="188"/>
      <c r="C206" s="189"/>
      <c r="D206" s="190" t="s">
        <v>132</v>
      </c>
      <c r="E206" s="191" t="s">
        <v>19</v>
      </c>
      <c r="F206" s="192" t="s">
        <v>583</v>
      </c>
      <c r="G206" s="189"/>
      <c r="H206" s="193">
        <v>9</v>
      </c>
      <c r="I206" s="194"/>
      <c r="J206" s="189"/>
      <c r="K206" s="189"/>
      <c r="L206" s="195"/>
      <c r="M206" s="196"/>
      <c r="N206" s="197"/>
      <c r="O206" s="197"/>
      <c r="P206" s="197"/>
      <c r="Q206" s="197"/>
      <c r="R206" s="197"/>
      <c r="S206" s="197"/>
      <c r="T206" s="198"/>
      <c r="AT206" s="199" t="s">
        <v>132</v>
      </c>
      <c r="AU206" s="199" t="s">
        <v>85</v>
      </c>
      <c r="AV206" s="13" t="s">
        <v>85</v>
      </c>
      <c r="AW206" s="13" t="s">
        <v>37</v>
      </c>
      <c r="AX206" s="13" t="s">
        <v>83</v>
      </c>
      <c r="AY206" s="199" t="s">
        <v>120</v>
      </c>
    </row>
    <row r="207" spans="1:65" s="2" customFormat="1" ht="49.15" customHeight="1">
      <c r="A207" s="36"/>
      <c r="B207" s="37"/>
      <c r="C207" s="175" t="s">
        <v>376</v>
      </c>
      <c r="D207" s="175" t="s">
        <v>123</v>
      </c>
      <c r="E207" s="176" t="s">
        <v>584</v>
      </c>
      <c r="F207" s="177" t="s">
        <v>585</v>
      </c>
      <c r="G207" s="178" t="s">
        <v>215</v>
      </c>
      <c r="H207" s="179">
        <v>18.2</v>
      </c>
      <c r="I207" s="180"/>
      <c r="J207" s="181">
        <f>ROUND(I207*H207,2)</f>
        <v>0</v>
      </c>
      <c r="K207" s="177" t="s">
        <v>187</v>
      </c>
      <c r="L207" s="41"/>
      <c r="M207" s="182" t="s">
        <v>19</v>
      </c>
      <c r="N207" s="183" t="s">
        <v>46</v>
      </c>
      <c r="O207" s="66"/>
      <c r="P207" s="184">
        <f>O207*H207</f>
        <v>0</v>
      </c>
      <c r="Q207" s="184">
        <v>0.15540000000000001</v>
      </c>
      <c r="R207" s="184">
        <f>Q207*H207</f>
        <v>2.8282799999999999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139</v>
      </c>
      <c r="AT207" s="186" t="s">
        <v>123</v>
      </c>
      <c r="AU207" s="186" t="s">
        <v>85</v>
      </c>
      <c r="AY207" s="19" t="s">
        <v>120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83</v>
      </c>
      <c r="BK207" s="187">
        <f>ROUND(I207*H207,2)</f>
        <v>0</v>
      </c>
      <c r="BL207" s="19" t="s">
        <v>139</v>
      </c>
      <c r="BM207" s="186" t="s">
        <v>586</v>
      </c>
    </row>
    <row r="208" spans="1:65" s="2" customFormat="1" ht="11.25">
      <c r="A208" s="36"/>
      <c r="B208" s="37"/>
      <c r="C208" s="38"/>
      <c r="D208" s="211" t="s">
        <v>189</v>
      </c>
      <c r="E208" s="38"/>
      <c r="F208" s="212" t="s">
        <v>587</v>
      </c>
      <c r="G208" s="38"/>
      <c r="H208" s="38"/>
      <c r="I208" s="213"/>
      <c r="J208" s="38"/>
      <c r="K208" s="38"/>
      <c r="L208" s="41"/>
      <c r="M208" s="214"/>
      <c r="N208" s="215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189</v>
      </c>
      <c r="AU208" s="19" t="s">
        <v>85</v>
      </c>
    </row>
    <row r="209" spans="1:65" s="13" customFormat="1" ht="11.25">
      <c r="B209" s="188"/>
      <c r="C209" s="189"/>
      <c r="D209" s="190" t="s">
        <v>132</v>
      </c>
      <c r="E209" s="191" t="s">
        <v>19</v>
      </c>
      <c r="F209" s="192" t="s">
        <v>588</v>
      </c>
      <c r="G209" s="189"/>
      <c r="H209" s="193">
        <v>18.2</v>
      </c>
      <c r="I209" s="194"/>
      <c r="J209" s="189"/>
      <c r="K209" s="189"/>
      <c r="L209" s="195"/>
      <c r="M209" s="196"/>
      <c r="N209" s="197"/>
      <c r="O209" s="197"/>
      <c r="P209" s="197"/>
      <c r="Q209" s="197"/>
      <c r="R209" s="197"/>
      <c r="S209" s="197"/>
      <c r="T209" s="198"/>
      <c r="AT209" s="199" t="s">
        <v>132</v>
      </c>
      <c r="AU209" s="199" t="s">
        <v>85</v>
      </c>
      <c r="AV209" s="13" t="s">
        <v>85</v>
      </c>
      <c r="AW209" s="13" t="s">
        <v>37</v>
      </c>
      <c r="AX209" s="13" t="s">
        <v>83</v>
      </c>
      <c r="AY209" s="199" t="s">
        <v>120</v>
      </c>
    </row>
    <row r="210" spans="1:65" s="2" customFormat="1" ht="16.5" customHeight="1">
      <c r="A210" s="36"/>
      <c r="B210" s="37"/>
      <c r="C210" s="219" t="s">
        <v>383</v>
      </c>
      <c r="D210" s="219" t="s">
        <v>270</v>
      </c>
      <c r="E210" s="220" t="s">
        <v>589</v>
      </c>
      <c r="F210" s="221" t="s">
        <v>590</v>
      </c>
      <c r="G210" s="222" t="s">
        <v>215</v>
      </c>
      <c r="H210" s="223">
        <v>1</v>
      </c>
      <c r="I210" s="224"/>
      <c r="J210" s="225">
        <f>ROUND(I210*H210,2)</f>
        <v>0</v>
      </c>
      <c r="K210" s="221" t="s">
        <v>187</v>
      </c>
      <c r="L210" s="226"/>
      <c r="M210" s="227" t="s">
        <v>19</v>
      </c>
      <c r="N210" s="228" t="s">
        <v>46</v>
      </c>
      <c r="O210" s="66"/>
      <c r="P210" s="184">
        <f>O210*H210</f>
        <v>0</v>
      </c>
      <c r="Q210" s="184">
        <v>0.08</v>
      </c>
      <c r="R210" s="184">
        <f>Q210*H210</f>
        <v>0.08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161</v>
      </c>
      <c r="AT210" s="186" t="s">
        <v>270</v>
      </c>
      <c r="AU210" s="186" t="s">
        <v>85</v>
      </c>
      <c r="AY210" s="19" t="s">
        <v>120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83</v>
      </c>
      <c r="BK210" s="187">
        <f>ROUND(I210*H210,2)</f>
        <v>0</v>
      </c>
      <c r="BL210" s="19" t="s">
        <v>139</v>
      </c>
      <c r="BM210" s="186" t="s">
        <v>591</v>
      </c>
    </row>
    <row r="211" spans="1:65" s="13" customFormat="1" ht="11.25">
      <c r="B211" s="188"/>
      <c r="C211" s="189"/>
      <c r="D211" s="190" t="s">
        <v>132</v>
      </c>
      <c r="E211" s="191" t="s">
        <v>19</v>
      </c>
      <c r="F211" s="192" t="s">
        <v>83</v>
      </c>
      <c r="G211" s="189"/>
      <c r="H211" s="193">
        <v>1</v>
      </c>
      <c r="I211" s="194"/>
      <c r="J211" s="189"/>
      <c r="K211" s="189"/>
      <c r="L211" s="195"/>
      <c r="M211" s="196"/>
      <c r="N211" s="197"/>
      <c r="O211" s="197"/>
      <c r="P211" s="197"/>
      <c r="Q211" s="197"/>
      <c r="R211" s="197"/>
      <c r="S211" s="197"/>
      <c r="T211" s="198"/>
      <c r="AT211" s="199" t="s">
        <v>132</v>
      </c>
      <c r="AU211" s="199" t="s">
        <v>85</v>
      </c>
      <c r="AV211" s="13" t="s">
        <v>85</v>
      </c>
      <c r="AW211" s="13" t="s">
        <v>37</v>
      </c>
      <c r="AX211" s="13" t="s">
        <v>83</v>
      </c>
      <c r="AY211" s="199" t="s">
        <v>120</v>
      </c>
    </row>
    <row r="212" spans="1:65" s="2" customFormat="1" ht="16.5" customHeight="1">
      <c r="A212" s="36"/>
      <c r="B212" s="37"/>
      <c r="C212" s="219" t="s">
        <v>390</v>
      </c>
      <c r="D212" s="219" t="s">
        <v>270</v>
      </c>
      <c r="E212" s="220" t="s">
        <v>592</v>
      </c>
      <c r="F212" s="221" t="s">
        <v>593</v>
      </c>
      <c r="G212" s="222" t="s">
        <v>215</v>
      </c>
      <c r="H212" s="223">
        <v>13</v>
      </c>
      <c r="I212" s="224"/>
      <c r="J212" s="225">
        <f>ROUND(I212*H212,2)</f>
        <v>0</v>
      </c>
      <c r="K212" s="221" t="s">
        <v>187</v>
      </c>
      <c r="L212" s="226"/>
      <c r="M212" s="227" t="s">
        <v>19</v>
      </c>
      <c r="N212" s="228" t="s">
        <v>46</v>
      </c>
      <c r="O212" s="66"/>
      <c r="P212" s="184">
        <f>O212*H212</f>
        <v>0</v>
      </c>
      <c r="Q212" s="184">
        <v>5.5E-2</v>
      </c>
      <c r="R212" s="184">
        <f>Q212*H212</f>
        <v>0.71499999999999997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161</v>
      </c>
      <c r="AT212" s="186" t="s">
        <v>270</v>
      </c>
      <c r="AU212" s="186" t="s">
        <v>85</v>
      </c>
      <c r="AY212" s="19" t="s">
        <v>120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83</v>
      </c>
      <c r="BK212" s="187">
        <f>ROUND(I212*H212,2)</f>
        <v>0</v>
      </c>
      <c r="BL212" s="19" t="s">
        <v>139</v>
      </c>
      <c r="BM212" s="186" t="s">
        <v>594</v>
      </c>
    </row>
    <row r="213" spans="1:65" s="13" customFormat="1" ht="11.25">
      <c r="B213" s="188"/>
      <c r="C213" s="189"/>
      <c r="D213" s="190" t="s">
        <v>132</v>
      </c>
      <c r="E213" s="191" t="s">
        <v>19</v>
      </c>
      <c r="F213" s="192" t="s">
        <v>595</v>
      </c>
      <c r="G213" s="189"/>
      <c r="H213" s="193">
        <v>13</v>
      </c>
      <c r="I213" s="194"/>
      <c r="J213" s="189"/>
      <c r="K213" s="189"/>
      <c r="L213" s="195"/>
      <c r="M213" s="196"/>
      <c r="N213" s="197"/>
      <c r="O213" s="197"/>
      <c r="P213" s="197"/>
      <c r="Q213" s="197"/>
      <c r="R213" s="197"/>
      <c r="S213" s="197"/>
      <c r="T213" s="198"/>
      <c r="AT213" s="199" t="s">
        <v>132</v>
      </c>
      <c r="AU213" s="199" t="s">
        <v>85</v>
      </c>
      <c r="AV213" s="13" t="s">
        <v>85</v>
      </c>
      <c r="AW213" s="13" t="s">
        <v>37</v>
      </c>
      <c r="AX213" s="13" t="s">
        <v>83</v>
      </c>
      <c r="AY213" s="199" t="s">
        <v>120</v>
      </c>
    </row>
    <row r="214" spans="1:65" s="2" customFormat="1" ht="24.2" customHeight="1">
      <c r="A214" s="36"/>
      <c r="B214" s="37"/>
      <c r="C214" s="219" t="s">
        <v>396</v>
      </c>
      <c r="D214" s="219" t="s">
        <v>270</v>
      </c>
      <c r="E214" s="220" t="s">
        <v>596</v>
      </c>
      <c r="F214" s="221" t="s">
        <v>597</v>
      </c>
      <c r="G214" s="222" t="s">
        <v>215</v>
      </c>
      <c r="H214" s="223">
        <v>5</v>
      </c>
      <c r="I214" s="224"/>
      <c r="J214" s="225">
        <f>ROUND(I214*H214,2)</f>
        <v>0</v>
      </c>
      <c r="K214" s="221" t="s">
        <v>187</v>
      </c>
      <c r="L214" s="226"/>
      <c r="M214" s="227" t="s">
        <v>19</v>
      </c>
      <c r="N214" s="228" t="s">
        <v>46</v>
      </c>
      <c r="O214" s="66"/>
      <c r="P214" s="184">
        <f>O214*H214</f>
        <v>0</v>
      </c>
      <c r="Q214" s="184">
        <v>6.5670000000000006E-2</v>
      </c>
      <c r="R214" s="184">
        <f>Q214*H214</f>
        <v>0.32835000000000003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161</v>
      </c>
      <c r="AT214" s="186" t="s">
        <v>270</v>
      </c>
      <c r="AU214" s="186" t="s">
        <v>85</v>
      </c>
      <c r="AY214" s="19" t="s">
        <v>120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83</v>
      </c>
      <c r="BK214" s="187">
        <f>ROUND(I214*H214,2)</f>
        <v>0</v>
      </c>
      <c r="BL214" s="19" t="s">
        <v>139</v>
      </c>
      <c r="BM214" s="186" t="s">
        <v>598</v>
      </c>
    </row>
    <row r="215" spans="1:65" s="13" customFormat="1" ht="11.25">
      <c r="B215" s="188"/>
      <c r="C215" s="189"/>
      <c r="D215" s="190" t="s">
        <v>132</v>
      </c>
      <c r="E215" s="191" t="s">
        <v>19</v>
      </c>
      <c r="F215" s="192" t="s">
        <v>599</v>
      </c>
      <c r="G215" s="189"/>
      <c r="H215" s="193">
        <v>2</v>
      </c>
      <c r="I215" s="194"/>
      <c r="J215" s="189"/>
      <c r="K215" s="189"/>
      <c r="L215" s="195"/>
      <c r="M215" s="196"/>
      <c r="N215" s="197"/>
      <c r="O215" s="197"/>
      <c r="P215" s="197"/>
      <c r="Q215" s="197"/>
      <c r="R215" s="197"/>
      <c r="S215" s="197"/>
      <c r="T215" s="198"/>
      <c r="AT215" s="199" t="s">
        <v>132</v>
      </c>
      <c r="AU215" s="199" t="s">
        <v>85</v>
      </c>
      <c r="AV215" s="13" t="s">
        <v>85</v>
      </c>
      <c r="AW215" s="13" t="s">
        <v>37</v>
      </c>
      <c r="AX215" s="13" t="s">
        <v>75</v>
      </c>
      <c r="AY215" s="199" t="s">
        <v>120</v>
      </c>
    </row>
    <row r="216" spans="1:65" s="13" customFormat="1" ht="11.25">
      <c r="B216" s="188"/>
      <c r="C216" s="189"/>
      <c r="D216" s="190" t="s">
        <v>132</v>
      </c>
      <c r="E216" s="191" t="s">
        <v>19</v>
      </c>
      <c r="F216" s="192" t="s">
        <v>600</v>
      </c>
      <c r="G216" s="189"/>
      <c r="H216" s="193">
        <v>3</v>
      </c>
      <c r="I216" s="194"/>
      <c r="J216" s="189"/>
      <c r="K216" s="189"/>
      <c r="L216" s="195"/>
      <c r="M216" s="196"/>
      <c r="N216" s="197"/>
      <c r="O216" s="197"/>
      <c r="P216" s="197"/>
      <c r="Q216" s="197"/>
      <c r="R216" s="197"/>
      <c r="S216" s="197"/>
      <c r="T216" s="198"/>
      <c r="AT216" s="199" t="s">
        <v>132</v>
      </c>
      <c r="AU216" s="199" t="s">
        <v>85</v>
      </c>
      <c r="AV216" s="13" t="s">
        <v>85</v>
      </c>
      <c r="AW216" s="13" t="s">
        <v>37</v>
      </c>
      <c r="AX216" s="13" t="s">
        <v>75</v>
      </c>
      <c r="AY216" s="199" t="s">
        <v>120</v>
      </c>
    </row>
    <row r="217" spans="1:65" s="14" customFormat="1" ht="11.25">
      <c r="B217" s="200"/>
      <c r="C217" s="201"/>
      <c r="D217" s="190" t="s">
        <v>132</v>
      </c>
      <c r="E217" s="202" t="s">
        <v>19</v>
      </c>
      <c r="F217" s="203" t="s">
        <v>167</v>
      </c>
      <c r="G217" s="201"/>
      <c r="H217" s="204">
        <v>5</v>
      </c>
      <c r="I217" s="205"/>
      <c r="J217" s="201"/>
      <c r="K217" s="201"/>
      <c r="L217" s="206"/>
      <c r="M217" s="216"/>
      <c r="N217" s="217"/>
      <c r="O217" s="217"/>
      <c r="P217" s="217"/>
      <c r="Q217" s="217"/>
      <c r="R217" s="217"/>
      <c r="S217" s="217"/>
      <c r="T217" s="218"/>
      <c r="AT217" s="210" t="s">
        <v>132</v>
      </c>
      <c r="AU217" s="210" t="s">
        <v>85</v>
      </c>
      <c r="AV217" s="14" t="s">
        <v>139</v>
      </c>
      <c r="AW217" s="14" t="s">
        <v>37</v>
      </c>
      <c r="AX217" s="14" t="s">
        <v>83</v>
      </c>
      <c r="AY217" s="210" t="s">
        <v>120</v>
      </c>
    </row>
    <row r="218" spans="1:65" s="2" customFormat="1" ht="49.15" customHeight="1">
      <c r="A218" s="36"/>
      <c r="B218" s="37"/>
      <c r="C218" s="175" t="s">
        <v>401</v>
      </c>
      <c r="D218" s="175" t="s">
        <v>123</v>
      </c>
      <c r="E218" s="176" t="s">
        <v>601</v>
      </c>
      <c r="F218" s="177" t="s">
        <v>602</v>
      </c>
      <c r="G218" s="178" t="s">
        <v>215</v>
      </c>
      <c r="H218" s="179">
        <v>7.9</v>
      </c>
      <c r="I218" s="180"/>
      <c r="J218" s="181">
        <f>ROUND(I218*H218,2)</f>
        <v>0</v>
      </c>
      <c r="K218" s="177" t="s">
        <v>187</v>
      </c>
      <c r="L218" s="41"/>
      <c r="M218" s="182" t="s">
        <v>19</v>
      </c>
      <c r="N218" s="183" t="s">
        <v>46</v>
      </c>
      <c r="O218" s="66"/>
      <c r="P218" s="184">
        <f>O218*H218</f>
        <v>0</v>
      </c>
      <c r="Q218" s="184">
        <v>0.1295</v>
      </c>
      <c r="R218" s="184">
        <f>Q218*H218</f>
        <v>1.02305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139</v>
      </c>
      <c r="AT218" s="186" t="s">
        <v>123</v>
      </c>
      <c r="AU218" s="186" t="s">
        <v>85</v>
      </c>
      <c r="AY218" s="19" t="s">
        <v>120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83</v>
      </c>
      <c r="BK218" s="187">
        <f>ROUND(I218*H218,2)</f>
        <v>0</v>
      </c>
      <c r="BL218" s="19" t="s">
        <v>139</v>
      </c>
      <c r="BM218" s="186" t="s">
        <v>603</v>
      </c>
    </row>
    <row r="219" spans="1:65" s="2" customFormat="1" ht="11.25">
      <c r="A219" s="36"/>
      <c r="B219" s="37"/>
      <c r="C219" s="38"/>
      <c r="D219" s="211" t="s">
        <v>189</v>
      </c>
      <c r="E219" s="38"/>
      <c r="F219" s="212" t="s">
        <v>604</v>
      </c>
      <c r="G219" s="38"/>
      <c r="H219" s="38"/>
      <c r="I219" s="213"/>
      <c r="J219" s="38"/>
      <c r="K219" s="38"/>
      <c r="L219" s="41"/>
      <c r="M219" s="214"/>
      <c r="N219" s="215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189</v>
      </c>
      <c r="AU219" s="19" t="s">
        <v>85</v>
      </c>
    </row>
    <row r="220" spans="1:65" s="13" customFormat="1" ht="11.25">
      <c r="B220" s="188"/>
      <c r="C220" s="189"/>
      <c r="D220" s="190" t="s">
        <v>132</v>
      </c>
      <c r="E220" s="191" t="s">
        <v>19</v>
      </c>
      <c r="F220" s="192" t="s">
        <v>605</v>
      </c>
      <c r="G220" s="189"/>
      <c r="H220" s="193">
        <v>7.9</v>
      </c>
      <c r="I220" s="194"/>
      <c r="J220" s="189"/>
      <c r="K220" s="189"/>
      <c r="L220" s="195"/>
      <c r="M220" s="196"/>
      <c r="N220" s="197"/>
      <c r="O220" s="197"/>
      <c r="P220" s="197"/>
      <c r="Q220" s="197"/>
      <c r="R220" s="197"/>
      <c r="S220" s="197"/>
      <c r="T220" s="198"/>
      <c r="AT220" s="199" t="s">
        <v>132</v>
      </c>
      <c r="AU220" s="199" t="s">
        <v>85</v>
      </c>
      <c r="AV220" s="13" t="s">
        <v>85</v>
      </c>
      <c r="AW220" s="13" t="s">
        <v>37</v>
      </c>
      <c r="AX220" s="13" t="s">
        <v>83</v>
      </c>
      <c r="AY220" s="199" t="s">
        <v>120</v>
      </c>
    </row>
    <row r="221" spans="1:65" s="2" customFormat="1" ht="16.5" customHeight="1">
      <c r="A221" s="36"/>
      <c r="B221" s="37"/>
      <c r="C221" s="219" t="s">
        <v>406</v>
      </c>
      <c r="D221" s="219" t="s">
        <v>270</v>
      </c>
      <c r="E221" s="220" t="s">
        <v>606</v>
      </c>
      <c r="F221" s="221" t="s">
        <v>607</v>
      </c>
      <c r="G221" s="222" t="s">
        <v>215</v>
      </c>
      <c r="H221" s="223">
        <v>8.0579999999999998</v>
      </c>
      <c r="I221" s="224"/>
      <c r="J221" s="225">
        <f>ROUND(I221*H221,2)</f>
        <v>0</v>
      </c>
      <c r="K221" s="221" t="s">
        <v>187</v>
      </c>
      <c r="L221" s="226"/>
      <c r="M221" s="227" t="s">
        <v>19</v>
      </c>
      <c r="N221" s="228" t="s">
        <v>46</v>
      </c>
      <c r="O221" s="66"/>
      <c r="P221" s="184">
        <f>O221*H221</f>
        <v>0</v>
      </c>
      <c r="Q221" s="184">
        <v>5.6120000000000003E-2</v>
      </c>
      <c r="R221" s="184">
        <f>Q221*H221</f>
        <v>0.45221496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161</v>
      </c>
      <c r="AT221" s="186" t="s">
        <v>270</v>
      </c>
      <c r="AU221" s="186" t="s">
        <v>85</v>
      </c>
      <c r="AY221" s="19" t="s">
        <v>120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83</v>
      </c>
      <c r="BK221" s="187">
        <f>ROUND(I221*H221,2)</f>
        <v>0</v>
      </c>
      <c r="BL221" s="19" t="s">
        <v>139</v>
      </c>
      <c r="BM221" s="186" t="s">
        <v>608</v>
      </c>
    </row>
    <row r="222" spans="1:65" s="13" customFormat="1" ht="11.25">
      <c r="B222" s="188"/>
      <c r="C222" s="189"/>
      <c r="D222" s="190" t="s">
        <v>132</v>
      </c>
      <c r="E222" s="191" t="s">
        <v>19</v>
      </c>
      <c r="F222" s="192" t="s">
        <v>609</v>
      </c>
      <c r="G222" s="189"/>
      <c r="H222" s="193">
        <v>8.0579999999999998</v>
      </c>
      <c r="I222" s="194"/>
      <c r="J222" s="189"/>
      <c r="K222" s="189"/>
      <c r="L222" s="195"/>
      <c r="M222" s="196"/>
      <c r="N222" s="197"/>
      <c r="O222" s="197"/>
      <c r="P222" s="197"/>
      <c r="Q222" s="197"/>
      <c r="R222" s="197"/>
      <c r="S222" s="197"/>
      <c r="T222" s="198"/>
      <c r="AT222" s="199" t="s">
        <v>132</v>
      </c>
      <c r="AU222" s="199" t="s">
        <v>85</v>
      </c>
      <c r="AV222" s="13" t="s">
        <v>85</v>
      </c>
      <c r="AW222" s="13" t="s">
        <v>37</v>
      </c>
      <c r="AX222" s="13" t="s">
        <v>83</v>
      </c>
      <c r="AY222" s="199" t="s">
        <v>120</v>
      </c>
    </row>
    <row r="223" spans="1:65" s="2" customFormat="1" ht="24.2" customHeight="1">
      <c r="A223" s="36"/>
      <c r="B223" s="37"/>
      <c r="C223" s="175" t="s">
        <v>411</v>
      </c>
      <c r="D223" s="175" t="s">
        <v>123</v>
      </c>
      <c r="E223" s="176" t="s">
        <v>610</v>
      </c>
      <c r="F223" s="177" t="s">
        <v>611</v>
      </c>
      <c r="G223" s="178" t="s">
        <v>197</v>
      </c>
      <c r="H223" s="179">
        <v>0.45500000000000002</v>
      </c>
      <c r="I223" s="180"/>
      <c r="J223" s="181">
        <f>ROUND(I223*H223,2)</f>
        <v>0</v>
      </c>
      <c r="K223" s="177" t="s">
        <v>187</v>
      </c>
      <c r="L223" s="41"/>
      <c r="M223" s="182" t="s">
        <v>19</v>
      </c>
      <c r="N223" s="183" t="s">
        <v>46</v>
      </c>
      <c r="O223" s="66"/>
      <c r="P223" s="184">
        <f>O223*H223</f>
        <v>0</v>
      </c>
      <c r="Q223" s="184">
        <v>2.2563399999999998</v>
      </c>
      <c r="R223" s="184">
        <f>Q223*H223</f>
        <v>1.0266347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139</v>
      </c>
      <c r="AT223" s="186" t="s">
        <v>123</v>
      </c>
      <c r="AU223" s="186" t="s">
        <v>85</v>
      </c>
      <c r="AY223" s="19" t="s">
        <v>120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83</v>
      </c>
      <c r="BK223" s="187">
        <f>ROUND(I223*H223,2)</f>
        <v>0</v>
      </c>
      <c r="BL223" s="19" t="s">
        <v>139</v>
      </c>
      <c r="BM223" s="186" t="s">
        <v>612</v>
      </c>
    </row>
    <row r="224" spans="1:65" s="2" customFormat="1" ht="11.25">
      <c r="A224" s="36"/>
      <c r="B224" s="37"/>
      <c r="C224" s="38"/>
      <c r="D224" s="211" t="s">
        <v>189</v>
      </c>
      <c r="E224" s="38"/>
      <c r="F224" s="212" t="s">
        <v>613</v>
      </c>
      <c r="G224" s="38"/>
      <c r="H224" s="38"/>
      <c r="I224" s="213"/>
      <c r="J224" s="38"/>
      <c r="K224" s="38"/>
      <c r="L224" s="41"/>
      <c r="M224" s="214"/>
      <c r="N224" s="215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189</v>
      </c>
      <c r="AU224" s="19" t="s">
        <v>85</v>
      </c>
    </row>
    <row r="225" spans="1:65" s="13" customFormat="1" ht="11.25">
      <c r="B225" s="188"/>
      <c r="C225" s="189"/>
      <c r="D225" s="190" t="s">
        <v>132</v>
      </c>
      <c r="E225" s="191" t="s">
        <v>19</v>
      </c>
      <c r="F225" s="192" t="s">
        <v>614</v>
      </c>
      <c r="G225" s="189"/>
      <c r="H225" s="193">
        <v>0.45500000000000002</v>
      </c>
      <c r="I225" s="194"/>
      <c r="J225" s="189"/>
      <c r="K225" s="189"/>
      <c r="L225" s="195"/>
      <c r="M225" s="196"/>
      <c r="N225" s="197"/>
      <c r="O225" s="197"/>
      <c r="P225" s="197"/>
      <c r="Q225" s="197"/>
      <c r="R225" s="197"/>
      <c r="S225" s="197"/>
      <c r="T225" s="198"/>
      <c r="AT225" s="199" t="s">
        <v>132</v>
      </c>
      <c r="AU225" s="199" t="s">
        <v>85</v>
      </c>
      <c r="AV225" s="13" t="s">
        <v>85</v>
      </c>
      <c r="AW225" s="13" t="s">
        <v>37</v>
      </c>
      <c r="AX225" s="13" t="s">
        <v>83</v>
      </c>
      <c r="AY225" s="199" t="s">
        <v>120</v>
      </c>
    </row>
    <row r="226" spans="1:65" s="2" customFormat="1" ht="62.65" customHeight="1">
      <c r="A226" s="36"/>
      <c r="B226" s="37"/>
      <c r="C226" s="175" t="s">
        <v>417</v>
      </c>
      <c r="D226" s="175" t="s">
        <v>123</v>
      </c>
      <c r="E226" s="176" t="s">
        <v>615</v>
      </c>
      <c r="F226" s="177" t="s">
        <v>616</v>
      </c>
      <c r="G226" s="178" t="s">
        <v>215</v>
      </c>
      <c r="H226" s="179">
        <v>21.2</v>
      </c>
      <c r="I226" s="180"/>
      <c r="J226" s="181">
        <f>ROUND(I226*H226,2)</f>
        <v>0</v>
      </c>
      <c r="K226" s="177" t="s">
        <v>187</v>
      </c>
      <c r="L226" s="41"/>
      <c r="M226" s="182" t="s">
        <v>19</v>
      </c>
      <c r="N226" s="183" t="s">
        <v>46</v>
      </c>
      <c r="O226" s="66"/>
      <c r="P226" s="184">
        <f>O226*H226</f>
        <v>0</v>
      </c>
      <c r="Q226" s="184">
        <v>6.0999999999999997E-4</v>
      </c>
      <c r="R226" s="184">
        <f>Q226*H226</f>
        <v>1.2931999999999999E-2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139</v>
      </c>
      <c r="AT226" s="186" t="s">
        <v>123</v>
      </c>
      <c r="AU226" s="186" t="s">
        <v>85</v>
      </c>
      <c r="AY226" s="19" t="s">
        <v>120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83</v>
      </c>
      <c r="BK226" s="187">
        <f>ROUND(I226*H226,2)</f>
        <v>0</v>
      </c>
      <c r="BL226" s="19" t="s">
        <v>139</v>
      </c>
      <c r="BM226" s="186" t="s">
        <v>617</v>
      </c>
    </row>
    <row r="227" spans="1:65" s="2" customFormat="1" ht="11.25">
      <c r="A227" s="36"/>
      <c r="B227" s="37"/>
      <c r="C227" s="38"/>
      <c r="D227" s="211" t="s">
        <v>189</v>
      </c>
      <c r="E227" s="38"/>
      <c r="F227" s="212" t="s">
        <v>618</v>
      </c>
      <c r="G227" s="38"/>
      <c r="H227" s="38"/>
      <c r="I227" s="213"/>
      <c r="J227" s="38"/>
      <c r="K227" s="38"/>
      <c r="L227" s="41"/>
      <c r="M227" s="214"/>
      <c r="N227" s="215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189</v>
      </c>
      <c r="AU227" s="19" t="s">
        <v>85</v>
      </c>
    </row>
    <row r="228" spans="1:65" s="2" customFormat="1" ht="24.2" customHeight="1">
      <c r="A228" s="36"/>
      <c r="B228" s="37"/>
      <c r="C228" s="175" t="s">
        <v>422</v>
      </c>
      <c r="D228" s="175" t="s">
        <v>123</v>
      </c>
      <c r="E228" s="176" t="s">
        <v>619</v>
      </c>
      <c r="F228" s="177" t="s">
        <v>620</v>
      </c>
      <c r="G228" s="178" t="s">
        <v>215</v>
      </c>
      <c r="H228" s="179">
        <v>21.2</v>
      </c>
      <c r="I228" s="180"/>
      <c r="J228" s="181">
        <f>ROUND(I228*H228,2)</f>
        <v>0</v>
      </c>
      <c r="K228" s="177" t="s">
        <v>187</v>
      </c>
      <c r="L228" s="41"/>
      <c r="M228" s="182" t="s">
        <v>19</v>
      </c>
      <c r="N228" s="183" t="s">
        <v>46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139</v>
      </c>
      <c r="AT228" s="186" t="s">
        <v>123</v>
      </c>
      <c r="AU228" s="186" t="s">
        <v>85</v>
      </c>
      <c r="AY228" s="19" t="s">
        <v>120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83</v>
      </c>
      <c r="BK228" s="187">
        <f>ROUND(I228*H228,2)</f>
        <v>0</v>
      </c>
      <c r="BL228" s="19" t="s">
        <v>139</v>
      </c>
      <c r="BM228" s="186" t="s">
        <v>621</v>
      </c>
    </row>
    <row r="229" spans="1:65" s="2" customFormat="1" ht="11.25">
      <c r="A229" s="36"/>
      <c r="B229" s="37"/>
      <c r="C229" s="38"/>
      <c r="D229" s="211" t="s">
        <v>189</v>
      </c>
      <c r="E229" s="38"/>
      <c r="F229" s="212" t="s">
        <v>622</v>
      </c>
      <c r="G229" s="38"/>
      <c r="H229" s="38"/>
      <c r="I229" s="213"/>
      <c r="J229" s="38"/>
      <c r="K229" s="38"/>
      <c r="L229" s="41"/>
      <c r="M229" s="214"/>
      <c r="N229" s="215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189</v>
      </c>
      <c r="AU229" s="19" t="s">
        <v>85</v>
      </c>
    </row>
    <row r="230" spans="1:65" s="2" customFormat="1" ht="55.5" customHeight="1">
      <c r="A230" s="36"/>
      <c r="B230" s="37"/>
      <c r="C230" s="175" t="s">
        <v>426</v>
      </c>
      <c r="D230" s="175" t="s">
        <v>123</v>
      </c>
      <c r="E230" s="176" t="s">
        <v>623</v>
      </c>
      <c r="F230" s="177" t="s">
        <v>624</v>
      </c>
      <c r="G230" s="178" t="s">
        <v>386</v>
      </c>
      <c r="H230" s="179">
        <v>2</v>
      </c>
      <c r="I230" s="180"/>
      <c r="J230" s="181">
        <f>ROUND(I230*H230,2)</f>
        <v>0</v>
      </c>
      <c r="K230" s="177" t="s">
        <v>187</v>
      </c>
      <c r="L230" s="41"/>
      <c r="M230" s="182" t="s">
        <v>19</v>
      </c>
      <c r="N230" s="183" t="s">
        <v>46</v>
      </c>
      <c r="O230" s="66"/>
      <c r="P230" s="184">
        <f>O230*H230</f>
        <v>0</v>
      </c>
      <c r="Q230" s="184">
        <v>0</v>
      </c>
      <c r="R230" s="184">
        <f>Q230*H230</f>
        <v>0</v>
      </c>
      <c r="S230" s="184">
        <v>8.2000000000000003E-2</v>
      </c>
      <c r="T230" s="185">
        <f>S230*H230</f>
        <v>0.16400000000000001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139</v>
      </c>
      <c r="AT230" s="186" t="s">
        <v>123</v>
      </c>
      <c r="AU230" s="186" t="s">
        <v>85</v>
      </c>
      <c r="AY230" s="19" t="s">
        <v>120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83</v>
      </c>
      <c r="BK230" s="187">
        <f>ROUND(I230*H230,2)</f>
        <v>0</v>
      </c>
      <c r="BL230" s="19" t="s">
        <v>139</v>
      </c>
      <c r="BM230" s="186" t="s">
        <v>625</v>
      </c>
    </row>
    <row r="231" spans="1:65" s="2" customFormat="1" ht="11.25">
      <c r="A231" s="36"/>
      <c r="B231" s="37"/>
      <c r="C231" s="38"/>
      <c r="D231" s="211" t="s">
        <v>189</v>
      </c>
      <c r="E231" s="38"/>
      <c r="F231" s="212" t="s">
        <v>626</v>
      </c>
      <c r="G231" s="38"/>
      <c r="H231" s="38"/>
      <c r="I231" s="213"/>
      <c r="J231" s="38"/>
      <c r="K231" s="38"/>
      <c r="L231" s="41"/>
      <c r="M231" s="214"/>
      <c r="N231" s="215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189</v>
      </c>
      <c r="AU231" s="19" t="s">
        <v>85</v>
      </c>
    </row>
    <row r="232" spans="1:65" s="13" customFormat="1" ht="11.25">
      <c r="B232" s="188"/>
      <c r="C232" s="189"/>
      <c r="D232" s="190" t="s">
        <v>132</v>
      </c>
      <c r="E232" s="191" t="s">
        <v>19</v>
      </c>
      <c r="F232" s="192" t="s">
        <v>627</v>
      </c>
      <c r="G232" s="189"/>
      <c r="H232" s="193">
        <v>2</v>
      </c>
      <c r="I232" s="194"/>
      <c r="J232" s="189"/>
      <c r="K232" s="189"/>
      <c r="L232" s="195"/>
      <c r="M232" s="196"/>
      <c r="N232" s="197"/>
      <c r="O232" s="197"/>
      <c r="P232" s="197"/>
      <c r="Q232" s="197"/>
      <c r="R232" s="197"/>
      <c r="S232" s="197"/>
      <c r="T232" s="198"/>
      <c r="AT232" s="199" t="s">
        <v>132</v>
      </c>
      <c r="AU232" s="199" t="s">
        <v>85</v>
      </c>
      <c r="AV232" s="13" t="s">
        <v>85</v>
      </c>
      <c r="AW232" s="13" t="s">
        <v>37</v>
      </c>
      <c r="AX232" s="13" t="s">
        <v>83</v>
      </c>
      <c r="AY232" s="199" t="s">
        <v>120</v>
      </c>
    </row>
    <row r="233" spans="1:65" s="15" customFormat="1" ht="22.5">
      <c r="B233" s="229"/>
      <c r="C233" s="230"/>
      <c r="D233" s="190" t="s">
        <v>132</v>
      </c>
      <c r="E233" s="231" t="s">
        <v>19</v>
      </c>
      <c r="F233" s="232" t="s">
        <v>628</v>
      </c>
      <c r="G233" s="230"/>
      <c r="H233" s="231" t="s">
        <v>19</v>
      </c>
      <c r="I233" s="233"/>
      <c r="J233" s="230"/>
      <c r="K233" s="230"/>
      <c r="L233" s="234"/>
      <c r="M233" s="235"/>
      <c r="N233" s="236"/>
      <c r="O233" s="236"/>
      <c r="P233" s="236"/>
      <c r="Q233" s="236"/>
      <c r="R233" s="236"/>
      <c r="S233" s="236"/>
      <c r="T233" s="237"/>
      <c r="AT233" s="238" t="s">
        <v>132</v>
      </c>
      <c r="AU233" s="238" t="s">
        <v>85</v>
      </c>
      <c r="AV233" s="15" t="s">
        <v>83</v>
      </c>
      <c r="AW233" s="15" t="s">
        <v>37</v>
      </c>
      <c r="AX233" s="15" t="s">
        <v>75</v>
      </c>
      <c r="AY233" s="238" t="s">
        <v>120</v>
      </c>
    </row>
    <row r="234" spans="1:65" s="15" customFormat="1" ht="22.5">
      <c r="B234" s="229"/>
      <c r="C234" s="230"/>
      <c r="D234" s="190" t="s">
        <v>132</v>
      </c>
      <c r="E234" s="231" t="s">
        <v>19</v>
      </c>
      <c r="F234" s="232" t="s">
        <v>629</v>
      </c>
      <c r="G234" s="230"/>
      <c r="H234" s="231" t="s">
        <v>19</v>
      </c>
      <c r="I234" s="233"/>
      <c r="J234" s="230"/>
      <c r="K234" s="230"/>
      <c r="L234" s="234"/>
      <c r="M234" s="235"/>
      <c r="N234" s="236"/>
      <c r="O234" s="236"/>
      <c r="P234" s="236"/>
      <c r="Q234" s="236"/>
      <c r="R234" s="236"/>
      <c r="S234" s="236"/>
      <c r="T234" s="237"/>
      <c r="AT234" s="238" t="s">
        <v>132</v>
      </c>
      <c r="AU234" s="238" t="s">
        <v>85</v>
      </c>
      <c r="AV234" s="15" t="s">
        <v>83</v>
      </c>
      <c r="AW234" s="15" t="s">
        <v>37</v>
      </c>
      <c r="AX234" s="15" t="s">
        <v>75</v>
      </c>
      <c r="AY234" s="238" t="s">
        <v>120</v>
      </c>
    </row>
    <row r="235" spans="1:65" s="12" customFormat="1" ht="22.9" customHeight="1">
      <c r="B235" s="159"/>
      <c r="C235" s="160"/>
      <c r="D235" s="161" t="s">
        <v>74</v>
      </c>
      <c r="E235" s="173" t="s">
        <v>320</v>
      </c>
      <c r="F235" s="173" t="s">
        <v>321</v>
      </c>
      <c r="G235" s="160"/>
      <c r="H235" s="160"/>
      <c r="I235" s="163"/>
      <c r="J235" s="174">
        <f>BK235</f>
        <v>0</v>
      </c>
      <c r="K235" s="160"/>
      <c r="L235" s="165"/>
      <c r="M235" s="166"/>
      <c r="N235" s="167"/>
      <c r="O235" s="167"/>
      <c r="P235" s="168">
        <f>SUM(P236:P247)</f>
        <v>0</v>
      </c>
      <c r="Q235" s="167"/>
      <c r="R235" s="168">
        <f>SUM(R236:R247)</f>
        <v>0</v>
      </c>
      <c r="S235" s="167"/>
      <c r="T235" s="169">
        <f>SUM(T236:T247)</f>
        <v>0</v>
      </c>
      <c r="AR235" s="170" t="s">
        <v>83</v>
      </c>
      <c r="AT235" s="171" t="s">
        <v>74</v>
      </c>
      <c r="AU235" s="171" t="s">
        <v>83</v>
      </c>
      <c r="AY235" s="170" t="s">
        <v>120</v>
      </c>
      <c r="BK235" s="172">
        <f>SUM(BK236:BK247)</f>
        <v>0</v>
      </c>
    </row>
    <row r="236" spans="1:65" s="2" customFormat="1" ht="33" customHeight="1">
      <c r="A236" s="36"/>
      <c r="B236" s="37"/>
      <c r="C236" s="175" t="s">
        <v>430</v>
      </c>
      <c r="D236" s="175" t="s">
        <v>123</v>
      </c>
      <c r="E236" s="176" t="s">
        <v>323</v>
      </c>
      <c r="F236" s="177" t="s">
        <v>324</v>
      </c>
      <c r="G236" s="178" t="s">
        <v>259</v>
      </c>
      <c r="H236" s="179">
        <v>25.55</v>
      </c>
      <c r="I236" s="180"/>
      <c r="J236" s="181">
        <f>ROUND(I236*H236,2)</f>
        <v>0</v>
      </c>
      <c r="K236" s="177" t="s">
        <v>187</v>
      </c>
      <c r="L236" s="41"/>
      <c r="M236" s="182" t="s">
        <v>19</v>
      </c>
      <c r="N236" s="183" t="s">
        <v>46</v>
      </c>
      <c r="O236" s="66"/>
      <c r="P236" s="184">
        <f>O236*H236</f>
        <v>0</v>
      </c>
      <c r="Q236" s="184">
        <v>0</v>
      </c>
      <c r="R236" s="184">
        <f>Q236*H236</f>
        <v>0</v>
      </c>
      <c r="S236" s="184">
        <v>0</v>
      </c>
      <c r="T236" s="185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6" t="s">
        <v>139</v>
      </c>
      <c r="AT236" s="186" t="s">
        <v>123</v>
      </c>
      <c r="AU236" s="186" t="s">
        <v>85</v>
      </c>
      <c r="AY236" s="19" t="s">
        <v>120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19" t="s">
        <v>83</v>
      </c>
      <c r="BK236" s="187">
        <f>ROUND(I236*H236,2)</f>
        <v>0</v>
      </c>
      <c r="BL236" s="19" t="s">
        <v>139</v>
      </c>
      <c r="BM236" s="186" t="s">
        <v>630</v>
      </c>
    </row>
    <row r="237" spans="1:65" s="2" customFormat="1" ht="11.25">
      <c r="A237" s="36"/>
      <c r="B237" s="37"/>
      <c r="C237" s="38"/>
      <c r="D237" s="211" t="s">
        <v>189</v>
      </c>
      <c r="E237" s="38"/>
      <c r="F237" s="212" t="s">
        <v>326</v>
      </c>
      <c r="G237" s="38"/>
      <c r="H237" s="38"/>
      <c r="I237" s="213"/>
      <c r="J237" s="38"/>
      <c r="K237" s="38"/>
      <c r="L237" s="41"/>
      <c r="M237" s="214"/>
      <c r="N237" s="215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189</v>
      </c>
      <c r="AU237" s="19" t="s">
        <v>85</v>
      </c>
    </row>
    <row r="238" spans="1:65" s="13" customFormat="1" ht="11.25">
      <c r="B238" s="188"/>
      <c r="C238" s="189"/>
      <c r="D238" s="190" t="s">
        <v>132</v>
      </c>
      <c r="E238" s="191" t="s">
        <v>19</v>
      </c>
      <c r="F238" s="192" t="s">
        <v>631</v>
      </c>
      <c r="G238" s="189"/>
      <c r="H238" s="193">
        <v>25.55</v>
      </c>
      <c r="I238" s="194"/>
      <c r="J238" s="189"/>
      <c r="K238" s="189"/>
      <c r="L238" s="195"/>
      <c r="M238" s="196"/>
      <c r="N238" s="197"/>
      <c r="O238" s="197"/>
      <c r="P238" s="197"/>
      <c r="Q238" s="197"/>
      <c r="R238" s="197"/>
      <c r="S238" s="197"/>
      <c r="T238" s="198"/>
      <c r="AT238" s="199" t="s">
        <v>132</v>
      </c>
      <c r="AU238" s="199" t="s">
        <v>85</v>
      </c>
      <c r="AV238" s="13" t="s">
        <v>85</v>
      </c>
      <c r="AW238" s="13" t="s">
        <v>37</v>
      </c>
      <c r="AX238" s="13" t="s">
        <v>83</v>
      </c>
      <c r="AY238" s="199" t="s">
        <v>120</v>
      </c>
    </row>
    <row r="239" spans="1:65" s="2" customFormat="1" ht="44.25" customHeight="1">
      <c r="A239" s="36"/>
      <c r="B239" s="37"/>
      <c r="C239" s="175" t="s">
        <v>438</v>
      </c>
      <c r="D239" s="175" t="s">
        <v>123</v>
      </c>
      <c r="E239" s="176" t="s">
        <v>328</v>
      </c>
      <c r="F239" s="177" t="s">
        <v>329</v>
      </c>
      <c r="G239" s="178" t="s">
        <v>259</v>
      </c>
      <c r="H239" s="179">
        <v>485.45</v>
      </c>
      <c r="I239" s="180"/>
      <c r="J239" s="181">
        <f>ROUND(I239*H239,2)</f>
        <v>0</v>
      </c>
      <c r="K239" s="177" t="s">
        <v>187</v>
      </c>
      <c r="L239" s="41"/>
      <c r="M239" s="182" t="s">
        <v>19</v>
      </c>
      <c r="N239" s="183" t="s">
        <v>46</v>
      </c>
      <c r="O239" s="66"/>
      <c r="P239" s="184">
        <f>O239*H239</f>
        <v>0</v>
      </c>
      <c r="Q239" s="184">
        <v>0</v>
      </c>
      <c r="R239" s="184">
        <f>Q239*H239</f>
        <v>0</v>
      </c>
      <c r="S239" s="184">
        <v>0</v>
      </c>
      <c r="T239" s="185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139</v>
      </c>
      <c r="AT239" s="186" t="s">
        <v>123</v>
      </c>
      <c r="AU239" s="186" t="s">
        <v>85</v>
      </c>
      <c r="AY239" s="19" t="s">
        <v>120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83</v>
      </c>
      <c r="BK239" s="187">
        <f>ROUND(I239*H239,2)</f>
        <v>0</v>
      </c>
      <c r="BL239" s="19" t="s">
        <v>139</v>
      </c>
      <c r="BM239" s="186" t="s">
        <v>632</v>
      </c>
    </row>
    <row r="240" spans="1:65" s="2" customFormat="1" ht="11.25">
      <c r="A240" s="36"/>
      <c r="B240" s="37"/>
      <c r="C240" s="38"/>
      <c r="D240" s="211" t="s">
        <v>189</v>
      </c>
      <c r="E240" s="38"/>
      <c r="F240" s="212" t="s">
        <v>331</v>
      </c>
      <c r="G240" s="38"/>
      <c r="H240" s="38"/>
      <c r="I240" s="213"/>
      <c r="J240" s="38"/>
      <c r="K240" s="38"/>
      <c r="L240" s="41"/>
      <c r="M240" s="214"/>
      <c r="N240" s="215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189</v>
      </c>
      <c r="AU240" s="19" t="s">
        <v>85</v>
      </c>
    </row>
    <row r="241" spans="1:65" s="13" customFormat="1" ht="11.25">
      <c r="B241" s="188"/>
      <c r="C241" s="189"/>
      <c r="D241" s="190" t="s">
        <v>132</v>
      </c>
      <c r="E241" s="191" t="s">
        <v>19</v>
      </c>
      <c r="F241" s="192" t="s">
        <v>633</v>
      </c>
      <c r="G241" s="189"/>
      <c r="H241" s="193">
        <v>485.45</v>
      </c>
      <c r="I241" s="194"/>
      <c r="J241" s="189"/>
      <c r="K241" s="189"/>
      <c r="L241" s="195"/>
      <c r="M241" s="196"/>
      <c r="N241" s="197"/>
      <c r="O241" s="197"/>
      <c r="P241" s="197"/>
      <c r="Q241" s="197"/>
      <c r="R241" s="197"/>
      <c r="S241" s="197"/>
      <c r="T241" s="198"/>
      <c r="AT241" s="199" t="s">
        <v>132</v>
      </c>
      <c r="AU241" s="199" t="s">
        <v>85</v>
      </c>
      <c r="AV241" s="13" t="s">
        <v>85</v>
      </c>
      <c r="AW241" s="13" t="s">
        <v>37</v>
      </c>
      <c r="AX241" s="13" t="s">
        <v>83</v>
      </c>
      <c r="AY241" s="199" t="s">
        <v>120</v>
      </c>
    </row>
    <row r="242" spans="1:65" s="2" customFormat="1" ht="44.25" customHeight="1">
      <c r="A242" s="36"/>
      <c r="B242" s="37"/>
      <c r="C242" s="175" t="s">
        <v>634</v>
      </c>
      <c r="D242" s="175" t="s">
        <v>123</v>
      </c>
      <c r="E242" s="176" t="s">
        <v>635</v>
      </c>
      <c r="F242" s="177" t="s">
        <v>636</v>
      </c>
      <c r="G242" s="178" t="s">
        <v>259</v>
      </c>
      <c r="H242" s="179">
        <v>8.0340000000000007</v>
      </c>
      <c r="I242" s="180"/>
      <c r="J242" s="181">
        <f>ROUND(I242*H242,2)</f>
        <v>0</v>
      </c>
      <c r="K242" s="177" t="s">
        <v>187</v>
      </c>
      <c r="L242" s="41"/>
      <c r="M242" s="182" t="s">
        <v>19</v>
      </c>
      <c r="N242" s="183" t="s">
        <v>46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139</v>
      </c>
      <c r="AT242" s="186" t="s">
        <v>123</v>
      </c>
      <c r="AU242" s="186" t="s">
        <v>85</v>
      </c>
      <c r="AY242" s="19" t="s">
        <v>120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83</v>
      </c>
      <c r="BK242" s="187">
        <f>ROUND(I242*H242,2)</f>
        <v>0</v>
      </c>
      <c r="BL242" s="19" t="s">
        <v>139</v>
      </c>
      <c r="BM242" s="186" t="s">
        <v>637</v>
      </c>
    </row>
    <row r="243" spans="1:65" s="2" customFormat="1" ht="11.25">
      <c r="A243" s="36"/>
      <c r="B243" s="37"/>
      <c r="C243" s="38"/>
      <c r="D243" s="211" t="s">
        <v>189</v>
      </c>
      <c r="E243" s="38"/>
      <c r="F243" s="212" t="s">
        <v>638</v>
      </c>
      <c r="G243" s="38"/>
      <c r="H243" s="38"/>
      <c r="I243" s="213"/>
      <c r="J243" s="38"/>
      <c r="K243" s="38"/>
      <c r="L243" s="41"/>
      <c r="M243" s="214"/>
      <c r="N243" s="215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189</v>
      </c>
      <c r="AU243" s="19" t="s">
        <v>85</v>
      </c>
    </row>
    <row r="244" spans="1:65" s="2" customFormat="1" ht="44.25" customHeight="1">
      <c r="A244" s="36"/>
      <c r="B244" s="37"/>
      <c r="C244" s="175" t="s">
        <v>639</v>
      </c>
      <c r="D244" s="175" t="s">
        <v>123</v>
      </c>
      <c r="E244" s="176" t="s">
        <v>640</v>
      </c>
      <c r="F244" s="177" t="s">
        <v>641</v>
      </c>
      <c r="G244" s="178" t="s">
        <v>259</v>
      </c>
      <c r="H244" s="179">
        <v>2.8759999999999999</v>
      </c>
      <c r="I244" s="180"/>
      <c r="J244" s="181">
        <f>ROUND(I244*H244,2)</f>
        <v>0</v>
      </c>
      <c r="K244" s="177" t="s">
        <v>187</v>
      </c>
      <c r="L244" s="41"/>
      <c r="M244" s="182" t="s">
        <v>19</v>
      </c>
      <c r="N244" s="183" t="s">
        <v>46</v>
      </c>
      <c r="O244" s="66"/>
      <c r="P244" s="184">
        <f>O244*H244</f>
        <v>0</v>
      </c>
      <c r="Q244" s="184">
        <v>0</v>
      </c>
      <c r="R244" s="184">
        <f>Q244*H244</f>
        <v>0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139</v>
      </c>
      <c r="AT244" s="186" t="s">
        <v>123</v>
      </c>
      <c r="AU244" s="186" t="s">
        <v>85</v>
      </c>
      <c r="AY244" s="19" t="s">
        <v>120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83</v>
      </c>
      <c r="BK244" s="187">
        <f>ROUND(I244*H244,2)</f>
        <v>0</v>
      </c>
      <c r="BL244" s="19" t="s">
        <v>139</v>
      </c>
      <c r="BM244" s="186" t="s">
        <v>642</v>
      </c>
    </row>
    <row r="245" spans="1:65" s="2" customFormat="1" ht="11.25">
      <c r="A245" s="36"/>
      <c r="B245" s="37"/>
      <c r="C245" s="38"/>
      <c r="D245" s="211" t="s">
        <v>189</v>
      </c>
      <c r="E245" s="38"/>
      <c r="F245" s="212" t="s">
        <v>643</v>
      </c>
      <c r="G245" s="38"/>
      <c r="H245" s="38"/>
      <c r="I245" s="213"/>
      <c r="J245" s="38"/>
      <c r="K245" s="38"/>
      <c r="L245" s="41"/>
      <c r="M245" s="214"/>
      <c r="N245" s="215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189</v>
      </c>
      <c r="AU245" s="19" t="s">
        <v>85</v>
      </c>
    </row>
    <row r="246" spans="1:65" s="2" customFormat="1" ht="44.25" customHeight="1">
      <c r="A246" s="36"/>
      <c r="B246" s="37"/>
      <c r="C246" s="175" t="s">
        <v>644</v>
      </c>
      <c r="D246" s="175" t="s">
        <v>123</v>
      </c>
      <c r="E246" s="176" t="s">
        <v>645</v>
      </c>
      <c r="F246" s="177" t="s">
        <v>646</v>
      </c>
      <c r="G246" s="178" t="s">
        <v>259</v>
      </c>
      <c r="H246" s="179">
        <v>14.64</v>
      </c>
      <c r="I246" s="180"/>
      <c r="J246" s="181">
        <f>ROUND(I246*H246,2)</f>
        <v>0</v>
      </c>
      <c r="K246" s="177" t="s">
        <v>187</v>
      </c>
      <c r="L246" s="41"/>
      <c r="M246" s="182" t="s">
        <v>19</v>
      </c>
      <c r="N246" s="183" t="s">
        <v>46</v>
      </c>
      <c r="O246" s="66"/>
      <c r="P246" s="184">
        <f>O246*H246</f>
        <v>0</v>
      </c>
      <c r="Q246" s="184">
        <v>0</v>
      </c>
      <c r="R246" s="184">
        <f>Q246*H246</f>
        <v>0</v>
      </c>
      <c r="S246" s="184">
        <v>0</v>
      </c>
      <c r="T246" s="185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6" t="s">
        <v>139</v>
      </c>
      <c r="AT246" s="186" t="s">
        <v>123</v>
      </c>
      <c r="AU246" s="186" t="s">
        <v>85</v>
      </c>
      <c r="AY246" s="19" t="s">
        <v>120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19" t="s">
        <v>83</v>
      </c>
      <c r="BK246" s="187">
        <f>ROUND(I246*H246,2)</f>
        <v>0</v>
      </c>
      <c r="BL246" s="19" t="s">
        <v>139</v>
      </c>
      <c r="BM246" s="186" t="s">
        <v>647</v>
      </c>
    </row>
    <row r="247" spans="1:65" s="2" customFormat="1" ht="11.25">
      <c r="A247" s="36"/>
      <c r="B247" s="37"/>
      <c r="C247" s="38"/>
      <c r="D247" s="211" t="s">
        <v>189</v>
      </c>
      <c r="E247" s="38"/>
      <c r="F247" s="212" t="s">
        <v>648</v>
      </c>
      <c r="G247" s="38"/>
      <c r="H247" s="38"/>
      <c r="I247" s="213"/>
      <c r="J247" s="38"/>
      <c r="K247" s="38"/>
      <c r="L247" s="41"/>
      <c r="M247" s="214"/>
      <c r="N247" s="215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189</v>
      </c>
      <c r="AU247" s="19" t="s">
        <v>85</v>
      </c>
    </row>
    <row r="248" spans="1:65" s="12" customFormat="1" ht="22.9" customHeight="1">
      <c r="B248" s="159"/>
      <c r="C248" s="160"/>
      <c r="D248" s="161" t="s">
        <v>74</v>
      </c>
      <c r="E248" s="173" t="s">
        <v>337</v>
      </c>
      <c r="F248" s="173" t="s">
        <v>338</v>
      </c>
      <c r="G248" s="160"/>
      <c r="H248" s="160"/>
      <c r="I248" s="163"/>
      <c r="J248" s="174">
        <f>BK248</f>
        <v>0</v>
      </c>
      <c r="K248" s="160"/>
      <c r="L248" s="165"/>
      <c r="M248" s="166"/>
      <c r="N248" s="167"/>
      <c r="O248" s="167"/>
      <c r="P248" s="168">
        <f>SUM(P249:P250)</f>
        <v>0</v>
      </c>
      <c r="Q248" s="167"/>
      <c r="R248" s="168">
        <f>SUM(R249:R250)</f>
        <v>0</v>
      </c>
      <c r="S248" s="167"/>
      <c r="T248" s="169">
        <f>SUM(T249:T250)</f>
        <v>0</v>
      </c>
      <c r="AR248" s="170" t="s">
        <v>83</v>
      </c>
      <c r="AT248" s="171" t="s">
        <v>74</v>
      </c>
      <c r="AU248" s="171" t="s">
        <v>83</v>
      </c>
      <c r="AY248" s="170" t="s">
        <v>120</v>
      </c>
      <c r="BK248" s="172">
        <f>SUM(BK249:BK250)</f>
        <v>0</v>
      </c>
    </row>
    <row r="249" spans="1:65" s="2" customFormat="1" ht="37.9" customHeight="1">
      <c r="A249" s="36"/>
      <c r="B249" s="37"/>
      <c r="C249" s="175" t="s">
        <v>649</v>
      </c>
      <c r="D249" s="175" t="s">
        <v>123</v>
      </c>
      <c r="E249" s="176" t="s">
        <v>650</v>
      </c>
      <c r="F249" s="177" t="s">
        <v>651</v>
      </c>
      <c r="G249" s="178" t="s">
        <v>259</v>
      </c>
      <c r="H249" s="179">
        <v>48.825000000000003</v>
      </c>
      <c r="I249" s="180"/>
      <c r="J249" s="181">
        <f>ROUND(I249*H249,2)</f>
        <v>0</v>
      </c>
      <c r="K249" s="177" t="s">
        <v>187</v>
      </c>
      <c r="L249" s="41"/>
      <c r="M249" s="182" t="s">
        <v>19</v>
      </c>
      <c r="N249" s="183" t="s">
        <v>46</v>
      </c>
      <c r="O249" s="66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139</v>
      </c>
      <c r="AT249" s="186" t="s">
        <v>123</v>
      </c>
      <c r="AU249" s="186" t="s">
        <v>85</v>
      </c>
      <c r="AY249" s="19" t="s">
        <v>120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83</v>
      </c>
      <c r="BK249" s="187">
        <f>ROUND(I249*H249,2)</f>
        <v>0</v>
      </c>
      <c r="BL249" s="19" t="s">
        <v>139</v>
      </c>
      <c r="BM249" s="186" t="s">
        <v>652</v>
      </c>
    </row>
    <row r="250" spans="1:65" s="2" customFormat="1" ht="11.25">
      <c r="A250" s="36"/>
      <c r="B250" s="37"/>
      <c r="C250" s="38"/>
      <c r="D250" s="211" t="s">
        <v>189</v>
      </c>
      <c r="E250" s="38"/>
      <c r="F250" s="212" t="s">
        <v>653</v>
      </c>
      <c r="G250" s="38"/>
      <c r="H250" s="38"/>
      <c r="I250" s="213"/>
      <c r="J250" s="38"/>
      <c r="K250" s="38"/>
      <c r="L250" s="41"/>
      <c r="M250" s="214"/>
      <c r="N250" s="215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189</v>
      </c>
      <c r="AU250" s="19" t="s">
        <v>85</v>
      </c>
    </row>
    <row r="251" spans="1:65" s="12" customFormat="1" ht="25.9" customHeight="1">
      <c r="B251" s="159"/>
      <c r="C251" s="160"/>
      <c r="D251" s="161" t="s">
        <v>74</v>
      </c>
      <c r="E251" s="162" t="s">
        <v>344</v>
      </c>
      <c r="F251" s="162" t="s">
        <v>345</v>
      </c>
      <c r="G251" s="160"/>
      <c r="H251" s="160"/>
      <c r="I251" s="163"/>
      <c r="J251" s="164">
        <f>BK251</f>
        <v>0</v>
      </c>
      <c r="K251" s="160"/>
      <c r="L251" s="165"/>
      <c r="M251" s="166"/>
      <c r="N251" s="167"/>
      <c r="O251" s="167"/>
      <c r="P251" s="168">
        <f>P252</f>
        <v>0</v>
      </c>
      <c r="Q251" s="167"/>
      <c r="R251" s="168">
        <f>R252</f>
        <v>8.5750000000000008E-4</v>
      </c>
      <c r="S251" s="167"/>
      <c r="T251" s="169">
        <f>T252</f>
        <v>0</v>
      </c>
      <c r="AR251" s="170" t="s">
        <v>85</v>
      </c>
      <c r="AT251" s="171" t="s">
        <v>74</v>
      </c>
      <c r="AU251" s="171" t="s">
        <v>75</v>
      </c>
      <c r="AY251" s="170" t="s">
        <v>120</v>
      </c>
      <c r="BK251" s="172">
        <f>BK252</f>
        <v>0</v>
      </c>
    </row>
    <row r="252" spans="1:65" s="12" customFormat="1" ht="22.9" customHeight="1">
      <c r="B252" s="159"/>
      <c r="C252" s="160"/>
      <c r="D252" s="161" t="s">
        <v>74</v>
      </c>
      <c r="E252" s="173" t="s">
        <v>654</v>
      </c>
      <c r="F252" s="173" t="s">
        <v>655</v>
      </c>
      <c r="G252" s="160"/>
      <c r="H252" s="160"/>
      <c r="I252" s="163"/>
      <c r="J252" s="174">
        <f>BK252</f>
        <v>0</v>
      </c>
      <c r="K252" s="160"/>
      <c r="L252" s="165"/>
      <c r="M252" s="166"/>
      <c r="N252" s="167"/>
      <c r="O252" s="167"/>
      <c r="P252" s="168">
        <f>SUM(P253:P255)</f>
        <v>0</v>
      </c>
      <c r="Q252" s="167"/>
      <c r="R252" s="168">
        <f>SUM(R253:R255)</f>
        <v>8.5750000000000008E-4</v>
      </c>
      <c r="S252" s="167"/>
      <c r="T252" s="169">
        <f>SUM(T253:T255)</f>
        <v>0</v>
      </c>
      <c r="AR252" s="170" t="s">
        <v>85</v>
      </c>
      <c r="AT252" s="171" t="s">
        <v>74</v>
      </c>
      <c r="AU252" s="171" t="s">
        <v>83</v>
      </c>
      <c r="AY252" s="170" t="s">
        <v>120</v>
      </c>
      <c r="BK252" s="172">
        <f>SUM(BK253:BK255)</f>
        <v>0</v>
      </c>
    </row>
    <row r="253" spans="1:65" s="2" customFormat="1" ht="49.15" customHeight="1">
      <c r="A253" s="36"/>
      <c r="B253" s="37"/>
      <c r="C253" s="175" t="s">
        <v>656</v>
      </c>
      <c r="D253" s="175" t="s">
        <v>123</v>
      </c>
      <c r="E253" s="176" t="s">
        <v>657</v>
      </c>
      <c r="F253" s="177" t="s">
        <v>658</v>
      </c>
      <c r="G253" s="178" t="s">
        <v>186</v>
      </c>
      <c r="H253" s="179">
        <v>2.4500000000000002</v>
      </c>
      <c r="I253" s="180"/>
      <c r="J253" s="181">
        <f>ROUND(I253*H253,2)</f>
        <v>0</v>
      </c>
      <c r="K253" s="177" t="s">
        <v>187</v>
      </c>
      <c r="L253" s="41"/>
      <c r="M253" s="182" t="s">
        <v>19</v>
      </c>
      <c r="N253" s="183" t="s">
        <v>46</v>
      </c>
      <c r="O253" s="66"/>
      <c r="P253" s="184">
        <f>O253*H253</f>
        <v>0</v>
      </c>
      <c r="Q253" s="184">
        <v>3.5E-4</v>
      </c>
      <c r="R253" s="184">
        <f>Q253*H253</f>
        <v>8.5750000000000008E-4</v>
      </c>
      <c r="S253" s="184">
        <v>0</v>
      </c>
      <c r="T253" s="185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6" t="s">
        <v>269</v>
      </c>
      <c r="AT253" s="186" t="s">
        <v>123</v>
      </c>
      <c r="AU253" s="186" t="s">
        <v>85</v>
      </c>
      <c r="AY253" s="19" t="s">
        <v>120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9" t="s">
        <v>83</v>
      </c>
      <c r="BK253" s="187">
        <f>ROUND(I253*H253,2)</f>
        <v>0</v>
      </c>
      <c r="BL253" s="19" t="s">
        <v>269</v>
      </c>
      <c r="BM253" s="186" t="s">
        <v>659</v>
      </c>
    </row>
    <row r="254" spans="1:65" s="2" customFormat="1" ht="11.25">
      <c r="A254" s="36"/>
      <c r="B254" s="37"/>
      <c r="C254" s="38"/>
      <c r="D254" s="211" t="s">
        <v>189</v>
      </c>
      <c r="E254" s="38"/>
      <c r="F254" s="212" t="s">
        <v>660</v>
      </c>
      <c r="G254" s="38"/>
      <c r="H254" s="38"/>
      <c r="I254" s="213"/>
      <c r="J254" s="38"/>
      <c r="K254" s="38"/>
      <c r="L254" s="41"/>
      <c r="M254" s="214"/>
      <c r="N254" s="215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189</v>
      </c>
      <c r="AU254" s="19" t="s">
        <v>85</v>
      </c>
    </row>
    <row r="255" spans="1:65" s="13" customFormat="1" ht="11.25">
      <c r="B255" s="188"/>
      <c r="C255" s="189"/>
      <c r="D255" s="190" t="s">
        <v>132</v>
      </c>
      <c r="E255" s="191" t="s">
        <v>19</v>
      </c>
      <c r="F255" s="192" t="s">
        <v>661</v>
      </c>
      <c r="G255" s="189"/>
      <c r="H255" s="193">
        <v>2.4500000000000002</v>
      </c>
      <c r="I255" s="194"/>
      <c r="J255" s="189"/>
      <c r="K255" s="189"/>
      <c r="L255" s="195"/>
      <c r="M255" s="243"/>
      <c r="N255" s="244"/>
      <c r="O255" s="244"/>
      <c r="P255" s="244"/>
      <c r="Q255" s="244"/>
      <c r="R255" s="244"/>
      <c r="S255" s="244"/>
      <c r="T255" s="245"/>
      <c r="AT255" s="199" t="s">
        <v>132</v>
      </c>
      <c r="AU255" s="199" t="s">
        <v>85</v>
      </c>
      <c r="AV255" s="13" t="s">
        <v>85</v>
      </c>
      <c r="AW255" s="13" t="s">
        <v>37</v>
      </c>
      <c r="AX255" s="13" t="s">
        <v>83</v>
      </c>
      <c r="AY255" s="199" t="s">
        <v>120</v>
      </c>
    </row>
    <row r="256" spans="1:65" s="2" customFormat="1" ht="6.95" customHeight="1">
      <c r="A256" s="36"/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41"/>
      <c r="M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</row>
  </sheetData>
  <sheetProtection algorithmName="SHA-512" hashValue="cqw/vJng1J5BAkO7oqCKYFop6msjo2ECqgydI8fNQvKBZ5s5BTNwyPLKJI522Kgd6CVgePOXsfoh/jgvzq3rLg==" saltValue="19AUxdh5obijtuCffVe+hjKDbqmKDfeVt9v+d1EUh9lSTmecdJE87FfM/vVSrHT0muEYmPxZwY5xRo4sqcCiAw==" spinCount="100000" sheet="1" objects="1" scenarios="1" formatColumns="0" formatRows="0" autoFilter="0"/>
  <autoFilter ref="C86:K255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6" r:id="rId2"/>
    <hyperlink ref="F101" r:id="rId3"/>
    <hyperlink ref="F104" r:id="rId4"/>
    <hyperlink ref="F107" r:id="rId5"/>
    <hyperlink ref="F112" r:id="rId6"/>
    <hyperlink ref="F115" r:id="rId7"/>
    <hyperlink ref="F119" r:id="rId8"/>
    <hyperlink ref="F124" r:id="rId9"/>
    <hyperlink ref="F127" r:id="rId10"/>
    <hyperlink ref="F131" r:id="rId11"/>
    <hyperlink ref="F133" r:id="rId12"/>
    <hyperlink ref="F137" r:id="rId13"/>
    <hyperlink ref="F140" r:id="rId14"/>
    <hyperlink ref="F144" r:id="rId15"/>
    <hyperlink ref="F146" r:id="rId16"/>
    <hyperlink ref="F152" r:id="rId17"/>
    <hyperlink ref="F158" r:id="rId18"/>
    <hyperlink ref="F167" r:id="rId19"/>
    <hyperlink ref="F171" r:id="rId20"/>
    <hyperlink ref="F175" r:id="rId21"/>
    <hyperlink ref="F178" r:id="rId22"/>
    <hyperlink ref="F181" r:id="rId23"/>
    <hyperlink ref="F196" r:id="rId24"/>
    <hyperlink ref="F202" r:id="rId25"/>
    <hyperlink ref="F205" r:id="rId26"/>
    <hyperlink ref="F208" r:id="rId27"/>
    <hyperlink ref="F219" r:id="rId28"/>
    <hyperlink ref="F224" r:id="rId29"/>
    <hyperlink ref="F227" r:id="rId30"/>
    <hyperlink ref="F229" r:id="rId31"/>
    <hyperlink ref="F231" r:id="rId32"/>
    <hyperlink ref="F237" r:id="rId33"/>
    <hyperlink ref="F240" r:id="rId34"/>
    <hyperlink ref="F243" r:id="rId35"/>
    <hyperlink ref="F245" r:id="rId36"/>
    <hyperlink ref="F247" r:id="rId37"/>
    <hyperlink ref="F250" r:id="rId38"/>
    <hyperlink ref="F254" r:id="rId3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s="1" customFormat="1" ht="37.5" customHeight="1"/>
    <row r="2" spans="2:11" s="1" customFormat="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6" customFormat="1" ht="45" customHeight="1">
      <c r="B3" s="250"/>
      <c r="C3" s="385" t="s">
        <v>662</v>
      </c>
      <c r="D3" s="385"/>
      <c r="E3" s="385"/>
      <c r="F3" s="385"/>
      <c r="G3" s="385"/>
      <c r="H3" s="385"/>
      <c r="I3" s="385"/>
      <c r="J3" s="385"/>
      <c r="K3" s="251"/>
    </row>
    <row r="4" spans="2:11" s="1" customFormat="1" ht="25.5" customHeight="1">
      <c r="B4" s="252"/>
      <c r="C4" s="384" t="s">
        <v>663</v>
      </c>
      <c r="D4" s="384"/>
      <c r="E4" s="384"/>
      <c r="F4" s="384"/>
      <c r="G4" s="384"/>
      <c r="H4" s="384"/>
      <c r="I4" s="384"/>
      <c r="J4" s="384"/>
      <c r="K4" s="253"/>
    </row>
    <row r="5" spans="2:11" s="1" customFormat="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s="1" customFormat="1" ht="15" customHeight="1">
      <c r="B6" s="252"/>
      <c r="C6" s="383" t="s">
        <v>664</v>
      </c>
      <c r="D6" s="383"/>
      <c r="E6" s="383"/>
      <c r="F6" s="383"/>
      <c r="G6" s="383"/>
      <c r="H6" s="383"/>
      <c r="I6" s="383"/>
      <c r="J6" s="383"/>
      <c r="K6" s="253"/>
    </row>
    <row r="7" spans="2:11" s="1" customFormat="1" ht="15" customHeight="1">
      <c r="B7" s="256"/>
      <c r="C7" s="383" t="s">
        <v>665</v>
      </c>
      <c r="D7" s="383"/>
      <c r="E7" s="383"/>
      <c r="F7" s="383"/>
      <c r="G7" s="383"/>
      <c r="H7" s="383"/>
      <c r="I7" s="383"/>
      <c r="J7" s="383"/>
      <c r="K7" s="253"/>
    </row>
    <row r="8" spans="2:11" s="1" customFormat="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s="1" customFormat="1" ht="15" customHeight="1">
      <c r="B9" s="256"/>
      <c r="C9" s="383" t="s">
        <v>666</v>
      </c>
      <c r="D9" s="383"/>
      <c r="E9" s="383"/>
      <c r="F9" s="383"/>
      <c r="G9" s="383"/>
      <c r="H9" s="383"/>
      <c r="I9" s="383"/>
      <c r="J9" s="383"/>
      <c r="K9" s="253"/>
    </row>
    <row r="10" spans="2:11" s="1" customFormat="1" ht="15" customHeight="1">
      <c r="B10" s="256"/>
      <c r="C10" s="255"/>
      <c r="D10" s="383" t="s">
        <v>667</v>
      </c>
      <c r="E10" s="383"/>
      <c r="F10" s="383"/>
      <c r="G10" s="383"/>
      <c r="H10" s="383"/>
      <c r="I10" s="383"/>
      <c r="J10" s="383"/>
      <c r="K10" s="253"/>
    </row>
    <row r="11" spans="2:11" s="1" customFormat="1" ht="15" customHeight="1">
      <c r="B11" s="256"/>
      <c r="C11" s="257"/>
      <c r="D11" s="383" t="s">
        <v>668</v>
      </c>
      <c r="E11" s="383"/>
      <c r="F11" s="383"/>
      <c r="G11" s="383"/>
      <c r="H11" s="383"/>
      <c r="I11" s="383"/>
      <c r="J11" s="383"/>
      <c r="K11" s="253"/>
    </row>
    <row r="12" spans="2:11" s="1" customFormat="1" ht="15" customHeight="1">
      <c r="B12" s="256"/>
      <c r="C12" s="257"/>
      <c r="D12" s="255"/>
      <c r="E12" s="255"/>
      <c r="F12" s="255"/>
      <c r="G12" s="255"/>
      <c r="H12" s="255"/>
      <c r="I12" s="255"/>
      <c r="J12" s="255"/>
      <c r="K12" s="253"/>
    </row>
    <row r="13" spans="2:11" s="1" customFormat="1" ht="15" customHeight="1">
      <c r="B13" s="256"/>
      <c r="C13" s="257"/>
      <c r="D13" s="258" t="s">
        <v>669</v>
      </c>
      <c r="E13" s="255"/>
      <c r="F13" s="255"/>
      <c r="G13" s="255"/>
      <c r="H13" s="255"/>
      <c r="I13" s="255"/>
      <c r="J13" s="255"/>
      <c r="K13" s="253"/>
    </row>
    <row r="14" spans="2:11" s="1" customFormat="1" ht="12.75" customHeight="1">
      <c r="B14" s="256"/>
      <c r="C14" s="257"/>
      <c r="D14" s="257"/>
      <c r="E14" s="257"/>
      <c r="F14" s="257"/>
      <c r="G14" s="257"/>
      <c r="H14" s="257"/>
      <c r="I14" s="257"/>
      <c r="J14" s="257"/>
      <c r="K14" s="253"/>
    </row>
    <row r="15" spans="2:11" s="1" customFormat="1" ht="15" customHeight="1">
      <c r="B15" s="256"/>
      <c r="C15" s="257"/>
      <c r="D15" s="383" t="s">
        <v>670</v>
      </c>
      <c r="E15" s="383"/>
      <c r="F15" s="383"/>
      <c r="G15" s="383"/>
      <c r="H15" s="383"/>
      <c r="I15" s="383"/>
      <c r="J15" s="383"/>
      <c r="K15" s="253"/>
    </row>
    <row r="16" spans="2:11" s="1" customFormat="1" ht="15" customHeight="1">
      <c r="B16" s="256"/>
      <c r="C16" s="257"/>
      <c r="D16" s="383" t="s">
        <v>671</v>
      </c>
      <c r="E16" s="383"/>
      <c r="F16" s="383"/>
      <c r="G16" s="383"/>
      <c r="H16" s="383"/>
      <c r="I16" s="383"/>
      <c r="J16" s="383"/>
      <c r="K16" s="253"/>
    </row>
    <row r="17" spans="2:11" s="1" customFormat="1" ht="15" customHeight="1">
      <c r="B17" s="256"/>
      <c r="C17" s="257"/>
      <c r="D17" s="383" t="s">
        <v>672</v>
      </c>
      <c r="E17" s="383"/>
      <c r="F17" s="383"/>
      <c r="G17" s="383"/>
      <c r="H17" s="383"/>
      <c r="I17" s="383"/>
      <c r="J17" s="383"/>
      <c r="K17" s="253"/>
    </row>
    <row r="18" spans="2:11" s="1" customFormat="1" ht="15" customHeight="1">
      <c r="B18" s="256"/>
      <c r="C18" s="257"/>
      <c r="D18" s="257"/>
      <c r="E18" s="259" t="s">
        <v>82</v>
      </c>
      <c r="F18" s="383" t="s">
        <v>673</v>
      </c>
      <c r="G18" s="383"/>
      <c r="H18" s="383"/>
      <c r="I18" s="383"/>
      <c r="J18" s="383"/>
      <c r="K18" s="253"/>
    </row>
    <row r="19" spans="2:11" s="1" customFormat="1" ht="15" customHeight="1">
      <c r="B19" s="256"/>
      <c r="C19" s="257"/>
      <c r="D19" s="257"/>
      <c r="E19" s="259" t="s">
        <v>674</v>
      </c>
      <c r="F19" s="383" t="s">
        <v>675</v>
      </c>
      <c r="G19" s="383"/>
      <c r="H19" s="383"/>
      <c r="I19" s="383"/>
      <c r="J19" s="383"/>
      <c r="K19" s="253"/>
    </row>
    <row r="20" spans="2:11" s="1" customFormat="1" ht="15" customHeight="1">
      <c r="B20" s="256"/>
      <c r="C20" s="257"/>
      <c r="D20" s="257"/>
      <c r="E20" s="259" t="s">
        <v>676</v>
      </c>
      <c r="F20" s="383" t="s">
        <v>677</v>
      </c>
      <c r="G20" s="383"/>
      <c r="H20" s="383"/>
      <c r="I20" s="383"/>
      <c r="J20" s="383"/>
      <c r="K20" s="253"/>
    </row>
    <row r="21" spans="2:11" s="1" customFormat="1" ht="15" customHeight="1">
      <c r="B21" s="256"/>
      <c r="C21" s="257"/>
      <c r="D21" s="257"/>
      <c r="E21" s="259" t="s">
        <v>678</v>
      </c>
      <c r="F21" s="383" t="s">
        <v>679</v>
      </c>
      <c r="G21" s="383"/>
      <c r="H21" s="383"/>
      <c r="I21" s="383"/>
      <c r="J21" s="383"/>
      <c r="K21" s="253"/>
    </row>
    <row r="22" spans="2:11" s="1" customFormat="1" ht="15" customHeight="1">
      <c r="B22" s="256"/>
      <c r="C22" s="257"/>
      <c r="D22" s="257"/>
      <c r="E22" s="259" t="s">
        <v>680</v>
      </c>
      <c r="F22" s="383" t="s">
        <v>681</v>
      </c>
      <c r="G22" s="383"/>
      <c r="H22" s="383"/>
      <c r="I22" s="383"/>
      <c r="J22" s="383"/>
      <c r="K22" s="253"/>
    </row>
    <row r="23" spans="2:11" s="1" customFormat="1" ht="15" customHeight="1">
      <c r="B23" s="256"/>
      <c r="C23" s="257"/>
      <c r="D23" s="257"/>
      <c r="E23" s="259" t="s">
        <v>682</v>
      </c>
      <c r="F23" s="383" t="s">
        <v>683</v>
      </c>
      <c r="G23" s="383"/>
      <c r="H23" s="383"/>
      <c r="I23" s="383"/>
      <c r="J23" s="383"/>
      <c r="K23" s="253"/>
    </row>
    <row r="24" spans="2:11" s="1" customFormat="1" ht="12.75" customHeight="1">
      <c r="B24" s="256"/>
      <c r="C24" s="257"/>
      <c r="D24" s="257"/>
      <c r="E24" s="257"/>
      <c r="F24" s="257"/>
      <c r="G24" s="257"/>
      <c r="H24" s="257"/>
      <c r="I24" s="257"/>
      <c r="J24" s="257"/>
      <c r="K24" s="253"/>
    </row>
    <row r="25" spans="2:11" s="1" customFormat="1" ht="15" customHeight="1">
      <c r="B25" s="256"/>
      <c r="C25" s="383" t="s">
        <v>684</v>
      </c>
      <c r="D25" s="383"/>
      <c r="E25" s="383"/>
      <c r="F25" s="383"/>
      <c r="G25" s="383"/>
      <c r="H25" s="383"/>
      <c r="I25" s="383"/>
      <c r="J25" s="383"/>
      <c r="K25" s="253"/>
    </row>
    <row r="26" spans="2:11" s="1" customFormat="1" ht="15" customHeight="1">
      <c r="B26" s="256"/>
      <c r="C26" s="383" t="s">
        <v>685</v>
      </c>
      <c r="D26" s="383"/>
      <c r="E26" s="383"/>
      <c r="F26" s="383"/>
      <c r="G26" s="383"/>
      <c r="H26" s="383"/>
      <c r="I26" s="383"/>
      <c r="J26" s="383"/>
      <c r="K26" s="253"/>
    </row>
    <row r="27" spans="2:11" s="1" customFormat="1" ht="15" customHeight="1">
      <c r="B27" s="256"/>
      <c r="C27" s="255"/>
      <c r="D27" s="383" t="s">
        <v>686</v>
      </c>
      <c r="E27" s="383"/>
      <c r="F27" s="383"/>
      <c r="G27" s="383"/>
      <c r="H27" s="383"/>
      <c r="I27" s="383"/>
      <c r="J27" s="383"/>
      <c r="K27" s="253"/>
    </row>
    <row r="28" spans="2:11" s="1" customFormat="1" ht="15" customHeight="1">
      <c r="B28" s="256"/>
      <c r="C28" s="257"/>
      <c r="D28" s="383" t="s">
        <v>687</v>
      </c>
      <c r="E28" s="383"/>
      <c r="F28" s="383"/>
      <c r="G28" s="383"/>
      <c r="H28" s="383"/>
      <c r="I28" s="383"/>
      <c r="J28" s="383"/>
      <c r="K28" s="253"/>
    </row>
    <row r="29" spans="2:11" s="1" customFormat="1" ht="12.75" customHeight="1">
      <c r="B29" s="256"/>
      <c r="C29" s="257"/>
      <c r="D29" s="257"/>
      <c r="E29" s="257"/>
      <c r="F29" s="257"/>
      <c r="G29" s="257"/>
      <c r="H29" s="257"/>
      <c r="I29" s="257"/>
      <c r="J29" s="257"/>
      <c r="K29" s="253"/>
    </row>
    <row r="30" spans="2:11" s="1" customFormat="1" ht="15" customHeight="1">
      <c r="B30" s="256"/>
      <c r="C30" s="257"/>
      <c r="D30" s="383" t="s">
        <v>688</v>
      </c>
      <c r="E30" s="383"/>
      <c r="F30" s="383"/>
      <c r="G30" s="383"/>
      <c r="H30" s="383"/>
      <c r="I30" s="383"/>
      <c r="J30" s="383"/>
      <c r="K30" s="253"/>
    </row>
    <row r="31" spans="2:11" s="1" customFormat="1" ht="15" customHeight="1">
      <c r="B31" s="256"/>
      <c r="C31" s="257"/>
      <c r="D31" s="383" t="s">
        <v>689</v>
      </c>
      <c r="E31" s="383"/>
      <c r="F31" s="383"/>
      <c r="G31" s="383"/>
      <c r="H31" s="383"/>
      <c r="I31" s="383"/>
      <c r="J31" s="383"/>
      <c r="K31" s="253"/>
    </row>
    <row r="32" spans="2:11" s="1" customFormat="1" ht="12.75" customHeight="1">
      <c r="B32" s="256"/>
      <c r="C32" s="257"/>
      <c r="D32" s="257"/>
      <c r="E32" s="257"/>
      <c r="F32" s="257"/>
      <c r="G32" s="257"/>
      <c r="H32" s="257"/>
      <c r="I32" s="257"/>
      <c r="J32" s="257"/>
      <c r="K32" s="253"/>
    </row>
    <row r="33" spans="2:11" s="1" customFormat="1" ht="15" customHeight="1">
      <c r="B33" s="256"/>
      <c r="C33" s="257"/>
      <c r="D33" s="383" t="s">
        <v>690</v>
      </c>
      <c r="E33" s="383"/>
      <c r="F33" s="383"/>
      <c r="G33" s="383"/>
      <c r="H33" s="383"/>
      <c r="I33" s="383"/>
      <c r="J33" s="383"/>
      <c r="K33" s="253"/>
    </row>
    <row r="34" spans="2:11" s="1" customFormat="1" ht="15" customHeight="1">
      <c r="B34" s="256"/>
      <c r="C34" s="257"/>
      <c r="D34" s="383" t="s">
        <v>691</v>
      </c>
      <c r="E34" s="383"/>
      <c r="F34" s="383"/>
      <c r="G34" s="383"/>
      <c r="H34" s="383"/>
      <c r="I34" s="383"/>
      <c r="J34" s="383"/>
      <c r="K34" s="253"/>
    </row>
    <row r="35" spans="2:11" s="1" customFormat="1" ht="15" customHeight="1">
      <c r="B35" s="256"/>
      <c r="C35" s="257"/>
      <c r="D35" s="383" t="s">
        <v>692</v>
      </c>
      <c r="E35" s="383"/>
      <c r="F35" s="383"/>
      <c r="G35" s="383"/>
      <c r="H35" s="383"/>
      <c r="I35" s="383"/>
      <c r="J35" s="383"/>
      <c r="K35" s="253"/>
    </row>
    <row r="36" spans="2:11" s="1" customFormat="1" ht="15" customHeight="1">
      <c r="B36" s="256"/>
      <c r="C36" s="257"/>
      <c r="D36" s="255"/>
      <c r="E36" s="258" t="s">
        <v>106</v>
      </c>
      <c r="F36" s="255"/>
      <c r="G36" s="383" t="s">
        <v>693</v>
      </c>
      <c r="H36" s="383"/>
      <c r="I36" s="383"/>
      <c r="J36" s="383"/>
      <c r="K36" s="253"/>
    </row>
    <row r="37" spans="2:11" s="1" customFormat="1" ht="30.75" customHeight="1">
      <c r="B37" s="256"/>
      <c r="C37" s="257"/>
      <c r="D37" s="255"/>
      <c r="E37" s="258" t="s">
        <v>694</v>
      </c>
      <c r="F37" s="255"/>
      <c r="G37" s="383" t="s">
        <v>695</v>
      </c>
      <c r="H37" s="383"/>
      <c r="I37" s="383"/>
      <c r="J37" s="383"/>
      <c r="K37" s="253"/>
    </row>
    <row r="38" spans="2:11" s="1" customFormat="1" ht="15" customHeight="1">
      <c r="B38" s="256"/>
      <c r="C38" s="257"/>
      <c r="D38" s="255"/>
      <c r="E38" s="258" t="s">
        <v>56</v>
      </c>
      <c r="F38" s="255"/>
      <c r="G38" s="383" t="s">
        <v>696</v>
      </c>
      <c r="H38" s="383"/>
      <c r="I38" s="383"/>
      <c r="J38" s="383"/>
      <c r="K38" s="253"/>
    </row>
    <row r="39" spans="2:11" s="1" customFormat="1" ht="15" customHeight="1">
      <c r="B39" s="256"/>
      <c r="C39" s="257"/>
      <c r="D39" s="255"/>
      <c r="E39" s="258" t="s">
        <v>57</v>
      </c>
      <c r="F39" s="255"/>
      <c r="G39" s="383" t="s">
        <v>697</v>
      </c>
      <c r="H39" s="383"/>
      <c r="I39" s="383"/>
      <c r="J39" s="383"/>
      <c r="K39" s="253"/>
    </row>
    <row r="40" spans="2:11" s="1" customFormat="1" ht="15" customHeight="1">
      <c r="B40" s="256"/>
      <c r="C40" s="257"/>
      <c r="D40" s="255"/>
      <c r="E40" s="258" t="s">
        <v>107</v>
      </c>
      <c r="F40" s="255"/>
      <c r="G40" s="383" t="s">
        <v>698</v>
      </c>
      <c r="H40" s="383"/>
      <c r="I40" s="383"/>
      <c r="J40" s="383"/>
      <c r="K40" s="253"/>
    </row>
    <row r="41" spans="2:11" s="1" customFormat="1" ht="15" customHeight="1">
      <c r="B41" s="256"/>
      <c r="C41" s="257"/>
      <c r="D41" s="255"/>
      <c r="E41" s="258" t="s">
        <v>108</v>
      </c>
      <c r="F41" s="255"/>
      <c r="G41" s="383" t="s">
        <v>699</v>
      </c>
      <c r="H41" s="383"/>
      <c r="I41" s="383"/>
      <c r="J41" s="383"/>
      <c r="K41" s="253"/>
    </row>
    <row r="42" spans="2:11" s="1" customFormat="1" ht="15" customHeight="1">
      <c r="B42" s="256"/>
      <c r="C42" s="257"/>
      <c r="D42" s="255"/>
      <c r="E42" s="258" t="s">
        <v>700</v>
      </c>
      <c r="F42" s="255"/>
      <c r="G42" s="383" t="s">
        <v>701</v>
      </c>
      <c r="H42" s="383"/>
      <c r="I42" s="383"/>
      <c r="J42" s="383"/>
      <c r="K42" s="253"/>
    </row>
    <row r="43" spans="2:11" s="1" customFormat="1" ht="15" customHeight="1">
      <c r="B43" s="256"/>
      <c r="C43" s="257"/>
      <c r="D43" s="255"/>
      <c r="E43" s="258"/>
      <c r="F43" s="255"/>
      <c r="G43" s="383" t="s">
        <v>702</v>
      </c>
      <c r="H43" s="383"/>
      <c r="I43" s="383"/>
      <c r="J43" s="383"/>
      <c r="K43" s="253"/>
    </row>
    <row r="44" spans="2:11" s="1" customFormat="1" ht="15" customHeight="1">
      <c r="B44" s="256"/>
      <c r="C44" s="257"/>
      <c r="D44" s="255"/>
      <c r="E44" s="258" t="s">
        <v>703</v>
      </c>
      <c r="F44" s="255"/>
      <c r="G44" s="383" t="s">
        <v>704</v>
      </c>
      <c r="H44" s="383"/>
      <c r="I44" s="383"/>
      <c r="J44" s="383"/>
      <c r="K44" s="253"/>
    </row>
    <row r="45" spans="2:11" s="1" customFormat="1" ht="15" customHeight="1">
      <c r="B45" s="256"/>
      <c r="C45" s="257"/>
      <c r="D45" s="255"/>
      <c r="E45" s="258" t="s">
        <v>110</v>
      </c>
      <c r="F45" s="255"/>
      <c r="G45" s="383" t="s">
        <v>705</v>
      </c>
      <c r="H45" s="383"/>
      <c r="I45" s="383"/>
      <c r="J45" s="383"/>
      <c r="K45" s="253"/>
    </row>
    <row r="46" spans="2:11" s="1" customFormat="1" ht="12.75" customHeight="1">
      <c r="B46" s="256"/>
      <c r="C46" s="257"/>
      <c r="D46" s="255"/>
      <c r="E46" s="255"/>
      <c r="F46" s="255"/>
      <c r="G46" s="255"/>
      <c r="H46" s="255"/>
      <c r="I46" s="255"/>
      <c r="J46" s="255"/>
      <c r="K46" s="253"/>
    </row>
    <row r="47" spans="2:11" s="1" customFormat="1" ht="15" customHeight="1">
      <c r="B47" s="256"/>
      <c r="C47" s="257"/>
      <c r="D47" s="383" t="s">
        <v>706</v>
      </c>
      <c r="E47" s="383"/>
      <c r="F47" s="383"/>
      <c r="G47" s="383"/>
      <c r="H47" s="383"/>
      <c r="I47" s="383"/>
      <c r="J47" s="383"/>
      <c r="K47" s="253"/>
    </row>
    <row r="48" spans="2:11" s="1" customFormat="1" ht="15" customHeight="1">
      <c r="B48" s="256"/>
      <c r="C48" s="257"/>
      <c r="D48" s="257"/>
      <c r="E48" s="383" t="s">
        <v>707</v>
      </c>
      <c r="F48" s="383"/>
      <c r="G48" s="383"/>
      <c r="H48" s="383"/>
      <c r="I48" s="383"/>
      <c r="J48" s="383"/>
      <c r="K48" s="253"/>
    </row>
    <row r="49" spans="2:11" s="1" customFormat="1" ht="15" customHeight="1">
      <c r="B49" s="256"/>
      <c r="C49" s="257"/>
      <c r="D49" s="257"/>
      <c r="E49" s="383" t="s">
        <v>708</v>
      </c>
      <c r="F49" s="383"/>
      <c r="G49" s="383"/>
      <c r="H49" s="383"/>
      <c r="I49" s="383"/>
      <c r="J49" s="383"/>
      <c r="K49" s="253"/>
    </row>
    <row r="50" spans="2:11" s="1" customFormat="1" ht="15" customHeight="1">
      <c r="B50" s="256"/>
      <c r="C50" s="257"/>
      <c r="D50" s="257"/>
      <c r="E50" s="383" t="s">
        <v>709</v>
      </c>
      <c r="F50" s="383"/>
      <c r="G50" s="383"/>
      <c r="H50" s="383"/>
      <c r="I50" s="383"/>
      <c r="J50" s="383"/>
      <c r="K50" s="253"/>
    </row>
    <row r="51" spans="2:11" s="1" customFormat="1" ht="15" customHeight="1">
      <c r="B51" s="256"/>
      <c r="C51" s="257"/>
      <c r="D51" s="383" t="s">
        <v>710</v>
      </c>
      <c r="E51" s="383"/>
      <c r="F51" s="383"/>
      <c r="G51" s="383"/>
      <c r="H51" s="383"/>
      <c r="I51" s="383"/>
      <c r="J51" s="383"/>
      <c r="K51" s="253"/>
    </row>
    <row r="52" spans="2:11" s="1" customFormat="1" ht="25.5" customHeight="1">
      <c r="B52" s="252"/>
      <c r="C52" s="384" t="s">
        <v>711</v>
      </c>
      <c r="D52" s="384"/>
      <c r="E52" s="384"/>
      <c r="F52" s="384"/>
      <c r="G52" s="384"/>
      <c r="H52" s="384"/>
      <c r="I52" s="384"/>
      <c r="J52" s="384"/>
      <c r="K52" s="253"/>
    </row>
    <row r="53" spans="2:11" s="1" customFormat="1" ht="5.25" customHeight="1">
      <c r="B53" s="252"/>
      <c r="C53" s="254"/>
      <c r="D53" s="254"/>
      <c r="E53" s="254"/>
      <c r="F53" s="254"/>
      <c r="G53" s="254"/>
      <c r="H53" s="254"/>
      <c r="I53" s="254"/>
      <c r="J53" s="254"/>
      <c r="K53" s="253"/>
    </row>
    <row r="54" spans="2:11" s="1" customFormat="1" ht="15" customHeight="1">
      <c r="B54" s="252"/>
      <c r="C54" s="383" t="s">
        <v>712</v>
      </c>
      <c r="D54" s="383"/>
      <c r="E54" s="383"/>
      <c r="F54" s="383"/>
      <c r="G54" s="383"/>
      <c r="H54" s="383"/>
      <c r="I54" s="383"/>
      <c r="J54" s="383"/>
      <c r="K54" s="253"/>
    </row>
    <row r="55" spans="2:11" s="1" customFormat="1" ht="15" customHeight="1">
      <c r="B55" s="252"/>
      <c r="C55" s="383" t="s">
        <v>713</v>
      </c>
      <c r="D55" s="383"/>
      <c r="E55" s="383"/>
      <c r="F55" s="383"/>
      <c r="G55" s="383"/>
      <c r="H55" s="383"/>
      <c r="I55" s="383"/>
      <c r="J55" s="383"/>
      <c r="K55" s="253"/>
    </row>
    <row r="56" spans="2:11" s="1" customFormat="1" ht="12.75" customHeight="1">
      <c r="B56" s="252"/>
      <c r="C56" s="255"/>
      <c r="D56" s="255"/>
      <c r="E56" s="255"/>
      <c r="F56" s="255"/>
      <c r="G56" s="255"/>
      <c r="H56" s="255"/>
      <c r="I56" s="255"/>
      <c r="J56" s="255"/>
      <c r="K56" s="253"/>
    </row>
    <row r="57" spans="2:11" s="1" customFormat="1" ht="15" customHeight="1">
      <c r="B57" s="252"/>
      <c r="C57" s="383" t="s">
        <v>714</v>
      </c>
      <c r="D57" s="383"/>
      <c r="E57" s="383"/>
      <c r="F57" s="383"/>
      <c r="G57" s="383"/>
      <c r="H57" s="383"/>
      <c r="I57" s="383"/>
      <c r="J57" s="383"/>
      <c r="K57" s="253"/>
    </row>
    <row r="58" spans="2:11" s="1" customFormat="1" ht="15" customHeight="1">
      <c r="B58" s="252"/>
      <c r="C58" s="257"/>
      <c r="D58" s="383" t="s">
        <v>715</v>
      </c>
      <c r="E58" s="383"/>
      <c r="F58" s="383"/>
      <c r="G58" s="383"/>
      <c r="H58" s="383"/>
      <c r="I58" s="383"/>
      <c r="J58" s="383"/>
      <c r="K58" s="253"/>
    </row>
    <row r="59" spans="2:11" s="1" customFormat="1" ht="15" customHeight="1">
      <c r="B59" s="252"/>
      <c r="C59" s="257"/>
      <c r="D59" s="383" t="s">
        <v>716</v>
      </c>
      <c r="E59" s="383"/>
      <c r="F59" s="383"/>
      <c r="G59" s="383"/>
      <c r="H59" s="383"/>
      <c r="I59" s="383"/>
      <c r="J59" s="383"/>
      <c r="K59" s="253"/>
    </row>
    <row r="60" spans="2:11" s="1" customFormat="1" ht="15" customHeight="1">
      <c r="B60" s="252"/>
      <c r="C60" s="257"/>
      <c r="D60" s="383" t="s">
        <v>717</v>
      </c>
      <c r="E60" s="383"/>
      <c r="F60" s="383"/>
      <c r="G60" s="383"/>
      <c r="H60" s="383"/>
      <c r="I60" s="383"/>
      <c r="J60" s="383"/>
      <c r="K60" s="253"/>
    </row>
    <row r="61" spans="2:11" s="1" customFormat="1" ht="15" customHeight="1">
      <c r="B61" s="252"/>
      <c r="C61" s="257"/>
      <c r="D61" s="383" t="s">
        <v>718</v>
      </c>
      <c r="E61" s="383"/>
      <c r="F61" s="383"/>
      <c r="G61" s="383"/>
      <c r="H61" s="383"/>
      <c r="I61" s="383"/>
      <c r="J61" s="383"/>
      <c r="K61" s="253"/>
    </row>
    <row r="62" spans="2:11" s="1" customFormat="1" ht="15" customHeight="1">
      <c r="B62" s="252"/>
      <c r="C62" s="257"/>
      <c r="D62" s="386" t="s">
        <v>719</v>
      </c>
      <c r="E62" s="386"/>
      <c r="F62" s="386"/>
      <c r="G62" s="386"/>
      <c r="H62" s="386"/>
      <c r="I62" s="386"/>
      <c r="J62" s="386"/>
      <c r="K62" s="253"/>
    </row>
    <row r="63" spans="2:11" s="1" customFormat="1" ht="15" customHeight="1">
      <c r="B63" s="252"/>
      <c r="C63" s="257"/>
      <c r="D63" s="383" t="s">
        <v>720</v>
      </c>
      <c r="E63" s="383"/>
      <c r="F63" s="383"/>
      <c r="G63" s="383"/>
      <c r="H63" s="383"/>
      <c r="I63" s="383"/>
      <c r="J63" s="383"/>
      <c r="K63" s="253"/>
    </row>
    <row r="64" spans="2:11" s="1" customFormat="1" ht="12.75" customHeight="1">
      <c r="B64" s="252"/>
      <c r="C64" s="257"/>
      <c r="D64" s="257"/>
      <c r="E64" s="260"/>
      <c r="F64" s="257"/>
      <c r="G64" s="257"/>
      <c r="H64" s="257"/>
      <c r="I64" s="257"/>
      <c r="J64" s="257"/>
      <c r="K64" s="253"/>
    </row>
    <row r="65" spans="2:11" s="1" customFormat="1" ht="15" customHeight="1">
      <c r="B65" s="252"/>
      <c r="C65" s="257"/>
      <c r="D65" s="383" t="s">
        <v>721</v>
      </c>
      <c r="E65" s="383"/>
      <c r="F65" s="383"/>
      <c r="G65" s="383"/>
      <c r="H65" s="383"/>
      <c r="I65" s="383"/>
      <c r="J65" s="383"/>
      <c r="K65" s="253"/>
    </row>
    <row r="66" spans="2:11" s="1" customFormat="1" ht="15" customHeight="1">
      <c r="B66" s="252"/>
      <c r="C66" s="257"/>
      <c r="D66" s="386" t="s">
        <v>722</v>
      </c>
      <c r="E66" s="386"/>
      <c r="F66" s="386"/>
      <c r="G66" s="386"/>
      <c r="H66" s="386"/>
      <c r="I66" s="386"/>
      <c r="J66" s="386"/>
      <c r="K66" s="253"/>
    </row>
    <row r="67" spans="2:11" s="1" customFormat="1" ht="15" customHeight="1">
      <c r="B67" s="252"/>
      <c r="C67" s="257"/>
      <c r="D67" s="383" t="s">
        <v>723</v>
      </c>
      <c r="E67" s="383"/>
      <c r="F67" s="383"/>
      <c r="G67" s="383"/>
      <c r="H67" s="383"/>
      <c r="I67" s="383"/>
      <c r="J67" s="383"/>
      <c r="K67" s="253"/>
    </row>
    <row r="68" spans="2:11" s="1" customFormat="1" ht="15" customHeight="1">
      <c r="B68" s="252"/>
      <c r="C68" s="257"/>
      <c r="D68" s="383" t="s">
        <v>724</v>
      </c>
      <c r="E68" s="383"/>
      <c r="F68" s="383"/>
      <c r="G68" s="383"/>
      <c r="H68" s="383"/>
      <c r="I68" s="383"/>
      <c r="J68" s="383"/>
      <c r="K68" s="253"/>
    </row>
    <row r="69" spans="2:11" s="1" customFormat="1" ht="15" customHeight="1">
      <c r="B69" s="252"/>
      <c r="C69" s="257"/>
      <c r="D69" s="383" t="s">
        <v>725</v>
      </c>
      <c r="E69" s="383"/>
      <c r="F69" s="383"/>
      <c r="G69" s="383"/>
      <c r="H69" s="383"/>
      <c r="I69" s="383"/>
      <c r="J69" s="383"/>
      <c r="K69" s="253"/>
    </row>
    <row r="70" spans="2:11" s="1" customFormat="1" ht="15" customHeight="1">
      <c r="B70" s="252"/>
      <c r="C70" s="257"/>
      <c r="D70" s="383" t="s">
        <v>726</v>
      </c>
      <c r="E70" s="383"/>
      <c r="F70" s="383"/>
      <c r="G70" s="383"/>
      <c r="H70" s="383"/>
      <c r="I70" s="383"/>
      <c r="J70" s="383"/>
      <c r="K70" s="253"/>
    </row>
    <row r="71" spans="2:11" s="1" customFormat="1" ht="12.75" customHeight="1">
      <c r="B71" s="261"/>
      <c r="C71" s="262"/>
      <c r="D71" s="262"/>
      <c r="E71" s="262"/>
      <c r="F71" s="262"/>
      <c r="G71" s="262"/>
      <c r="H71" s="262"/>
      <c r="I71" s="262"/>
      <c r="J71" s="262"/>
      <c r="K71" s="263"/>
    </row>
    <row r="72" spans="2:11" s="1" customFormat="1" ht="18.75" customHeight="1">
      <c r="B72" s="264"/>
      <c r="C72" s="264"/>
      <c r="D72" s="264"/>
      <c r="E72" s="264"/>
      <c r="F72" s="264"/>
      <c r="G72" s="264"/>
      <c r="H72" s="264"/>
      <c r="I72" s="264"/>
      <c r="J72" s="264"/>
      <c r="K72" s="265"/>
    </row>
    <row r="73" spans="2:11" s="1" customFormat="1" ht="18.75" customHeight="1">
      <c r="B73" s="265"/>
      <c r="C73" s="265"/>
      <c r="D73" s="265"/>
      <c r="E73" s="265"/>
      <c r="F73" s="265"/>
      <c r="G73" s="265"/>
      <c r="H73" s="265"/>
      <c r="I73" s="265"/>
      <c r="J73" s="265"/>
      <c r="K73" s="265"/>
    </row>
    <row r="74" spans="2:11" s="1" customFormat="1" ht="7.5" customHeight="1">
      <c r="B74" s="266"/>
      <c r="C74" s="267"/>
      <c r="D74" s="267"/>
      <c r="E74" s="267"/>
      <c r="F74" s="267"/>
      <c r="G74" s="267"/>
      <c r="H74" s="267"/>
      <c r="I74" s="267"/>
      <c r="J74" s="267"/>
      <c r="K74" s="268"/>
    </row>
    <row r="75" spans="2:11" s="1" customFormat="1" ht="45" customHeight="1">
      <c r="B75" s="269"/>
      <c r="C75" s="387" t="s">
        <v>727</v>
      </c>
      <c r="D75" s="387"/>
      <c r="E75" s="387"/>
      <c r="F75" s="387"/>
      <c r="G75" s="387"/>
      <c r="H75" s="387"/>
      <c r="I75" s="387"/>
      <c r="J75" s="387"/>
      <c r="K75" s="270"/>
    </row>
    <row r="76" spans="2:11" s="1" customFormat="1" ht="17.25" customHeight="1">
      <c r="B76" s="269"/>
      <c r="C76" s="271" t="s">
        <v>728</v>
      </c>
      <c r="D76" s="271"/>
      <c r="E76" s="271"/>
      <c r="F76" s="271" t="s">
        <v>729</v>
      </c>
      <c r="G76" s="272"/>
      <c r="H76" s="271" t="s">
        <v>57</v>
      </c>
      <c r="I76" s="271" t="s">
        <v>60</v>
      </c>
      <c r="J76" s="271" t="s">
        <v>730</v>
      </c>
      <c r="K76" s="270"/>
    </row>
    <row r="77" spans="2:11" s="1" customFormat="1" ht="17.25" customHeight="1">
      <c r="B77" s="269"/>
      <c r="C77" s="273" t="s">
        <v>731</v>
      </c>
      <c r="D77" s="273"/>
      <c r="E77" s="273"/>
      <c r="F77" s="274" t="s">
        <v>732</v>
      </c>
      <c r="G77" s="275"/>
      <c r="H77" s="273"/>
      <c r="I77" s="273"/>
      <c r="J77" s="273" t="s">
        <v>733</v>
      </c>
      <c r="K77" s="270"/>
    </row>
    <row r="78" spans="2:11" s="1" customFormat="1" ht="5.25" customHeight="1">
      <c r="B78" s="269"/>
      <c r="C78" s="276"/>
      <c r="D78" s="276"/>
      <c r="E78" s="276"/>
      <c r="F78" s="276"/>
      <c r="G78" s="277"/>
      <c r="H78" s="276"/>
      <c r="I78" s="276"/>
      <c r="J78" s="276"/>
      <c r="K78" s="270"/>
    </row>
    <row r="79" spans="2:11" s="1" customFormat="1" ht="15" customHeight="1">
      <c r="B79" s="269"/>
      <c r="C79" s="258" t="s">
        <v>56</v>
      </c>
      <c r="D79" s="278"/>
      <c r="E79" s="278"/>
      <c r="F79" s="279" t="s">
        <v>734</v>
      </c>
      <c r="G79" s="280"/>
      <c r="H79" s="258" t="s">
        <v>735</v>
      </c>
      <c r="I79" s="258" t="s">
        <v>736</v>
      </c>
      <c r="J79" s="258">
        <v>20</v>
      </c>
      <c r="K79" s="270"/>
    </row>
    <row r="80" spans="2:11" s="1" customFormat="1" ht="15" customHeight="1">
      <c r="B80" s="269"/>
      <c r="C80" s="258" t="s">
        <v>737</v>
      </c>
      <c r="D80" s="258"/>
      <c r="E80" s="258"/>
      <c r="F80" s="279" t="s">
        <v>734</v>
      </c>
      <c r="G80" s="280"/>
      <c r="H80" s="258" t="s">
        <v>738</v>
      </c>
      <c r="I80" s="258" t="s">
        <v>736</v>
      </c>
      <c r="J80" s="258">
        <v>120</v>
      </c>
      <c r="K80" s="270"/>
    </row>
    <row r="81" spans="2:11" s="1" customFormat="1" ht="15" customHeight="1">
      <c r="B81" s="281"/>
      <c r="C81" s="258" t="s">
        <v>739</v>
      </c>
      <c r="D81" s="258"/>
      <c r="E81" s="258"/>
      <c r="F81" s="279" t="s">
        <v>740</v>
      </c>
      <c r="G81" s="280"/>
      <c r="H81" s="258" t="s">
        <v>741</v>
      </c>
      <c r="I81" s="258" t="s">
        <v>736</v>
      </c>
      <c r="J81" s="258">
        <v>50</v>
      </c>
      <c r="K81" s="270"/>
    </row>
    <row r="82" spans="2:11" s="1" customFormat="1" ht="15" customHeight="1">
      <c r="B82" s="281"/>
      <c r="C82" s="258" t="s">
        <v>742</v>
      </c>
      <c r="D82" s="258"/>
      <c r="E82" s="258"/>
      <c r="F82" s="279" t="s">
        <v>734</v>
      </c>
      <c r="G82" s="280"/>
      <c r="H82" s="258" t="s">
        <v>743</v>
      </c>
      <c r="I82" s="258" t="s">
        <v>744</v>
      </c>
      <c r="J82" s="258"/>
      <c r="K82" s="270"/>
    </row>
    <row r="83" spans="2:11" s="1" customFormat="1" ht="15" customHeight="1">
      <c r="B83" s="281"/>
      <c r="C83" s="282" t="s">
        <v>745</v>
      </c>
      <c r="D83" s="282"/>
      <c r="E83" s="282"/>
      <c r="F83" s="283" t="s">
        <v>740</v>
      </c>
      <c r="G83" s="282"/>
      <c r="H83" s="282" t="s">
        <v>746</v>
      </c>
      <c r="I83" s="282" t="s">
        <v>736</v>
      </c>
      <c r="J83" s="282">
        <v>15</v>
      </c>
      <c r="K83" s="270"/>
    </row>
    <row r="84" spans="2:11" s="1" customFormat="1" ht="15" customHeight="1">
      <c r="B84" s="281"/>
      <c r="C84" s="282" t="s">
        <v>747</v>
      </c>
      <c r="D84" s="282"/>
      <c r="E84" s="282"/>
      <c r="F84" s="283" t="s">
        <v>740</v>
      </c>
      <c r="G84" s="282"/>
      <c r="H84" s="282" t="s">
        <v>748</v>
      </c>
      <c r="I84" s="282" t="s">
        <v>736</v>
      </c>
      <c r="J84" s="282">
        <v>15</v>
      </c>
      <c r="K84" s="270"/>
    </row>
    <row r="85" spans="2:11" s="1" customFormat="1" ht="15" customHeight="1">
      <c r="B85" s="281"/>
      <c r="C85" s="282" t="s">
        <v>749</v>
      </c>
      <c r="D85" s="282"/>
      <c r="E85" s="282"/>
      <c r="F85" s="283" t="s">
        <v>740</v>
      </c>
      <c r="G85" s="282"/>
      <c r="H85" s="282" t="s">
        <v>750</v>
      </c>
      <c r="I85" s="282" t="s">
        <v>736</v>
      </c>
      <c r="J85" s="282">
        <v>20</v>
      </c>
      <c r="K85" s="270"/>
    </row>
    <row r="86" spans="2:11" s="1" customFormat="1" ht="15" customHeight="1">
      <c r="B86" s="281"/>
      <c r="C86" s="282" t="s">
        <v>751</v>
      </c>
      <c r="D86" s="282"/>
      <c r="E86" s="282"/>
      <c r="F86" s="283" t="s">
        <v>740</v>
      </c>
      <c r="G86" s="282"/>
      <c r="H86" s="282" t="s">
        <v>752</v>
      </c>
      <c r="I86" s="282" t="s">
        <v>736</v>
      </c>
      <c r="J86" s="282">
        <v>20</v>
      </c>
      <c r="K86" s="270"/>
    </row>
    <row r="87" spans="2:11" s="1" customFormat="1" ht="15" customHeight="1">
      <c r="B87" s="281"/>
      <c r="C87" s="258" t="s">
        <v>753</v>
      </c>
      <c r="D87" s="258"/>
      <c r="E87" s="258"/>
      <c r="F87" s="279" t="s">
        <v>740</v>
      </c>
      <c r="G87" s="280"/>
      <c r="H87" s="258" t="s">
        <v>754</v>
      </c>
      <c r="I87" s="258" t="s">
        <v>736</v>
      </c>
      <c r="J87" s="258">
        <v>50</v>
      </c>
      <c r="K87" s="270"/>
    </row>
    <row r="88" spans="2:11" s="1" customFormat="1" ht="15" customHeight="1">
      <c r="B88" s="281"/>
      <c r="C88" s="258" t="s">
        <v>755</v>
      </c>
      <c r="D88" s="258"/>
      <c r="E88" s="258"/>
      <c r="F88" s="279" t="s">
        <v>740</v>
      </c>
      <c r="G88" s="280"/>
      <c r="H88" s="258" t="s">
        <v>756</v>
      </c>
      <c r="I88" s="258" t="s">
        <v>736</v>
      </c>
      <c r="J88" s="258">
        <v>20</v>
      </c>
      <c r="K88" s="270"/>
    </row>
    <row r="89" spans="2:11" s="1" customFormat="1" ht="15" customHeight="1">
      <c r="B89" s="281"/>
      <c r="C89" s="258" t="s">
        <v>757</v>
      </c>
      <c r="D89" s="258"/>
      <c r="E89" s="258"/>
      <c r="F89" s="279" t="s">
        <v>740</v>
      </c>
      <c r="G89" s="280"/>
      <c r="H89" s="258" t="s">
        <v>758</v>
      </c>
      <c r="I89" s="258" t="s">
        <v>736</v>
      </c>
      <c r="J89" s="258">
        <v>20</v>
      </c>
      <c r="K89" s="270"/>
    </row>
    <row r="90" spans="2:11" s="1" customFormat="1" ht="15" customHeight="1">
      <c r="B90" s="281"/>
      <c r="C90" s="258" t="s">
        <v>759</v>
      </c>
      <c r="D90" s="258"/>
      <c r="E90" s="258"/>
      <c r="F90" s="279" t="s">
        <v>740</v>
      </c>
      <c r="G90" s="280"/>
      <c r="H90" s="258" t="s">
        <v>760</v>
      </c>
      <c r="I90" s="258" t="s">
        <v>736</v>
      </c>
      <c r="J90" s="258">
        <v>50</v>
      </c>
      <c r="K90" s="270"/>
    </row>
    <row r="91" spans="2:11" s="1" customFormat="1" ht="15" customHeight="1">
      <c r="B91" s="281"/>
      <c r="C91" s="258" t="s">
        <v>761</v>
      </c>
      <c r="D91" s="258"/>
      <c r="E91" s="258"/>
      <c r="F91" s="279" t="s">
        <v>740</v>
      </c>
      <c r="G91" s="280"/>
      <c r="H91" s="258" t="s">
        <v>761</v>
      </c>
      <c r="I91" s="258" t="s">
        <v>736</v>
      </c>
      <c r="J91" s="258">
        <v>50</v>
      </c>
      <c r="K91" s="270"/>
    </row>
    <row r="92" spans="2:11" s="1" customFormat="1" ht="15" customHeight="1">
      <c r="B92" s="281"/>
      <c r="C92" s="258" t="s">
        <v>762</v>
      </c>
      <c r="D92" s="258"/>
      <c r="E92" s="258"/>
      <c r="F92" s="279" t="s">
        <v>740</v>
      </c>
      <c r="G92" s="280"/>
      <c r="H92" s="258" t="s">
        <v>763</v>
      </c>
      <c r="I92" s="258" t="s">
        <v>736</v>
      </c>
      <c r="J92" s="258">
        <v>255</v>
      </c>
      <c r="K92" s="270"/>
    </row>
    <row r="93" spans="2:11" s="1" customFormat="1" ht="15" customHeight="1">
      <c r="B93" s="281"/>
      <c r="C93" s="258" t="s">
        <v>764</v>
      </c>
      <c r="D93" s="258"/>
      <c r="E93" s="258"/>
      <c r="F93" s="279" t="s">
        <v>734</v>
      </c>
      <c r="G93" s="280"/>
      <c r="H93" s="258" t="s">
        <v>765</v>
      </c>
      <c r="I93" s="258" t="s">
        <v>766</v>
      </c>
      <c r="J93" s="258"/>
      <c r="K93" s="270"/>
    </row>
    <row r="94" spans="2:11" s="1" customFormat="1" ht="15" customHeight="1">
      <c r="B94" s="281"/>
      <c r="C94" s="258" t="s">
        <v>767</v>
      </c>
      <c r="D94" s="258"/>
      <c r="E94" s="258"/>
      <c r="F94" s="279" t="s">
        <v>734</v>
      </c>
      <c r="G94" s="280"/>
      <c r="H94" s="258" t="s">
        <v>768</v>
      </c>
      <c r="I94" s="258" t="s">
        <v>769</v>
      </c>
      <c r="J94" s="258"/>
      <c r="K94" s="270"/>
    </row>
    <row r="95" spans="2:11" s="1" customFormat="1" ht="15" customHeight="1">
      <c r="B95" s="281"/>
      <c r="C95" s="258" t="s">
        <v>770</v>
      </c>
      <c r="D95" s="258"/>
      <c r="E95" s="258"/>
      <c r="F95" s="279" t="s">
        <v>734</v>
      </c>
      <c r="G95" s="280"/>
      <c r="H95" s="258" t="s">
        <v>770</v>
      </c>
      <c r="I95" s="258" t="s">
        <v>769</v>
      </c>
      <c r="J95" s="258"/>
      <c r="K95" s="270"/>
    </row>
    <row r="96" spans="2:11" s="1" customFormat="1" ht="15" customHeight="1">
      <c r="B96" s="281"/>
      <c r="C96" s="258" t="s">
        <v>41</v>
      </c>
      <c r="D96" s="258"/>
      <c r="E96" s="258"/>
      <c r="F96" s="279" t="s">
        <v>734</v>
      </c>
      <c r="G96" s="280"/>
      <c r="H96" s="258" t="s">
        <v>771</v>
      </c>
      <c r="I96" s="258" t="s">
        <v>769</v>
      </c>
      <c r="J96" s="258"/>
      <c r="K96" s="270"/>
    </row>
    <row r="97" spans="2:11" s="1" customFormat="1" ht="15" customHeight="1">
      <c r="B97" s="281"/>
      <c r="C97" s="258" t="s">
        <v>51</v>
      </c>
      <c r="D97" s="258"/>
      <c r="E97" s="258"/>
      <c r="F97" s="279" t="s">
        <v>734</v>
      </c>
      <c r="G97" s="280"/>
      <c r="H97" s="258" t="s">
        <v>772</v>
      </c>
      <c r="I97" s="258" t="s">
        <v>769</v>
      </c>
      <c r="J97" s="258"/>
      <c r="K97" s="270"/>
    </row>
    <row r="98" spans="2:11" s="1" customFormat="1" ht="15" customHeight="1">
      <c r="B98" s="284"/>
      <c r="C98" s="285"/>
      <c r="D98" s="285"/>
      <c r="E98" s="285"/>
      <c r="F98" s="285"/>
      <c r="G98" s="285"/>
      <c r="H98" s="285"/>
      <c r="I98" s="285"/>
      <c r="J98" s="285"/>
      <c r="K98" s="286"/>
    </row>
    <row r="99" spans="2:11" s="1" customFormat="1" ht="18.75" customHeight="1">
      <c r="B99" s="287"/>
      <c r="C99" s="288"/>
      <c r="D99" s="288"/>
      <c r="E99" s="288"/>
      <c r="F99" s="288"/>
      <c r="G99" s="288"/>
      <c r="H99" s="288"/>
      <c r="I99" s="288"/>
      <c r="J99" s="288"/>
      <c r="K99" s="287"/>
    </row>
    <row r="100" spans="2:11" s="1" customFormat="1" ht="18.75" customHeight="1"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</row>
    <row r="101" spans="2:11" s="1" customFormat="1" ht="7.5" customHeight="1">
      <c r="B101" s="266"/>
      <c r="C101" s="267"/>
      <c r="D101" s="267"/>
      <c r="E101" s="267"/>
      <c r="F101" s="267"/>
      <c r="G101" s="267"/>
      <c r="H101" s="267"/>
      <c r="I101" s="267"/>
      <c r="J101" s="267"/>
      <c r="K101" s="268"/>
    </row>
    <row r="102" spans="2:11" s="1" customFormat="1" ht="45" customHeight="1">
      <c r="B102" s="269"/>
      <c r="C102" s="387" t="s">
        <v>773</v>
      </c>
      <c r="D102" s="387"/>
      <c r="E102" s="387"/>
      <c r="F102" s="387"/>
      <c r="G102" s="387"/>
      <c r="H102" s="387"/>
      <c r="I102" s="387"/>
      <c r="J102" s="387"/>
      <c r="K102" s="270"/>
    </row>
    <row r="103" spans="2:11" s="1" customFormat="1" ht="17.25" customHeight="1">
      <c r="B103" s="269"/>
      <c r="C103" s="271" t="s">
        <v>728</v>
      </c>
      <c r="D103" s="271"/>
      <c r="E103" s="271"/>
      <c r="F103" s="271" t="s">
        <v>729</v>
      </c>
      <c r="G103" s="272"/>
      <c r="H103" s="271" t="s">
        <v>57</v>
      </c>
      <c r="I103" s="271" t="s">
        <v>60</v>
      </c>
      <c r="J103" s="271" t="s">
        <v>730</v>
      </c>
      <c r="K103" s="270"/>
    </row>
    <row r="104" spans="2:11" s="1" customFormat="1" ht="17.25" customHeight="1">
      <c r="B104" s="269"/>
      <c r="C104" s="273" t="s">
        <v>731</v>
      </c>
      <c r="D104" s="273"/>
      <c r="E104" s="273"/>
      <c r="F104" s="274" t="s">
        <v>732</v>
      </c>
      <c r="G104" s="275"/>
      <c r="H104" s="273"/>
      <c r="I104" s="273"/>
      <c r="J104" s="273" t="s">
        <v>733</v>
      </c>
      <c r="K104" s="270"/>
    </row>
    <row r="105" spans="2:11" s="1" customFormat="1" ht="5.25" customHeight="1">
      <c r="B105" s="269"/>
      <c r="C105" s="271"/>
      <c r="D105" s="271"/>
      <c r="E105" s="271"/>
      <c r="F105" s="271"/>
      <c r="G105" s="289"/>
      <c r="H105" s="271"/>
      <c r="I105" s="271"/>
      <c r="J105" s="271"/>
      <c r="K105" s="270"/>
    </row>
    <row r="106" spans="2:11" s="1" customFormat="1" ht="15" customHeight="1">
      <c r="B106" s="269"/>
      <c r="C106" s="258" t="s">
        <v>56</v>
      </c>
      <c r="D106" s="278"/>
      <c r="E106" s="278"/>
      <c r="F106" s="279" t="s">
        <v>734</v>
      </c>
      <c r="G106" s="258"/>
      <c r="H106" s="258" t="s">
        <v>774</v>
      </c>
      <c r="I106" s="258" t="s">
        <v>736</v>
      </c>
      <c r="J106" s="258">
        <v>20</v>
      </c>
      <c r="K106" s="270"/>
    </row>
    <row r="107" spans="2:11" s="1" customFormat="1" ht="15" customHeight="1">
      <c r="B107" s="269"/>
      <c r="C107" s="258" t="s">
        <v>737</v>
      </c>
      <c r="D107" s="258"/>
      <c r="E107" s="258"/>
      <c r="F107" s="279" t="s">
        <v>734</v>
      </c>
      <c r="G107" s="258"/>
      <c r="H107" s="258" t="s">
        <v>774</v>
      </c>
      <c r="I107" s="258" t="s">
        <v>736</v>
      </c>
      <c r="J107" s="258">
        <v>120</v>
      </c>
      <c r="K107" s="270"/>
    </row>
    <row r="108" spans="2:11" s="1" customFormat="1" ht="15" customHeight="1">
      <c r="B108" s="281"/>
      <c r="C108" s="258" t="s">
        <v>739</v>
      </c>
      <c r="D108" s="258"/>
      <c r="E108" s="258"/>
      <c r="F108" s="279" t="s">
        <v>740</v>
      </c>
      <c r="G108" s="258"/>
      <c r="H108" s="258" t="s">
        <v>774</v>
      </c>
      <c r="I108" s="258" t="s">
        <v>736</v>
      </c>
      <c r="J108" s="258">
        <v>50</v>
      </c>
      <c r="K108" s="270"/>
    </row>
    <row r="109" spans="2:11" s="1" customFormat="1" ht="15" customHeight="1">
      <c r="B109" s="281"/>
      <c r="C109" s="258" t="s">
        <v>742</v>
      </c>
      <c r="D109" s="258"/>
      <c r="E109" s="258"/>
      <c r="F109" s="279" t="s">
        <v>734</v>
      </c>
      <c r="G109" s="258"/>
      <c r="H109" s="258" t="s">
        <v>774</v>
      </c>
      <c r="I109" s="258" t="s">
        <v>744</v>
      </c>
      <c r="J109" s="258"/>
      <c r="K109" s="270"/>
    </row>
    <row r="110" spans="2:11" s="1" customFormat="1" ht="15" customHeight="1">
      <c r="B110" s="281"/>
      <c r="C110" s="258" t="s">
        <v>753</v>
      </c>
      <c r="D110" s="258"/>
      <c r="E110" s="258"/>
      <c r="F110" s="279" t="s">
        <v>740</v>
      </c>
      <c r="G110" s="258"/>
      <c r="H110" s="258" t="s">
        <v>774</v>
      </c>
      <c r="I110" s="258" t="s">
        <v>736</v>
      </c>
      <c r="J110" s="258">
        <v>50</v>
      </c>
      <c r="K110" s="270"/>
    </row>
    <row r="111" spans="2:11" s="1" customFormat="1" ht="15" customHeight="1">
      <c r="B111" s="281"/>
      <c r="C111" s="258" t="s">
        <v>761</v>
      </c>
      <c r="D111" s="258"/>
      <c r="E111" s="258"/>
      <c r="F111" s="279" t="s">
        <v>740</v>
      </c>
      <c r="G111" s="258"/>
      <c r="H111" s="258" t="s">
        <v>774</v>
      </c>
      <c r="I111" s="258" t="s">
        <v>736</v>
      </c>
      <c r="J111" s="258">
        <v>50</v>
      </c>
      <c r="K111" s="270"/>
    </row>
    <row r="112" spans="2:11" s="1" customFormat="1" ht="15" customHeight="1">
      <c r="B112" s="281"/>
      <c r="C112" s="258" t="s">
        <v>759</v>
      </c>
      <c r="D112" s="258"/>
      <c r="E112" s="258"/>
      <c r="F112" s="279" t="s">
        <v>740</v>
      </c>
      <c r="G112" s="258"/>
      <c r="H112" s="258" t="s">
        <v>774</v>
      </c>
      <c r="I112" s="258" t="s">
        <v>736</v>
      </c>
      <c r="J112" s="258">
        <v>50</v>
      </c>
      <c r="K112" s="270"/>
    </row>
    <row r="113" spans="2:11" s="1" customFormat="1" ht="15" customHeight="1">
      <c r="B113" s="281"/>
      <c r="C113" s="258" t="s">
        <v>56</v>
      </c>
      <c r="D113" s="258"/>
      <c r="E113" s="258"/>
      <c r="F113" s="279" t="s">
        <v>734</v>
      </c>
      <c r="G113" s="258"/>
      <c r="H113" s="258" t="s">
        <v>775</v>
      </c>
      <c r="I113" s="258" t="s">
        <v>736</v>
      </c>
      <c r="J113" s="258">
        <v>20</v>
      </c>
      <c r="K113" s="270"/>
    </row>
    <row r="114" spans="2:11" s="1" customFormat="1" ht="15" customHeight="1">
      <c r="B114" s="281"/>
      <c r="C114" s="258" t="s">
        <v>776</v>
      </c>
      <c r="D114" s="258"/>
      <c r="E114" s="258"/>
      <c r="F114" s="279" t="s">
        <v>734</v>
      </c>
      <c r="G114" s="258"/>
      <c r="H114" s="258" t="s">
        <v>777</v>
      </c>
      <c r="I114" s="258" t="s">
        <v>736</v>
      </c>
      <c r="J114" s="258">
        <v>120</v>
      </c>
      <c r="K114" s="270"/>
    </row>
    <row r="115" spans="2:11" s="1" customFormat="1" ht="15" customHeight="1">
      <c r="B115" s="281"/>
      <c r="C115" s="258" t="s">
        <v>41</v>
      </c>
      <c r="D115" s="258"/>
      <c r="E115" s="258"/>
      <c r="F115" s="279" t="s">
        <v>734</v>
      </c>
      <c r="G115" s="258"/>
      <c r="H115" s="258" t="s">
        <v>778</v>
      </c>
      <c r="I115" s="258" t="s">
        <v>769</v>
      </c>
      <c r="J115" s="258"/>
      <c r="K115" s="270"/>
    </row>
    <row r="116" spans="2:11" s="1" customFormat="1" ht="15" customHeight="1">
      <c r="B116" s="281"/>
      <c r="C116" s="258" t="s">
        <v>51</v>
      </c>
      <c r="D116" s="258"/>
      <c r="E116" s="258"/>
      <c r="F116" s="279" t="s">
        <v>734</v>
      </c>
      <c r="G116" s="258"/>
      <c r="H116" s="258" t="s">
        <v>779</v>
      </c>
      <c r="I116" s="258" t="s">
        <v>769</v>
      </c>
      <c r="J116" s="258"/>
      <c r="K116" s="270"/>
    </row>
    <row r="117" spans="2:11" s="1" customFormat="1" ht="15" customHeight="1">
      <c r="B117" s="281"/>
      <c r="C117" s="258" t="s">
        <v>60</v>
      </c>
      <c r="D117" s="258"/>
      <c r="E117" s="258"/>
      <c r="F117" s="279" t="s">
        <v>734</v>
      </c>
      <c r="G117" s="258"/>
      <c r="H117" s="258" t="s">
        <v>780</v>
      </c>
      <c r="I117" s="258" t="s">
        <v>781</v>
      </c>
      <c r="J117" s="258"/>
      <c r="K117" s="270"/>
    </row>
    <row r="118" spans="2:11" s="1" customFormat="1" ht="15" customHeight="1">
      <c r="B118" s="284"/>
      <c r="C118" s="290"/>
      <c r="D118" s="290"/>
      <c r="E118" s="290"/>
      <c r="F118" s="290"/>
      <c r="G118" s="290"/>
      <c r="H118" s="290"/>
      <c r="I118" s="290"/>
      <c r="J118" s="290"/>
      <c r="K118" s="286"/>
    </row>
    <row r="119" spans="2:11" s="1" customFormat="1" ht="18.75" customHeight="1">
      <c r="B119" s="291"/>
      <c r="C119" s="292"/>
      <c r="D119" s="292"/>
      <c r="E119" s="292"/>
      <c r="F119" s="293"/>
      <c r="G119" s="292"/>
      <c r="H119" s="292"/>
      <c r="I119" s="292"/>
      <c r="J119" s="292"/>
      <c r="K119" s="291"/>
    </row>
    <row r="120" spans="2:11" s="1" customFormat="1" ht="18.75" customHeight="1"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2:11" s="1" customFormat="1" ht="7.5" customHeight="1">
      <c r="B121" s="294"/>
      <c r="C121" s="295"/>
      <c r="D121" s="295"/>
      <c r="E121" s="295"/>
      <c r="F121" s="295"/>
      <c r="G121" s="295"/>
      <c r="H121" s="295"/>
      <c r="I121" s="295"/>
      <c r="J121" s="295"/>
      <c r="K121" s="296"/>
    </row>
    <row r="122" spans="2:11" s="1" customFormat="1" ht="45" customHeight="1">
      <c r="B122" s="297"/>
      <c r="C122" s="385" t="s">
        <v>782</v>
      </c>
      <c r="D122" s="385"/>
      <c r="E122" s="385"/>
      <c r="F122" s="385"/>
      <c r="G122" s="385"/>
      <c r="H122" s="385"/>
      <c r="I122" s="385"/>
      <c r="J122" s="385"/>
      <c r="K122" s="298"/>
    </row>
    <row r="123" spans="2:11" s="1" customFormat="1" ht="17.25" customHeight="1">
      <c r="B123" s="299"/>
      <c r="C123" s="271" t="s">
        <v>728</v>
      </c>
      <c r="D123" s="271"/>
      <c r="E123" s="271"/>
      <c r="F123" s="271" t="s">
        <v>729</v>
      </c>
      <c r="G123" s="272"/>
      <c r="H123" s="271" t="s">
        <v>57</v>
      </c>
      <c r="I123" s="271" t="s">
        <v>60</v>
      </c>
      <c r="J123" s="271" t="s">
        <v>730</v>
      </c>
      <c r="K123" s="300"/>
    </row>
    <row r="124" spans="2:11" s="1" customFormat="1" ht="17.25" customHeight="1">
      <c r="B124" s="299"/>
      <c r="C124" s="273" t="s">
        <v>731</v>
      </c>
      <c r="D124" s="273"/>
      <c r="E124" s="273"/>
      <c r="F124" s="274" t="s">
        <v>732</v>
      </c>
      <c r="G124" s="275"/>
      <c r="H124" s="273"/>
      <c r="I124" s="273"/>
      <c r="J124" s="273" t="s">
        <v>733</v>
      </c>
      <c r="K124" s="300"/>
    </row>
    <row r="125" spans="2:11" s="1" customFormat="1" ht="5.25" customHeight="1">
      <c r="B125" s="301"/>
      <c r="C125" s="276"/>
      <c r="D125" s="276"/>
      <c r="E125" s="276"/>
      <c r="F125" s="276"/>
      <c r="G125" s="302"/>
      <c r="H125" s="276"/>
      <c r="I125" s="276"/>
      <c r="J125" s="276"/>
      <c r="K125" s="303"/>
    </row>
    <row r="126" spans="2:11" s="1" customFormat="1" ht="15" customHeight="1">
      <c r="B126" s="301"/>
      <c r="C126" s="258" t="s">
        <v>737</v>
      </c>
      <c r="D126" s="278"/>
      <c r="E126" s="278"/>
      <c r="F126" s="279" t="s">
        <v>734</v>
      </c>
      <c r="G126" s="258"/>
      <c r="H126" s="258" t="s">
        <v>774</v>
      </c>
      <c r="I126" s="258" t="s">
        <v>736</v>
      </c>
      <c r="J126" s="258">
        <v>120</v>
      </c>
      <c r="K126" s="304"/>
    </row>
    <row r="127" spans="2:11" s="1" customFormat="1" ht="15" customHeight="1">
      <c r="B127" s="301"/>
      <c r="C127" s="258" t="s">
        <v>783</v>
      </c>
      <c r="D127" s="258"/>
      <c r="E127" s="258"/>
      <c r="F127" s="279" t="s">
        <v>734</v>
      </c>
      <c r="G127" s="258"/>
      <c r="H127" s="258" t="s">
        <v>784</v>
      </c>
      <c r="I127" s="258" t="s">
        <v>736</v>
      </c>
      <c r="J127" s="258" t="s">
        <v>785</v>
      </c>
      <c r="K127" s="304"/>
    </row>
    <row r="128" spans="2:11" s="1" customFormat="1" ht="15" customHeight="1">
      <c r="B128" s="301"/>
      <c r="C128" s="258" t="s">
        <v>682</v>
      </c>
      <c r="D128" s="258"/>
      <c r="E128" s="258"/>
      <c r="F128" s="279" t="s">
        <v>734</v>
      </c>
      <c r="G128" s="258"/>
      <c r="H128" s="258" t="s">
        <v>786</v>
      </c>
      <c r="I128" s="258" t="s">
        <v>736</v>
      </c>
      <c r="J128" s="258" t="s">
        <v>785</v>
      </c>
      <c r="K128" s="304"/>
    </row>
    <row r="129" spans="2:11" s="1" customFormat="1" ht="15" customHeight="1">
      <c r="B129" s="301"/>
      <c r="C129" s="258" t="s">
        <v>745</v>
      </c>
      <c r="D129" s="258"/>
      <c r="E129" s="258"/>
      <c r="F129" s="279" t="s">
        <v>740</v>
      </c>
      <c r="G129" s="258"/>
      <c r="H129" s="258" t="s">
        <v>746</v>
      </c>
      <c r="I129" s="258" t="s">
        <v>736</v>
      </c>
      <c r="J129" s="258">
        <v>15</v>
      </c>
      <c r="K129" s="304"/>
    </row>
    <row r="130" spans="2:11" s="1" customFormat="1" ht="15" customHeight="1">
      <c r="B130" s="301"/>
      <c r="C130" s="282" t="s">
        <v>747</v>
      </c>
      <c r="D130" s="282"/>
      <c r="E130" s="282"/>
      <c r="F130" s="283" t="s">
        <v>740</v>
      </c>
      <c r="G130" s="282"/>
      <c r="H130" s="282" t="s">
        <v>748</v>
      </c>
      <c r="I130" s="282" t="s">
        <v>736</v>
      </c>
      <c r="J130" s="282">
        <v>15</v>
      </c>
      <c r="K130" s="304"/>
    </row>
    <row r="131" spans="2:11" s="1" customFormat="1" ht="15" customHeight="1">
      <c r="B131" s="301"/>
      <c r="C131" s="282" t="s">
        <v>749</v>
      </c>
      <c r="D131" s="282"/>
      <c r="E131" s="282"/>
      <c r="F131" s="283" t="s">
        <v>740</v>
      </c>
      <c r="G131" s="282"/>
      <c r="H131" s="282" t="s">
        <v>750</v>
      </c>
      <c r="I131" s="282" t="s">
        <v>736</v>
      </c>
      <c r="J131" s="282">
        <v>20</v>
      </c>
      <c r="K131" s="304"/>
    </row>
    <row r="132" spans="2:11" s="1" customFormat="1" ht="15" customHeight="1">
      <c r="B132" s="301"/>
      <c r="C132" s="282" t="s">
        <v>751</v>
      </c>
      <c r="D132" s="282"/>
      <c r="E132" s="282"/>
      <c r="F132" s="283" t="s">
        <v>740</v>
      </c>
      <c r="G132" s="282"/>
      <c r="H132" s="282" t="s">
        <v>752</v>
      </c>
      <c r="I132" s="282" t="s">
        <v>736</v>
      </c>
      <c r="J132" s="282">
        <v>20</v>
      </c>
      <c r="K132" s="304"/>
    </row>
    <row r="133" spans="2:11" s="1" customFormat="1" ht="15" customHeight="1">
      <c r="B133" s="301"/>
      <c r="C133" s="258" t="s">
        <v>739</v>
      </c>
      <c r="D133" s="258"/>
      <c r="E133" s="258"/>
      <c r="F133" s="279" t="s">
        <v>740</v>
      </c>
      <c r="G133" s="258"/>
      <c r="H133" s="258" t="s">
        <v>774</v>
      </c>
      <c r="I133" s="258" t="s">
        <v>736</v>
      </c>
      <c r="J133" s="258">
        <v>50</v>
      </c>
      <c r="K133" s="304"/>
    </row>
    <row r="134" spans="2:11" s="1" customFormat="1" ht="15" customHeight="1">
      <c r="B134" s="301"/>
      <c r="C134" s="258" t="s">
        <v>753</v>
      </c>
      <c r="D134" s="258"/>
      <c r="E134" s="258"/>
      <c r="F134" s="279" t="s">
        <v>740</v>
      </c>
      <c r="G134" s="258"/>
      <c r="H134" s="258" t="s">
        <v>774</v>
      </c>
      <c r="I134" s="258" t="s">
        <v>736</v>
      </c>
      <c r="J134" s="258">
        <v>50</v>
      </c>
      <c r="K134" s="304"/>
    </row>
    <row r="135" spans="2:11" s="1" customFormat="1" ht="15" customHeight="1">
      <c r="B135" s="301"/>
      <c r="C135" s="258" t="s">
        <v>759</v>
      </c>
      <c r="D135" s="258"/>
      <c r="E135" s="258"/>
      <c r="F135" s="279" t="s">
        <v>740</v>
      </c>
      <c r="G135" s="258"/>
      <c r="H135" s="258" t="s">
        <v>774</v>
      </c>
      <c r="I135" s="258" t="s">
        <v>736</v>
      </c>
      <c r="J135" s="258">
        <v>50</v>
      </c>
      <c r="K135" s="304"/>
    </row>
    <row r="136" spans="2:11" s="1" customFormat="1" ht="15" customHeight="1">
      <c r="B136" s="301"/>
      <c r="C136" s="258" t="s">
        <v>761</v>
      </c>
      <c r="D136" s="258"/>
      <c r="E136" s="258"/>
      <c r="F136" s="279" t="s">
        <v>740</v>
      </c>
      <c r="G136" s="258"/>
      <c r="H136" s="258" t="s">
        <v>774</v>
      </c>
      <c r="I136" s="258" t="s">
        <v>736</v>
      </c>
      <c r="J136" s="258">
        <v>50</v>
      </c>
      <c r="K136" s="304"/>
    </row>
    <row r="137" spans="2:11" s="1" customFormat="1" ht="15" customHeight="1">
      <c r="B137" s="301"/>
      <c r="C137" s="258" t="s">
        <v>762</v>
      </c>
      <c r="D137" s="258"/>
      <c r="E137" s="258"/>
      <c r="F137" s="279" t="s">
        <v>740</v>
      </c>
      <c r="G137" s="258"/>
      <c r="H137" s="258" t="s">
        <v>787</v>
      </c>
      <c r="I137" s="258" t="s">
        <v>736</v>
      </c>
      <c r="J137" s="258">
        <v>255</v>
      </c>
      <c r="K137" s="304"/>
    </row>
    <row r="138" spans="2:11" s="1" customFormat="1" ht="15" customHeight="1">
      <c r="B138" s="301"/>
      <c r="C138" s="258" t="s">
        <v>764</v>
      </c>
      <c r="D138" s="258"/>
      <c r="E138" s="258"/>
      <c r="F138" s="279" t="s">
        <v>734</v>
      </c>
      <c r="G138" s="258"/>
      <c r="H138" s="258" t="s">
        <v>788</v>
      </c>
      <c r="I138" s="258" t="s">
        <v>766</v>
      </c>
      <c r="J138" s="258"/>
      <c r="K138" s="304"/>
    </row>
    <row r="139" spans="2:11" s="1" customFormat="1" ht="15" customHeight="1">
      <c r="B139" s="301"/>
      <c r="C139" s="258" t="s">
        <v>767</v>
      </c>
      <c r="D139" s="258"/>
      <c r="E139" s="258"/>
      <c r="F139" s="279" t="s">
        <v>734</v>
      </c>
      <c r="G139" s="258"/>
      <c r="H139" s="258" t="s">
        <v>789</v>
      </c>
      <c r="I139" s="258" t="s">
        <v>769</v>
      </c>
      <c r="J139" s="258"/>
      <c r="K139" s="304"/>
    </row>
    <row r="140" spans="2:11" s="1" customFormat="1" ht="15" customHeight="1">
      <c r="B140" s="301"/>
      <c r="C140" s="258" t="s">
        <v>770</v>
      </c>
      <c r="D140" s="258"/>
      <c r="E140" s="258"/>
      <c r="F140" s="279" t="s">
        <v>734</v>
      </c>
      <c r="G140" s="258"/>
      <c r="H140" s="258" t="s">
        <v>770</v>
      </c>
      <c r="I140" s="258" t="s">
        <v>769</v>
      </c>
      <c r="J140" s="258"/>
      <c r="K140" s="304"/>
    </row>
    <row r="141" spans="2:11" s="1" customFormat="1" ht="15" customHeight="1">
      <c r="B141" s="301"/>
      <c r="C141" s="258" t="s">
        <v>41</v>
      </c>
      <c r="D141" s="258"/>
      <c r="E141" s="258"/>
      <c r="F141" s="279" t="s">
        <v>734</v>
      </c>
      <c r="G141" s="258"/>
      <c r="H141" s="258" t="s">
        <v>790</v>
      </c>
      <c r="I141" s="258" t="s">
        <v>769</v>
      </c>
      <c r="J141" s="258"/>
      <c r="K141" s="304"/>
    </row>
    <row r="142" spans="2:11" s="1" customFormat="1" ht="15" customHeight="1">
      <c r="B142" s="301"/>
      <c r="C142" s="258" t="s">
        <v>791</v>
      </c>
      <c r="D142" s="258"/>
      <c r="E142" s="258"/>
      <c r="F142" s="279" t="s">
        <v>734</v>
      </c>
      <c r="G142" s="258"/>
      <c r="H142" s="258" t="s">
        <v>792</v>
      </c>
      <c r="I142" s="258" t="s">
        <v>769</v>
      </c>
      <c r="J142" s="258"/>
      <c r="K142" s="304"/>
    </row>
    <row r="143" spans="2:11" s="1" customFormat="1" ht="15" customHeight="1">
      <c r="B143" s="305"/>
      <c r="C143" s="306"/>
      <c r="D143" s="306"/>
      <c r="E143" s="306"/>
      <c r="F143" s="306"/>
      <c r="G143" s="306"/>
      <c r="H143" s="306"/>
      <c r="I143" s="306"/>
      <c r="J143" s="306"/>
      <c r="K143" s="307"/>
    </row>
    <row r="144" spans="2:11" s="1" customFormat="1" ht="18.75" customHeight="1">
      <c r="B144" s="292"/>
      <c r="C144" s="292"/>
      <c r="D144" s="292"/>
      <c r="E144" s="292"/>
      <c r="F144" s="293"/>
      <c r="G144" s="292"/>
      <c r="H144" s="292"/>
      <c r="I144" s="292"/>
      <c r="J144" s="292"/>
      <c r="K144" s="292"/>
    </row>
    <row r="145" spans="2:11" s="1" customFormat="1" ht="18.75" customHeight="1"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</row>
    <row r="146" spans="2:11" s="1" customFormat="1" ht="7.5" customHeight="1">
      <c r="B146" s="266"/>
      <c r="C146" s="267"/>
      <c r="D146" s="267"/>
      <c r="E146" s="267"/>
      <c r="F146" s="267"/>
      <c r="G146" s="267"/>
      <c r="H146" s="267"/>
      <c r="I146" s="267"/>
      <c r="J146" s="267"/>
      <c r="K146" s="268"/>
    </row>
    <row r="147" spans="2:11" s="1" customFormat="1" ht="45" customHeight="1">
      <c r="B147" s="269"/>
      <c r="C147" s="387" t="s">
        <v>793</v>
      </c>
      <c r="D147" s="387"/>
      <c r="E147" s="387"/>
      <c r="F147" s="387"/>
      <c r="G147" s="387"/>
      <c r="H147" s="387"/>
      <c r="I147" s="387"/>
      <c r="J147" s="387"/>
      <c r="K147" s="270"/>
    </row>
    <row r="148" spans="2:11" s="1" customFormat="1" ht="17.25" customHeight="1">
      <c r="B148" s="269"/>
      <c r="C148" s="271" t="s">
        <v>728</v>
      </c>
      <c r="D148" s="271"/>
      <c r="E148" s="271"/>
      <c r="F148" s="271" t="s">
        <v>729</v>
      </c>
      <c r="G148" s="272"/>
      <c r="H148" s="271" t="s">
        <v>57</v>
      </c>
      <c r="I148" s="271" t="s">
        <v>60</v>
      </c>
      <c r="J148" s="271" t="s">
        <v>730</v>
      </c>
      <c r="K148" s="270"/>
    </row>
    <row r="149" spans="2:11" s="1" customFormat="1" ht="17.25" customHeight="1">
      <c r="B149" s="269"/>
      <c r="C149" s="273" t="s">
        <v>731</v>
      </c>
      <c r="D149" s="273"/>
      <c r="E149" s="273"/>
      <c r="F149" s="274" t="s">
        <v>732</v>
      </c>
      <c r="G149" s="275"/>
      <c r="H149" s="273"/>
      <c r="I149" s="273"/>
      <c r="J149" s="273" t="s">
        <v>733</v>
      </c>
      <c r="K149" s="270"/>
    </row>
    <row r="150" spans="2:11" s="1" customFormat="1" ht="5.25" customHeight="1">
      <c r="B150" s="281"/>
      <c r="C150" s="276"/>
      <c r="D150" s="276"/>
      <c r="E150" s="276"/>
      <c r="F150" s="276"/>
      <c r="G150" s="277"/>
      <c r="H150" s="276"/>
      <c r="I150" s="276"/>
      <c r="J150" s="276"/>
      <c r="K150" s="304"/>
    </row>
    <row r="151" spans="2:11" s="1" customFormat="1" ht="15" customHeight="1">
      <c r="B151" s="281"/>
      <c r="C151" s="308" t="s">
        <v>737</v>
      </c>
      <c r="D151" s="258"/>
      <c r="E151" s="258"/>
      <c r="F151" s="309" t="s">
        <v>734</v>
      </c>
      <c r="G151" s="258"/>
      <c r="H151" s="308" t="s">
        <v>774</v>
      </c>
      <c r="I151" s="308" t="s">
        <v>736</v>
      </c>
      <c r="J151" s="308">
        <v>120</v>
      </c>
      <c r="K151" s="304"/>
    </row>
    <row r="152" spans="2:11" s="1" customFormat="1" ht="15" customHeight="1">
      <c r="B152" s="281"/>
      <c r="C152" s="308" t="s">
        <v>783</v>
      </c>
      <c r="D152" s="258"/>
      <c r="E152" s="258"/>
      <c r="F152" s="309" t="s">
        <v>734</v>
      </c>
      <c r="G152" s="258"/>
      <c r="H152" s="308" t="s">
        <v>794</v>
      </c>
      <c r="I152" s="308" t="s">
        <v>736</v>
      </c>
      <c r="J152" s="308" t="s">
        <v>785</v>
      </c>
      <c r="K152" s="304"/>
    </row>
    <row r="153" spans="2:11" s="1" customFormat="1" ht="15" customHeight="1">
      <c r="B153" s="281"/>
      <c r="C153" s="308" t="s">
        <v>682</v>
      </c>
      <c r="D153" s="258"/>
      <c r="E153" s="258"/>
      <c r="F153" s="309" t="s">
        <v>734</v>
      </c>
      <c r="G153" s="258"/>
      <c r="H153" s="308" t="s">
        <v>795</v>
      </c>
      <c r="I153" s="308" t="s">
        <v>736</v>
      </c>
      <c r="J153" s="308" t="s">
        <v>785</v>
      </c>
      <c r="K153" s="304"/>
    </row>
    <row r="154" spans="2:11" s="1" customFormat="1" ht="15" customHeight="1">
      <c r="B154" s="281"/>
      <c r="C154" s="308" t="s">
        <v>739</v>
      </c>
      <c r="D154" s="258"/>
      <c r="E154" s="258"/>
      <c r="F154" s="309" t="s">
        <v>740</v>
      </c>
      <c r="G154" s="258"/>
      <c r="H154" s="308" t="s">
        <v>774</v>
      </c>
      <c r="I154" s="308" t="s">
        <v>736</v>
      </c>
      <c r="J154" s="308">
        <v>50</v>
      </c>
      <c r="K154" s="304"/>
    </row>
    <row r="155" spans="2:11" s="1" customFormat="1" ht="15" customHeight="1">
      <c r="B155" s="281"/>
      <c r="C155" s="308" t="s">
        <v>742</v>
      </c>
      <c r="D155" s="258"/>
      <c r="E155" s="258"/>
      <c r="F155" s="309" t="s">
        <v>734</v>
      </c>
      <c r="G155" s="258"/>
      <c r="H155" s="308" t="s">
        <v>774</v>
      </c>
      <c r="I155" s="308" t="s">
        <v>744</v>
      </c>
      <c r="J155" s="308"/>
      <c r="K155" s="304"/>
    </row>
    <row r="156" spans="2:11" s="1" customFormat="1" ht="15" customHeight="1">
      <c r="B156" s="281"/>
      <c r="C156" s="308" t="s">
        <v>753</v>
      </c>
      <c r="D156" s="258"/>
      <c r="E156" s="258"/>
      <c r="F156" s="309" t="s">
        <v>740</v>
      </c>
      <c r="G156" s="258"/>
      <c r="H156" s="308" t="s">
        <v>774</v>
      </c>
      <c r="I156" s="308" t="s">
        <v>736</v>
      </c>
      <c r="J156" s="308">
        <v>50</v>
      </c>
      <c r="K156" s="304"/>
    </row>
    <row r="157" spans="2:11" s="1" customFormat="1" ht="15" customHeight="1">
      <c r="B157" s="281"/>
      <c r="C157" s="308" t="s">
        <v>761</v>
      </c>
      <c r="D157" s="258"/>
      <c r="E157" s="258"/>
      <c r="F157" s="309" t="s">
        <v>740</v>
      </c>
      <c r="G157" s="258"/>
      <c r="H157" s="308" t="s">
        <v>774</v>
      </c>
      <c r="I157" s="308" t="s">
        <v>736</v>
      </c>
      <c r="J157" s="308">
        <v>50</v>
      </c>
      <c r="K157" s="304"/>
    </row>
    <row r="158" spans="2:11" s="1" customFormat="1" ht="15" customHeight="1">
      <c r="B158" s="281"/>
      <c r="C158" s="308" t="s">
        <v>759</v>
      </c>
      <c r="D158" s="258"/>
      <c r="E158" s="258"/>
      <c r="F158" s="309" t="s">
        <v>740</v>
      </c>
      <c r="G158" s="258"/>
      <c r="H158" s="308" t="s">
        <v>774</v>
      </c>
      <c r="I158" s="308" t="s">
        <v>736</v>
      </c>
      <c r="J158" s="308">
        <v>50</v>
      </c>
      <c r="K158" s="304"/>
    </row>
    <row r="159" spans="2:11" s="1" customFormat="1" ht="15" customHeight="1">
      <c r="B159" s="281"/>
      <c r="C159" s="308" t="s">
        <v>98</v>
      </c>
      <c r="D159" s="258"/>
      <c r="E159" s="258"/>
      <c r="F159" s="309" t="s">
        <v>734</v>
      </c>
      <c r="G159" s="258"/>
      <c r="H159" s="308" t="s">
        <v>796</v>
      </c>
      <c r="I159" s="308" t="s">
        <v>736</v>
      </c>
      <c r="J159" s="308" t="s">
        <v>797</v>
      </c>
      <c r="K159" s="304"/>
    </row>
    <row r="160" spans="2:11" s="1" customFormat="1" ht="15" customHeight="1">
      <c r="B160" s="281"/>
      <c r="C160" s="308" t="s">
        <v>798</v>
      </c>
      <c r="D160" s="258"/>
      <c r="E160" s="258"/>
      <c r="F160" s="309" t="s">
        <v>734</v>
      </c>
      <c r="G160" s="258"/>
      <c r="H160" s="308" t="s">
        <v>799</v>
      </c>
      <c r="I160" s="308" t="s">
        <v>769</v>
      </c>
      <c r="J160" s="308"/>
      <c r="K160" s="304"/>
    </row>
    <row r="161" spans="2:11" s="1" customFormat="1" ht="15" customHeight="1">
      <c r="B161" s="310"/>
      <c r="C161" s="290"/>
      <c r="D161" s="290"/>
      <c r="E161" s="290"/>
      <c r="F161" s="290"/>
      <c r="G161" s="290"/>
      <c r="H161" s="290"/>
      <c r="I161" s="290"/>
      <c r="J161" s="290"/>
      <c r="K161" s="311"/>
    </row>
    <row r="162" spans="2:11" s="1" customFormat="1" ht="18.75" customHeight="1">
      <c r="B162" s="292"/>
      <c r="C162" s="302"/>
      <c r="D162" s="302"/>
      <c r="E162" s="302"/>
      <c r="F162" s="312"/>
      <c r="G162" s="302"/>
      <c r="H162" s="302"/>
      <c r="I162" s="302"/>
      <c r="J162" s="302"/>
      <c r="K162" s="292"/>
    </row>
    <row r="163" spans="2:11" s="1" customFormat="1" ht="18.75" customHeight="1"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</row>
    <row r="164" spans="2:11" s="1" customFormat="1" ht="7.5" customHeight="1">
      <c r="B164" s="247"/>
      <c r="C164" s="248"/>
      <c r="D164" s="248"/>
      <c r="E164" s="248"/>
      <c r="F164" s="248"/>
      <c r="G164" s="248"/>
      <c r="H164" s="248"/>
      <c r="I164" s="248"/>
      <c r="J164" s="248"/>
      <c r="K164" s="249"/>
    </row>
    <row r="165" spans="2:11" s="1" customFormat="1" ht="45" customHeight="1">
      <c r="B165" s="250"/>
      <c r="C165" s="385" t="s">
        <v>800</v>
      </c>
      <c r="D165" s="385"/>
      <c r="E165" s="385"/>
      <c r="F165" s="385"/>
      <c r="G165" s="385"/>
      <c r="H165" s="385"/>
      <c r="I165" s="385"/>
      <c r="J165" s="385"/>
      <c r="K165" s="251"/>
    </row>
    <row r="166" spans="2:11" s="1" customFormat="1" ht="17.25" customHeight="1">
      <c r="B166" s="250"/>
      <c r="C166" s="271" t="s">
        <v>728</v>
      </c>
      <c r="D166" s="271"/>
      <c r="E166" s="271"/>
      <c r="F166" s="271" t="s">
        <v>729</v>
      </c>
      <c r="G166" s="313"/>
      <c r="H166" s="314" t="s">
        <v>57</v>
      </c>
      <c r="I166" s="314" t="s">
        <v>60</v>
      </c>
      <c r="J166" s="271" t="s">
        <v>730</v>
      </c>
      <c r="K166" s="251"/>
    </row>
    <row r="167" spans="2:11" s="1" customFormat="1" ht="17.25" customHeight="1">
      <c r="B167" s="252"/>
      <c r="C167" s="273" t="s">
        <v>731</v>
      </c>
      <c r="D167" s="273"/>
      <c r="E167" s="273"/>
      <c r="F167" s="274" t="s">
        <v>732</v>
      </c>
      <c r="G167" s="315"/>
      <c r="H167" s="316"/>
      <c r="I167" s="316"/>
      <c r="J167" s="273" t="s">
        <v>733</v>
      </c>
      <c r="K167" s="253"/>
    </row>
    <row r="168" spans="2:11" s="1" customFormat="1" ht="5.25" customHeight="1">
      <c r="B168" s="281"/>
      <c r="C168" s="276"/>
      <c r="D168" s="276"/>
      <c r="E168" s="276"/>
      <c r="F168" s="276"/>
      <c r="G168" s="277"/>
      <c r="H168" s="276"/>
      <c r="I168" s="276"/>
      <c r="J168" s="276"/>
      <c r="K168" s="304"/>
    </row>
    <row r="169" spans="2:11" s="1" customFormat="1" ht="15" customHeight="1">
      <c r="B169" s="281"/>
      <c r="C169" s="258" t="s">
        <v>737</v>
      </c>
      <c r="D169" s="258"/>
      <c r="E169" s="258"/>
      <c r="F169" s="279" t="s">
        <v>734</v>
      </c>
      <c r="G169" s="258"/>
      <c r="H169" s="258" t="s">
        <v>774</v>
      </c>
      <c r="I169" s="258" t="s">
        <v>736</v>
      </c>
      <c r="J169" s="258">
        <v>120</v>
      </c>
      <c r="K169" s="304"/>
    </row>
    <row r="170" spans="2:11" s="1" customFormat="1" ht="15" customHeight="1">
      <c r="B170" s="281"/>
      <c r="C170" s="258" t="s">
        <v>783</v>
      </c>
      <c r="D170" s="258"/>
      <c r="E170" s="258"/>
      <c r="F170" s="279" t="s">
        <v>734</v>
      </c>
      <c r="G170" s="258"/>
      <c r="H170" s="258" t="s">
        <v>784</v>
      </c>
      <c r="I170" s="258" t="s">
        <v>736</v>
      </c>
      <c r="J170" s="258" t="s">
        <v>785</v>
      </c>
      <c r="K170" s="304"/>
    </row>
    <row r="171" spans="2:11" s="1" customFormat="1" ht="15" customHeight="1">
      <c r="B171" s="281"/>
      <c r="C171" s="258" t="s">
        <v>682</v>
      </c>
      <c r="D171" s="258"/>
      <c r="E171" s="258"/>
      <c r="F171" s="279" t="s">
        <v>734</v>
      </c>
      <c r="G171" s="258"/>
      <c r="H171" s="258" t="s">
        <v>801</v>
      </c>
      <c r="I171" s="258" t="s">
        <v>736</v>
      </c>
      <c r="J171" s="258" t="s">
        <v>785</v>
      </c>
      <c r="K171" s="304"/>
    </row>
    <row r="172" spans="2:11" s="1" customFormat="1" ht="15" customHeight="1">
      <c r="B172" s="281"/>
      <c r="C172" s="258" t="s">
        <v>739</v>
      </c>
      <c r="D172" s="258"/>
      <c r="E172" s="258"/>
      <c r="F172" s="279" t="s">
        <v>740</v>
      </c>
      <c r="G172" s="258"/>
      <c r="H172" s="258" t="s">
        <v>801</v>
      </c>
      <c r="I172" s="258" t="s">
        <v>736</v>
      </c>
      <c r="J172" s="258">
        <v>50</v>
      </c>
      <c r="K172" s="304"/>
    </row>
    <row r="173" spans="2:11" s="1" customFormat="1" ht="15" customHeight="1">
      <c r="B173" s="281"/>
      <c r="C173" s="258" t="s">
        <v>742</v>
      </c>
      <c r="D173" s="258"/>
      <c r="E173" s="258"/>
      <c r="F173" s="279" t="s">
        <v>734</v>
      </c>
      <c r="G173" s="258"/>
      <c r="H173" s="258" t="s">
        <v>801</v>
      </c>
      <c r="I173" s="258" t="s">
        <v>744</v>
      </c>
      <c r="J173" s="258"/>
      <c r="K173" s="304"/>
    </row>
    <row r="174" spans="2:11" s="1" customFormat="1" ht="15" customHeight="1">
      <c r="B174" s="281"/>
      <c r="C174" s="258" t="s">
        <v>753</v>
      </c>
      <c r="D174" s="258"/>
      <c r="E174" s="258"/>
      <c r="F174" s="279" t="s">
        <v>740</v>
      </c>
      <c r="G174" s="258"/>
      <c r="H174" s="258" t="s">
        <v>801</v>
      </c>
      <c r="I174" s="258" t="s">
        <v>736</v>
      </c>
      <c r="J174" s="258">
        <v>50</v>
      </c>
      <c r="K174" s="304"/>
    </row>
    <row r="175" spans="2:11" s="1" customFormat="1" ht="15" customHeight="1">
      <c r="B175" s="281"/>
      <c r="C175" s="258" t="s">
        <v>761</v>
      </c>
      <c r="D175" s="258"/>
      <c r="E175" s="258"/>
      <c r="F175" s="279" t="s">
        <v>740</v>
      </c>
      <c r="G175" s="258"/>
      <c r="H175" s="258" t="s">
        <v>801</v>
      </c>
      <c r="I175" s="258" t="s">
        <v>736</v>
      </c>
      <c r="J175" s="258">
        <v>50</v>
      </c>
      <c r="K175" s="304"/>
    </row>
    <row r="176" spans="2:11" s="1" customFormat="1" ht="15" customHeight="1">
      <c r="B176" s="281"/>
      <c r="C176" s="258" t="s">
        <v>759</v>
      </c>
      <c r="D176" s="258"/>
      <c r="E176" s="258"/>
      <c r="F176" s="279" t="s">
        <v>740</v>
      </c>
      <c r="G176" s="258"/>
      <c r="H176" s="258" t="s">
        <v>801</v>
      </c>
      <c r="I176" s="258" t="s">
        <v>736</v>
      </c>
      <c r="J176" s="258">
        <v>50</v>
      </c>
      <c r="K176" s="304"/>
    </row>
    <row r="177" spans="2:11" s="1" customFormat="1" ht="15" customHeight="1">
      <c r="B177" s="281"/>
      <c r="C177" s="258" t="s">
        <v>106</v>
      </c>
      <c r="D177" s="258"/>
      <c r="E177" s="258"/>
      <c r="F177" s="279" t="s">
        <v>734</v>
      </c>
      <c r="G177" s="258"/>
      <c r="H177" s="258" t="s">
        <v>802</v>
      </c>
      <c r="I177" s="258" t="s">
        <v>803</v>
      </c>
      <c r="J177" s="258"/>
      <c r="K177" s="304"/>
    </row>
    <row r="178" spans="2:11" s="1" customFormat="1" ht="15" customHeight="1">
      <c r="B178" s="281"/>
      <c r="C178" s="258" t="s">
        <v>60</v>
      </c>
      <c r="D178" s="258"/>
      <c r="E178" s="258"/>
      <c r="F178" s="279" t="s">
        <v>734</v>
      </c>
      <c r="G178" s="258"/>
      <c r="H178" s="258" t="s">
        <v>804</v>
      </c>
      <c r="I178" s="258" t="s">
        <v>805</v>
      </c>
      <c r="J178" s="258">
        <v>1</v>
      </c>
      <c r="K178" s="304"/>
    </row>
    <row r="179" spans="2:11" s="1" customFormat="1" ht="15" customHeight="1">
      <c r="B179" s="281"/>
      <c r="C179" s="258" t="s">
        <v>56</v>
      </c>
      <c r="D179" s="258"/>
      <c r="E179" s="258"/>
      <c r="F179" s="279" t="s">
        <v>734</v>
      </c>
      <c r="G179" s="258"/>
      <c r="H179" s="258" t="s">
        <v>806</v>
      </c>
      <c r="I179" s="258" t="s">
        <v>736</v>
      </c>
      <c r="J179" s="258">
        <v>20</v>
      </c>
      <c r="K179" s="304"/>
    </row>
    <row r="180" spans="2:11" s="1" customFormat="1" ht="15" customHeight="1">
      <c r="B180" s="281"/>
      <c r="C180" s="258" t="s">
        <v>57</v>
      </c>
      <c r="D180" s="258"/>
      <c r="E180" s="258"/>
      <c r="F180" s="279" t="s">
        <v>734</v>
      </c>
      <c r="G180" s="258"/>
      <c r="H180" s="258" t="s">
        <v>807</v>
      </c>
      <c r="I180" s="258" t="s">
        <v>736</v>
      </c>
      <c r="J180" s="258">
        <v>255</v>
      </c>
      <c r="K180" s="304"/>
    </row>
    <row r="181" spans="2:11" s="1" customFormat="1" ht="15" customHeight="1">
      <c r="B181" s="281"/>
      <c r="C181" s="258" t="s">
        <v>107</v>
      </c>
      <c r="D181" s="258"/>
      <c r="E181" s="258"/>
      <c r="F181" s="279" t="s">
        <v>734</v>
      </c>
      <c r="G181" s="258"/>
      <c r="H181" s="258" t="s">
        <v>698</v>
      </c>
      <c r="I181" s="258" t="s">
        <v>736</v>
      </c>
      <c r="J181" s="258">
        <v>10</v>
      </c>
      <c r="K181" s="304"/>
    </row>
    <row r="182" spans="2:11" s="1" customFormat="1" ht="15" customHeight="1">
      <c r="B182" s="281"/>
      <c r="C182" s="258" t="s">
        <v>108</v>
      </c>
      <c r="D182" s="258"/>
      <c r="E182" s="258"/>
      <c r="F182" s="279" t="s">
        <v>734</v>
      </c>
      <c r="G182" s="258"/>
      <c r="H182" s="258" t="s">
        <v>808</v>
      </c>
      <c r="I182" s="258" t="s">
        <v>769</v>
      </c>
      <c r="J182" s="258"/>
      <c r="K182" s="304"/>
    </row>
    <row r="183" spans="2:11" s="1" customFormat="1" ht="15" customHeight="1">
      <c r="B183" s="281"/>
      <c r="C183" s="258" t="s">
        <v>809</v>
      </c>
      <c r="D183" s="258"/>
      <c r="E183" s="258"/>
      <c r="F183" s="279" t="s">
        <v>734</v>
      </c>
      <c r="G183" s="258"/>
      <c r="H183" s="258" t="s">
        <v>810</v>
      </c>
      <c r="I183" s="258" t="s">
        <v>769</v>
      </c>
      <c r="J183" s="258"/>
      <c r="K183" s="304"/>
    </row>
    <row r="184" spans="2:11" s="1" customFormat="1" ht="15" customHeight="1">
      <c r="B184" s="281"/>
      <c r="C184" s="258" t="s">
        <v>798</v>
      </c>
      <c r="D184" s="258"/>
      <c r="E184" s="258"/>
      <c r="F184" s="279" t="s">
        <v>734</v>
      </c>
      <c r="G184" s="258"/>
      <c r="H184" s="258" t="s">
        <v>811</v>
      </c>
      <c r="I184" s="258" t="s">
        <v>769</v>
      </c>
      <c r="J184" s="258"/>
      <c r="K184" s="304"/>
    </row>
    <row r="185" spans="2:11" s="1" customFormat="1" ht="15" customHeight="1">
      <c r="B185" s="281"/>
      <c r="C185" s="258" t="s">
        <v>110</v>
      </c>
      <c r="D185" s="258"/>
      <c r="E185" s="258"/>
      <c r="F185" s="279" t="s">
        <v>740</v>
      </c>
      <c r="G185" s="258"/>
      <c r="H185" s="258" t="s">
        <v>812</v>
      </c>
      <c r="I185" s="258" t="s">
        <v>736</v>
      </c>
      <c r="J185" s="258">
        <v>50</v>
      </c>
      <c r="K185" s="304"/>
    </row>
    <row r="186" spans="2:11" s="1" customFormat="1" ht="15" customHeight="1">
      <c r="B186" s="281"/>
      <c r="C186" s="258" t="s">
        <v>813</v>
      </c>
      <c r="D186" s="258"/>
      <c r="E186" s="258"/>
      <c r="F186" s="279" t="s">
        <v>740</v>
      </c>
      <c r="G186" s="258"/>
      <c r="H186" s="258" t="s">
        <v>814</v>
      </c>
      <c r="I186" s="258" t="s">
        <v>815</v>
      </c>
      <c r="J186" s="258"/>
      <c r="K186" s="304"/>
    </row>
    <row r="187" spans="2:11" s="1" customFormat="1" ht="15" customHeight="1">
      <c r="B187" s="281"/>
      <c r="C187" s="258" t="s">
        <v>816</v>
      </c>
      <c r="D187" s="258"/>
      <c r="E187" s="258"/>
      <c r="F187" s="279" t="s">
        <v>740</v>
      </c>
      <c r="G187" s="258"/>
      <c r="H187" s="258" t="s">
        <v>817</v>
      </c>
      <c r="I187" s="258" t="s">
        <v>815</v>
      </c>
      <c r="J187" s="258"/>
      <c r="K187" s="304"/>
    </row>
    <row r="188" spans="2:11" s="1" customFormat="1" ht="15" customHeight="1">
      <c r="B188" s="281"/>
      <c r="C188" s="258" t="s">
        <v>818</v>
      </c>
      <c r="D188" s="258"/>
      <c r="E188" s="258"/>
      <c r="F188" s="279" t="s">
        <v>740</v>
      </c>
      <c r="G188" s="258"/>
      <c r="H188" s="258" t="s">
        <v>819</v>
      </c>
      <c r="I188" s="258" t="s">
        <v>815</v>
      </c>
      <c r="J188" s="258"/>
      <c r="K188" s="304"/>
    </row>
    <row r="189" spans="2:11" s="1" customFormat="1" ht="15" customHeight="1">
      <c r="B189" s="281"/>
      <c r="C189" s="317" t="s">
        <v>820</v>
      </c>
      <c r="D189" s="258"/>
      <c r="E189" s="258"/>
      <c r="F189" s="279" t="s">
        <v>740</v>
      </c>
      <c r="G189" s="258"/>
      <c r="H189" s="258" t="s">
        <v>821</v>
      </c>
      <c r="I189" s="258" t="s">
        <v>822</v>
      </c>
      <c r="J189" s="318" t="s">
        <v>823</v>
      </c>
      <c r="K189" s="304"/>
    </row>
    <row r="190" spans="2:11" s="17" customFormat="1" ht="15" customHeight="1">
      <c r="B190" s="319"/>
      <c r="C190" s="320" t="s">
        <v>824</v>
      </c>
      <c r="D190" s="321"/>
      <c r="E190" s="321"/>
      <c r="F190" s="322" t="s">
        <v>740</v>
      </c>
      <c r="G190" s="321"/>
      <c r="H190" s="321" t="s">
        <v>825</v>
      </c>
      <c r="I190" s="321" t="s">
        <v>822</v>
      </c>
      <c r="J190" s="323" t="s">
        <v>823</v>
      </c>
      <c r="K190" s="324"/>
    </row>
    <row r="191" spans="2:11" s="1" customFormat="1" ht="15" customHeight="1">
      <c r="B191" s="281"/>
      <c r="C191" s="317" t="s">
        <v>45</v>
      </c>
      <c r="D191" s="258"/>
      <c r="E191" s="258"/>
      <c r="F191" s="279" t="s">
        <v>734</v>
      </c>
      <c r="G191" s="258"/>
      <c r="H191" s="255" t="s">
        <v>826</v>
      </c>
      <c r="I191" s="258" t="s">
        <v>827</v>
      </c>
      <c r="J191" s="258"/>
      <c r="K191" s="304"/>
    </row>
    <row r="192" spans="2:11" s="1" customFormat="1" ht="15" customHeight="1">
      <c r="B192" s="281"/>
      <c r="C192" s="317" t="s">
        <v>828</v>
      </c>
      <c r="D192" s="258"/>
      <c r="E192" s="258"/>
      <c r="F192" s="279" t="s">
        <v>734</v>
      </c>
      <c r="G192" s="258"/>
      <c r="H192" s="258" t="s">
        <v>829</v>
      </c>
      <c r="I192" s="258" t="s">
        <v>769</v>
      </c>
      <c r="J192" s="258"/>
      <c r="K192" s="304"/>
    </row>
    <row r="193" spans="2:11" s="1" customFormat="1" ht="15" customHeight="1">
      <c r="B193" s="281"/>
      <c r="C193" s="317" t="s">
        <v>830</v>
      </c>
      <c r="D193" s="258"/>
      <c r="E193" s="258"/>
      <c r="F193" s="279" t="s">
        <v>734</v>
      </c>
      <c r="G193" s="258"/>
      <c r="H193" s="258" t="s">
        <v>831</v>
      </c>
      <c r="I193" s="258" t="s">
        <v>769</v>
      </c>
      <c r="J193" s="258"/>
      <c r="K193" s="304"/>
    </row>
    <row r="194" spans="2:11" s="1" customFormat="1" ht="15" customHeight="1">
      <c r="B194" s="281"/>
      <c r="C194" s="317" t="s">
        <v>832</v>
      </c>
      <c r="D194" s="258"/>
      <c r="E194" s="258"/>
      <c r="F194" s="279" t="s">
        <v>740</v>
      </c>
      <c r="G194" s="258"/>
      <c r="H194" s="258" t="s">
        <v>833</v>
      </c>
      <c r="I194" s="258" t="s">
        <v>769</v>
      </c>
      <c r="J194" s="258"/>
      <c r="K194" s="304"/>
    </row>
    <row r="195" spans="2:11" s="1" customFormat="1" ht="15" customHeight="1">
      <c r="B195" s="310"/>
      <c r="C195" s="325"/>
      <c r="D195" s="290"/>
      <c r="E195" s="290"/>
      <c r="F195" s="290"/>
      <c r="G195" s="290"/>
      <c r="H195" s="290"/>
      <c r="I195" s="290"/>
      <c r="J195" s="290"/>
      <c r="K195" s="311"/>
    </row>
    <row r="196" spans="2:11" s="1" customFormat="1" ht="18.75" customHeight="1">
      <c r="B196" s="292"/>
      <c r="C196" s="302"/>
      <c r="D196" s="302"/>
      <c r="E196" s="302"/>
      <c r="F196" s="312"/>
      <c r="G196" s="302"/>
      <c r="H196" s="302"/>
      <c r="I196" s="302"/>
      <c r="J196" s="302"/>
      <c r="K196" s="292"/>
    </row>
    <row r="197" spans="2:11" s="1" customFormat="1" ht="18.75" customHeight="1">
      <c r="B197" s="292"/>
      <c r="C197" s="302"/>
      <c r="D197" s="302"/>
      <c r="E197" s="302"/>
      <c r="F197" s="312"/>
      <c r="G197" s="302"/>
      <c r="H197" s="302"/>
      <c r="I197" s="302"/>
      <c r="J197" s="302"/>
      <c r="K197" s="292"/>
    </row>
    <row r="198" spans="2:11" s="1" customFormat="1" ht="18.75" customHeight="1"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</row>
    <row r="199" spans="2:11" s="1" customFormat="1" ht="13.5">
      <c r="B199" s="247"/>
      <c r="C199" s="248"/>
      <c r="D199" s="248"/>
      <c r="E199" s="248"/>
      <c r="F199" s="248"/>
      <c r="G199" s="248"/>
      <c r="H199" s="248"/>
      <c r="I199" s="248"/>
      <c r="J199" s="248"/>
      <c r="K199" s="249"/>
    </row>
    <row r="200" spans="2:11" s="1" customFormat="1" ht="21">
      <c r="B200" s="250"/>
      <c r="C200" s="385" t="s">
        <v>834</v>
      </c>
      <c r="D200" s="385"/>
      <c r="E200" s="385"/>
      <c r="F200" s="385"/>
      <c r="G200" s="385"/>
      <c r="H200" s="385"/>
      <c r="I200" s="385"/>
      <c r="J200" s="385"/>
      <c r="K200" s="251"/>
    </row>
    <row r="201" spans="2:11" s="1" customFormat="1" ht="25.5" customHeight="1">
      <c r="B201" s="250"/>
      <c r="C201" s="326" t="s">
        <v>835</v>
      </c>
      <c r="D201" s="326"/>
      <c r="E201" s="326"/>
      <c r="F201" s="326" t="s">
        <v>836</v>
      </c>
      <c r="G201" s="327"/>
      <c r="H201" s="388" t="s">
        <v>837</v>
      </c>
      <c r="I201" s="388"/>
      <c r="J201" s="388"/>
      <c r="K201" s="251"/>
    </row>
    <row r="202" spans="2:11" s="1" customFormat="1" ht="5.25" customHeight="1">
      <c r="B202" s="281"/>
      <c r="C202" s="276"/>
      <c r="D202" s="276"/>
      <c r="E202" s="276"/>
      <c r="F202" s="276"/>
      <c r="G202" s="302"/>
      <c r="H202" s="276"/>
      <c r="I202" s="276"/>
      <c r="J202" s="276"/>
      <c r="K202" s="304"/>
    </row>
    <row r="203" spans="2:11" s="1" customFormat="1" ht="15" customHeight="1">
      <c r="B203" s="281"/>
      <c r="C203" s="258" t="s">
        <v>827</v>
      </c>
      <c r="D203" s="258"/>
      <c r="E203" s="258"/>
      <c r="F203" s="279" t="s">
        <v>46</v>
      </c>
      <c r="G203" s="258"/>
      <c r="H203" s="389" t="s">
        <v>838</v>
      </c>
      <c r="I203" s="389"/>
      <c r="J203" s="389"/>
      <c r="K203" s="304"/>
    </row>
    <row r="204" spans="2:11" s="1" customFormat="1" ht="15" customHeight="1">
      <c r="B204" s="281"/>
      <c r="C204" s="258"/>
      <c r="D204" s="258"/>
      <c r="E204" s="258"/>
      <c r="F204" s="279" t="s">
        <v>47</v>
      </c>
      <c r="G204" s="258"/>
      <c r="H204" s="389" t="s">
        <v>839</v>
      </c>
      <c r="I204" s="389"/>
      <c r="J204" s="389"/>
      <c r="K204" s="304"/>
    </row>
    <row r="205" spans="2:11" s="1" customFormat="1" ht="15" customHeight="1">
      <c r="B205" s="281"/>
      <c r="C205" s="258"/>
      <c r="D205" s="258"/>
      <c r="E205" s="258"/>
      <c r="F205" s="279" t="s">
        <v>50</v>
      </c>
      <c r="G205" s="258"/>
      <c r="H205" s="389" t="s">
        <v>840</v>
      </c>
      <c r="I205" s="389"/>
      <c r="J205" s="389"/>
      <c r="K205" s="304"/>
    </row>
    <row r="206" spans="2:11" s="1" customFormat="1" ht="15" customHeight="1">
      <c r="B206" s="281"/>
      <c r="C206" s="258"/>
      <c r="D206" s="258"/>
      <c r="E206" s="258"/>
      <c r="F206" s="279" t="s">
        <v>48</v>
      </c>
      <c r="G206" s="258"/>
      <c r="H206" s="389" t="s">
        <v>841</v>
      </c>
      <c r="I206" s="389"/>
      <c r="J206" s="389"/>
      <c r="K206" s="304"/>
    </row>
    <row r="207" spans="2:11" s="1" customFormat="1" ht="15" customHeight="1">
      <c r="B207" s="281"/>
      <c r="C207" s="258"/>
      <c r="D207" s="258"/>
      <c r="E207" s="258"/>
      <c r="F207" s="279" t="s">
        <v>49</v>
      </c>
      <c r="G207" s="258"/>
      <c r="H207" s="389" t="s">
        <v>842</v>
      </c>
      <c r="I207" s="389"/>
      <c r="J207" s="389"/>
      <c r="K207" s="304"/>
    </row>
    <row r="208" spans="2:11" s="1" customFormat="1" ht="15" customHeight="1">
      <c r="B208" s="281"/>
      <c r="C208" s="258"/>
      <c r="D208" s="258"/>
      <c r="E208" s="258"/>
      <c r="F208" s="279"/>
      <c r="G208" s="258"/>
      <c r="H208" s="258"/>
      <c r="I208" s="258"/>
      <c r="J208" s="258"/>
      <c r="K208" s="304"/>
    </row>
    <row r="209" spans="2:11" s="1" customFormat="1" ht="15" customHeight="1">
      <c r="B209" s="281"/>
      <c r="C209" s="258" t="s">
        <v>781</v>
      </c>
      <c r="D209" s="258"/>
      <c r="E209" s="258"/>
      <c r="F209" s="279" t="s">
        <v>82</v>
      </c>
      <c r="G209" s="258"/>
      <c r="H209" s="389" t="s">
        <v>843</v>
      </c>
      <c r="I209" s="389"/>
      <c r="J209" s="389"/>
      <c r="K209" s="304"/>
    </row>
    <row r="210" spans="2:11" s="1" customFormat="1" ht="15" customHeight="1">
      <c r="B210" s="281"/>
      <c r="C210" s="258"/>
      <c r="D210" s="258"/>
      <c r="E210" s="258"/>
      <c r="F210" s="279" t="s">
        <v>676</v>
      </c>
      <c r="G210" s="258"/>
      <c r="H210" s="389" t="s">
        <v>677</v>
      </c>
      <c r="I210" s="389"/>
      <c r="J210" s="389"/>
      <c r="K210" s="304"/>
    </row>
    <row r="211" spans="2:11" s="1" customFormat="1" ht="15" customHeight="1">
      <c r="B211" s="281"/>
      <c r="C211" s="258"/>
      <c r="D211" s="258"/>
      <c r="E211" s="258"/>
      <c r="F211" s="279" t="s">
        <v>674</v>
      </c>
      <c r="G211" s="258"/>
      <c r="H211" s="389" t="s">
        <v>844</v>
      </c>
      <c r="I211" s="389"/>
      <c r="J211" s="389"/>
      <c r="K211" s="304"/>
    </row>
    <row r="212" spans="2:11" s="1" customFormat="1" ht="15" customHeight="1">
      <c r="B212" s="328"/>
      <c r="C212" s="258"/>
      <c r="D212" s="258"/>
      <c r="E212" s="258"/>
      <c r="F212" s="279" t="s">
        <v>678</v>
      </c>
      <c r="G212" s="317"/>
      <c r="H212" s="390" t="s">
        <v>679</v>
      </c>
      <c r="I212" s="390"/>
      <c r="J212" s="390"/>
      <c r="K212" s="329"/>
    </row>
    <row r="213" spans="2:11" s="1" customFormat="1" ht="15" customHeight="1">
      <c r="B213" s="328"/>
      <c r="C213" s="258"/>
      <c r="D213" s="258"/>
      <c r="E213" s="258"/>
      <c r="F213" s="279" t="s">
        <v>680</v>
      </c>
      <c r="G213" s="317"/>
      <c r="H213" s="390" t="s">
        <v>845</v>
      </c>
      <c r="I213" s="390"/>
      <c r="J213" s="390"/>
      <c r="K213" s="329"/>
    </row>
    <row r="214" spans="2:11" s="1" customFormat="1" ht="15" customHeight="1">
      <c r="B214" s="328"/>
      <c r="C214" s="258"/>
      <c r="D214" s="258"/>
      <c r="E214" s="258"/>
      <c r="F214" s="279"/>
      <c r="G214" s="317"/>
      <c r="H214" s="308"/>
      <c r="I214" s="308"/>
      <c r="J214" s="308"/>
      <c r="K214" s="329"/>
    </row>
    <row r="215" spans="2:11" s="1" customFormat="1" ht="15" customHeight="1">
      <c r="B215" s="328"/>
      <c r="C215" s="258" t="s">
        <v>805</v>
      </c>
      <c r="D215" s="258"/>
      <c r="E215" s="258"/>
      <c r="F215" s="279">
        <v>1</v>
      </c>
      <c r="G215" s="317"/>
      <c r="H215" s="390" t="s">
        <v>846</v>
      </c>
      <c r="I215" s="390"/>
      <c r="J215" s="390"/>
      <c r="K215" s="329"/>
    </row>
    <row r="216" spans="2:11" s="1" customFormat="1" ht="15" customHeight="1">
      <c r="B216" s="328"/>
      <c r="C216" s="258"/>
      <c r="D216" s="258"/>
      <c r="E216" s="258"/>
      <c r="F216" s="279">
        <v>2</v>
      </c>
      <c r="G216" s="317"/>
      <c r="H216" s="390" t="s">
        <v>847</v>
      </c>
      <c r="I216" s="390"/>
      <c r="J216" s="390"/>
      <c r="K216" s="329"/>
    </row>
    <row r="217" spans="2:11" s="1" customFormat="1" ht="15" customHeight="1">
      <c r="B217" s="328"/>
      <c r="C217" s="258"/>
      <c r="D217" s="258"/>
      <c r="E217" s="258"/>
      <c r="F217" s="279">
        <v>3</v>
      </c>
      <c r="G217" s="317"/>
      <c r="H217" s="390" t="s">
        <v>848</v>
      </c>
      <c r="I217" s="390"/>
      <c r="J217" s="390"/>
      <c r="K217" s="329"/>
    </row>
    <row r="218" spans="2:11" s="1" customFormat="1" ht="15" customHeight="1">
      <c r="B218" s="328"/>
      <c r="C218" s="258"/>
      <c r="D218" s="258"/>
      <c r="E218" s="258"/>
      <c r="F218" s="279">
        <v>4</v>
      </c>
      <c r="G218" s="317"/>
      <c r="H218" s="390" t="s">
        <v>849</v>
      </c>
      <c r="I218" s="390"/>
      <c r="J218" s="390"/>
      <c r="K218" s="329"/>
    </row>
    <row r="219" spans="2:11" s="1" customFormat="1" ht="12.75" customHeight="1">
      <c r="B219" s="330"/>
      <c r="C219" s="331"/>
      <c r="D219" s="331"/>
      <c r="E219" s="331"/>
      <c r="F219" s="331"/>
      <c r="G219" s="331"/>
      <c r="H219" s="331"/>
      <c r="I219" s="331"/>
      <c r="J219" s="331"/>
      <c r="K219" s="33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001 - Vedlejší rozpočt...</vt:lpstr>
      <vt:lpstr>SO 401 - Veřejné osvětlení</vt:lpstr>
      <vt:lpstr>SO 101 - Zpevněné plochy</vt:lpstr>
      <vt:lpstr>Pokyny pro vyplnění</vt:lpstr>
      <vt:lpstr>'Rekapitulace stavby'!Názvy_tisku</vt:lpstr>
      <vt:lpstr>'SO 001 - Vedlejší rozpočt...'!Názvy_tisku</vt:lpstr>
      <vt:lpstr>'SO 101 - Zpevněné plochy'!Názvy_tisku</vt:lpstr>
      <vt:lpstr>'SO 401 - Veřejné osvětlení'!Názvy_tisku</vt:lpstr>
      <vt:lpstr>'Pokyny pro vyplnění'!Oblast_tisku</vt:lpstr>
      <vt:lpstr>'Rekapitulace stavby'!Oblast_tisku</vt:lpstr>
      <vt:lpstr>'SO 001 - Vedlejší rozpočt...'!Oblast_tisku</vt:lpstr>
      <vt:lpstr>'SO 101 - Zpevněné plochy'!Oblast_tisku</vt:lpstr>
      <vt:lpstr>'SO 401 -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</dc:creator>
  <cp:lastModifiedBy>Miluše Záleská</cp:lastModifiedBy>
  <dcterms:created xsi:type="dcterms:W3CDTF">2024-07-19T15:34:17Z</dcterms:created>
  <dcterms:modified xsi:type="dcterms:W3CDTF">2024-07-22T06:35:59Z</dcterms:modified>
</cp:coreProperties>
</file>