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INVESTICE\VEŘEJNÉ ZAKÁZKY ........................... realizace\VŘ 2024\Dvořákova_přechod pro chodce        - ORG 600031 - povolení do 16. 11. 2024 !!!!!\PD prováděcí PDPS posl. Holub 22. 7. 2024\"/>
    </mc:Choice>
  </mc:AlternateContent>
  <bookViews>
    <workbookView xWindow="0" yWindow="0" windowWidth="24240" windowHeight="10995"/>
  </bookViews>
  <sheets>
    <sheet name="Rekapitulace stavby" sheetId="1" r:id="rId1"/>
    <sheet name="SO 001 - Vedlejší rozpočt..." sheetId="2" r:id="rId2"/>
    <sheet name="SO 401 - Veřejné osvětlení" sheetId="3" r:id="rId3"/>
    <sheet name="SO 101 - Zpevněné plochy" sheetId="4" r:id="rId4"/>
    <sheet name="Pokyny pro vyplnění" sheetId="5" r:id="rId5"/>
  </sheets>
  <definedNames>
    <definedName name="_xlnm._FilterDatabase" localSheetId="1" hidden="1">'SO 001 - Vedlejší rozpočt...'!$C$82:$K$102</definedName>
    <definedName name="_xlnm._FilterDatabase" localSheetId="3" hidden="1">'SO 101 - Zpevněné plochy'!$C$86:$K$255</definedName>
    <definedName name="_xlnm._FilterDatabase" localSheetId="2" hidden="1">'SO 401 - Veřejné osvětlení'!$C$90:$K$226</definedName>
    <definedName name="_xlnm.Print_Titles" localSheetId="0">'Rekapitulace stavby'!$52:$52</definedName>
    <definedName name="_xlnm.Print_Titles" localSheetId="1">'SO 001 - Vedlejší rozpočt...'!$82:$82</definedName>
    <definedName name="_xlnm.Print_Titles" localSheetId="3">'SO 101 - Zpevněné plochy'!$86:$86</definedName>
    <definedName name="_xlnm.Print_Titles" localSheetId="2">'SO 401 - Veřejné osvětlení'!$90:$90</definedName>
    <definedName name="_xlnm.Print_Area" localSheetId="4">'Pokyny pro vyplnění'!$B$2:$K$71,'Pokyny pro vyplnění'!$B$74:$K$118,'Pokyny pro vyplnění'!$B$121:$K$161,'Pokyny pro vyplnění'!$B$164:$K$219</definedName>
    <definedName name="_xlnm.Print_Area" localSheetId="0">'Rekapitulace stavby'!$D$4:$AO$36,'Rekapitulace stavby'!$C$42:$AQ$58</definedName>
    <definedName name="_xlnm.Print_Area" localSheetId="1">'SO 001 - Vedlejší rozpočt...'!$C$4:$J$39,'SO 001 - Vedlejší rozpočt...'!$C$45:$J$64,'SO 001 - Vedlejší rozpočt...'!$C$70:$K$102</definedName>
    <definedName name="_xlnm.Print_Area" localSheetId="3">'SO 101 - Zpevněné plochy'!$C$4:$J$39,'SO 101 - Zpevněné plochy'!$C$45:$J$68,'SO 101 - Zpevněné plochy'!$C$74:$K$255</definedName>
    <definedName name="_xlnm.Print_Area" localSheetId="2">'SO 401 - Veřejné osvětlení'!$C$4:$J$39,'SO 401 - Veřejné osvětlení'!$C$45:$J$72,'SO 401 - Veřejné osvětlení'!$C$78:$K$226</definedName>
  </definedNames>
  <calcPr calcId="162913"/>
</workbook>
</file>

<file path=xl/calcChain.xml><?xml version="1.0" encoding="utf-8"?>
<calcChain xmlns="http://schemas.openxmlformats.org/spreadsheetml/2006/main">
  <c r="J37" i="4" l="1"/>
  <c r="J36" i="4"/>
  <c r="AY57" i="1"/>
  <c r="J35" i="4"/>
  <c r="AX57" i="1" s="1"/>
  <c r="BI253" i="4"/>
  <c r="BH253" i="4"/>
  <c r="BG253" i="4"/>
  <c r="BF253" i="4"/>
  <c r="T253" i="4"/>
  <c r="T252" i="4" s="1"/>
  <c r="T251" i="4" s="1"/>
  <c r="R253" i="4"/>
  <c r="R252" i="4"/>
  <c r="R251" i="4" s="1"/>
  <c r="P253" i="4"/>
  <c r="P252" i="4" s="1"/>
  <c r="P251" i="4" s="1"/>
  <c r="BI249" i="4"/>
  <c r="BH249" i="4"/>
  <c r="BG249" i="4"/>
  <c r="BF249" i="4"/>
  <c r="T249" i="4"/>
  <c r="T248" i="4"/>
  <c r="R249" i="4"/>
  <c r="R248" i="4" s="1"/>
  <c r="P249" i="4"/>
  <c r="P248" i="4"/>
  <c r="BI246" i="4"/>
  <c r="BH246" i="4"/>
  <c r="BG246" i="4"/>
  <c r="BF246" i="4"/>
  <c r="T246" i="4"/>
  <c r="R246" i="4"/>
  <c r="P246" i="4"/>
  <c r="BI244" i="4"/>
  <c r="BH244" i="4"/>
  <c r="BG244" i="4"/>
  <c r="BF244" i="4"/>
  <c r="T244" i="4"/>
  <c r="R244" i="4"/>
  <c r="P244" i="4"/>
  <c r="BI242" i="4"/>
  <c r="BH242" i="4"/>
  <c r="BG242" i="4"/>
  <c r="BF242" i="4"/>
  <c r="T242" i="4"/>
  <c r="R242" i="4"/>
  <c r="P242" i="4"/>
  <c r="BI239" i="4"/>
  <c r="BH239" i="4"/>
  <c r="BG239" i="4"/>
  <c r="BF239" i="4"/>
  <c r="T239" i="4"/>
  <c r="R239" i="4"/>
  <c r="P239" i="4"/>
  <c r="BI236" i="4"/>
  <c r="BH236" i="4"/>
  <c r="BG236" i="4"/>
  <c r="BF236" i="4"/>
  <c r="T236" i="4"/>
  <c r="R236" i="4"/>
  <c r="P236" i="4"/>
  <c r="BI230" i="4"/>
  <c r="BH230" i="4"/>
  <c r="BG230" i="4"/>
  <c r="BF230" i="4"/>
  <c r="T230" i="4"/>
  <c r="R230" i="4"/>
  <c r="P230" i="4"/>
  <c r="BI228" i="4"/>
  <c r="BH228" i="4"/>
  <c r="BG228" i="4"/>
  <c r="BF228" i="4"/>
  <c r="T228" i="4"/>
  <c r="R228" i="4"/>
  <c r="P228" i="4"/>
  <c r="BI226" i="4"/>
  <c r="BH226" i="4"/>
  <c r="BG226" i="4"/>
  <c r="BF226" i="4"/>
  <c r="T226" i="4"/>
  <c r="R226" i="4"/>
  <c r="P226" i="4"/>
  <c r="BI223" i="4"/>
  <c r="BH223" i="4"/>
  <c r="BG223" i="4"/>
  <c r="BF223" i="4"/>
  <c r="T223" i="4"/>
  <c r="R223" i="4"/>
  <c r="P223" i="4"/>
  <c r="BI221" i="4"/>
  <c r="BH221" i="4"/>
  <c r="BG221" i="4"/>
  <c r="BF221" i="4"/>
  <c r="T221" i="4"/>
  <c r="R221" i="4"/>
  <c r="P221" i="4"/>
  <c r="BI218" i="4"/>
  <c r="BH218" i="4"/>
  <c r="BG218" i="4"/>
  <c r="BF218" i="4"/>
  <c r="T218" i="4"/>
  <c r="R218" i="4"/>
  <c r="P218" i="4"/>
  <c r="BI214" i="4"/>
  <c r="BH214" i="4"/>
  <c r="BG214" i="4"/>
  <c r="BF214" i="4"/>
  <c r="T214" i="4"/>
  <c r="R214" i="4"/>
  <c r="P214" i="4"/>
  <c r="BI212" i="4"/>
  <c r="BH212" i="4"/>
  <c r="BG212" i="4"/>
  <c r="BF212" i="4"/>
  <c r="T212" i="4"/>
  <c r="R212" i="4"/>
  <c r="P212" i="4"/>
  <c r="BI210" i="4"/>
  <c r="BH210" i="4"/>
  <c r="BG210" i="4"/>
  <c r="BF210" i="4"/>
  <c r="T210" i="4"/>
  <c r="R210" i="4"/>
  <c r="P210" i="4"/>
  <c r="BI207" i="4"/>
  <c r="BH207" i="4"/>
  <c r="BG207" i="4"/>
  <c r="BF207" i="4"/>
  <c r="T207" i="4"/>
  <c r="R207" i="4"/>
  <c r="P207" i="4"/>
  <c r="BI204" i="4"/>
  <c r="BH204" i="4"/>
  <c r="BG204" i="4"/>
  <c r="BF204" i="4"/>
  <c r="T204" i="4"/>
  <c r="R204" i="4"/>
  <c r="P204" i="4"/>
  <c r="BI203" i="4"/>
  <c r="BH203" i="4"/>
  <c r="BG203" i="4"/>
  <c r="BF203" i="4"/>
  <c r="T203" i="4"/>
  <c r="R203" i="4"/>
  <c r="P203" i="4"/>
  <c r="BI201" i="4"/>
  <c r="BH201" i="4"/>
  <c r="BG201" i="4"/>
  <c r="BF201" i="4"/>
  <c r="T201" i="4"/>
  <c r="R201" i="4"/>
  <c r="P201" i="4"/>
  <c r="BI199" i="4"/>
  <c r="BH199" i="4"/>
  <c r="BG199" i="4"/>
  <c r="BF199" i="4"/>
  <c r="T199" i="4"/>
  <c r="R199" i="4"/>
  <c r="P199" i="4"/>
  <c r="BI197" i="4"/>
  <c r="BH197" i="4"/>
  <c r="BG197" i="4"/>
  <c r="BF197" i="4"/>
  <c r="T197" i="4"/>
  <c r="R197" i="4"/>
  <c r="P197" i="4"/>
  <c r="BI195" i="4"/>
  <c r="BH195" i="4"/>
  <c r="BG195" i="4"/>
  <c r="BF195" i="4"/>
  <c r="T195" i="4"/>
  <c r="R195" i="4"/>
  <c r="P195" i="4"/>
  <c r="BI191" i="4"/>
  <c r="BH191" i="4"/>
  <c r="BG191" i="4"/>
  <c r="BF191" i="4"/>
  <c r="T191" i="4"/>
  <c r="R191" i="4"/>
  <c r="P191" i="4"/>
  <c r="BI188" i="4"/>
  <c r="BH188" i="4"/>
  <c r="BG188" i="4"/>
  <c r="BF188" i="4"/>
  <c r="T188" i="4"/>
  <c r="R188" i="4"/>
  <c r="P188" i="4"/>
  <c r="BI180" i="4"/>
  <c r="BH180" i="4"/>
  <c r="BG180" i="4"/>
  <c r="BF180" i="4"/>
  <c r="T180" i="4"/>
  <c r="R180" i="4"/>
  <c r="P180" i="4"/>
  <c r="BI177" i="4"/>
  <c r="BH177" i="4"/>
  <c r="BG177" i="4"/>
  <c r="BF177" i="4"/>
  <c r="T177" i="4"/>
  <c r="R177" i="4"/>
  <c r="P177" i="4"/>
  <c r="BI174" i="4"/>
  <c r="BH174" i="4"/>
  <c r="BG174" i="4"/>
  <c r="BF174" i="4"/>
  <c r="T174" i="4"/>
  <c r="R174" i="4"/>
  <c r="P174" i="4"/>
  <c r="BI170" i="4"/>
  <c r="BH170" i="4"/>
  <c r="BG170" i="4"/>
  <c r="BF170" i="4"/>
  <c r="T170" i="4"/>
  <c r="R170" i="4"/>
  <c r="P170" i="4"/>
  <c r="BI166" i="4"/>
  <c r="BH166" i="4"/>
  <c r="BG166" i="4"/>
  <c r="BF166" i="4"/>
  <c r="T166" i="4"/>
  <c r="R166" i="4"/>
  <c r="P166" i="4"/>
  <c r="BI157" i="4"/>
  <c r="BH157" i="4"/>
  <c r="BG157" i="4"/>
  <c r="BF157" i="4"/>
  <c r="T157" i="4"/>
  <c r="R157" i="4"/>
  <c r="P157" i="4"/>
  <c r="BI151" i="4"/>
  <c r="BH151" i="4"/>
  <c r="BG151" i="4"/>
  <c r="BF151" i="4"/>
  <c r="T151" i="4"/>
  <c r="R151" i="4"/>
  <c r="P151" i="4"/>
  <c r="BI145" i="4"/>
  <c r="BH145" i="4"/>
  <c r="BG145" i="4"/>
  <c r="BF145" i="4"/>
  <c r="T145" i="4"/>
  <c r="R145" i="4"/>
  <c r="P145" i="4"/>
  <c r="BI143" i="4"/>
  <c r="BH143" i="4"/>
  <c r="BG143" i="4"/>
  <c r="BF143" i="4"/>
  <c r="T143" i="4"/>
  <c r="R143" i="4"/>
  <c r="P143" i="4"/>
  <c r="BI141" i="4"/>
  <c r="BH141" i="4"/>
  <c r="BG141" i="4"/>
  <c r="BF141" i="4"/>
  <c r="T141" i="4"/>
  <c r="R141" i="4"/>
  <c r="P141" i="4"/>
  <c r="BI139" i="4"/>
  <c r="BH139" i="4"/>
  <c r="BG139" i="4"/>
  <c r="BF139" i="4"/>
  <c r="T139" i="4"/>
  <c r="R139" i="4"/>
  <c r="P139" i="4"/>
  <c r="BI136" i="4"/>
  <c r="BH136" i="4"/>
  <c r="BG136" i="4"/>
  <c r="BF136" i="4"/>
  <c r="T136" i="4"/>
  <c r="R136" i="4"/>
  <c r="P136" i="4"/>
  <c r="BI132" i="4"/>
  <c r="BH132" i="4"/>
  <c r="BG132" i="4"/>
  <c r="BF132" i="4"/>
  <c r="T132" i="4"/>
  <c r="R132" i="4"/>
  <c r="P132" i="4"/>
  <c r="BI130" i="4"/>
  <c r="BH130" i="4"/>
  <c r="BG130" i="4"/>
  <c r="BF130" i="4"/>
  <c r="T130" i="4"/>
  <c r="R130" i="4"/>
  <c r="P130" i="4"/>
  <c r="BI126" i="4"/>
  <c r="BH126" i="4"/>
  <c r="BG126" i="4"/>
  <c r="BF126" i="4"/>
  <c r="T126" i="4"/>
  <c r="R126" i="4"/>
  <c r="P126" i="4"/>
  <c r="BI123" i="4"/>
  <c r="BH123" i="4"/>
  <c r="BG123" i="4"/>
  <c r="BF123" i="4"/>
  <c r="T123" i="4"/>
  <c r="R123" i="4"/>
  <c r="P123" i="4"/>
  <c r="BI118" i="4"/>
  <c r="BH118" i="4"/>
  <c r="BG118" i="4"/>
  <c r="BF118" i="4"/>
  <c r="T118" i="4"/>
  <c r="R118" i="4"/>
  <c r="P118" i="4"/>
  <c r="BI114" i="4"/>
  <c r="BH114" i="4"/>
  <c r="BG114" i="4"/>
  <c r="BF114" i="4"/>
  <c r="T114" i="4"/>
  <c r="R114" i="4"/>
  <c r="P114" i="4"/>
  <c r="BI111" i="4"/>
  <c r="BH111" i="4"/>
  <c r="BG111" i="4"/>
  <c r="BF111" i="4"/>
  <c r="T111" i="4"/>
  <c r="R111" i="4"/>
  <c r="P111" i="4"/>
  <c r="BI106" i="4"/>
  <c r="BH106" i="4"/>
  <c r="BG106" i="4"/>
  <c r="BF106" i="4"/>
  <c r="T106" i="4"/>
  <c r="R106" i="4"/>
  <c r="P106" i="4"/>
  <c r="BI103" i="4"/>
  <c r="BH103" i="4"/>
  <c r="BG103" i="4"/>
  <c r="BF103" i="4"/>
  <c r="T103" i="4"/>
  <c r="R103" i="4"/>
  <c r="P103" i="4"/>
  <c r="BI100" i="4"/>
  <c r="BH100" i="4"/>
  <c r="BG100" i="4"/>
  <c r="BF100" i="4"/>
  <c r="T100" i="4"/>
  <c r="R100" i="4"/>
  <c r="P100" i="4"/>
  <c r="BI95" i="4"/>
  <c r="BH95" i="4"/>
  <c r="BG95" i="4"/>
  <c r="BF95" i="4"/>
  <c r="T95" i="4"/>
  <c r="R95" i="4"/>
  <c r="P95" i="4"/>
  <c r="BI90" i="4"/>
  <c r="BH90" i="4"/>
  <c r="BG90" i="4"/>
  <c r="BF90" i="4"/>
  <c r="T90" i="4"/>
  <c r="R90" i="4"/>
  <c r="P90" i="4"/>
  <c r="J84" i="4"/>
  <c r="J83" i="4"/>
  <c r="F83" i="4"/>
  <c r="F81" i="4"/>
  <c r="E79" i="4"/>
  <c r="J55" i="4"/>
  <c r="J54" i="4"/>
  <c r="F54" i="4"/>
  <c r="F52" i="4"/>
  <c r="E50" i="4"/>
  <c r="J18" i="4"/>
  <c r="E18" i="4"/>
  <c r="F84" i="4" s="1"/>
  <c r="J17" i="4"/>
  <c r="J12" i="4"/>
  <c r="J81" i="4" s="1"/>
  <c r="E7" i="4"/>
  <c r="E48" i="4" s="1"/>
  <c r="J37" i="3"/>
  <c r="J36" i="3"/>
  <c r="AY56" i="1"/>
  <c r="J35" i="3"/>
  <c r="AX56" i="1"/>
  <c r="BI225" i="3"/>
  <c r="BH225" i="3"/>
  <c r="BG225" i="3"/>
  <c r="BF225" i="3"/>
  <c r="T225" i="3"/>
  <c r="T224" i="3" s="1"/>
  <c r="R225" i="3"/>
  <c r="R224" i="3"/>
  <c r="P225" i="3"/>
  <c r="P224" i="3" s="1"/>
  <c r="BI222" i="3"/>
  <c r="BH222" i="3"/>
  <c r="BG222" i="3"/>
  <c r="BF222" i="3"/>
  <c r="T222" i="3"/>
  <c r="R222" i="3"/>
  <c r="P222" i="3"/>
  <c r="BI220" i="3"/>
  <c r="BH220" i="3"/>
  <c r="BG220" i="3"/>
  <c r="BF220" i="3"/>
  <c r="T220" i="3"/>
  <c r="R220" i="3"/>
  <c r="P220" i="3"/>
  <c r="BI218" i="3"/>
  <c r="BH218" i="3"/>
  <c r="BG218" i="3"/>
  <c r="BF218" i="3"/>
  <c r="T218" i="3"/>
  <c r="R218" i="3"/>
  <c r="P218" i="3"/>
  <c r="BI216" i="3"/>
  <c r="BH216" i="3"/>
  <c r="BG216" i="3"/>
  <c r="BF216" i="3"/>
  <c r="T216" i="3"/>
  <c r="R216" i="3"/>
  <c r="P216" i="3"/>
  <c r="BI212" i="3"/>
  <c r="BH212" i="3"/>
  <c r="BG212" i="3"/>
  <c r="BF212" i="3"/>
  <c r="T212" i="3"/>
  <c r="R212" i="3"/>
  <c r="P212" i="3"/>
  <c r="BI210" i="3"/>
  <c r="BH210" i="3"/>
  <c r="BG210" i="3"/>
  <c r="BF210" i="3"/>
  <c r="T210" i="3"/>
  <c r="R210" i="3"/>
  <c r="P210" i="3"/>
  <c r="BI208" i="3"/>
  <c r="BH208" i="3"/>
  <c r="BG208" i="3"/>
  <c r="BF208" i="3"/>
  <c r="T208" i="3"/>
  <c r="R208" i="3"/>
  <c r="P208" i="3"/>
  <c r="BI206" i="3"/>
  <c r="BH206" i="3"/>
  <c r="BG206" i="3"/>
  <c r="BF206" i="3"/>
  <c r="T206" i="3"/>
  <c r="R206" i="3"/>
  <c r="P206" i="3"/>
  <c r="BI204" i="3"/>
  <c r="BH204" i="3"/>
  <c r="BG204" i="3"/>
  <c r="BF204" i="3"/>
  <c r="T204" i="3"/>
  <c r="R204" i="3"/>
  <c r="P204" i="3"/>
  <c r="BI202" i="3"/>
  <c r="BH202" i="3"/>
  <c r="BG202" i="3"/>
  <c r="BF202" i="3"/>
  <c r="T202" i="3"/>
  <c r="R202" i="3"/>
  <c r="P202" i="3"/>
  <c r="BI199" i="3"/>
  <c r="BH199" i="3"/>
  <c r="BG199" i="3"/>
  <c r="BF199" i="3"/>
  <c r="T199" i="3"/>
  <c r="R199" i="3"/>
  <c r="P199" i="3"/>
  <c r="BI198" i="3"/>
  <c r="BH198" i="3"/>
  <c r="BG198" i="3"/>
  <c r="BF198" i="3"/>
  <c r="T198" i="3"/>
  <c r="R198" i="3"/>
  <c r="P198" i="3"/>
  <c r="BI196" i="3"/>
  <c r="BH196" i="3"/>
  <c r="BG196" i="3"/>
  <c r="BF196" i="3"/>
  <c r="T196" i="3"/>
  <c r="R196" i="3"/>
  <c r="P196" i="3"/>
  <c r="BI191" i="3"/>
  <c r="BH191" i="3"/>
  <c r="BG191" i="3"/>
  <c r="BF191" i="3"/>
  <c r="T191" i="3"/>
  <c r="R191" i="3"/>
  <c r="P191" i="3"/>
  <c r="BI189" i="3"/>
  <c r="BH189" i="3"/>
  <c r="BG189" i="3"/>
  <c r="BF189" i="3"/>
  <c r="T189" i="3"/>
  <c r="R189" i="3"/>
  <c r="P189" i="3"/>
  <c r="BI186" i="3"/>
  <c r="BH186" i="3"/>
  <c r="BG186" i="3"/>
  <c r="BF186" i="3"/>
  <c r="T186" i="3"/>
  <c r="R186" i="3"/>
  <c r="P186" i="3"/>
  <c r="BI182" i="3"/>
  <c r="BH182" i="3"/>
  <c r="BG182" i="3"/>
  <c r="BF182" i="3"/>
  <c r="T182" i="3"/>
  <c r="T181" i="3"/>
  <c r="R182" i="3"/>
  <c r="R181" i="3" s="1"/>
  <c r="P182" i="3"/>
  <c r="P181" i="3"/>
  <c r="BI179" i="3"/>
  <c r="BH179" i="3"/>
  <c r="BG179" i="3"/>
  <c r="BF179" i="3"/>
  <c r="T179" i="3"/>
  <c r="R179" i="3"/>
  <c r="P179" i="3"/>
  <c r="BI176" i="3"/>
  <c r="BH176" i="3"/>
  <c r="BG176" i="3"/>
  <c r="BF176" i="3"/>
  <c r="T176" i="3"/>
  <c r="R176" i="3"/>
  <c r="P176" i="3"/>
  <c r="BI174" i="3"/>
  <c r="BH174" i="3"/>
  <c r="BG174" i="3"/>
  <c r="BF174" i="3"/>
  <c r="T174" i="3"/>
  <c r="R174" i="3"/>
  <c r="P174" i="3"/>
  <c r="BI169" i="3"/>
  <c r="BH169" i="3"/>
  <c r="BG169" i="3"/>
  <c r="BF169" i="3"/>
  <c r="T169" i="3"/>
  <c r="R169" i="3"/>
  <c r="P169" i="3"/>
  <c r="BI163" i="3"/>
  <c r="BH163" i="3"/>
  <c r="BG163" i="3"/>
  <c r="BF163" i="3"/>
  <c r="T163" i="3"/>
  <c r="R163" i="3"/>
  <c r="P163" i="3"/>
  <c r="BI159" i="3"/>
  <c r="BH159" i="3"/>
  <c r="BG159" i="3"/>
  <c r="BF159" i="3"/>
  <c r="T159" i="3"/>
  <c r="T158" i="3" s="1"/>
  <c r="R159" i="3"/>
  <c r="R158" i="3"/>
  <c r="P159" i="3"/>
  <c r="P158" i="3" s="1"/>
  <c r="BI156" i="3"/>
  <c r="BH156" i="3"/>
  <c r="BG156" i="3"/>
  <c r="BF156" i="3"/>
  <c r="T156" i="3"/>
  <c r="R156" i="3"/>
  <c r="P156" i="3"/>
  <c r="BI151" i="3"/>
  <c r="BH151" i="3"/>
  <c r="BG151" i="3"/>
  <c r="BF151" i="3"/>
  <c r="T151" i="3"/>
  <c r="R151" i="3"/>
  <c r="P151" i="3"/>
  <c r="BI147" i="3"/>
  <c r="BH147" i="3"/>
  <c r="BG147" i="3"/>
  <c r="BF147" i="3"/>
  <c r="T147" i="3"/>
  <c r="R147" i="3"/>
  <c r="P147" i="3"/>
  <c r="BI144" i="3"/>
  <c r="BH144" i="3"/>
  <c r="BG144" i="3"/>
  <c r="BF144" i="3"/>
  <c r="T144" i="3"/>
  <c r="R144" i="3"/>
  <c r="P144" i="3"/>
  <c r="BI142" i="3"/>
  <c r="BH142" i="3"/>
  <c r="BG142" i="3"/>
  <c r="BF142" i="3"/>
  <c r="T142" i="3"/>
  <c r="R142" i="3"/>
  <c r="P142" i="3"/>
  <c r="BI138" i="3"/>
  <c r="BH138" i="3"/>
  <c r="BG138" i="3"/>
  <c r="BF138" i="3"/>
  <c r="T138" i="3"/>
  <c r="R138" i="3"/>
  <c r="P138" i="3"/>
  <c r="BI134" i="3"/>
  <c r="BH134" i="3"/>
  <c r="BG134" i="3"/>
  <c r="BF134" i="3"/>
  <c r="T134" i="3"/>
  <c r="R134" i="3"/>
  <c r="P134" i="3"/>
  <c r="BI132" i="3"/>
  <c r="BH132" i="3"/>
  <c r="BG132" i="3"/>
  <c r="BF132" i="3"/>
  <c r="T132" i="3"/>
  <c r="R132" i="3"/>
  <c r="P132" i="3"/>
  <c r="BI129" i="3"/>
  <c r="BH129" i="3"/>
  <c r="BG129" i="3"/>
  <c r="BF129" i="3"/>
  <c r="T129" i="3"/>
  <c r="R129" i="3"/>
  <c r="P129" i="3"/>
  <c r="BI124" i="3"/>
  <c r="BH124" i="3"/>
  <c r="BG124" i="3"/>
  <c r="BF124" i="3"/>
  <c r="T124" i="3"/>
  <c r="R124" i="3"/>
  <c r="P124" i="3"/>
  <c r="BI122" i="3"/>
  <c r="BH122" i="3"/>
  <c r="BG122" i="3"/>
  <c r="BF122" i="3"/>
  <c r="T122" i="3"/>
  <c r="R122" i="3"/>
  <c r="P122" i="3"/>
  <c r="BI120" i="3"/>
  <c r="BH120" i="3"/>
  <c r="BG120" i="3"/>
  <c r="BF120" i="3"/>
  <c r="T120" i="3"/>
  <c r="R120" i="3"/>
  <c r="P120" i="3"/>
  <c r="BI117" i="3"/>
  <c r="BH117" i="3"/>
  <c r="BG117" i="3"/>
  <c r="BF117" i="3"/>
  <c r="T117" i="3"/>
  <c r="R117" i="3"/>
  <c r="P117" i="3"/>
  <c r="BI114" i="3"/>
  <c r="BH114" i="3"/>
  <c r="BG114" i="3"/>
  <c r="BF114" i="3"/>
  <c r="T114" i="3"/>
  <c r="R114" i="3"/>
  <c r="P114" i="3"/>
  <c r="BI111" i="3"/>
  <c r="BH111" i="3"/>
  <c r="BG111" i="3"/>
  <c r="BF111" i="3"/>
  <c r="T111" i="3"/>
  <c r="R111" i="3"/>
  <c r="P111" i="3"/>
  <c r="BI108" i="3"/>
  <c r="BH108" i="3"/>
  <c r="BG108" i="3"/>
  <c r="BF108" i="3"/>
  <c r="T108" i="3"/>
  <c r="R108" i="3"/>
  <c r="P108" i="3"/>
  <c r="BI103" i="3"/>
  <c r="BH103" i="3"/>
  <c r="BG103" i="3"/>
  <c r="BF103" i="3"/>
  <c r="T103" i="3"/>
  <c r="R103" i="3"/>
  <c r="P103" i="3"/>
  <c r="BI98" i="3"/>
  <c r="BH98" i="3"/>
  <c r="BG98" i="3"/>
  <c r="BF98" i="3"/>
  <c r="T98" i="3"/>
  <c r="R98" i="3"/>
  <c r="P98" i="3"/>
  <c r="BI96" i="3"/>
  <c r="BH96" i="3"/>
  <c r="BG96" i="3"/>
  <c r="BF96" i="3"/>
  <c r="T96" i="3"/>
  <c r="R96" i="3"/>
  <c r="P96" i="3"/>
  <c r="BI94" i="3"/>
  <c r="BH94" i="3"/>
  <c r="BG94" i="3"/>
  <c r="BF94" i="3"/>
  <c r="T94" i="3"/>
  <c r="R94" i="3"/>
  <c r="P94" i="3"/>
  <c r="J88" i="3"/>
  <c r="J87" i="3"/>
  <c r="F87" i="3"/>
  <c r="F85" i="3"/>
  <c r="E83" i="3"/>
  <c r="J55" i="3"/>
  <c r="J54" i="3"/>
  <c r="F54" i="3"/>
  <c r="F52" i="3"/>
  <c r="E50" i="3"/>
  <c r="J18" i="3"/>
  <c r="E18" i="3"/>
  <c r="F55" i="3"/>
  <c r="J17" i="3"/>
  <c r="J12" i="3"/>
  <c r="J85" i="3" s="1"/>
  <c r="E7" i="3"/>
  <c r="E81" i="3" s="1"/>
  <c r="J37" i="2"/>
  <c r="J36" i="2"/>
  <c r="AY55" i="1"/>
  <c r="J35" i="2"/>
  <c r="AX55" i="1"/>
  <c r="BI99" i="2"/>
  <c r="BH99" i="2"/>
  <c r="BG99" i="2"/>
  <c r="BF99" i="2"/>
  <c r="T99" i="2"/>
  <c r="T98" i="2"/>
  <c r="R99" i="2"/>
  <c r="R98" i="2"/>
  <c r="P99" i="2"/>
  <c r="P98" i="2"/>
  <c r="BI97" i="2"/>
  <c r="BH97" i="2"/>
  <c r="BG97" i="2"/>
  <c r="BF97" i="2"/>
  <c r="T97" i="2"/>
  <c r="R97" i="2"/>
  <c r="P97" i="2"/>
  <c r="BI96" i="2"/>
  <c r="BH96" i="2"/>
  <c r="BG96" i="2"/>
  <c r="BF96" i="2"/>
  <c r="T96" i="2"/>
  <c r="R96" i="2"/>
  <c r="P96" i="2"/>
  <c r="BI93" i="2"/>
  <c r="BH93" i="2"/>
  <c r="BG93" i="2"/>
  <c r="BF93" i="2"/>
  <c r="T93" i="2"/>
  <c r="R93" i="2"/>
  <c r="P93" i="2"/>
  <c r="BI91" i="2"/>
  <c r="F37" i="2" s="1"/>
  <c r="BH91" i="2"/>
  <c r="BG91" i="2"/>
  <c r="BF91" i="2"/>
  <c r="T91" i="2"/>
  <c r="R91" i="2"/>
  <c r="P91" i="2"/>
  <c r="BI89" i="2"/>
  <c r="BH89" i="2"/>
  <c r="BG89" i="2"/>
  <c r="BF89" i="2"/>
  <c r="T89" i="2"/>
  <c r="R89" i="2"/>
  <c r="P89" i="2"/>
  <c r="BI87" i="2"/>
  <c r="BH87" i="2"/>
  <c r="BG87" i="2"/>
  <c r="F35" i="2" s="1"/>
  <c r="BF87" i="2"/>
  <c r="T87" i="2"/>
  <c r="R87" i="2"/>
  <c r="P87" i="2"/>
  <c r="BI86" i="2"/>
  <c r="BH86" i="2"/>
  <c r="BG86" i="2"/>
  <c r="BF86" i="2"/>
  <c r="J34" i="2" s="1"/>
  <c r="T86" i="2"/>
  <c r="R86" i="2"/>
  <c r="P86" i="2"/>
  <c r="J80" i="2"/>
  <c r="J79" i="2"/>
  <c r="F79" i="2"/>
  <c r="F77" i="2"/>
  <c r="E75" i="2"/>
  <c r="J55" i="2"/>
  <c r="J54" i="2"/>
  <c r="F54" i="2"/>
  <c r="F52" i="2"/>
  <c r="E50" i="2"/>
  <c r="J18" i="2"/>
  <c r="E18" i="2"/>
  <c r="F80" i="2"/>
  <c r="J17" i="2"/>
  <c r="J12" i="2"/>
  <c r="J77" i="2" s="1"/>
  <c r="E7" i="2"/>
  <c r="E73" i="2" s="1"/>
  <c r="L50" i="1"/>
  <c r="AM50" i="1"/>
  <c r="AM49" i="1"/>
  <c r="L49" i="1"/>
  <c r="AM47" i="1"/>
  <c r="L47" i="1"/>
  <c r="L45" i="1"/>
  <c r="L44" i="1"/>
  <c r="J93" i="2"/>
  <c r="J204" i="3"/>
  <c r="J117" i="3"/>
  <c r="J145" i="4"/>
  <c r="J244" i="4"/>
  <c r="BK223" i="4"/>
  <c r="BK120" i="3"/>
  <c r="J196" i="3"/>
  <c r="BK180" i="4"/>
  <c r="J228" i="4"/>
  <c r="BK214" i="4"/>
  <c r="BK218" i="3"/>
  <c r="J220" i="3"/>
  <c r="BK108" i="3"/>
  <c r="J188" i="4"/>
  <c r="J139" i="4"/>
  <c r="J201" i="4"/>
  <c r="J87" i="2"/>
  <c r="BK204" i="3"/>
  <c r="BK206" i="3"/>
  <c r="BK188" i="4"/>
  <c r="BK106" i="4"/>
  <c r="J89" i="2"/>
  <c r="BK216" i="3"/>
  <c r="BK117" i="3"/>
  <c r="J195" i="4"/>
  <c r="BK151" i="4"/>
  <c r="BK202" i="3"/>
  <c r="BK143" i="4"/>
  <c r="J123" i="4"/>
  <c r="J223" i="4"/>
  <c r="BK99" i="2"/>
  <c r="J198" i="3"/>
  <c r="J151" i="3"/>
  <c r="BK204" i="4"/>
  <c r="BK145" i="4"/>
  <c r="J208" i="3"/>
  <c r="J202" i="3"/>
  <c r="J225" i="3"/>
  <c r="BK246" i="4"/>
  <c r="BK177" i="4"/>
  <c r="BK118" i="4"/>
  <c r="BK129" i="3"/>
  <c r="J218" i="3"/>
  <c r="J120" i="3"/>
  <c r="BK210" i="4"/>
  <c r="BK139" i="4"/>
  <c r="J96" i="2"/>
  <c r="BK225" i="3"/>
  <c r="J134" i="3"/>
  <c r="BK203" i="4"/>
  <c r="J174" i="4"/>
  <c r="J206" i="3"/>
  <c r="J199" i="3"/>
  <c r="J186" i="3"/>
  <c r="BK201" i="4"/>
  <c r="BK147" i="3"/>
  <c r="BK244" i="4"/>
  <c r="BK126" i="4"/>
  <c r="BK249" i="4"/>
  <c r="BK97" i="2"/>
  <c r="BK114" i="3"/>
  <c r="BK208" i="3"/>
  <c r="BK230" i="4"/>
  <c r="BK141" i="4"/>
  <c r="J163" i="3"/>
  <c r="J157" i="4"/>
  <c r="J90" i="4"/>
  <c r="BK93" i="2"/>
  <c r="BK182" i="3"/>
  <c r="BK151" i="3"/>
  <c r="BK169" i="3"/>
  <c r="J136" i="4"/>
  <c r="J191" i="4"/>
  <c r="J103" i="4"/>
  <c r="J222" i="3"/>
  <c r="BK163" i="3"/>
  <c r="J142" i="3"/>
  <c r="J151" i="4"/>
  <c r="J246" i="4"/>
  <c r="BK142" i="3"/>
  <c r="BK94" i="3"/>
  <c r="J218" i="4"/>
  <c r="BK90" i="4"/>
  <c r="J236" i="4"/>
  <c r="J114" i="4"/>
  <c r="J170" i="4"/>
  <c r="BK199" i="4"/>
  <c r="BK239" i="4"/>
  <c r="BK86" i="2"/>
  <c r="J132" i="3"/>
  <c r="J176" i="3"/>
  <c r="J126" i="4"/>
  <c r="J177" i="4"/>
  <c r="J100" i="4"/>
  <c r="J212" i="4"/>
  <c r="BK228" i="4"/>
  <c r="BK218" i="4"/>
  <c r="J114" i="3"/>
  <c r="J179" i="3"/>
  <c r="J138" i="3"/>
  <c r="BK132" i="4"/>
  <c r="J239" i="4"/>
  <c r="J91" i="2"/>
  <c r="BK191" i="3"/>
  <c r="BK138" i="3"/>
  <c r="BK98" i="3"/>
  <c r="BK130" i="4"/>
  <c r="AS54" i="1"/>
  <c r="BK220" i="3"/>
  <c r="J253" i="4"/>
  <c r="J242" i="4"/>
  <c r="J214" i="4"/>
  <c r="BK91" i="2"/>
  <c r="J174" i="3"/>
  <c r="BK134" i="3"/>
  <c r="J226" i="4"/>
  <c r="BK166" i="4"/>
  <c r="BK236" i="4"/>
  <c r="BK159" i="3"/>
  <c r="J141" i="4"/>
  <c r="BK207" i="4"/>
  <c r="J130" i="4"/>
  <c r="BK96" i="2"/>
  <c r="BK210" i="3"/>
  <c r="BK96" i="3"/>
  <c r="BK195" i="4"/>
  <c r="BK114" i="4"/>
  <c r="BK179" i="3"/>
  <c r="BK103" i="3"/>
  <c r="J106" i="4"/>
  <c r="J118" i="4"/>
  <c r="BK89" i="2"/>
  <c r="BK222" i="3"/>
  <c r="J216" i="3"/>
  <c r="BK221" i="4"/>
  <c r="J210" i="4"/>
  <c r="J99" i="2"/>
  <c r="J96" i="3"/>
  <c r="J210" i="3"/>
  <c r="J221" i="4"/>
  <c r="J203" i="4"/>
  <c r="BK191" i="4"/>
  <c r="J144" i="3"/>
  <c r="J189" i="3"/>
  <c r="BK242" i="4"/>
  <c r="BK197" i="4"/>
  <c r="J111" i="3"/>
  <c r="J95" i="4"/>
  <c r="BK226" i="4"/>
  <c r="F36" i="2"/>
  <c r="BK156" i="3"/>
  <c r="J108" i="3"/>
  <c r="BK132" i="3"/>
  <c r="BK157" i="4"/>
  <c r="J111" i="4"/>
  <c r="J191" i="3"/>
  <c r="J124" i="3"/>
  <c r="J122" i="3"/>
  <c r="J199" i="4"/>
  <c r="BK212" i="4"/>
  <c r="J86" i="2"/>
  <c r="BK186" i="3"/>
  <c r="BK122" i="3"/>
  <c r="J180" i="4"/>
  <c r="BK111" i="4"/>
  <c r="J97" i="2"/>
  <c r="BK189" i="3"/>
  <c r="J98" i="3"/>
  <c r="BK170" i="4"/>
  <c r="J143" i="4"/>
  <c r="J212" i="3"/>
  <c r="BK144" i="3"/>
  <c r="J103" i="3"/>
  <c r="J166" i="4"/>
  <c r="J94" i="3"/>
  <c r="J204" i="4"/>
  <c r="BK253" i="4"/>
  <c r="BK87" i="2"/>
  <c r="J169" i="3"/>
  <c r="BK196" i="3"/>
  <c r="J249" i="4"/>
  <c r="J197" i="4"/>
  <c r="J159" i="3"/>
  <c r="BK212" i="3"/>
  <c r="BK124" i="3"/>
  <c r="BK174" i="4"/>
  <c r="J207" i="4"/>
  <c r="BK199" i="3"/>
  <c r="BK176" i="3"/>
  <c r="BK198" i="3"/>
  <c r="J156" i="3"/>
  <c r="BK123" i="4"/>
  <c r="BK95" i="4"/>
  <c r="BK174" i="3"/>
  <c r="J147" i="3"/>
  <c r="BK100" i="4"/>
  <c r="J230" i="4"/>
  <c r="J182" i="3"/>
  <c r="J129" i="3"/>
  <c r="BK136" i="4"/>
  <c r="J132" i="4"/>
  <c r="BK111" i="3"/>
  <c r="BK103" i="4"/>
  <c r="F34" i="2" l="1"/>
  <c r="R95" i="2"/>
  <c r="T93" i="3"/>
  <c r="BK162" i="3"/>
  <c r="J162" i="3" s="1"/>
  <c r="J64" i="3" s="1"/>
  <c r="T173" i="3"/>
  <c r="T201" i="3"/>
  <c r="T200" i="3" s="1"/>
  <c r="BK89" i="4"/>
  <c r="J89" i="4"/>
  <c r="J61" i="4"/>
  <c r="P150" i="4"/>
  <c r="BK235" i="4"/>
  <c r="J235" i="4"/>
  <c r="J64" i="4"/>
  <c r="T95" i="2"/>
  <c r="P93" i="3"/>
  <c r="BK173" i="3"/>
  <c r="J173" i="3"/>
  <c r="J65" i="3" s="1"/>
  <c r="P201" i="3"/>
  <c r="P200" i="3"/>
  <c r="R194" i="4"/>
  <c r="R85" i="2"/>
  <c r="R84" i="2"/>
  <c r="R83" i="2" s="1"/>
  <c r="R150" i="3"/>
  <c r="R162" i="3"/>
  <c r="BK201" i="3"/>
  <c r="J201" i="3" s="1"/>
  <c r="J70" i="3" s="1"/>
  <c r="R89" i="4"/>
  <c r="T194" i="4"/>
  <c r="BK95" i="2"/>
  <c r="J95" i="2"/>
  <c r="J62" i="2" s="1"/>
  <c r="P150" i="3"/>
  <c r="R173" i="3"/>
  <c r="P185" i="3"/>
  <c r="P184" i="3" s="1"/>
  <c r="T150" i="4"/>
  <c r="P85" i="2"/>
  <c r="BK93" i="3"/>
  <c r="J93" i="3" s="1"/>
  <c r="J61" i="3" s="1"/>
  <c r="T150" i="3"/>
  <c r="P162" i="3"/>
  <c r="BK185" i="3"/>
  <c r="J185" i="3"/>
  <c r="J68" i="3" s="1"/>
  <c r="R185" i="3"/>
  <c r="R184" i="3" s="1"/>
  <c r="T89" i="4"/>
  <c r="T88" i="4" s="1"/>
  <c r="T87" i="4" s="1"/>
  <c r="P194" i="4"/>
  <c r="T235" i="4"/>
  <c r="T85" i="2"/>
  <c r="T84" i="2"/>
  <c r="T83" i="2" s="1"/>
  <c r="R93" i="3"/>
  <c r="R92" i="3" s="1"/>
  <c r="T162" i="3"/>
  <c r="T185" i="3"/>
  <c r="T184" i="3"/>
  <c r="BK150" i="4"/>
  <c r="J150" i="4"/>
  <c r="J62" i="4" s="1"/>
  <c r="BK194" i="4"/>
  <c r="J194" i="4" s="1"/>
  <c r="J63" i="4" s="1"/>
  <c r="P235" i="4"/>
  <c r="BK85" i="2"/>
  <c r="P95" i="2"/>
  <c r="BK150" i="3"/>
  <c r="J150" i="3" s="1"/>
  <c r="J62" i="3" s="1"/>
  <c r="P173" i="3"/>
  <c r="R201" i="3"/>
  <c r="R200" i="3" s="1"/>
  <c r="P89" i="4"/>
  <c r="P88" i="4" s="1"/>
  <c r="P87" i="4" s="1"/>
  <c r="AU57" i="1" s="1"/>
  <c r="R150" i="4"/>
  <c r="R235" i="4"/>
  <c r="BK252" i="4"/>
  <c r="J252" i="4" s="1"/>
  <c r="J67" i="4" s="1"/>
  <c r="BK181" i="3"/>
  <c r="J181" i="3"/>
  <c r="J66" i="3" s="1"/>
  <c r="BK248" i="4"/>
  <c r="J248" i="4" s="1"/>
  <c r="J65" i="4" s="1"/>
  <c r="BK98" i="2"/>
  <c r="J98" i="2"/>
  <c r="J63" i="2" s="1"/>
  <c r="BK158" i="3"/>
  <c r="J158" i="3" s="1"/>
  <c r="J63" i="3" s="1"/>
  <c r="BK224" i="3"/>
  <c r="BK200" i="3" s="1"/>
  <c r="J200" i="3" s="1"/>
  <c r="J69" i="3" s="1"/>
  <c r="J224" i="3"/>
  <c r="J71" i="3" s="1"/>
  <c r="BK184" i="3"/>
  <c r="J184" i="3" s="1"/>
  <c r="J67" i="3" s="1"/>
  <c r="BE90" i="4"/>
  <c r="BE139" i="4"/>
  <c r="BE141" i="4"/>
  <c r="BE177" i="4"/>
  <c r="BE210" i="4"/>
  <c r="BE239" i="4"/>
  <c r="BE253" i="4"/>
  <c r="J52" i="4"/>
  <c r="E77" i="4"/>
  <c r="BE136" i="4"/>
  <c r="BE143" i="4"/>
  <c r="BE145" i="4"/>
  <c r="BE151" i="4"/>
  <c r="BE180" i="4"/>
  <c r="BE199" i="4"/>
  <c r="BE221" i="4"/>
  <c r="BE249" i="4"/>
  <c r="BE130" i="4"/>
  <c r="BE170" i="4"/>
  <c r="BE195" i="4"/>
  <c r="BE197" i="4"/>
  <c r="BE201" i="4"/>
  <c r="BE204" i="4"/>
  <c r="BE230" i="4"/>
  <c r="F55" i="4"/>
  <c r="BE118" i="4"/>
  <c r="BE126" i="4"/>
  <c r="BE157" i="4"/>
  <c r="BE166" i="4"/>
  <c r="BE207" i="4"/>
  <c r="BE218" i="4"/>
  <c r="BE228" i="4"/>
  <c r="BE244" i="4"/>
  <c r="BE95" i="4"/>
  <c r="BE100" i="4"/>
  <c r="BE103" i="4"/>
  <c r="BE188" i="4"/>
  <c r="BE212" i="4"/>
  <c r="BE246" i="4"/>
  <c r="BE106" i="4"/>
  <c r="BE111" i="4"/>
  <c r="BE132" i="4"/>
  <c r="BE214" i="4"/>
  <c r="BE236" i="4"/>
  <c r="BE242" i="4"/>
  <c r="BE114" i="4"/>
  <c r="BE174" i="4"/>
  <c r="BE123" i="4"/>
  <c r="BE191" i="4"/>
  <c r="BE203" i="4"/>
  <c r="BE223" i="4"/>
  <c r="BE226" i="4"/>
  <c r="J85" i="2"/>
  <c r="J61" i="2"/>
  <c r="E48" i="3"/>
  <c r="BE94" i="3"/>
  <c r="BE117" i="3"/>
  <c r="BE144" i="3"/>
  <c r="F88" i="3"/>
  <c r="BE108" i="3"/>
  <c r="BE114" i="3"/>
  <c r="BE151" i="3"/>
  <c r="BE174" i="3"/>
  <c r="BE176" i="3"/>
  <c r="BE191" i="3"/>
  <c r="BE225" i="3"/>
  <c r="BE103" i="3"/>
  <c r="BE132" i="3"/>
  <c r="BE142" i="3"/>
  <c r="BE163" i="3"/>
  <c r="BE198" i="3"/>
  <c r="BE199" i="3"/>
  <c r="BE216" i="3"/>
  <c r="BE220" i="3"/>
  <c r="BE222" i="3"/>
  <c r="BE111" i="3"/>
  <c r="BE120" i="3"/>
  <c r="BE122" i="3"/>
  <c r="BE129" i="3"/>
  <c r="BE159" i="3"/>
  <c r="BE182" i="3"/>
  <c r="BE206" i="3"/>
  <c r="BE208" i="3"/>
  <c r="J52" i="3"/>
  <c r="BE96" i="3"/>
  <c r="BE196" i="3"/>
  <c r="BE204" i="3"/>
  <c r="BE218" i="3"/>
  <c r="BE124" i="3"/>
  <c r="BE147" i="3"/>
  <c r="BE156" i="3"/>
  <c r="BE169" i="3"/>
  <c r="BE186" i="3"/>
  <c r="BE189" i="3"/>
  <c r="BE202" i="3"/>
  <c r="BE210" i="3"/>
  <c r="BE212" i="3"/>
  <c r="BE98" i="3"/>
  <c r="BE134" i="3"/>
  <c r="BE138" i="3"/>
  <c r="BE179" i="3"/>
  <c r="BC55" i="1"/>
  <c r="AW55" i="1"/>
  <c r="E48" i="2"/>
  <c r="J52" i="2"/>
  <c r="F55" i="2"/>
  <c r="BE86" i="2"/>
  <c r="BE87" i="2"/>
  <c r="BE89" i="2"/>
  <c r="BE91" i="2"/>
  <c r="BE93" i="2"/>
  <c r="BE96" i="2"/>
  <c r="BE97" i="2"/>
  <c r="BE99" i="2"/>
  <c r="BB55" i="1"/>
  <c r="BA55" i="1"/>
  <c r="BD55" i="1"/>
  <c r="F36" i="4"/>
  <c r="BC57" i="1" s="1"/>
  <c r="F37" i="3"/>
  <c r="BD56" i="1" s="1"/>
  <c r="F37" i="4"/>
  <c r="BD57" i="1" s="1"/>
  <c r="F35" i="4"/>
  <c r="BB57" i="1" s="1"/>
  <c r="F34" i="4"/>
  <c r="BA57" i="1" s="1"/>
  <c r="F34" i="3"/>
  <c r="BA56" i="1" s="1"/>
  <c r="J34" i="4"/>
  <c r="AW57" i="1" s="1"/>
  <c r="F35" i="3"/>
  <c r="BB56" i="1" s="1"/>
  <c r="F36" i="3"/>
  <c r="BC56" i="1" s="1"/>
  <c r="J34" i="3"/>
  <c r="AW56" i="1" s="1"/>
  <c r="BK92" i="3" l="1"/>
  <c r="J92" i="3" s="1"/>
  <c r="J60" i="3" s="1"/>
  <c r="R88" i="4"/>
  <c r="R87" i="4"/>
  <c r="BK84" i="2"/>
  <c r="BK83" i="2" s="1"/>
  <c r="J83" i="2" s="1"/>
  <c r="J59" i="2" s="1"/>
  <c r="R91" i="3"/>
  <c r="P84" i="2"/>
  <c r="P83" i="2"/>
  <c r="AU55" i="1"/>
  <c r="P92" i="3"/>
  <c r="P91" i="3" s="1"/>
  <c r="AU56" i="1" s="1"/>
  <c r="T92" i="3"/>
  <c r="T91" i="3"/>
  <c r="BK88" i="4"/>
  <c r="J88" i="4"/>
  <c r="J60" i="4"/>
  <c r="BK251" i="4"/>
  <c r="J251" i="4" s="1"/>
  <c r="J66" i="4" s="1"/>
  <c r="BK91" i="3"/>
  <c r="J91" i="3"/>
  <c r="J59" i="3" s="1"/>
  <c r="BC54" i="1"/>
  <c r="W32" i="1"/>
  <c r="J33" i="4"/>
  <c r="AV57" i="1" s="1"/>
  <c r="AT57" i="1" s="1"/>
  <c r="J33" i="2"/>
  <c r="AV55" i="1"/>
  <c r="AT55" i="1" s="1"/>
  <c r="F33" i="4"/>
  <c r="AZ57" i="1"/>
  <c r="F33" i="3"/>
  <c r="AZ56" i="1" s="1"/>
  <c r="F33" i="2"/>
  <c r="AZ55" i="1"/>
  <c r="BD54" i="1"/>
  <c r="W33" i="1" s="1"/>
  <c r="BA54" i="1"/>
  <c r="W30" i="1"/>
  <c r="BB54" i="1"/>
  <c r="W31" i="1" s="1"/>
  <c r="J33" i="3"/>
  <c r="AV56" i="1"/>
  <c r="AT56" i="1"/>
  <c r="J84" i="2" l="1"/>
  <c r="J60" i="2" s="1"/>
  <c r="BK87" i="4"/>
  <c r="J87" i="4"/>
  <c r="J59" i="4" s="1"/>
  <c r="AU54" i="1"/>
  <c r="J30" i="2"/>
  <c r="AG55" i="1" s="1"/>
  <c r="AX54" i="1"/>
  <c r="AY54" i="1"/>
  <c r="AW54" i="1"/>
  <c r="AK30" i="1"/>
  <c r="J30" i="3"/>
  <c r="AG56" i="1" s="1"/>
  <c r="AZ54" i="1"/>
  <c r="W29" i="1"/>
  <c r="J39" i="2" l="1"/>
  <c r="J39" i="3"/>
  <c r="AN56" i="1"/>
  <c r="AN55" i="1"/>
  <c r="J30" i="4"/>
  <c r="AG57" i="1" s="1"/>
  <c r="AV54" i="1"/>
  <c r="AK29" i="1"/>
  <c r="J39" i="4" l="1"/>
  <c r="AN57" i="1"/>
  <c r="AG54" i="1"/>
  <c r="AK26" i="1"/>
  <c r="AK35" i="1" s="1"/>
  <c r="AT54" i="1"/>
  <c r="AN54" i="1"/>
</calcChain>
</file>

<file path=xl/sharedStrings.xml><?xml version="1.0" encoding="utf-8"?>
<sst xmlns="http://schemas.openxmlformats.org/spreadsheetml/2006/main" count="4053" uniqueCount="850">
  <si>
    <t>Export Komplet</t>
  </si>
  <si>
    <t>VZ</t>
  </si>
  <si>
    <t>2.0</t>
  </si>
  <si>
    <t>ZAMOK</t>
  </si>
  <si>
    <t>False</t>
  </si>
  <si>
    <t>{67aed872-e289-439d-9ccc-c29e9e84d1da}</t>
  </si>
  <si>
    <t>0,01</t>
  </si>
  <si>
    <t>21</t>
  </si>
  <si>
    <t>12</t>
  </si>
  <si>
    <t>REKAPITULACE STAVBY</t>
  </si>
  <si>
    <t>v ---  níže se nacházejí doplnkové a pomocné údaje k sestavám  --- v</t>
  </si>
  <si>
    <t>Návod na vyplnění</t>
  </si>
  <si>
    <t>0,001</t>
  </si>
  <si>
    <t>Kód:</t>
  </si>
  <si>
    <t>28/2021</t>
  </si>
  <si>
    <t>Měnit lze pouze buňky se žlutým podbarvením!_x000D_
_x000D_
1) v Rekapitulaci stavby vyplňte údaje o Uchazeči (přenesou se do ostatních sestav i v jiných listech)_x000D_
_x000D_
2) na vybraných listech vyplňte v sestavě Soupis prací ceny u položek</t>
  </si>
  <si>
    <t>Stavba:</t>
  </si>
  <si>
    <t>Přechod pro chodce, ul. Dvořákova, Kyjov</t>
  </si>
  <si>
    <t>KSO:</t>
  </si>
  <si>
    <t/>
  </si>
  <si>
    <t>CC-CZ:</t>
  </si>
  <si>
    <t>Místo:</t>
  </si>
  <si>
    <t>Kyjov</t>
  </si>
  <si>
    <t>Datum:</t>
  </si>
  <si>
    <t>10. 6. 2024</t>
  </si>
  <si>
    <t>Zadavatel:</t>
  </si>
  <si>
    <t>IČ:</t>
  </si>
  <si>
    <t>00285030</t>
  </si>
  <si>
    <t>Město Kyjov</t>
  </si>
  <si>
    <t>DIČ:</t>
  </si>
  <si>
    <t>CZ00285030</t>
  </si>
  <si>
    <t>Uchazeč:</t>
  </si>
  <si>
    <t>Vyplň údaj</t>
  </si>
  <si>
    <t>Projektant:</t>
  </si>
  <si>
    <t>03271064</t>
  </si>
  <si>
    <t>Ing. Vojtěch Holub</t>
  </si>
  <si>
    <t>CZ8108180828</t>
  </si>
  <si>
    <t>True</t>
  </si>
  <si>
    <t>Zpracovatel:</t>
  </si>
  <si>
    <t>Poznámka:</t>
  </si>
  <si>
    <t>Soupis prací je sestaven s využitím Cenové soustavy ÚRS. Položky, které pochází z této cenové soustavy, jsou ve sloupci 'Cenová soustava' označeny popisem 'CS ÚRS' a úrovní příslušného kalendářního pololetí. Veškeré další informace vymezující popis a podmínky použití těchto položek z Cenové soustavy, které nejsou uvedeny přímo v soupisu prací, jsou neomezeně dálkově k dispozici na webu podminky.urs.cz.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</si>
  <si>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</si>
  <si>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</si>
  <si>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</si>
  <si>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</si>
  <si>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</si>
  <si>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</si>
  <si>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</si>
  <si>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</si>
  <si>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</si>
  <si>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</si>
  <si>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</si>
  <si>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</si>
  <si>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</si>
  <si>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</si>
  <si>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</si>
  <si>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</si>
  <si>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</si>
  <si>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</si>
  <si>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</si>
  <si>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</si>
  <si>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</si>
  <si>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</si>
  <si>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</si>
  <si>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</si>
  <si>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</si>
  <si>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</si>
  <si>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</si>
  <si>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</si>
  <si>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</si>
  <si>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</si>
  <si>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</si>
  <si>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</si>
  <si>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stavby celkem</t>
  </si>
  <si>
    <t>D</t>
  </si>
  <si>
    <t>0</t>
  </si>
  <si>
    <t>###NOIMPORT###</t>
  </si>
  <si>
    <t>IMPORT</t>
  </si>
  <si>
    <t>{00000000-0000-0000-0000-000000000000}</t>
  </si>
  <si>
    <t>/</t>
  </si>
  <si>
    <t>SO 001</t>
  </si>
  <si>
    <t>Vedlejší rozpočtové náklady</t>
  </si>
  <si>
    <t>STA</t>
  </si>
  <si>
    <t>1</t>
  </si>
  <si>
    <t>{1da1d530-e81d-478b-b57a-9e4e3e7b214f}</t>
  </si>
  <si>
    <t>2</t>
  </si>
  <si>
    <t>SO 401</t>
  </si>
  <si>
    <t>Veřejné osvětlení</t>
  </si>
  <si>
    <t>{19d0f8d5-65a2-4a74-9951-95291bfcc4e7}</t>
  </si>
  <si>
    <t>SO 101</t>
  </si>
  <si>
    <t>Zpevněné plochy</t>
  </si>
  <si>
    <t>{55d1fb76-8637-4a01-bd36-54aec799b61d}</t>
  </si>
  <si>
    <t>KRYCÍ LIST SOUPISU PRACÍ</t>
  </si>
  <si>
    <t>Objekt:</t>
  </si>
  <si>
    <t>SO 001 - Vedlejší rozpočtové náklady</t>
  </si>
  <si>
    <t xml:space="preserve"> </t>
  </si>
  <si>
    <t xml:space="preserve"> Ing. Vojtěch Holub</t>
  </si>
  <si>
    <t>REKAPITULACE ČLENĚNÍ SOUPISU PRACÍ</t>
  </si>
  <si>
    <t>Kód dílu - Popis</t>
  </si>
  <si>
    <t>Cena celkem [CZK]</t>
  </si>
  <si>
    <t>-1</t>
  </si>
  <si>
    <t>VRN - Vedlejší rozpočtové náklady</t>
  </si>
  <si>
    <t xml:space="preserve">    VRN1 - Průzkumné, geodetické a projektové práce</t>
  </si>
  <si>
    <t xml:space="preserve">    VRN3 - Zařízení staveniště</t>
  </si>
  <si>
    <t xml:space="preserve">    VRN4 - Inženýrská činnost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</si>
  <si>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</si>
  <si>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</si>
  <si>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</si>
  <si>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</si>
  <si>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</si>
  <si>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</si>
  <si>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</si>
  <si>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</si>
  <si>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</si>
  <si>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</si>
  <si>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</si>
  <si>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</si>
  <si>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</si>
  <si>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VRN</t>
  </si>
  <si>
    <t>5</t>
  </si>
  <si>
    <t>ROZPOCET</t>
  </si>
  <si>
    <t>VRN1</t>
  </si>
  <si>
    <t>Průzkumné, geodetické a projektové práce</t>
  </si>
  <si>
    <t>K</t>
  </si>
  <si>
    <t>011314000</t>
  </si>
  <si>
    <t>Archeologický dohled</t>
  </si>
  <si>
    <t>…</t>
  </si>
  <si>
    <t>1024</t>
  </si>
  <si>
    <t>1617243559</t>
  </si>
  <si>
    <t>012203000</t>
  </si>
  <si>
    <t>Geodetické práce při provádění stavby</t>
  </si>
  <si>
    <t>1630295835</t>
  </si>
  <si>
    <t>VV</t>
  </si>
  <si>
    <t>"geodetické vytyčení stavby"1</t>
  </si>
  <si>
    <t>3</t>
  </si>
  <si>
    <t>012303000</t>
  </si>
  <si>
    <t>Geodetické práce po výstavbě</t>
  </si>
  <si>
    <t>-540152972</t>
  </si>
  <si>
    <t>"geodetické zaměření skutečného stavu"1</t>
  </si>
  <si>
    <t>4</t>
  </si>
  <si>
    <t>013254000</t>
  </si>
  <si>
    <t>Dokumentace skutečného provedení stavby</t>
  </si>
  <si>
    <t>-325792222</t>
  </si>
  <si>
    <t>"Zpracování a předání dokumentace skutečného provedení stavby DSPS (3 paré + 1 elektronické) objednateli - pro celou stavbu dle platné vyhlášky"1</t>
  </si>
  <si>
    <t>013294000</t>
  </si>
  <si>
    <t>Ostatní dokumentace</t>
  </si>
  <si>
    <t>kpl</t>
  </si>
  <si>
    <t>413070555</t>
  </si>
  <si>
    <t>"stanovení typu svítidla parkového pro uliční osvětlení"1</t>
  </si>
  <si>
    <t>VRN3</t>
  </si>
  <si>
    <t>Zařízení staveniště</t>
  </si>
  <si>
    <t>6</t>
  </si>
  <si>
    <t>032103000</t>
  </si>
  <si>
    <t>Náklady na stavební buňky</t>
  </si>
  <si>
    <t>-242815813</t>
  </si>
  <si>
    <t>7</t>
  </si>
  <si>
    <t>034303000</t>
  </si>
  <si>
    <t>Dopravní značení na staveništi</t>
  </si>
  <si>
    <t>-537445532</t>
  </si>
  <si>
    <t>VRN4</t>
  </si>
  <si>
    <t>Inženýrská činnost</t>
  </si>
  <si>
    <t>8</t>
  </si>
  <si>
    <t>043002000</t>
  </si>
  <si>
    <t>Zkoušky a ostatní měření</t>
  </si>
  <si>
    <t>-926301514</t>
  </si>
  <si>
    <t>"statická zkouška na sanovaném podloží"2</t>
  </si>
  <si>
    <t>"statická zkouška na vrchní podkladní vrstvě ŠD"2</t>
  </si>
  <si>
    <t>Součet</t>
  </si>
  <si>
    <t>SO 401 - Veřejné osvětlení</t>
  </si>
  <si>
    <t>HSV - Práce a dodávky HSV</t>
  </si>
  <si>
    <t xml:space="preserve">    1 - Zemní práce</t>
  </si>
  <si>
    <t xml:space="preserve">    2 - Zakládání</t>
  </si>
  <si>
    <t xml:space="preserve">    4 - Vodorovné konstrukce</t>
  </si>
  <si>
    <t xml:space="preserve">    5 - Komunikace pozemní</t>
  </si>
  <si>
    <t xml:space="preserve">    997 - Přesun sutě</t>
  </si>
  <si>
    <t xml:space="preserve">    998 - Přesun hmot</t>
  </si>
  <si>
    <t>PSV - Práce a dodávky PSV</t>
  </si>
  <si>
    <t xml:space="preserve">    741 - Elektroinstalace - silnoproud</t>
  </si>
  <si>
    <t>M - Práce a dodávky M</t>
  </si>
  <si>
    <t xml:space="preserve">    21-M - Elektromontáže</t>
  </si>
  <si>
    <t xml:space="preserve">    46-M - Zemní práce při extr.mont.pracích</t>
  </si>
  <si>
    <t>HSV</t>
  </si>
  <si>
    <t>Práce a dodávky HSV</t>
  </si>
  <si>
    <t>Zemní práce</t>
  </si>
  <si>
    <t>113106023</t>
  </si>
  <si>
    <t>Rozebrání dlažeb a dílců při překopech inženýrských sítí s přemístěním hmot na skládku na vzdálenost do 3 m nebo s naložením na dopravní prostředek ručně komunikací pro pěší s ložem z kameniva nebo živice a s výplní spár ze zámkové dlažby</t>
  </si>
  <si>
    <t>m2</t>
  </si>
  <si>
    <t>CS ÚRS 2024 02</t>
  </si>
  <si>
    <t>-361132976</t>
  </si>
  <si>
    <t>Online PSC</t>
  </si>
  <si>
    <t>https://podminky.urs.cz/item/CS_URS_2024_02/113106023</t>
  </si>
  <si>
    <t>113107412</t>
  </si>
  <si>
    <t>Odstranění podkladů nebo krytů při překopech inženýrských sítí s přemístěním hmot na skládku ve vzdálenosti do 3 m nebo s naložením na dopravní prostředek strojně plochy jednotlivě do 15 m2 z kameniva těženého, o tl. vrstvy přes 100 do 200 mm</t>
  </si>
  <si>
    <t>1235930330</t>
  </si>
  <si>
    <t>https://podminky.urs.cz/item/CS_URS_2024_02/113107412</t>
  </si>
  <si>
    <t>131251201</t>
  </si>
  <si>
    <t>Hloubení zapažených jam a zářezů strojně s urovnáním dna do předepsaného profilu a spádu v hornině třídy těžitelnosti I skupiny 3 do 20 m3</t>
  </si>
  <si>
    <t>m3</t>
  </si>
  <si>
    <t>1313544028</t>
  </si>
  <si>
    <t>https://podminky.urs.cz/item/CS_URS_2024_02/131251201</t>
  </si>
  <si>
    <t>"výkop pro západní stožár"0,8*0,8*1,5</t>
  </si>
  <si>
    <t>"výkop pro východní sožáry"(0,55*0,55*(1,3-0,29-0,2+1,5))*2</t>
  </si>
  <si>
    <t>132251101</t>
  </si>
  <si>
    <t>Hloubení nezapažených rýh šířky do 800 mm strojně s urovnáním dna do předepsaného profilu a spádu v hornině třídy těžitelnosti I skupiny 3 do 20 m3</t>
  </si>
  <si>
    <t>254771986</t>
  </si>
  <si>
    <t>https://podminky.urs.cz/item/CS_URS_2024_02/132251101</t>
  </si>
  <si>
    <t>"vedení VO pod rekostruovaným chodníkem"4,4*0,3*0,15</t>
  </si>
  <si>
    <t>"vedení VO mimo rekostruovaný chodník"7,5*0,3*(0,15+0,2)</t>
  </si>
  <si>
    <t>132251251</t>
  </si>
  <si>
    <t>Hloubení nezapažených rýh šířky přes 800 do 2 000 mm strojně s urovnáním dna do předepsaného profilu a spádu v hornině třídy těžitelnosti I skupiny 3 do 20 m3</t>
  </si>
  <si>
    <t>1226004737</t>
  </si>
  <si>
    <t>https://podminky.urs.cz/item/CS_URS_2024_02/132251251</t>
  </si>
  <si>
    <t>"startovací a koncová jáma protlaku"(2*1*0,85)*2</t>
  </si>
  <si>
    <t>141720015</t>
  </si>
  <si>
    <t>Neřízený zemní protlak v hornině třídy těžitelnosti I a II, skupiny 3 a 4 průměru protlaku přes 90 do 110 mm</t>
  </si>
  <si>
    <t>m</t>
  </si>
  <si>
    <t>-1692538563</t>
  </si>
  <si>
    <t>https://podminky.urs.cz/item/CS_URS_2024_02/141720015</t>
  </si>
  <si>
    <t>"PE DN110"7,5</t>
  </si>
  <si>
    <t>151101101</t>
  </si>
  <si>
    <t>Zřízení pažení a rozepření stěn rýh pro podzemní vedení příložné pro jakoukoliv mezerovitost, hloubky do 2 m</t>
  </si>
  <si>
    <t>-1000993641</t>
  </si>
  <si>
    <t>https://podminky.urs.cz/item/CS_URS_2024_02/151101101</t>
  </si>
  <si>
    <t>"výkop pro západní stožár"0,8*1,5*4</t>
  </si>
  <si>
    <t>151101102</t>
  </si>
  <si>
    <t>Zřízení pažení a rozepření stěn rýh pro podzemní vedení příložné pro jakoukoliv mezerovitost, hloubky přes 2 do 4 m</t>
  </si>
  <si>
    <t>462584934</t>
  </si>
  <si>
    <t>https://podminky.urs.cz/item/CS_URS_2024_02/151101102</t>
  </si>
  <si>
    <t>"výkop pro východní stožáry"(0,55*(1,3-0,29-0,2+1,5)*4)*2</t>
  </si>
  <si>
    <t>9</t>
  </si>
  <si>
    <t>151101111</t>
  </si>
  <si>
    <t>Odstranění pažení a rozepření stěn rýh pro podzemní vedení s uložením materiálu na vzdálenost do 3 m od kraje výkopu příložné, hloubky do 2 m</t>
  </si>
  <si>
    <t>-420112006</t>
  </si>
  <si>
    <t>https://podminky.urs.cz/item/CS_URS_2024_02/151101111</t>
  </si>
  <si>
    <t>10</t>
  </si>
  <si>
    <t>151101112</t>
  </si>
  <si>
    <t>Odstranění pažení a rozepření stěn rýh pro podzemní vedení s uložením materiálu na vzdálenost do 3 m od kraje výkopu příložné, hloubky přes 2 do 4 m</t>
  </si>
  <si>
    <t>668628213</t>
  </si>
  <si>
    <t>https://podminky.urs.cz/item/CS_URS_2024_02/151101112</t>
  </si>
  <si>
    <t>11</t>
  </si>
  <si>
    <t>162751117</t>
  </si>
  <si>
    <t>Vodorovné přemístění výkopku nebo sypaniny po suchu na obvyklém dopravním prostředku, bez naložení výkopku, avšak se složením bez rozhrnutí z horniny třídy těžitelnosti I skupiny 1 až 3 na vzdálenost přes 9 000 do 10 000 m</t>
  </si>
  <si>
    <t>-880621191</t>
  </si>
  <si>
    <t>https://podminky.urs.cz/item/CS_URS_2024_02/162751117</t>
  </si>
  <si>
    <t>"hloubení jam"2,358</t>
  </si>
  <si>
    <t>"hloubení rýh"0,986+3,4</t>
  </si>
  <si>
    <t>162751119</t>
  </si>
  <si>
    <t>Vodorovné přemístění výkopku nebo sypaniny po suchu na obvyklém dopravním prostředku, bez naložení výkopku, avšak se složením bez rozhrnutí z horniny třídy těžitelnosti I skupiny 1 až 3 na vzdálenost Příplatek k ceně za každých dalších i započatých 1 000 m</t>
  </si>
  <si>
    <t>-951344819</t>
  </si>
  <si>
    <t>https://podminky.urs.cz/item/CS_URS_2024_02/162751119</t>
  </si>
  <si>
    <t>6,744*10</t>
  </si>
  <si>
    <t>13</t>
  </si>
  <si>
    <t>171251201</t>
  </si>
  <si>
    <t>Uložení sypaniny na skládky nebo meziskládky bez hutnění s upravením uložené sypaniny do předepsaného tvaru</t>
  </si>
  <si>
    <t>1667467984</t>
  </si>
  <si>
    <t>https://podminky.urs.cz/item/CS_URS_2024_02/171251201</t>
  </si>
  <si>
    <t>14</t>
  </si>
  <si>
    <t>171201221</t>
  </si>
  <si>
    <t>Poplatek za uložení stavebního odpadu na skládce (skládkovné) zeminy a kamení zatříděného do Katalogu odpadů pod kódem 17 05 04</t>
  </si>
  <si>
    <t>t</t>
  </si>
  <si>
    <t>-337400674</t>
  </si>
  <si>
    <t>https://podminky.urs.cz/item/CS_URS_2024_02/171201221</t>
  </si>
  <si>
    <t>"zemina"6,744*1,8</t>
  </si>
  <si>
    <t>15</t>
  </si>
  <si>
    <t>174151101</t>
  </si>
  <si>
    <t>Zásyp sypaninou z jakékoliv horniny strojně s uložením výkopku ve vrstvách se zhutněním jam, šachet, rýh nebo kolem objektů v těchto vykopávkách</t>
  </si>
  <si>
    <t>-1175312747</t>
  </si>
  <si>
    <t>https://podminky.urs.cz/item/CS_URS_2024_02/174151101</t>
  </si>
  <si>
    <t>"zásyp štěrkodrtí startovací a koncové jámy"2*1*0,85*2</t>
  </si>
  <si>
    <t>16</t>
  </si>
  <si>
    <t>M</t>
  </si>
  <si>
    <t>58344197</t>
  </si>
  <si>
    <t>štěrkodrť frakce 0/63</t>
  </si>
  <si>
    <t>1177494615</t>
  </si>
  <si>
    <t>3,4*2</t>
  </si>
  <si>
    <t>17</t>
  </si>
  <si>
    <t>175151101</t>
  </si>
  <si>
    <t>Obsypání potrubí strojně sypaninou z vhodných hornin třídy těžitelnosti I a II, skupiny 1 až 4 nebo materiálem připraveným podél výkopu ve vzdálenosti do 3 m od jeho kraje, pro jakoukoliv hloubku výkopu a míru zhutnění bez prohození sypaniny</t>
  </si>
  <si>
    <t>-809072538</t>
  </si>
  <si>
    <t>https://podminky.urs.cz/item/CS_URS_2024_02/175151101</t>
  </si>
  <si>
    <t>12,5*0,3*0,1</t>
  </si>
  <si>
    <t>18</t>
  </si>
  <si>
    <t>58337310</t>
  </si>
  <si>
    <t>štěrkopísek frakce 0/4</t>
  </si>
  <si>
    <t>-1632127716</t>
  </si>
  <si>
    <t>0,375*2</t>
  </si>
  <si>
    <t>0,75*2 'Přepočtené koeficientem množství</t>
  </si>
  <si>
    <t>Zakládání</t>
  </si>
  <si>
    <t>19</t>
  </si>
  <si>
    <t>275313611</t>
  </si>
  <si>
    <t>Základy z betonu prostého patky a bloky z betonu kamenem neprokládaného tř. C 16/20</t>
  </si>
  <si>
    <t>1231908790</t>
  </si>
  <si>
    <t>https://podminky.urs.cz/item/CS_URS_2024_02/275313611</t>
  </si>
  <si>
    <t>"západní stožár"0,8*0,8*1,5</t>
  </si>
  <si>
    <t>"východní stožáry"(0,55*0,55*1,5)*2</t>
  </si>
  <si>
    <t>20</t>
  </si>
  <si>
    <t>R2.1</t>
  </si>
  <si>
    <t>Základová prefabrikovaná železobetonová patka pro veřejné osvětlení 0,55x0,55x1,0-1,2m včetně dodání výrobku a jEho umístění</t>
  </si>
  <si>
    <t>-524928987</t>
  </si>
  <si>
    <t>Vodorovné konstrukce</t>
  </si>
  <si>
    <t>451572111</t>
  </si>
  <si>
    <t>Lože pod potrubí, stoky a drobné objekty v otevřeném výkopu z kameniva drobného těženého 0 až 4 mm</t>
  </si>
  <si>
    <t>-1390587431</t>
  </si>
  <si>
    <t>https://podminky.urs.cz/item/CS_URS_2024_02/451572111</t>
  </si>
  <si>
    <t>12,5*0,3*0,05</t>
  </si>
  <si>
    <t>Komunikace pozemní</t>
  </si>
  <si>
    <t>22</t>
  </si>
  <si>
    <t>564861011</t>
  </si>
  <si>
    <t>Podklad ze štěrkodrti ŠD s rozprostřením a zhutněním plochy jednotlivě do 100 m2, po zhutnění tl. 200 mm</t>
  </si>
  <si>
    <t>-600681343</t>
  </si>
  <si>
    <t>https://podminky.urs.cz/item/CS_URS_2024_02/564861011</t>
  </si>
  <si>
    <t>štěrkodrť frakce 0-63 mm</t>
  </si>
  <si>
    <t>"chodník"7,3</t>
  </si>
  <si>
    <t>"sanace podloží"7,3</t>
  </si>
  <si>
    <t>23</t>
  </si>
  <si>
    <t>596211110</t>
  </si>
  <si>
    <t>Kladení dlažby z betonových zámkových dlaždic komunikací pro pěší ručně s ložem z kameniva těženého nebo drceného tl. do 40 mm, s vyplněním spár s dvojitým hutněním, vibrováním a se smetením přebytečného materiálu na krajnici tl. 60 mm skupiny A, pro plochy do 50 m2</t>
  </si>
  <si>
    <t>-978569921</t>
  </si>
  <si>
    <t>https://podminky.urs.cz/item/CS_URS_2024_02/596211110</t>
  </si>
  <si>
    <t>"chodník předláždění stávající dlažbou"7,3</t>
  </si>
  <si>
    <t>997</t>
  </si>
  <si>
    <t>Přesun sutě</t>
  </si>
  <si>
    <t>24</t>
  </si>
  <si>
    <t>997013501</t>
  </si>
  <si>
    <t>Odvoz suti a vybouraných hmot na skládku nebo meziskládku se složením, na vzdálenost do 1 km</t>
  </si>
  <si>
    <t>-1126536482</t>
  </si>
  <si>
    <t>https://podminky.urs.cz/item/CS_URS_2024_02/997013501</t>
  </si>
  <si>
    <t>25</t>
  </si>
  <si>
    <t>997013509</t>
  </si>
  <si>
    <t>Odvoz suti a vybouraných hmot na skládku nebo meziskládku se složením, na vzdálenost Příplatek k ceně za každý další započatý 1 km přes 1 km</t>
  </si>
  <si>
    <t>-255294796</t>
  </si>
  <si>
    <t>https://podminky.urs.cz/item/CS_URS_2024_02/997013509</t>
  </si>
  <si>
    <t>2,19*19</t>
  </si>
  <si>
    <t>26</t>
  </si>
  <si>
    <t>997013655</t>
  </si>
  <si>
    <t>1213329310</t>
  </si>
  <si>
    <t>https://podminky.urs.cz/item/CS_URS_2024_02/997013655</t>
  </si>
  <si>
    <t>998</t>
  </si>
  <si>
    <t>Přesun hmot</t>
  </si>
  <si>
    <t>27</t>
  </si>
  <si>
    <t>998225111</t>
  </si>
  <si>
    <t>Přesun hmot pro komunikace s krytem z kameniva, monolitickým betonovým nebo živičným dopravní vzdálenost do 200 m jakékoliv délky objektu</t>
  </si>
  <si>
    <t>897234481</t>
  </si>
  <si>
    <t>https://podminky.urs.cz/item/CS_URS_2024_02/998225111</t>
  </si>
  <si>
    <t>PSV</t>
  </si>
  <si>
    <t>Práce a dodávky PSV</t>
  </si>
  <si>
    <t>741</t>
  </si>
  <si>
    <t>Elektroinstalace - silnoproud</t>
  </si>
  <si>
    <t>28</t>
  </si>
  <si>
    <t>741110043</t>
  </si>
  <si>
    <t>Montáž trubek elektroinstalačních s nasunutím nebo našroubováním do krabic plastových ohebných, uložených pevně, vnější Ø přes 35 mm</t>
  </si>
  <si>
    <t>-1495303089</t>
  </si>
  <si>
    <t>https://podminky.urs.cz/item/CS_URS_2024_02/741110043</t>
  </si>
  <si>
    <t>11+9,1</t>
  </si>
  <si>
    <t>29</t>
  </si>
  <si>
    <t>34571381</t>
  </si>
  <si>
    <t>trubka elektroinstalační ohebná lehce odolná z PVC-U D 50,7/63mm poloměr ohybu &gt;250mm</t>
  </si>
  <si>
    <t>32</t>
  </si>
  <si>
    <t>-1703044263</t>
  </si>
  <si>
    <t>20,1*1,05 'Přepočtené koeficientem množství</t>
  </si>
  <si>
    <t>30</t>
  </si>
  <si>
    <t>741122134</t>
  </si>
  <si>
    <t>Montáž kabelů měděných bez ukončení uložených v trubkách zatažených plných kulatých nebo bezhalogenových (např. CYKY) počtu a průřezu žil 4x16 až 25 mm2</t>
  </si>
  <si>
    <t>-1252091042</t>
  </si>
  <si>
    <t>https://podminky.urs.cz/item/CS_URS_2024_02/741122134</t>
  </si>
  <si>
    <t>"v zemi"11+9,1</t>
  </si>
  <si>
    <t>"ve stožárech"3*7+1,6+2</t>
  </si>
  <si>
    <t>31</t>
  </si>
  <si>
    <t>34111080</t>
  </si>
  <si>
    <t>kabel instalační jádro Cu plné izolace PVC plášť PVC 450/750V (CYKY) 4x16mm2</t>
  </si>
  <si>
    <t>1843250444</t>
  </si>
  <si>
    <t>"CYKY-J"44,7*1,15</t>
  </si>
  <si>
    <t>R741.1</t>
  </si>
  <si>
    <t>Vnitřní výstroj stožáru VO</t>
  </si>
  <si>
    <t>ks</t>
  </si>
  <si>
    <t>268016855</t>
  </si>
  <si>
    <t>33</t>
  </si>
  <si>
    <t>R741.2</t>
  </si>
  <si>
    <t>Zemnící tyče</t>
  </si>
  <si>
    <t>-188263753</t>
  </si>
  <si>
    <t>Práce a dodávky M</t>
  </si>
  <si>
    <t>21-M</t>
  </si>
  <si>
    <t>Elektromontáže</t>
  </si>
  <si>
    <t>34</t>
  </si>
  <si>
    <t>210202013</t>
  </si>
  <si>
    <t>Montáž svítidel výbojkových se zapojením vodičů průmyslových nebo venkovních na výložník</t>
  </si>
  <si>
    <t>kus</t>
  </si>
  <si>
    <t>64</t>
  </si>
  <si>
    <t>1440047904</t>
  </si>
  <si>
    <t>https://podminky.urs.cz/item/CS_URS_2024_02/210202013</t>
  </si>
  <si>
    <t>35</t>
  </si>
  <si>
    <t>R21.1</t>
  </si>
  <si>
    <t>svítidlo pro nasvětlení přechodu pro chodce IP66 LED 30-40W 4000-4500 lm</t>
  </si>
  <si>
    <t>256</t>
  </si>
  <si>
    <t>-646034101</t>
  </si>
  <si>
    <t>"přesný typ musí být odsouhasen zástupcem investora"2</t>
  </si>
  <si>
    <t>36</t>
  </si>
  <si>
    <t>210202016</t>
  </si>
  <si>
    <t>Montáž svítidel výbojkových se zapojením vodičů průmyslových nebo venkovních na sloupek parkových</t>
  </si>
  <si>
    <t>-571520472</t>
  </si>
  <si>
    <t>https://podminky.urs.cz/item/CS_URS_2024_02/210202016</t>
  </si>
  <si>
    <t>37</t>
  </si>
  <si>
    <t>R21.2</t>
  </si>
  <si>
    <t>svítidlo parkové na sloupek LED IP66</t>
  </si>
  <si>
    <t>-1110721007</t>
  </si>
  <si>
    <t>"přesný typ musí být odsouhasen zástupcem investora"1</t>
  </si>
  <si>
    <t>38</t>
  </si>
  <si>
    <t>210204011</t>
  </si>
  <si>
    <t>Montáž stožárů osvětlení samostatně stojících ocelových, délky do 12 m</t>
  </si>
  <si>
    <t>-1247648801</t>
  </si>
  <si>
    <t>https://podminky.urs.cz/item/CS_URS_2024_02/210204011</t>
  </si>
  <si>
    <t>39</t>
  </si>
  <si>
    <t>31674114</t>
  </si>
  <si>
    <t>stožár osvětlovací uliční Pz 159/133/114 v 7,2m</t>
  </si>
  <si>
    <t>-1063902176</t>
  </si>
  <si>
    <t>"Stožár sadový (svítidlo 6 m nad zemí)"1</t>
  </si>
  <si>
    <t>"Stožár přechodový (svítidlo 6 m nad zemí)"2</t>
  </si>
  <si>
    <t>40</t>
  </si>
  <si>
    <t>210204103</t>
  </si>
  <si>
    <t>Montáž výložníků osvětlení jednoramenných sloupových, hmotnosti do 35 kg</t>
  </si>
  <si>
    <t>1397943918</t>
  </si>
  <si>
    <t>https://podminky.urs.cz/item/CS_URS_2024_02/210204103</t>
  </si>
  <si>
    <t>41</t>
  </si>
  <si>
    <t>31674003</t>
  </si>
  <si>
    <t>výložník rovný jednoduchý k osvětlovacím stožárům uličním vyložení 2000mm</t>
  </si>
  <si>
    <t>-1355035030</t>
  </si>
  <si>
    <t>42</t>
  </si>
  <si>
    <t>31674002</t>
  </si>
  <si>
    <t>výložník rovný jednoduchý k osvětlovacím stožárům uličním vyložení 1500mm</t>
  </si>
  <si>
    <t>1217171451</t>
  </si>
  <si>
    <t>43</t>
  </si>
  <si>
    <t>210280712</t>
  </si>
  <si>
    <t>Zkoušky a prohlídky osvětlovacího zařízení měření intenzity osvětlení</t>
  </si>
  <si>
    <t>soubor</t>
  </si>
  <si>
    <t>-463318280</t>
  </si>
  <si>
    <t>https://podminky.urs.cz/item/CS_URS_2024_02/210280712</t>
  </si>
  <si>
    <t>46-M</t>
  </si>
  <si>
    <t>Zemní práce při extr.mont.pracích</t>
  </si>
  <si>
    <t>44</t>
  </si>
  <si>
    <t>460671112</t>
  </si>
  <si>
    <t>Výstražné prvky pro krytí kabelů včetně vyrovnání povrchu rýhy, rozvinutí a uložení fólie, šířky přes 20 do 25 cm</t>
  </si>
  <si>
    <t>238367750</t>
  </si>
  <si>
    <t>https://podminky.urs.cz/item/CS_URS_2024_02/460671112</t>
  </si>
  <si>
    <t>SO 101 - Zpevněné plochy</t>
  </si>
  <si>
    <t xml:space="preserve">    9 - Ostatní konstrukce a práce, bourání</t>
  </si>
  <si>
    <t xml:space="preserve">    711 - Izolace proti vodě, vlhkosti a plynům</t>
  </si>
  <si>
    <t>113106134</t>
  </si>
  <si>
    <t>Rozebrání dlažeb komunikací pro pěší s přemístěním hmot na skládku na vzdálenost do 3 m nebo s naložením na dopravní prostředek s ložem z kameniva nebo živice a s jakoukoliv výplní spár strojně plochy jednotlivě do 50 m2 ze zámkové dlažby</t>
  </si>
  <si>
    <t>-1944393337</t>
  </si>
  <si>
    <t>https://podminky.urs.cz/item/CS_URS_2024_02/113106134</t>
  </si>
  <si>
    <t>"dlážděné plochy a chodníky"24,5</t>
  </si>
  <si>
    <t>"chodník předláždění stávající dlažbou"6,4</t>
  </si>
  <si>
    <t>113107321</t>
  </si>
  <si>
    <t>Odstranění podkladů nebo krytů strojně plochy jednotlivě do 50 m2 s přemístěním hmot na skládku na vzdálenost do 3 m nebo s naložením na dopravní prostředek z kameniva hrubého drceného, o tl. vrstvy do 100 mm</t>
  </si>
  <si>
    <t>1611810317</t>
  </si>
  <si>
    <t>https://podminky.urs.cz/item/CS_URS_2024_02/113107321</t>
  </si>
  <si>
    <t>"odstranění vozovky MK"9,1</t>
  </si>
  <si>
    <t>113107322</t>
  </si>
  <si>
    <t>Odstranění podkladů nebo krytů strojně plochy jednotlivě do 50 m2 s přemístěním hmot na skládku na vzdálenost do 3 m nebo s naložením na dopravní prostředek z kameniva hrubého drceného, o tl. vrstvy přes 100 do 200 mm</t>
  </si>
  <si>
    <t>-1384934043</t>
  </si>
  <si>
    <t>https://podminky.urs.cz/item/CS_URS_2024_02/113107322</t>
  </si>
  <si>
    <t>113107343</t>
  </si>
  <si>
    <t>Odstranění podkladů nebo krytů strojně plochy jednotlivě do 50 m2 s přemístěním hmot na skládku na vzdálenost do 3 m nebo s naložením na dopravní prostředek živičných, o tl. vrstvy přes 100 do 150 mm</t>
  </si>
  <si>
    <t>534915124</t>
  </si>
  <si>
    <t>https://podminky.urs.cz/item/CS_URS_2024_02/113107343</t>
  </si>
  <si>
    <t>113202111</t>
  </si>
  <si>
    <t>Vytrhání obrub s vybouráním lože, s přemístěním hmot na skládku na vzdálenost do 3 m nebo s naložením na dopravní prostředek z krajníků nebo obrubníků stojatých</t>
  </si>
  <si>
    <t>487049779</t>
  </si>
  <si>
    <t>https://podminky.urs.cz/item/CS_URS_2024_02/113202111</t>
  </si>
  <si>
    <t>"silniční obrubníky"18,2</t>
  </si>
  <si>
    <t>"chodníkový obrubník"5,7</t>
  </si>
  <si>
    <t>122251104</t>
  </si>
  <si>
    <t>Odkopávky a prokopávky nezapažené strojně v hornině třídy těžitelnosti I skupiny 3 přes 100 do 500 m3</t>
  </si>
  <si>
    <t>1998555388</t>
  </si>
  <si>
    <t>https://podminky.urs.cz/item/CS_URS_2024_02/122251104</t>
  </si>
  <si>
    <t>"odkop zeminy"33*(0,29+0,2)+1,35*0,35+5,75*0,1-24,5*0,26</t>
  </si>
  <si>
    <t>162351103</t>
  </si>
  <si>
    <t>Vodorovné přemístění výkopku nebo sypaniny po suchu na obvyklém dopravním prostředku, bez naložení výkopku, avšak se složením bez rozhrnutí z horniny třídy těžitelnosti I skupiny 1 až 3 na vzdálenost přes 50 do 500 m</t>
  </si>
  <si>
    <t>288845251</t>
  </si>
  <si>
    <t>https://podminky.urs.cz/item/CS_URS_2024_02/162351103</t>
  </si>
  <si>
    <t>"odvoz zeminy na meziskládku a zpět na stavbu pro zpětné použití"</t>
  </si>
  <si>
    <t>"ohumusování"(7*0,1)*2</t>
  </si>
  <si>
    <t>2069560744</t>
  </si>
  <si>
    <t>"odkopávky"10,848</t>
  </si>
  <si>
    <t>"ohumusování"-(7*0,1)</t>
  </si>
  <si>
    <t>-62328941</t>
  </si>
  <si>
    <t>10,148*10</t>
  </si>
  <si>
    <t>167111101</t>
  </si>
  <si>
    <t>Nakládání, skládání a překládání neulehlého výkopku nebo sypaniny ručně nakládání, z hornin třídy těžitelnosti I, skupiny 1 až 3</t>
  </si>
  <si>
    <t>-1971065423</t>
  </si>
  <si>
    <t>https://podminky.urs.cz/item/CS_URS_2024_02/167111101</t>
  </si>
  <si>
    <t>"naložení zeminy na meziskládce"</t>
  </si>
  <si>
    <t>"ohumusování"(7*0,1)</t>
  </si>
  <si>
    <t>1669125494</t>
  </si>
  <si>
    <t>-1716938765</t>
  </si>
  <si>
    <t>"zemina"10,148*1,8</t>
  </si>
  <si>
    <t>181006111</t>
  </si>
  <si>
    <t>Rozprostření zemin schopných zúrodnění v rovině a ve sklonu do 1:5, tloušťka vrstvy do 0,10 m</t>
  </si>
  <si>
    <t>-1065651730</t>
  </si>
  <si>
    <t>https://podminky.urs.cz/item/CS_URS_2024_02/181006111</t>
  </si>
  <si>
    <t>"zemina použita z odkopů"7</t>
  </si>
  <si>
    <t>181411131</t>
  </si>
  <si>
    <t>Založení trávníku na půdě předem připravené plochy do 1000 m2 výsevem včetně utažení parkového v rovině nebo na svahu do 1:5</t>
  </si>
  <si>
    <t>468391664</t>
  </si>
  <si>
    <t>https://podminky.urs.cz/item/CS_URS_2024_02/181411131</t>
  </si>
  <si>
    <t>00572410</t>
  </si>
  <si>
    <t>osivo směs travní parková</t>
  </si>
  <si>
    <t>kg</t>
  </si>
  <si>
    <t>-539258278</t>
  </si>
  <si>
    <t>7*0,04</t>
  </si>
  <si>
    <t>181951112</t>
  </si>
  <si>
    <t>Úprava pláně vyrovnáním výškových rozdílů strojně v hornině třídy těžitelnosti I, skupiny 1 až 3 se zhutněním</t>
  </si>
  <si>
    <t>475808058</t>
  </si>
  <si>
    <t>https://podminky.urs.cz/item/CS_URS_2024_02/181951112</t>
  </si>
  <si>
    <t>181951114</t>
  </si>
  <si>
    <t>Úprava pláně vyrovnáním výškových rozdílů strojně v hornině třídy těžitelnosti II, skupiny 4 a 5 se zhutněním</t>
  </si>
  <si>
    <t>2032424788</t>
  </si>
  <si>
    <t>https://podminky.urs.cz/item/CS_URS_2024_02/181951114</t>
  </si>
  <si>
    <t>"výměna krytu"9,1</t>
  </si>
  <si>
    <t>564831011</t>
  </si>
  <si>
    <t>Podklad ze štěrkodrti ŠD s rozprostřením a zhutněním plochy jednotlivě do 100 m2, po zhutnění tl. 100 mm</t>
  </si>
  <si>
    <t>;</t>
  </si>
  <si>
    <t>-809226772</t>
  </si>
  <si>
    <t>https://podminky.urs.cz/item/CS_URS_2024_02/564831011</t>
  </si>
  <si>
    <t>-659198719</t>
  </si>
  <si>
    <t>"chodník"13,3</t>
  </si>
  <si>
    <t>"chodník slepecká"7,8</t>
  </si>
  <si>
    <t>"plocha pro kontejnery"6,4</t>
  </si>
  <si>
    <t>"plocha pro kontejnery slepecká"2,4</t>
  </si>
  <si>
    <t>"sanace podloží"33</t>
  </si>
  <si>
    <t>565135101</t>
  </si>
  <si>
    <t>Asfaltový beton vrstva podkladní ACP 16 (obalované kamenivo střednězrnné - OKS) s rozprostřením a zhutněním v pruhu šířky do 1,5 m, po zhutnění tl. 50 mm</t>
  </si>
  <si>
    <t>-2100910970</t>
  </si>
  <si>
    <t>https://podminky.urs.cz/item/CS_URS_2024_02/565135101</t>
  </si>
  <si>
    <t>"ACP 16+"</t>
  </si>
  <si>
    <t>573191111</t>
  </si>
  <si>
    <t>Postřik infiltrační kationaktivní emulzí v množství 1,00 kg/m2</t>
  </si>
  <si>
    <t>-1629877978</t>
  </si>
  <si>
    <t>https://podminky.urs.cz/item/CS_URS_2024_02/573191111</t>
  </si>
  <si>
    <t>"0,7 kg/m2"</t>
  </si>
  <si>
    <t>573231106</t>
  </si>
  <si>
    <t>Postřik spojovací PS bez posypu kamenivem ze silniční emulze, v množství 0,30 kg/m2</t>
  </si>
  <si>
    <t>972799433</t>
  </si>
  <si>
    <t>https://podminky.urs.cz/item/CS_URS_2024_02/573231106</t>
  </si>
  <si>
    <t>577144211</t>
  </si>
  <si>
    <t>Asfaltový beton vrstva obrusná ACO 11 (ABS) s rozprostřením a se zhutněním z nemodifikovaného asfaltu v pruhu šířky do 3 m tř. II, po zhutnění tl. 50 mm</t>
  </si>
  <si>
    <t>-586937410</t>
  </si>
  <si>
    <t>https://podminky.urs.cz/item/CS_URS_2024_02/577144211</t>
  </si>
  <si>
    <t>-1031925626</t>
  </si>
  <si>
    <t>59245018</t>
  </si>
  <si>
    <t>dlažba skladebná betonová 200x100mm tl 60mm přírodní</t>
  </si>
  <si>
    <t>243256956</t>
  </si>
  <si>
    <t>(13,3+6,4)*1,02</t>
  </si>
  <si>
    <t>20,094*1,03 'Přepočtené koeficientem množství</t>
  </si>
  <si>
    <t>59245006</t>
  </si>
  <si>
    <t>dlažba pro nevidomé betonová 200x100mm tl 60mm barevná</t>
  </si>
  <si>
    <t>-1696324246</t>
  </si>
  <si>
    <t>červená</t>
  </si>
  <si>
    <t>(7,8+2,4)*1,02</t>
  </si>
  <si>
    <t>Ostatní konstrukce a práce, bourání</t>
  </si>
  <si>
    <t>914111112</t>
  </si>
  <si>
    <t>Montáž svislé dopravní značky základní velikosti do 1 m2 páskováním na sloupy</t>
  </si>
  <si>
    <t>2119141881</t>
  </si>
  <si>
    <t>https://podminky.urs.cz/item/CS_URS_2024_02/914111112</t>
  </si>
  <si>
    <t>40445621</t>
  </si>
  <si>
    <t>informativní značky provozní IP1-IP3, IP4b-IP7, IP10a, b 500x500mm</t>
  </si>
  <si>
    <t>13025966</t>
  </si>
  <si>
    <t>"značky IP6 na sloupy "2</t>
  </si>
  <si>
    <t>40445644</t>
  </si>
  <si>
    <t>informativní značky jiné IJ4a 500x500mm</t>
  </si>
  <si>
    <t>-2029277055</t>
  </si>
  <si>
    <t>"přesný typ značky bude konzultován s příslušným zástupcem města"1</t>
  </si>
  <si>
    <t>914511112</t>
  </si>
  <si>
    <t>Montáž sloupku dopravních značek délky do 3,5 m do hliníkové patky pro sloupek D 60 mm</t>
  </si>
  <si>
    <t>-862160843</t>
  </si>
  <si>
    <t>https://podminky.urs.cz/item/CS_URS_2024_02/914511112</t>
  </si>
  <si>
    <t>40445225</t>
  </si>
  <si>
    <t>sloupek pro dopravní značku Zn D 60mm v 3,5m</t>
  </si>
  <si>
    <t>830535032</t>
  </si>
  <si>
    <t>915131112</t>
  </si>
  <si>
    <t>Vodorovné dopravní značení stříkané barvou přechody pro chodce, šipky, symboly bílé retroreflexní</t>
  </si>
  <si>
    <t>1507717652</t>
  </si>
  <si>
    <t>https://podminky.urs.cz/item/CS_URS_2024_02/915131112</t>
  </si>
  <si>
    <t>"přechod pro chodce"9</t>
  </si>
  <si>
    <t>916131213</t>
  </si>
  <si>
    <t>Osazení silničního obrubníku betonového se zřízením lože, s vyplněním a zatřením spár cementovou maltou stojatého s boční opěrou z betonu prostého, do lože z betonu prostého</t>
  </si>
  <si>
    <t>1748750420</t>
  </si>
  <si>
    <t>https://podminky.urs.cz/item/CS_URS_2024_02/916131213</t>
  </si>
  <si>
    <t>1+12,2+5</t>
  </si>
  <si>
    <t>59217031</t>
  </si>
  <si>
    <t>obrubník silniční betonový 1000x150x250mm</t>
  </si>
  <si>
    <t>-1571492843</t>
  </si>
  <si>
    <t>59217032</t>
  </si>
  <si>
    <t>obrubník silniční betonový 1000x150x150mm</t>
  </si>
  <si>
    <t>-1433620256</t>
  </si>
  <si>
    <t>7+3+3</t>
  </si>
  <si>
    <t>59217030</t>
  </si>
  <si>
    <t>obrubník silniční betonový přechodový 1000x150x150-250mm</t>
  </si>
  <si>
    <t>123186550</t>
  </si>
  <si>
    <t>"pravý"2</t>
  </si>
  <si>
    <t>"levý"3</t>
  </si>
  <si>
    <t>916231213</t>
  </si>
  <si>
    <t>Osazení chodníkového obrubníku betonového se zřízením lože, s vyplněním a zatřením spár cementovou maltou stojatého s boční opěrou z betonu prostého, do lože z betonu prostého</t>
  </si>
  <si>
    <t>1376980273</t>
  </si>
  <si>
    <t>https://podminky.urs.cz/item/CS_URS_2024_02/916231213</t>
  </si>
  <si>
    <t>7,9</t>
  </si>
  <si>
    <t>59217017</t>
  </si>
  <si>
    <t>obrubník betonový chodníkový 1000x100x250mm</t>
  </si>
  <si>
    <t>799485456</t>
  </si>
  <si>
    <t>7,9*1,02</t>
  </si>
  <si>
    <t>916991121</t>
  </si>
  <si>
    <t>Lože pod obrubníky, krajníky nebo obruby z dlažebních kostek z betonu prostého</t>
  </si>
  <si>
    <t>1312107072</t>
  </si>
  <si>
    <t>https://podminky.urs.cz/item/CS_URS_2024_02/916991121</t>
  </si>
  <si>
    <t>18,2*0,025</t>
  </si>
  <si>
    <t>919732211</t>
  </si>
  <si>
    <t>Styčná pracovní spára při napojení nového živičného povrchu na stávající se zalitím za tepla modifikovanou asfaltovou hmotou s posypem vápenným hydrátem šířky do 15 mm, hloubky do 25 mm včetně prořezání spáry</t>
  </si>
  <si>
    <t>141384115</t>
  </si>
  <si>
    <t>https://podminky.urs.cz/item/CS_URS_2024_02/919732211</t>
  </si>
  <si>
    <t>919735113</t>
  </si>
  <si>
    <t>Řezání stávajícího živičného krytu nebo podkladu hloubky přes 100 do 150 mm</t>
  </si>
  <si>
    <t>-1690961760</t>
  </si>
  <si>
    <t>https://podminky.urs.cz/item/CS_URS_2024_02/919735113</t>
  </si>
  <si>
    <t>966006132</t>
  </si>
  <si>
    <t>Odstranění dopravních nebo orientačních značek se sloupkem s uložením hmot na vzdálenost do 20 m nebo s naložením na dopravní prostředek, se zásypem jam a jeho zhutněním s betonovou patkou</t>
  </si>
  <si>
    <t>1104736548</t>
  </si>
  <si>
    <t>https://podminky.urs.cz/item/CS_URS_2024_02/966006132</t>
  </si>
  <si>
    <t>"označník autobusové zastávky"2</t>
  </si>
  <si>
    <t>Pozn.: Odstranění před okládkou VO, poté umístění na stejném místě</t>
  </si>
  <si>
    <t>Pozn.: Jedná se o jeden označník na dvou sloupcích + tabule pro jízdní řády</t>
  </si>
  <si>
    <t>411152834</t>
  </si>
  <si>
    <t>8,034+2,876+14,64</t>
  </si>
  <si>
    <t>1600019593</t>
  </si>
  <si>
    <t>25,55*19</t>
  </si>
  <si>
    <t>45</t>
  </si>
  <si>
    <t>997013861</t>
  </si>
  <si>
    <t>Poplatek za uložení stavebního odpadu na recyklační skládce (skládkovné) z prostého betonu zatříděného do Katalogu odpadů pod kódem 17 01 01</t>
  </si>
  <si>
    <t>-1883020019</t>
  </si>
  <si>
    <t>https://podminky.urs.cz/item/CS_URS_2024_02/997013861</t>
  </si>
  <si>
    <t>46</t>
  </si>
  <si>
    <t>997013873</t>
  </si>
  <si>
    <t>Poplatek za uložení stavebního odpadu na recyklační skládce (skládkovné) zeminy a kamení zatříděného do Katalogu odpadů pod kódem 17 05 04</t>
  </si>
  <si>
    <t>1590466841</t>
  </si>
  <si>
    <t>https://podminky.urs.cz/item/CS_URS_2024_02/997013873</t>
  </si>
  <si>
    <t>47</t>
  </si>
  <si>
    <t>997013875</t>
  </si>
  <si>
    <t>Poplatek za uložení stavebního odpadu na recyklační skládce (skládkovné) asfaltového bez obsahu dehtu zatříděného do Katalogu odpadů pod kódem 17 03 02</t>
  </si>
  <si>
    <t>1125969441</t>
  </si>
  <si>
    <t>https://podminky.urs.cz/item/CS_URS_2024_02/997013875</t>
  </si>
  <si>
    <t>48</t>
  </si>
  <si>
    <t>998223011</t>
  </si>
  <si>
    <t>Přesun hmot pro pozemní komunikace s krytem dlážděným dopravní vzdálenost do 200 m jakékoliv délky objektu</t>
  </si>
  <si>
    <t>981883322</t>
  </si>
  <si>
    <t>https://podminky.urs.cz/item/CS_URS_2024_02/998223011</t>
  </si>
  <si>
    <t>711</t>
  </si>
  <si>
    <t>Izolace proti vodě, vlhkosti a plynům</t>
  </si>
  <si>
    <t>49</t>
  </si>
  <si>
    <t>711161112</t>
  </si>
  <si>
    <t>Izolace proti zemní vlhkosti a beztlakové vodě nopovými fóliemi na ploše vodorovné V vrstva ochranná, odvětrávací a drenážní výška nopku 8,0 mm, tl. fólie do 0,6 mm</t>
  </si>
  <si>
    <t>-825875877</t>
  </si>
  <si>
    <t>https://podminky.urs.cz/item/CS_URS_2024_02/711161112</t>
  </si>
  <si>
    <t>(3,4+1,5)*0,5</t>
  </si>
  <si>
    <t>Struktura údajů, formát souboru a metodika pro zpracování</t>
  </si>
  <si>
    <t>Struktura</t>
  </si>
  <si>
    <t>Soubor je složen ze záložky Rekapitulace stavby a záložek s názvem soupisu prací pro jednotlivé objekty ve formátu XLSX. Každá ze záložek přitom obsahuje</t>
  </si>
  <si>
    <t>ještě samostatné sestavy vymezené orámovaním a nadpisem sestavy.</t>
  </si>
  <si>
    <r>
      <rPr>
        <i/>
        <sz val="8"/>
        <rFont val="Arial CE"/>
        <charset val="238"/>
      </rPr>
      <t xml:space="preserve">Rekapitulace stavby </t>
    </r>
    <r>
      <rPr>
        <sz val="8"/>
        <rFont val="Arial CE"/>
        <charset val="238"/>
      </rPr>
      <t>obsahuje sestavu Rekapitulace stavby a Rekapitulace objektů stavby a soupisů prací.</t>
    </r>
  </si>
  <si>
    <r>
      <t xml:space="preserve">V sestavě </t>
    </r>
    <r>
      <rPr>
        <b/>
        <sz val="8"/>
        <rFont val="Arial CE"/>
        <charset val="238"/>
      </rPr>
      <t>Rekapitulace stavby</t>
    </r>
    <r>
      <rPr>
        <sz val="8"/>
        <rFont val="Arial CE"/>
        <charset val="238"/>
      </rPr>
      <t xml:space="preserve"> jsou uvedeny informace identifikující předmět veřejné zakázky na stavební práce, KSO, CC-CZ, CZ-CPV, CZ-CPA a rekapitulaci </t>
    </r>
  </si>
  <si>
    <t>celkové nabídkové ceny uchazeče.</t>
  </si>
  <si>
    <t xml:space="preserve">Termínem "uchazeč" (resp. zhotovitel) se myslí "účastník zadávacího řízení" ve smyslu zákona o zadávání veřejných zakázek. </t>
  </si>
  <si>
    <r>
      <t xml:space="preserve">V sestavě </t>
    </r>
    <r>
      <rPr>
        <b/>
        <sz val="8"/>
        <rFont val="Arial CE"/>
        <charset val="238"/>
      </rPr>
      <t>Rekapitulace objektů stavby a soupisů prací</t>
    </r>
    <r>
      <rPr>
        <sz val="8"/>
        <rFont val="Arial CE"/>
        <charset val="238"/>
      </rPr>
      <t xml:space="preserve"> je uvedena rekapitulace stavebních objektů, inženýrských objektů, provozních souborů,</t>
    </r>
  </si>
  <si>
    <t>vedlejších a ostatních nákladů a ostatních nákladů s rekapitulací nabídkové ceny za jednotlivé soupisy prací. Na základě údaje Typ je možné</t>
  </si>
  <si>
    <t>identifikovat, zda se jedná o objekt nebo soupis prací pro daný objekt:</t>
  </si>
  <si>
    <t>Stavební objekt pozemní</t>
  </si>
  <si>
    <t>ING</t>
  </si>
  <si>
    <t>Stavební objekt inženýrský</t>
  </si>
  <si>
    <t>PRO</t>
  </si>
  <si>
    <t>Provozní soubor</t>
  </si>
  <si>
    <t>VON</t>
  </si>
  <si>
    <t>Vedlejší a ostatní náklady</t>
  </si>
  <si>
    <t>OST</t>
  </si>
  <si>
    <t>Ostatní</t>
  </si>
  <si>
    <t>Soupis</t>
  </si>
  <si>
    <t>Soupis prací pro daný typ objektu</t>
  </si>
  <si>
    <r>
      <rPr>
        <i/>
        <sz val="8"/>
        <rFont val="Arial CE"/>
        <charset val="238"/>
      </rPr>
      <t xml:space="preserve">Soupis prací </t>
    </r>
    <r>
      <rPr>
        <sz val="8"/>
        <rFont val="Arial CE"/>
        <charset val="238"/>
      </rPr>
      <t>pro jednotlivé objekty obsahuje sestavy Krycí list soupisu prací, Rekapitulace členění soupisu prací, Soupis prací. Za soupis prací může být považován</t>
    </r>
  </si>
  <si>
    <t>i objekt stavby v případě, že neobsahuje podřízenou zakázku.</t>
  </si>
  <si>
    <r>
      <rPr>
        <b/>
        <sz val="8"/>
        <rFont val="Arial CE"/>
        <charset val="238"/>
      </rPr>
      <t>Krycí list soupisu</t>
    </r>
    <r>
      <rPr>
        <sz val="8"/>
        <rFont val="Arial CE"/>
        <charset val="238"/>
      </rPr>
      <t xml:space="preserve"> obsahuje rekapitulaci informací o předmětu veřejné zakázky ze sestavy Rekapitulace stavby, informaci o zařazení objektu do KSO, </t>
    </r>
  </si>
  <si>
    <t>CC-CZ, CZ-CPV, CZ-CPA a rekapitulaci celkové nabídkové ceny uchazeče za aktuální soupis prací.</t>
  </si>
  <si>
    <r>
      <rPr>
        <b/>
        <sz val="8"/>
        <rFont val="Arial CE"/>
        <charset val="238"/>
      </rPr>
      <t>Rekapitulace členění soupisu prací</t>
    </r>
    <r>
      <rPr>
        <sz val="8"/>
        <rFont val="Arial CE"/>
        <charset val="238"/>
      </rPr>
      <t xml:space="preserve"> obsahuje rekapitulaci soupisu prací ve všech úrovních členění soupisu tak, jak byla tato členění použita (např. </t>
    </r>
  </si>
  <si>
    <t>stavební díly, funkční díly, případně jiné členění) s rekapitulací nabídkové ceny.</t>
  </si>
  <si>
    <r>
      <rPr>
        <b/>
        <sz val="8"/>
        <rFont val="Arial CE"/>
        <charset val="238"/>
      </rPr>
      <t xml:space="preserve">Soupis prací </t>
    </r>
    <r>
      <rPr>
        <sz val="8"/>
        <rFont val="Arial CE"/>
        <charset val="238"/>
      </rPr>
      <t>obsahuje položky veškerých stavebních nebo montážních prací, dodávek materiálů a služeb nezbytných pro zhotovení stavebního objektu,</t>
    </r>
  </si>
  <si>
    <t>inženýrského objektu, provozního souboru, vedlejších a ostatních nákladů.</t>
  </si>
  <si>
    <t>Pro položky soupisu prací se zobrazují následující informace:</t>
  </si>
  <si>
    <t>Pořadové číslo položky v aktuálním soupisu</t>
  </si>
  <si>
    <t>TYP</t>
  </si>
  <si>
    <t>Typ položky: K - konstrukce, M - materiál, PP - plný popis, PSC - poznámka k souboru cen,  P - poznámka k položce, VV - výkaz výměr, FIG - rozpad figur</t>
  </si>
  <si>
    <t>Kód položky</t>
  </si>
  <si>
    <t>Zkrácený popis položky</t>
  </si>
  <si>
    <t>Měrná jednotka položky</t>
  </si>
  <si>
    <t>Množství v měrné jednotce</t>
  </si>
  <si>
    <t>J.cena</t>
  </si>
  <si>
    <t xml:space="preserve">Jednotková cena položky. Zadaní může obsahovat namísto J.ceny sloupce J.materiál a J.montáž, jejichž součet definuje </t>
  </si>
  <si>
    <t>J.cenu položky.</t>
  </si>
  <si>
    <t xml:space="preserve">Cena celkem </t>
  </si>
  <si>
    <t>Celková cena položky daná jako součin množství a j.ceny</t>
  </si>
  <si>
    <t>Příslušnost položky do cenové soustavy</t>
  </si>
  <si>
    <t>Ke každé položce soupisu prací se na samostatných řádcích může zobrazovat:</t>
  </si>
  <si>
    <t>Plný popis položky</t>
  </si>
  <si>
    <t>Poznámka k souboru cen a poznámka zadavatele</t>
  </si>
  <si>
    <t>Výkaz výměr</t>
  </si>
  <si>
    <t>Pokud je k řádku výkazu výměr evidovaný údaj ve sloupci Kód, jedná se o definovaný odkaz, na který se může odvolávat výkaz výměr z jiné položky.</t>
  </si>
  <si>
    <t xml:space="preserve">Metodika pro zpracování </t>
  </si>
  <si>
    <t>Jednotlivé sestavy jsou v souboru provázány. Editovatelné pole jsou zvýrazněny žlutým podbarvením, ostatní pole neslouží k editaci a nesmí být jakkoliv</t>
  </si>
  <si>
    <t>modifikovány.</t>
  </si>
  <si>
    <t xml:space="preserve">Uchazeč je pro podání nabídky povinen vyplnit žlutě podbarvená pole: </t>
  </si>
  <si>
    <t xml:space="preserve">Pole Uchazeč v sestavě Rekapitulace stavby - zde uchazeč vyplní svůj název (název subjektu) </t>
  </si>
  <si>
    <t>Pole IČ a DIČ v sestavě Rekapitulace stavby - zde uchazeč vyplní svoje IČ a DIČ</t>
  </si>
  <si>
    <t>Datum v sestavě Rekapitulace stavby - zde uchazeč vyplní datum vytvoření nabídky</t>
  </si>
  <si>
    <t>J.cena = jednotková cena v sestavě Soupis prací o maximálním počtu desetinných míst uvedených v poli</t>
  </si>
  <si>
    <t>- pokud sestavy soupisů prací obsahují pole J.cena, měla by být všechna tato pole vyplněna nenulovými</t>
  </si>
  <si>
    <t>Poznámka - nepovinný údaj pro položku soupisu</t>
  </si>
  <si>
    <t>V případě, že sestavy soupisů prací neobsahují pole J.cena, potom ve všech soupisech prací obsahují pole:</t>
  </si>
  <si>
    <t xml:space="preserve"> - J.materiál - jednotková cena materiálu </t>
  </si>
  <si>
    <t xml:space="preserve"> - J.montáž - jednotková cena montáže</t>
  </si>
  <si>
    <t>Uchazeč v tomto případě by měl vyplnit všechna pole J.materiál a pole J.montáž nenulovými kladnými číslicemi. V případech, kdy položka</t>
  </si>
  <si>
    <t>neobsahuje žádný materiál je přípustné, aby pole J.materiál bylo vyplněno nulou. V případech, kdy položka neobsahuje žádnou montáž je přípustné,</t>
  </si>
  <si>
    <t>aby pole J.montáž bylo vyplněno nulou. Obě pole - J.materiál, J.Montáž u jedné položky by však neměly být vyplněny nulou.</t>
  </si>
  <si>
    <t>Rekapitulace stavby</t>
  </si>
  <si>
    <t>Název</t>
  </si>
  <si>
    <t>Povinný</t>
  </si>
  <si>
    <t>Max. počet</t>
  </si>
  <si>
    <t>atributu</t>
  </si>
  <si>
    <t>(A/N)</t>
  </si>
  <si>
    <t>znaků</t>
  </si>
  <si>
    <t>A</t>
  </si>
  <si>
    <t>Kód stavby</t>
  </si>
  <si>
    <t>String</t>
  </si>
  <si>
    <t>Stavba</t>
  </si>
  <si>
    <t>Název stavby</t>
  </si>
  <si>
    <t>Místo</t>
  </si>
  <si>
    <t>N</t>
  </si>
  <si>
    <t>Místo stavby</t>
  </si>
  <si>
    <t>Datum</t>
  </si>
  <si>
    <t>Datum vykonaného exportu</t>
  </si>
  <si>
    <t>Date</t>
  </si>
  <si>
    <t>KSO</t>
  </si>
  <si>
    <t>Klasifikace stavebního objektu</t>
  </si>
  <si>
    <t>CC-CZ</t>
  </si>
  <si>
    <t>Klasifikace stavbeních děl</t>
  </si>
  <si>
    <t>CZ-CPV</t>
  </si>
  <si>
    <t>Společný slovník pro veřejné zakázky</t>
  </si>
  <si>
    <t>CZ-CPA</t>
  </si>
  <si>
    <t>Klasifikace produkce podle činností</t>
  </si>
  <si>
    <t>Zadavatel</t>
  </si>
  <si>
    <t>Zadavatel zadaní</t>
  </si>
  <si>
    <t>IČ</t>
  </si>
  <si>
    <t>IČ zadavatele zadaní</t>
  </si>
  <si>
    <t>DIČ</t>
  </si>
  <si>
    <t>DIČ zadavatele zadaní</t>
  </si>
  <si>
    <t>Uchazeč</t>
  </si>
  <si>
    <t>Uchazeč veřejné zakázky</t>
  </si>
  <si>
    <t>Projektant</t>
  </si>
  <si>
    <t>Poznámka</t>
  </si>
  <si>
    <t>Poznámka k zadání</t>
  </si>
  <si>
    <t>Sazba DPH</t>
  </si>
  <si>
    <t>Rekapitulace sazeb DPH u položek soupisů</t>
  </si>
  <si>
    <t>eGSazbaDph</t>
  </si>
  <si>
    <t>Základna DPH</t>
  </si>
  <si>
    <t>Základna DPH určena součtem celkové ceny z položek soupisů</t>
  </si>
  <si>
    <t>Double</t>
  </si>
  <si>
    <t>Hodnota DPH</t>
  </si>
  <si>
    <t>Celková cena bez DPH za celou stavbu. Sčítává se ze všech listů.</t>
  </si>
  <si>
    <t>Celková cena s DPH za celou stavbu</t>
  </si>
  <si>
    <t>Rekapitulace objektů stavby a soupisů prací</t>
  </si>
  <si>
    <t>Přebírá se z Rekapitulace stavby</t>
  </si>
  <si>
    <t>Kód objektu</t>
  </si>
  <si>
    <t>Objektu, Soupis prací</t>
  </si>
  <si>
    <t>Název objektu</t>
  </si>
  <si>
    <t>Cena bez DPH za daný objekt</t>
  </si>
  <si>
    <t>Cena spolu s DPH za daný objekt</t>
  </si>
  <si>
    <t>Typ zakázky</t>
  </si>
  <si>
    <t>eGTypZakazky</t>
  </si>
  <si>
    <t>Krycí list soupisu</t>
  </si>
  <si>
    <t>Objekt</t>
  </si>
  <si>
    <t>Kód a název objektu</t>
  </si>
  <si>
    <t>20 + 120</t>
  </si>
  <si>
    <t>Kód a název soupisu</t>
  </si>
  <si>
    <t>Poznámka k soupisu prací</t>
  </si>
  <si>
    <t>Rekapitulace sazeb DPH na položkách aktuálního soupisu</t>
  </si>
  <si>
    <t>Základna DPH určena součtem celkové ceny z položek aktuálního soupisu</t>
  </si>
  <si>
    <t>Cena bez DPH za daný soupis</t>
  </si>
  <si>
    <t>Cena s DPH</t>
  </si>
  <si>
    <t>Cena s DPH za daný soupis</t>
  </si>
  <si>
    <t>Rekapitulace členění soupisu prací</t>
  </si>
  <si>
    <t>Kód a název objektu, přebírá se z Krycího listu soupisu</t>
  </si>
  <si>
    <t>Kód a název objektu, přebírá se z Krycího listu soupisu</t>
  </si>
  <si>
    <t>Kód a název dílu ze soupisu</t>
  </si>
  <si>
    <t>20 + 100</t>
  </si>
  <si>
    <t>Cena celkem</t>
  </si>
  <si>
    <t>Cena celkem za díl ze soupisu</t>
  </si>
  <si>
    <t>Soupis prací</t>
  </si>
  <si>
    <t>Přebírá se z Krycího listu soupisu</t>
  </si>
  <si>
    <t>Pořadové číslo položky soupisu</t>
  </si>
  <si>
    <t>Long</t>
  </si>
  <si>
    <t>Typ položky soupisu</t>
  </si>
  <si>
    <t>eGTypPolozky</t>
  </si>
  <si>
    <t>Kód položky ze soupisu</t>
  </si>
  <si>
    <t>Popis položky ze soupisu</t>
  </si>
  <si>
    <t>Množství položky soupisu</t>
  </si>
  <si>
    <t>J.Cena</t>
  </si>
  <si>
    <t>Jednotková cena položky</t>
  </si>
  <si>
    <t>Cena celkem vyčíslena jako J.Cena * Množství</t>
  </si>
  <si>
    <t>Zařazení položky do cenové soustavy</t>
  </si>
  <si>
    <t>p</t>
  </si>
  <si>
    <t>Poznámka položky ze soupisu</t>
  </si>
  <si>
    <t>Memo</t>
  </si>
  <si>
    <t>psc</t>
  </si>
  <si>
    <t>Poznámka k souboru cen ze soupisu</t>
  </si>
  <si>
    <t>pp</t>
  </si>
  <si>
    <t>Plný popis položky ze soupisu</t>
  </si>
  <si>
    <t>vv</t>
  </si>
  <si>
    <t>Výkaz výměr (figura, výraz, výměra) ze soupisu</t>
  </si>
  <si>
    <t>Text,Text,Double</t>
  </si>
  <si>
    <t>20, 150</t>
  </si>
  <si>
    <t>fig</t>
  </si>
  <si>
    <t>Rozpad figur</t>
  </si>
  <si>
    <t>Sazba DPH pro položku</t>
  </si>
  <si>
    <t>eGSazbaDPH</t>
  </si>
  <si>
    <t>Hmotnost</t>
  </si>
  <si>
    <t>Hmotnost položky ze soupisu</t>
  </si>
  <si>
    <t>Suť</t>
  </si>
  <si>
    <t>Suť položky ze soupisu</t>
  </si>
  <si>
    <t>Nh</t>
  </si>
  <si>
    <t>Normohodiny položky ze soupisu</t>
  </si>
  <si>
    <t>Datová věta</t>
  </si>
  <si>
    <t>Typ věty</t>
  </si>
  <si>
    <t>Hodnota</t>
  </si>
  <si>
    <t>Význam</t>
  </si>
  <si>
    <t>Základní sazba DPH</t>
  </si>
  <si>
    <t>Snížená sazba DPH</t>
  </si>
  <si>
    <t>Nulová sazba DPH</t>
  </si>
  <si>
    <t>Základní sazba DPH přenesená</t>
  </si>
  <si>
    <t>Snížená sazba DPH přenesená</t>
  </si>
  <si>
    <t>Stavební objekt</t>
  </si>
  <si>
    <t>Inženýrský objekt</t>
  </si>
  <si>
    <t>Ostatní náklady</t>
  </si>
  <si>
    <t>Položka typu HSV</t>
  </si>
  <si>
    <t>Položka typu PSV</t>
  </si>
  <si>
    <t>Položka typu M</t>
  </si>
  <si>
    <t>Položka typu 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</si>
</sst>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0%"/>
    <numFmt numFmtId="165" formatCode="dd\.mm\.yyyy"/>
    <numFmt numFmtId="166" formatCode="#,##0.00000"/>
    <numFmt numFmtId="167" formatCode="#,##0.000"/>
  </numFmts>
  <fonts count="51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800080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sz val="7"/>
      <color rgb="FF979797"/>
      <name val="Arial CE"/>
    </font>
    <font>
      <i/>
      <u/>
      <sz val="7"/>
      <color rgb="FF979797"/>
      <name val="Calibri"/>
      <scheme val="minor"/>
    </font>
    <font>
      <i/>
      <sz val="9"/>
      <color rgb="FF0000FF"/>
      <name val="Arial CE"/>
    </font>
    <font>
      <i/>
      <sz val="8"/>
      <color rgb="FF0000FF"/>
      <name val="Arial CE"/>
    </font>
    <font>
      <sz val="8"/>
      <name val="Trebuchet MS"/>
      <charset val="238"/>
    </font>
    <font>
      <b/>
      <sz val="16"/>
      <name val="Trebuchet MS"/>
      <charset val="238"/>
    </font>
    <font>
      <b/>
      <sz val="11"/>
      <name val="Trebuchet MS"/>
      <charset val="238"/>
    </font>
    <font>
      <sz val="8"/>
      <name val="Arial CE"/>
      <charset val="238"/>
    </font>
    <font>
      <sz val="9"/>
      <name val="Trebuchet MS"/>
      <charset val="238"/>
    </font>
    <font>
      <sz val="10"/>
      <name val="Trebuchet MS"/>
      <charset val="238"/>
    </font>
    <font>
      <sz val="11"/>
      <name val="Trebuchet MS"/>
      <charset val="238"/>
    </font>
    <font>
      <b/>
      <sz val="9"/>
      <name val="Trebuchet MS"/>
      <charset val="238"/>
    </font>
    <font>
      <b/>
      <sz val="8"/>
      <name val="Arial CE"/>
      <charset val="238"/>
    </font>
    <font>
      <sz val="9"/>
      <name val="Trebuchet MS"/>
      <charset val="238"/>
    </font>
    <font>
      <sz val="8"/>
      <name val="Arial CE"/>
      <charset val="238"/>
    </font>
    <font>
      <u/>
      <sz val="11"/>
      <color theme="10"/>
      <name val="Calibri"/>
      <scheme val="minor"/>
    </font>
    <font>
      <i/>
      <sz val="8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32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9" fillId="0" borderId="0" applyNumberFormat="0" applyFill="0" applyBorder="0" applyAlignment="0" applyProtection="0"/>
  </cellStyleXfs>
  <cellXfs count="391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 applyProtection="1"/>
    <xf numFmtId="0" fontId="12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2" xfId="0" applyBorder="1" applyProtection="1"/>
    <xf numFmtId="0" fontId="0" fillId="0" borderId="3" xfId="0" applyBorder="1" applyProtection="1"/>
    <xf numFmtId="0" fontId="0" fillId="0" borderId="4" xfId="0" applyBorder="1"/>
    <xf numFmtId="0" fontId="0" fillId="0" borderId="4" xfId="0" applyBorder="1" applyProtection="1"/>
    <xf numFmtId="0" fontId="0" fillId="0" borderId="0" xfId="0" applyProtection="1"/>
    <xf numFmtId="0" fontId="13" fillId="0" borderId="0" xfId="0" applyFont="1" applyAlignment="1" applyProtection="1">
      <alignment horizontal="left" vertical="center"/>
    </xf>
    <xf numFmtId="0" fontId="14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horizontal="left" vertical="top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center" wrapText="1"/>
    </xf>
    <xf numFmtId="0" fontId="0" fillId="0" borderId="5" xfId="0" applyBorder="1" applyProtection="1"/>
    <xf numFmtId="0" fontId="0" fillId="0" borderId="0" xfId="0" applyFont="1" applyAlignment="1">
      <alignment vertical="center"/>
    </xf>
    <xf numFmtId="0" fontId="0" fillId="0" borderId="4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7" fillId="0" borderId="6" xfId="0" applyFont="1" applyBorder="1" applyAlignment="1" applyProtection="1">
      <alignment horizontal="left" vertical="center"/>
    </xf>
    <xf numFmtId="0" fontId="0" fillId="0" borderId="6" xfId="0" applyFont="1" applyBorder="1" applyAlignment="1" applyProtection="1">
      <alignment vertical="center"/>
    </xf>
    <xf numFmtId="0" fontId="0" fillId="0" borderId="4" xfId="0" applyFont="1" applyBorder="1" applyAlignment="1">
      <alignment vertical="center"/>
    </xf>
    <xf numFmtId="0" fontId="1" fillId="0" borderId="4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1" fillId="0" borderId="4" xfId="0" applyFont="1" applyBorder="1" applyAlignment="1">
      <alignment vertical="center"/>
    </xf>
    <xf numFmtId="0" fontId="0" fillId="3" borderId="0" xfId="0" applyFont="1" applyFill="1" applyAlignment="1" applyProtection="1">
      <alignment vertical="center"/>
    </xf>
    <xf numFmtId="0" fontId="4" fillId="3" borderId="7" xfId="0" applyFont="1" applyFill="1" applyBorder="1" applyAlignment="1" applyProtection="1">
      <alignment horizontal="left" vertical="center"/>
    </xf>
    <xf numFmtId="0" fontId="0" fillId="3" borderId="8" xfId="0" applyFont="1" applyFill="1" applyBorder="1" applyAlignment="1" applyProtection="1">
      <alignment vertical="center"/>
    </xf>
    <xf numFmtId="0" fontId="4" fillId="3" borderId="8" xfId="0" applyFont="1" applyFill="1" applyBorder="1" applyAlignment="1" applyProtection="1">
      <alignment horizontal="center" vertical="center"/>
    </xf>
    <xf numFmtId="0" fontId="0" fillId="0" borderId="10" xfId="0" applyFont="1" applyBorder="1" applyAlignment="1" applyProtection="1">
      <alignment vertical="center"/>
    </xf>
    <xf numFmtId="0" fontId="0" fillId="0" borderId="1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0" fillId="0" borderId="3" xfId="0" applyFont="1" applyBorder="1" applyAlignment="1" applyProtection="1">
      <alignment vertical="center"/>
    </xf>
    <xf numFmtId="0" fontId="2" fillId="0" borderId="4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4" xfId="0" applyFont="1" applyBorder="1" applyAlignment="1">
      <alignment vertical="center"/>
    </xf>
    <xf numFmtId="0" fontId="3" fillId="0" borderId="4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4" xfId="0" applyFont="1" applyBorder="1" applyAlignment="1">
      <alignment vertical="center"/>
    </xf>
    <xf numFmtId="0" fontId="17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6" xfId="0" applyFont="1" applyBorder="1" applyAlignment="1">
      <alignment vertical="center"/>
    </xf>
    <xf numFmtId="0" fontId="0" fillId="0" borderId="0" xfId="0" applyFont="1" applyBorder="1" applyAlignment="1" applyProtection="1">
      <alignment vertical="center"/>
    </xf>
    <xf numFmtId="0" fontId="0" fillId="0" borderId="16" xfId="0" applyFont="1" applyBorder="1" applyAlignment="1" applyProtection="1">
      <alignment vertical="center"/>
    </xf>
    <xf numFmtId="0" fontId="0" fillId="4" borderId="8" xfId="0" applyFont="1" applyFill="1" applyBorder="1" applyAlignment="1" applyProtection="1">
      <alignment vertical="center"/>
    </xf>
    <xf numFmtId="0" fontId="21" fillId="4" borderId="9" xfId="0" applyFont="1" applyFill="1" applyBorder="1" applyAlignment="1" applyProtection="1">
      <alignment horizontal="center" vertical="center"/>
    </xf>
    <xf numFmtId="0" fontId="22" fillId="0" borderId="17" xfId="0" applyFont="1" applyBorder="1" applyAlignment="1" applyProtection="1">
      <alignment horizontal="center" vertical="center" wrapText="1"/>
    </xf>
    <xf numFmtId="0" fontId="22" fillId="0" borderId="18" xfId="0" applyFont="1" applyBorder="1" applyAlignment="1" applyProtection="1">
      <alignment horizontal="center" vertical="center" wrapText="1"/>
    </xf>
    <xf numFmtId="0" fontId="22" fillId="0" borderId="19" xfId="0" applyFont="1" applyBorder="1" applyAlignment="1" applyProtection="1">
      <alignment horizontal="center" vertical="center" wrapText="1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0" fillId="0" borderId="14" xfId="0" applyFont="1" applyBorder="1" applyAlignment="1" applyProtection="1">
      <alignment vertical="center"/>
    </xf>
    <xf numFmtId="0" fontId="4" fillId="0" borderId="4" xfId="0" applyFont="1" applyBorder="1" applyAlignment="1" applyProtection="1">
      <alignment vertical="center"/>
    </xf>
    <xf numFmtId="0" fontId="23" fillId="0" borderId="0" xfId="0" applyFont="1" applyAlignment="1" applyProtection="1">
      <alignment horizontal="left" vertical="center"/>
    </xf>
    <xf numFmtId="0" fontId="23" fillId="0" borderId="0" xfId="0" applyFont="1" applyAlignment="1" applyProtection="1">
      <alignment vertical="center"/>
    </xf>
    <xf numFmtId="4" fontId="23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4" xfId="0" applyFont="1" applyBorder="1" applyAlignment="1">
      <alignment vertical="center"/>
    </xf>
    <xf numFmtId="4" fontId="19" fillId="0" borderId="15" xfId="0" applyNumberFormat="1" applyFont="1" applyBorder="1" applyAlignment="1" applyProtection="1">
      <alignment vertical="center"/>
    </xf>
    <xf numFmtId="4" fontId="19" fillId="0" borderId="0" xfId="0" applyNumberFormat="1" applyFont="1" applyBorder="1" applyAlignment="1" applyProtection="1">
      <alignment vertical="center"/>
    </xf>
    <xf numFmtId="166" fontId="19" fillId="0" borderId="0" xfId="0" applyNumberFormat="1" applyFont="1" applyBorder="1" applyAlignment="1" applyProtection="1">
      <alignment vertical="center"/>
    </xf>
    <xf numFmtId="4" fontId="19" fillId="0" borderId="16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5" fillId="0" borderId="0" xfId="1" applyFont="1" applyAlignment="1">
      <alignment horizontal="center" vertical="center"/>
    </xf>
    <xf numFmtId="0" fontId="5" fillId="0" borderId="4" xfId="0" applyFont="1" applyBorder="1" applyAlignment="1" applyProtection="1">
      <alignment vertical="center"/>
    </xf>
    <xf numFmtId="0" fontId="26" fillId="0" borderId="0" xfId="0" applyFont="1" applyAlignment="1" applyProtection="1">
      <alignment vertical="center"/>
    </xf>
    <xf numFmtId="0" fontId="27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4" xfId="0" applyFont="1" applyBorder="1" applyAlignment="1">
      <alignment vertical="center"/>
    </xf>
    <xf numFmtId="4" fontId="28" fillId="0" borderId="15" xfId="0" applyNumberFormat="1" applyFont="1" applyBorder="1" applyAlignment="1" applyProtection="1">
      <alignment vertical="center"/>
    </xf>
    <xf numFmtId="4" fontId="28" fillId="0" borderId="0" xfId="0" applyNumberFormat="1" applyFont="1" applyBorder="1" applyAlignment="1" applyProtection="1">
      <alignment vertical="center"/>
    </xf>
    <xf numFmtId="166" fontId="28" fillId="0" borderId="0" xfId="0" applyNumberFormat="1" applyFont="1" applyBorder="1" applyAlignment="1" applyProtection="1">
      <alignment vertical="center"/>
    </xf>
    <xf numFmtId="4" fontId="28" fillId="0" borderId="16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4" fontId="28" fillId="0" borderId="20" xfId="0" applyNumberFormat="1" applyFont="1" applyBorder="1" applyAlignment="1" applyProtection="1">
      <alignment vertical="center"/>
    </xf>
    <xf numFmtId="4" fontId="28" fillId="0" borderId="21" xfId="0" applyNumberFormat="1" applyFont="1" applyBorder="1" applyAlignment="1" applyProtection="1">
      <alignment vertical="center"/>
    </xf>
    <xf numFmtId="166" fontId="28" fillId="0" borderId="21" xfId="0" applyNumberFormat="1" applyFont="1" applyBorder="1" applyAlignment="1" applyProtection="1">
      <alignment vertical="center"/>
    </xf>
    <xf numFmtId="4" fontId="28" fillId="0" borderId="22" xfId="0" applyNumberFormat="1" applyFont="1" applyBorder="1" applyAlignment="1" applyProtection="1">
      <alignment vertical="center"/>
    </xf>
    <xf numFmtId="0" fontId="0" fillId="0" borderId="2" xfId="0" applyBorder="1"/>
    <xf numFmtId="0" fontId="0" fillId="0" borderId="3" xfId="0" applyBorder="1"/>
    <xf numFmtId="0" fontId="13" fillId="0" borderId="0" xfId="0" applyFont="1" applyAlignment="1">
      <alignment horizontal="left" vertical="center"/>
    </xf>
    <xf numFmtId="0" fontId="29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0" borderId="4" xfId="0" applyBorder="1" applyAlignment="1">
      <alignment vertical="center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4" xfId="0" applyFont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13" xfId="0" applyFont="1" applyBorder="1" applyAlignment="1">
      <alignment vertical="center"/>
    </xf>
    <xf numFmtId="0" fontId="17" fillId="0" borderId="0" xfId="0" applyFont="1" applyAlignment="1">
      <alignment horizontal="left" vertical="center"/>
    </xf>
    <xf numFmtId="4" fontId="23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0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0" fillId="4" borderId="8" xfId="0" applyFont="1" applyFill="1" applyBorder="1" applyAlignment="1">
      <alignment vertical="center"/>
    </xf>
    <xf numFmtId="0" fontId="4" fillId="4" borderId="8" xfId="0" applyFont="1" applyFill="1" applyBorder="1" applyAlignment="1">
      <alignment horizontal="right" vertical="center"/>
    </xf>
    <xf numFmtId="0" fontId="4" fillId="4" borderId="8" xfId="0" applyFont="1" applyFill="1" applyBorder="1" applyAlignment="1">
      <alignment horizontal="center" vertical="center"/>
    </xf>
    <xf numFmtId="4" fontId="4" fillId="4" borderId="8" xfId="0" applyNumberFormat="1" applyFont="1" applyFill="1" applyBorder="1" applyAlignment="1">
      <alignment vertical="center"/>
    </xf>
    <xf numFmtId="0" fontId="0" fillId="4" borderId="9" xfId="0" applyFont="1" applyFill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21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1" fillId="4" borderId="0" xfId="0" applyFont="1" applyFill="1" applyAlignment="1" applyProtection="1">
      <alignment horizontal="right" vertical="center"/>
    </xf>
    <xf numFmtId="0" fontId="30" fillId="0" borderId="0" xfId="0" applyFont="1" applyAlignment="1" applyProtection="1">
      <alignment horizontal="left" vertical="center"/>
    </xf>
    <xf numFmtId="0" fontId="6" fillId="0" borderId="4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1" xfId="0" applyFont="1" applyBorder="1" applyAlignment="1" applyProtection="1">
      <alignment horizontal="left" vertical="center"/>
    </xf>
    <xf numFmtId="0" fontId="6" fillId="0" borderId="21" xfId="0" applyFont="1" applyBorder="1" applyAlignment="1" applyProtection="1">
      <alignment vertical="center"/>
    </xf>
    <xf numFmtId="4" fontId="6" fillId="0" borderId="21" xfId="0" applyNumberFormat="1" applyFont="1" applyBorder="1" applyAlignment="1" applyProtection="1">
      <alignment vertical="center"/>
    </xf>
    <xf numFmtId="0" fontId="6" fillId="0" borderId="4" xfId="0" applyFont="1" applyBorder="1" applyAlignment="1">
      <alignment vertical="center"/>
    </xf>
    <xf numFmtId="0" fontId="7" fillId="0" borderId="4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1" xfId="0" applyFont="1" applyBorder="1" applyAlignment="1" applyProtection="1">
      <alignment horizontal="left" vertical="center"/>
    </xf>
    <xf numFmtId="0" fontId="7" fillId="0" borderId="21" xfId="0" applyFont="1" applyBorder="1" applyAlignment="1" applyProtection="1">
      <alignment vertical="center"/>
    </xf>
    <xf numFmtId="4" fontId="7" fillId="0" borderId="21" xfId="0" applyNumberFormat="1" applyFont="1" applyBorder="1" applyAlignment="1" applyProtection="1">
      <alignment vertical="center"/>
    </xf>
    <xf numFmtId="0" fontId="7" fillId="0" borderId="4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4" xfId="0" applyFont="1" applyBorder="1" applyAlignment="1" applyProtection="1">
      <alignment horizontal="center" vertical="center" wrapText="1"/>
    </xf>
    <xf numFmtId="0" fontId="21" fillId="4" borderId="17" xfId="0" applyFont="1" applyFill="1" applyBorder="1" applyAlignment="1" applyProtection="1">
      <alignment horizontal="center" vertical="center" wrapText="1"/>
    </xf>
    <xf numFmtId="0" fontId="21" fillId="4" borderId="18" xfId="0" applyFont="1" applyFill="1" applyBorder="1" applyAlignment="1" applyProtection="1">
      <alignment horizontal="center" vertical="center" wrapText="1"/>
    </xf>
    <xf numFmtId="0" fontId="21" fillId="4" borderId="19" xfId="0" applyFont="1" applyFill="1" applyBorder="1" applyAlignment="1" applyProtection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4" fontId="23" fillId="0" borderId="0" xfId="0" applyNumberFormat="1" applyFont="1" applyAlignment="1" applyProtection="1"/>
    <xf numFmtId="0" fontId="0" fillId="0" borderId="13" xfId="0" applyBorder="1" applyAlignment="1" applyProtection="1">
      <alignment vertical="center"/>
    </xf>
    <xf numFmtId="166" fontId="31" fillId="0" borderId="13" xfId="0" applyNumberFormat="1" applyFont="1" applyBorder="1" applyAlignment="1" applyProtection="1"/>
    <xf numFmtId="166" fontId="31" fillId="0" borderId="14" xfId="0" applyNumberFormat="1" applyFont="1" applyBorder="1" applyAlignment="1" applyProtection="1"/>
    <xf numFmtId="4" fontId="32" fillId="0" borderId="0" xfId="0" applyNumberFormat="1" applyFont="1" applyAlignment="1">
      <alignment vertical="center"/>
    </xf>
    <xf numFmtId="0" fontId="8" fillId="0" borderId="4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4" xfId="0" applyFont="1" applyBorder="1" applyAlignment="1"/>
    <xf numFmtId="0" fontId="8" fillId="0" borderId="15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6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1" fillId="0" borderId="23" xfId="0" applyFont="1" applyBorder="1" applyAlignment="1" applyProtection="1">
      <alignment horizontal="center" vertical="center"/>
    </xf>
    <xf numFmtId="49" fontId="21" fillId="0" borderId="23" xfId="0" applyNumberFormat="1" applyFont="1" applyBorder="1" applyAlignment="1" applyProtection="1">
      <alignment horizontal="left" vertical="center" wrapText="1"/>
    </xf>
    <xf numFmtId="0" fontId="21" fillId="0" borderId="23" xfId="0" applyFont="1" applyBorder="1" applyAlignment="1" applyProtection="1">
      <alignment horizontal="left" vertical="center" wrapText="1"/>
    </xf>
    <xf numFmtId="0" fontId="21" fillId="0" borderId="23" xfId="0" applyFont="1" applyBorder="1" applyAlignment="1" applyProtection="1">
      <alignment horizontal="center" vertical="center" wrapText="1"/>
    </xf>
    <xf numFmtId="167" fontId="21" fillId="0" borderId="23" xfId="0" applyNumberFormat="1" applyFont="1" applyBorder="1" applyAlignment="1" applyProtection="1">
      <alignment vertical="center"/>
    </xf>
    <xf numFmtId="4" fontId="21" fillId="2" borderId="23" xfId="0" applyNumberFormat="1" applyFont="1" applyFill="1" applyBorder="1" applyAlignment="1" applyProtection="1">
      <alignment vertical="center"/>
      <protection locked="0"/>
    </xf>
    <xf numFmtId="4" fontId="21" fillId="0" borderId="23" xfId="0" applyNumberFormat="1" applyFont="1" applyBorder="1" applyAlignment="1" applyProtection="1">
      <alignment vertical="center"/>
    </xf>
    <xf numFmtId="0" fontId="22" fillId="2" borderId="15" xfId="0" applyFont="1" applyFill="1" applyBorder="1" applyAlignment="1" applyProtection="1">
      <alignment horizontal="left" vertical="center"/>
      <protection locked="0"/>
    </xf>
    <xf numFmtId="0" fontId="22" fillId="0" borderId="0" xfId="0" applyFont="1" applyBorder="1" applyAlignment="1" applyProtection="1">
      <alignment horizontal="center" vertical="center"/>
    </xf>
    <xf numFmtId="166" fontId="22" fillId="0" borderId="0" xfId="0" applyNumberFormat="1" applyFont="1" applyBorder="1" applyAlignment="1" applyProtection="1">
      <alignment vertical="center"/>
    </xf>
    <xf numFmtId="166" fontId="22" fillId="0" borderId="16" xfId="0" applyNumberFormat="1" applyFont="1" applyBorder="1" applyAlignment="1" applyProtection="1">
      <alignment vertical="center"/>
    </xf>
    <xf numFmtId="0" fontId="21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9" fillId="0" borderId="4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33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167" fontId="9" fillId="0" borderId="0" xfId="0" applyNumberFormat="1" applyFont="1" applyAlignment="1" applyProtection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4" xfId="0" applyFont="1" applyBorder="1" applyAlignment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6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4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4" xfId="0" applyFont="1" applyBorder="1" applyAlignment="1">
      <alignment vertical="center"/>
    </xf>
    <xf numFmtId="0" fontId="10" fillId="0" borderId="20" xfId="0" applyFont="1" applyBorder="1" applyAlignment="1" applyProtection="1">
      <alignment vertical="center"/>
    </xf>
    <xf numFmtId="0" fontId="10" fillId="0" borderId="21" xfId="0" applyFont="1" applyBorder="1" applyAlignment="1" applyProtection="1">
      <alignment vertical="center"/>
    </xf>
    <xf numFmtId="0" fontId="10" fillId="0" borderId="22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34" fillId="0" borderId="0" xfId="0" applyFont="1" applyAlignment="1" applyProtection="1">
      <alignment horizontal="left" vertical="center"/>
    </xf>
    <xf numFmtId="0" fontId="35" fillId="0" borderId="0" xfId="1" applyFont="1" applyAlignment="1" applyProtection="1">
      <alignment vertical="center" wrapText="1"/>
    </xf>
    <xf numFmtId="0" fontId="0" fillId="0" borderId="0" xfId="0" applyFont="1" applyAlignment="1" applyProtection="1">
      <alignment vertical="center"/>
      <protection locked="0"/>
    </xf>
    <xf numFmtId="0" fontId="0" fillId="0" borderId="15" xfId="0" applyFont="1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6" xfId="0" applyFont="1" applyBorder="1" applyAlignment="1" applyProtection="1">
      <alignment vertical="center"/>
    </xf>
    <xf numFmtId="0" fontId="36" fillId="0" borderId="23" xfId="0" applyFont="1" applyBorder="1" applyAlignment="1" applyProtection="1">
      <alignment horizontal="center" vertical="center"/>
    </xf>
    <xf numFmtId="49" fontId="36" fillId="0" borderId="23" xfId="0" applyNumberFormat="1" applyFont="1" applyBorder="1" applyAlignment="1" applyProtection="1">
      <alignment horizontal="left" vertical="center" wrapText="1"/>
    </xf>
    <xf numFmtId="0" fontId="36" fillId="0" borderId="23" xfId="0" applyFont="1" applyBorder="1" applyAlignment="1" applyProtection="1">
      <alignment horizontal="left" vertical="center" wrapText="1"/>
    </xf>
    <xf numFmtId="0" fontId="36" fillId="0" borderId="23" xfId="0" applyFont="1" applyBorder="1" applyAlignment="1" applyProtection="1">
      <alignment horizontal="center" vertical="center" wrapText="1"/>
    </xf>
    <xf numFmtId="167" fontId="36" fillId="0" borderId="23" xfId="0" applyNumberFormat="1" applyFont="1" applyBorder="1" applyAlignment="1" applyProtection="1">
      <alignment vertical="center"/>
    </xf>
    <xf numFmtId="4" fontId="36" fillId="2" borderId="23" xfId="0" applyNumberFormat="1" applyFont="1" applyFill="1" applyBorder="1" applyAlignment="1" applyProtection="1">
      <alignment vertical="center"/>
      <protection locked="0"/>
    </xf>
    <xf numFmtId="4" fontId="36" fillId="0" borderId="23" xfId="0" applyNumberFormat="1" applyFont="1" applyBorder="1" applyAlignment="1" applyProtection="1">
      <alignment vertical="center"/>
    </xf>
    <xf numFmtId="0" fontId="37" fillId="0" borderId="4" xfId="0" applyFont="1" applyBorder="1" applyAlignment="1">
      <alignment vertical="center"/>
    </xf>
    <xf numFmtId="0" fontId="36" fillId="2" borderId="15" xfId="0" applyFont="1" applyFill="1" applyBorder="1" applyAlignment="1" applyProtection="1">
      <alignment horizontal="left" vertical="center"/>
      <protection locked="0"/>
    </xf>
    <xf numFmtId="0" fontId="36" fillId="0" borderId="0" xfId="0" applyFont="1" applyBorder="1" applyAlignment="1" applyProtection="1">
      <alignment horizontal="center" vertical="center"/>
    </xf>
    <xf numFmtId="0" fontId="11" fillId="0" borderId="4" xfId="0" applyFont="1" applyBorder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11" fillId="0" borderId="0" xfId="0" applyFont="1" applyAlignment="1" applyProtection="1">
      <alignment horizontal="left" vertical="center"/>
    </xf>
    <xf numFmtId="0" fontId="11" fillId="0" borderId="0" xfId="0" applyFont="1" applyAlignment="1" applyProtection="1">
      <alignment horizontal="left" vertical="center" wrapText="1"/>
    </xf>
    <xf numFmtId="0" fontId="11" fillId="0" borderId="0" xfId="0" applyFont="1" applyAlignment="1" applyProtection="1">
      <alignment vertical="center"/>
      <protection locked="0"/>
    </xf>
    <xf numFmtId="0" fontId="11" fillId="0" borderId="4" xfId="0" applyFont="1" applyBorder="1" applyAlignment="1">
      <alignment vertical="center"/>
    </xf>
    <xf numFmtId="0" fontId="11" fillId="0" borderId="15" xfId="0" applyFont="1" applyBorder="1" applyAlignment="1" applyProtection="1">
      <alignment vertical="center"/>
    </xf>
    <xf numFmtId="0" fontId="11" fillId="0" borderId="0" xfId="0" applyFont="1" applyBorder="1" applyAlignment="1" applyProtection="1">
      <alignment vertical="center"/>
    </xf>
    <xf numFmtId="0" fontId="11" fillId="0" borderId="16" xfId="0" applyFont="1" applyBorder="1" applyAlignment="1" applyProtection="1">
      <alignment vertical="center"/>
    </xf>
    <xf numFmtId="0" fontId="11" fillId="0" borderId="0" xfId="0" applyFont="1" applyAlignment="1">
      <alignment horizontal="left" vertical="center"/>
    </xf>
    <xf numFmtId="0" fontId="0" fillId="0" borderId="20" xfId="0" applyFont="1" applyBorder="1" applyAlignment="1" applyProtection="1">
      <alignment vertical="center"/>
    </xf>
    <xf numFmtId="0" fontId="0" fillId="0" borderId="21" xfId="0" applyBorder="1" applyAlignment="1" applyProtection="1">
      <alignment vertical="center"/>
    </xf>
    <xf numFmtId="0" fontId="0" fillId="0" borderId="21" xfId="0" applyFont="1" applyBorder="1" applyAlignment="1" applyProtection="1">
      <alignment vertical="center"/>
    </xf>
    <xf numFmtId="0" fontId="0" fillId="0" borderId="22" xfId="0" applyFont="1" applyBorder="1" applyAlignment="1" applyProtection="1">
      <alignment vertical="center"/>
    </xf>
    <xf numFmtId="0" fontId="9" fillId="0" borderId="20" xfId="0" applyFont="1" applyBorder="1" applyAlignment="1" applyProtection="1">
      <alignment vertical="center"/>
    </xf>
    <xf numFmtId="0" fontId="9" fillId="0" borderId="21" xfId="0" applyFont="1" applyBorder="1" applyAlignment="1" applyProtection="1">
      <alignment vertical="center"/>
    </xf>
    <xf numFmtId="0" fontId="9" fillId="0" borderId="22" xfId="0" applyFont="1" applyBorder="1" applyAlignment="1" applyProtection="1">
      <alignment vertical="center"/>
    </xf>
    <xf numFmtId="0" fontId="0" fillId="0" borderId="0" xfId="0" applyAlignment="1">
      <alignment vertical="top"/>
    </xf>
    <xf numFmtId="0" fontId="38" fillId="0" borderId="24" xfId="0" applyFont="1" applyBorder="1" applyAlignment="1">
      <alignment vertical="center" wrapText="1"/>
    </xf>
    <xf numFmtId="0" fontId="38" fillId="0" borderId="25" xfId="0" applyFont="1" applyBorder="1" applyAlignment="1">
      <alignment vertical="center" wrapText="1"/>
    </xf>
    <xf numFmtId="0" fontId="38" fillId="0" borderId="26" xfId="0" applyFont="1" applyBorder="1" applyAlignment="1">
      <alignment vertical="center" wrapText="1"/>
    </xf>
    <xf numFmtId="0" fontId="38" fillId="0" borderId="27" xfId="0" applyFont="1" applyBorder="1" applyAlignment="1">
      <alignment horizontal="center" vertical="center" wrapText="1"/>
    </xf>
    <xf numFmtId="0" fontId="38" fillId="0" borderId="28" xfId="0" applyFont="1" applyBorder="1" applyAlignment="1">
      <alignment horizontal="center" vertical="center" wrapText="1"/>
    </xf>
    <xf numFmtId="0" fontId="38" fillId="0" borderId="27" xfId="0" applyFont="1" applyBorder="1" applyAlignment="1">
      <alignment vertical="center" wrapText="1"/>
    </xf>
    <xf numFmtId="0" fontId="38" fillId="0" borderId="28" xfId="0" applyFont="1" applyBorder="1" applyAlignment="1">
      <alignment vertical="center" wrapText="1"/>
    </xf>
    <xf numFmtId="0" fontId="40" fillId="0" borderId="1" xfId="0" applyFont="1" applyBorder="1" applyAlignment="1">
      <alignment horizontal="left" vertical="center" wrapText="1"/>
    </xf>
    <xf numFmtId="0" fontId="41" fillId="0" borderId="1" xfId="0" applyFont="1" applyBorder="1" applyAlignment="1">
      <alignment horizontal="left" vertical="center" wrapText="1"/>
    </xf>
    <xf numFmtId="0" fontId="42" fillId="0" borderId="27" xfId="0" applyFont="1" applyBorder="1" applyAlignment="1">
      <alignment vertical="center" wrapText="1"/>
    </xf>
    <xf numFmtId="0" fontId="41" fillId="0" borderId="1" xfId="0" applyFont="1" applyBorder="1" applyAlignment="1">
      <alignment vertical="center" wrapText="1"/>
    </xf>
    <xf numFmtId="0" fontId="41" fillId="0" borderId="1" xfId="0" applyFont="1" applyBorder="1" applyAlignment="1">
      <alignment horizontal="left" vertical="center"/>
    </xf>
    <xf numFmtId="0" fontId="41" fillId="0" borderId="1" xfId="0" applyFont="1" applyBorder="1" applyAlignment="1">
      <alignment vertical="center"/>
    </xf>
    <xf numFmtId="49" fontId="41" fillId="0" borderId="1" xfId="0" applyNumberFormat="1" applyFont="1" applyBorder="1" applyAlignment="1">
      <alignment vertical="center" wrapText="1"/>
    </xf>
    <xf numFmtId="0" fontId="38" fillId="0" borderId="30" xfId="0" applyFont="1" applyBorder="1" applyAlignment="1">
      <alignment vertical="center" wrapText="1"/>
    </xf>
    <xf numFmtId="0" fontId="43" fillId="0" borderId="29" xfId="0" applyFont="1" applyBorder="1" applyAlignment="1">
      <alignment vertical="center" wrapText="1"/>
    </xf>
    <xf numFmtId="0" fontId="38" fillId="0" borderId="31" xfId="0" applyFont="1" applyBorder="1" applyAlignment="1">
      <alignment vertical="center" wrapText="1"/>
    </xf>
    <xf numFmtId="0" fontId="38" fillId="0" borderId="1" xfId="0" applyFont="1" applyBorder="1" applyAlignment="1">
      <alignment vertical="top"/>
    </xf>
    <xf numFmtId="0" fontId="38" fillId="0" borderId="0" xfId="0" applyFont="1" applyAlignment="1">
      <alignment vertical="top"/>
    </xf>
    <xf numFmtId="0" fontId="38" fillId="0" borderId="24" xfId="0" applyFont="1" applyBorder="1" applyAlignment="1">
      <alignment horizontal="left" vertical="center"/>
    </xf>
    <xf numFmtId="0" fontId="38" fillId="0" borderId="25" xfId="0" applyFont="1" applyBorder="1" applyAlignment="1">
      <alignment horizontal="left" vertical="center"/>
    </xf>
    <xf numFmtId="0" fontId="38" fillId="0" borderId="26" xfId="0" applyFont="1" applyBorder="1" applyAlignment="1">
      <alignment horizontal="left" vertical="center"/>
    </xf>
    <xf numFmtId="0" fontId="38" fillId="0" borderId="27" xfId="0" applyFont="1" applyBorder="1" applyAlignment="1">
      <alignment horizontal="left" vertical="center"/>
    </xf>
    <xf numFmtId="0" fontId="38" fillId="0" borderId="28" xfId="0" applyFont="1" applyBorder="1" applyAlignment="1">
      <alignment horizontal="left" vertical="center"/>
    </xf>
    <xf numFmtId="0" fontId="40" fillId="0" borderId="1" xfId="0" applyFont="1" applyBorder="1" applyAlignment="1">
      <alignment horizontal="left" vertical="center"/>
    </xf>
    <xf numFmtId="0" fontId="44" fillId="0" borderId="0" xfId="0" applyFont="1" applyAlignment="1">
      <alignment horizontal="left" vertical="center"/>
    </xf>
    <xf numFmtId="0" fontId="40" fillId="0" borderId="29" xfId="0" applyFont="1" applyBorder="1" applyAlignment="1">
      <alignment horizontal="left" vertical="center"/>
    </xf>
    <xf numFmtId="0" fontId="40" fillId="0" borderId="29" xfId="0" applyFont="1" applyBorder="1" applyAlignment="1">
      <alignment horizontal="center" vertical="center"/>
    </xf>
    <xf numFmtId="0" fontId="44" fillId="0" borderId="29" xfId="0" applyFont="1" applyBorder="1" applyAlignment="1">
      <alignment horizontal="left" vertical="center"/>
    </xf>
    <xf numFmtId="0" fontId="45" fillId="0" borderId="1" xfId="0" applyFont="1" applyBorder="1" applyAlignment="1">
      <alignment horizontal="left" vertical="center"/>
    </xf>
    <xf numFmtId="0" fontId="42" fillId="0" borderId="0" xfId="0" applyFont="1" applyAlignment="1">
      <alignment horizontal="left" vertical="center"/>
    </xf>
    <xf numFmtId="0" fontId="46" fillId="0" borderId="1" xfId="0" applyFont="1" applyBorder="1" applyAlignment="1">
      <alignment horizontal="left" vertical="center"/>
    </xf>
    <xf numFmtId="0" fontId="41" fillId="0" borderId="1" xfId="0" applyFont="1" applyBorder="1" applyAlignment="1">
      <alignment horizontal="center" vertical="center"/>
    </xf>
    <xf numFmtId="0" fontId="41" fillId="0" borderId="0" xfId="0" applyFont="1" applyAlignment="1">
      <alignment horizontal="left" vertical="center"/>
    </xf>
    <xf numFmtId="0" fontId="42" fillId="0" borderId="27" xfId="0" applyFont="1" applyBorder="1" applyAlignment="1">
      <alignment horizontal="left" vertical="center"/>
    </xf>
    <xf numFmtId="0" fontId="41" fillId="0" borderId="1" xfId="0" applyFont="1" applyFill="1" applyBorder="1" applyAlignment="1">
      <alignment horizontal="left" vertical="center"/>
    </xf>
    <xf numFmtId="0" fontId="41" fillId="0" borderId="1" xfId="0" applyFont="1" applyFill="1" applyBorder="1" applyAlignment="1">
      <alignment horizontal="center" vertical="center"/>
    </xf>
    <xf numFmtId="0" fontId="38" fillId="0" borderId="30" xfId="0" applyFont="1" applyBorder="1" applyAlignment="1">
      <alignment horizontal="left" vertical="center"/>
    </xf>
    <xf numFmtId="0" fontId="43" fillId="0" borderId="29" xfId="0" applyFont="1" applyBorder="1" applyAlignment="1">
      <alignment horizontal="left" vertical="center"/>
    </xf>
    <xf numFmtId="0" fontId="38" fillId="0" borderId="31" xfId="0" applyFont="1" applyBorder="1" applyAlignment="1">
      <alignment horizontal="left" vertical="center"/>
    </xf>
    <xf numFmtId="0" fontId="38" fillId="0" borderId="1" xfId="0" applyFont="1" applyBorder="1" applyAlignment="1">
      <alignment horizontal="left" vertical="center"/>
    </xf>
    <xf numFmtId="0" fontId="43" fillId="0" borderId="1" xfId="0" applyFont="1" applyBorder="1" applyAlignment="1">
      <alignment horizontal="left" vertical="center"/>
    </xf>
    <xf numFmtId="0" fontId="44" fillId="0" borderId="1" xfId="0" applyFont="1" applyBorder="1" applyAlignment="1">
      <alignment horizontal="left" vertical="center"/>
    </xf>
    <xf numFmtId="0" fontId="42" fillId="0" borderId="29" xfId="0" applyFont="1" applyBorder="1" applyAlignment="1">
      <alignment horizontal="left" vertical="center"/>
    </xf>
    <xf numFmtId="0" fontId="38" fillId="0" borderId="1" xfId="0" applyFont="1" applyBorder="1" applyAlignment="1">
      <alignment horizontal="left" vertical="center" wrapText="1"/>
    </xf>
    <xf numFmtId="0" fontId="42" fillId="0" borderId="1" xfId="0" applyFont="1" applyBorder="1" applyAlignment="1">
      <alignment horizontal="left" vertical="center" wrapText="1"/>
    </xf>
    <xf numFmtId="0" fontId="42" fillId="0" borderId="1" xfId="0" applyFont="1" applyBorder="1" applyAlignment="1">
      <alignment horizontal="center" vertical="center" wrapText="1"/>
    </xf>
    <xf numFmtId="0" fontId="38" fillId="0" borderId="24" xfId="0" applyFont="1" applyBorder="1" applyAlignment="1">
      <alignment horizontal="left" vertical="center" wrapText="1"/>
    </xf>
    <xf numFmtId="0" fontId="38" fillId="0" borderId="25" xfId="0" applyFont="1" applyBorder="1" applyAlignment="1">
      <alignment horizontal="left" vertical="center" wrapText="1"/>
    </xf>
    <xf numFmtId="0" fontId="38" fillId="0" borderId="26" xfId="0" applyFont="1" applyBorder="1" applyAlignment="1">
      <alignment horizontal="left" vertical="center" wrapText="1"/>
    </xf>
    <xf numFmtId="0" fontId="38" fillId="0" borderId="27" xfId="0" applyFont="1" applyBorder="1" applyAlignment="1">
      <alignment horizontal="left" vertical="center" wrapText="1"/>
    </xf>
    <xf numFmtId="0" fontId="38" fillId="0" borderId="28" xfId="0" applyFont="1" applyBorder="1" applyAlignment="1">
      <alignment horizontal="left" vertical="center" wrapText="1"/>
    </xf>
    <xf numFmtId="0" fontId="44" fillId="0" borderId="27" xfId="0" applyFont="1" applyBorder="1" applyAlignment="1">
      <alignment horizontal="left" vertical="center" wrapText="1"/>
    </xf>
    <xf numFmtId="0" fontId="44" fillId="0" borderId="28" xfId="0" applyFont="1" applyBorder="1" applyAlignment="1">
      <alignment horizontal="left" vertical="center" wrapText="1"/>
    </xf>
    <xf numFmtId="0" fontId="42" fillId="0" borderId="27" xfId="0" applyFont="1" applyBorder="1" applyAlignment="1">
      <alignment horizontal="left" vertical="center" wrapText="1"/>
    </xf>
    <xf numFmtId="0" fontId="42" fillId="0" borderId="1" xfId="0" applyFont="1" applyBorder="1" applyAlignment="1">
      <alignment horizontal="left" vertical="center"/>
    </xf>
    <xf numFmtId="0" fontId="42" fillId="0" borderId="28" xfId="0" applyFont="1" applyBorder="1" applyAlignment="1">
      <alignment horizontal="left" vertical="center" wrapText="1"/>
    </xf>
    <xf numFmtId="0" fontId="42" fillId="0" borderId="28" xfId="0" applyFont="1" applyBorder="1" applyAlignment="1">
      <alignment horizontal="left" vertical="center"/>
    </xf>
    <xf numFmtId="0" fontId="42" fillId="0" borderId="30" xfId="0" applyFont="1" applyBorder="1" applyAlignment="1">
      <alignment horizontal="left" vertical="center" wrapText="1"/>
    </xf>
    <xf numFmtId="0" fontId="42" fillId="0" borderId="29" xfId="0" applyFont="1" applyBorder="1" applyAlignment="1">
      <alignment horizontal="left" vertical="center" wrapText="1"/>
    </xf>
    <xf numFmtId="0" fontId="42" fillId="0" borderId="31" xfId="0" applyFont="1" applyBorder="1" applyAlignment="1">
      <alignment horizontal="left" vertical="center" wrapText="1"/>
    </xf>
    <xf numFmtId="0" fontId="41" fillId="0" borderId="1" xfId="0" applyFont="1" applyBorder="1" applyAlignment="1">
      <alignment horizontal="left" vertical="top"/>
    </xf>
    <xf numFmtId="0" fontId="41" fillId="0" borderId="1" xfId="0" applyFont="1" applyBorder="1" applyAlignment="1">
      <alignment horizontal="center" vertical="top"/>
    </xf>
    <xf numFmtId="0" fontId="42" fillId="0" borderId="30" xfId="0" applyFont="1" applyBorder="1" applyAlignment="1">
      <alignment horizontal="left" vertical="center"/>
    </xf>
    <xf numFmtId="0" fontId="42" fillId="0" borderId="31" xfId="0" applyFont="1" applyBorder="1" applyAlignment="1">
      <alignment horizontal="left" vertical="center"/>
    </xf>
    <xf numFmtId="0" fontId="42" fillId="0" borderId="1" xfId="0" applyFont="1" applyBorder="1" applyAlignment="1">
      <alignment horizontal="center" vertical="center"/>
    </xf>
    <xf numFmtId="0" fontId="44" fillId="0" borderId="0" xfId="0" applyFont="1" applyAlignment="1">
      <alignment vertical="center"/>
    </xf>
    <xf numFmtId="0" fontId="40" fillId="0" borderId="1" xfId="0" applyFont="1" applyBorder="1" applyAlignment="1">
      <alignment vertical="center"/>
    </xf>
    <xf numFmtId="0" fontId="44" fillId="0" borderId="29" xfId="0" applyFont="1" applyBorder="1" applyAlignment="1">
      <alignment vertical="center"/>
    </xf>
    <xf numFmtId="0" fontId="40" fillId="0" borderId="29" xfId="0" applyFont="1" applyBorder="1" applyAlignment="1">
      <alignment vertical="center"/>
    </xf>
    <xf numFmtId="0" fontId="41" fillId="0" borderId="1" xfId="0" applyFont="1" applyBorder="1" applyAlignment="1">
      <alignment vertical="top"/>
    </xf>
    <xf numFmtId="49" fontId="41" fillId="0" borderId="1" xfId="0" applyNumberFormat="1" applyFont="1" applyBorder="1" applyAlignment="1">
      <alignment horizontal="left" vertical="center"/>
    </xf>
    <xf numFmtId="0" fontId="47" fillId="0" borderId="27" xfId="0" applyFont="1" applyBorder="1" applyAlignment="1" applyProtection="1">
      <alignment horizontal="left" vertical="center"/>
    </xf>
    <xf numFmtId="0" fontId="48" fillId="0" borderId="1" xfId="0" applyFont="1" applyBorder="1" applyAlignment="1" applyProtection="1">
      <alignment vertical="top"/>
    </xf>
    <xf numFmtId="0" fontId="48" fillId="0" borderId="1" xfId="0" applyFont="1" applyBorder="1" applyAlignment="1" applyProtection="1">
      <alignment horizontal="left" vertical="center"/>
    </xf>
    <xf numFmtId="0" fontId="48" fillId="0" borderId="1" xfId="0" applyFont="1" applyBorder="1" applyAlignment="1" applyProtection="1">
      <alignment horizontal="center" vertical="center"/>
    </xf>
    <xf numFmtId="49" fontId="48" fillId="0" borderId="1" xfId="0" applyNumberFormat="1" applyFont="1" applyBorder="1" applyAlignment="1" applyProtection="1">
      <alignment horizontal="left" vertical="center"/>
    </xf>
    <xf numFmtId="0" fontId="47" fillId="0" borderId="28" xfId="0" applyFont="1" applyBorder="1" applyAlignment="1" applyProtection="1">
      <alignment horizontal="left" vertical="center"/>
    </xf>
    <xf numFmtId="0" fontId="0" fillId="0" borderId="29" xfId="0" applyBorder="1" applyAlignment="1">
      <alignment vertical="top"/>
    </xf>
    <xf numFmtId="0" fontId="40" fillId="0" borderId="29" xfId="0" applyFont="1" applyBorder="1" applyAlignment="1">
      <alignment horizontal="left"/>
    </xf>
    <xf numFmtId="0" fontId="44" fillId="0" borderId="29" xfId="0" applyFont="1" applyBorder="1" applyAlignment="1"/>
    <xf numFmtId="0" fontId="38" fillId="0" borderId="27" xfId="0" applyFont="1" applyBorder="1" applyAlignment="1">
      <alignment vertical="top"/>
    </xf>
    <xf numFmtId="0" fontId="38" fillId="0" borderId="28" xfId="0" applyFont="1" applyBorder="1" applyAlignment="1">
      <alignment vertical="top"/>
    </xf>
    <xf numFmtId="0" fontId="38" fillId="0" borderId="30" xfId="0" applyFont="1" applyBorder="1" applyAlignment="1">
      <alignment vertical="top"/>
    </xf>
    <xf numFmtId="0" fontId="38" fillId="0" borderId="29" xfId="0" applyFont="1" applyBorder="1" applyAlignment="1">
      <alignment vertical="top"/>
    </xf>
    <xf numFmtId="0" fontId="38" fillId="0" borderId="31" xfId="0" applyFont="1" applyBorder="1" applyAlignment="1">
      <alignment vertical="top"/>
    </xf>
    <xf numFmtId="0" fontId="16" fillId="0" borderId="0" xfId="0" applyFont="1" applyAlignment="1">
      <alignment horizontal="left" vertical="top" wrapText="1"/>
    </xf>
    <xf numFmtId="0" fontId="16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0" fillId="0" borderId="0" xfId="0" applyProtection="1"/>
    <xf numFmtId="0" fontId="3" fillId="0" borderId="0" xfId="0" applyFont="1" applyAlignment="1" applyProtection="1">
      <alignment horizontal="left" vertical="top" wrapText="1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4" fontId="17" fillId="0" borderId="6" xfId="0" applyNumberFormat="1" applyFont="1" applyBorder="1" applyAlignment="1" applyProtection="1">
      <alignment vertical="center"/>
    </xf>
    <xf numFmtId="0" fontId="0" fillId="0" borderId="6" xfId="0" applyFont="1" applyBorder="1" applyAlignment="1" applyProtection="1">
      <alignment vertical="center"/>
    </xf>
    <xf numFmtId="0" fontId="1" fillId="0" borderId="0" xfId="0" applyFont="1" applyAlignment="1" applyProtection="1">
      <alignment horizontal="right" vertical="center"/>
    </xf>
    <xf numFmtId="4" fontId="18" fillId="0" borderId="0" xfId="0" applyNumberFormat="1" applyFont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0" fontId="4" fillId="3" borderId="8" xfId="0" applyFont="1" applyFill="1" applyBorder="1" applyAlignment="1" applyProtection="1">
      <alignment horizontal="left" vertical="center"/>
    </xf>
    <xf numFmtId="0" fontId="0" fillId="3" borderId="8" xfId="0" applyFont="1" applyFill="1" applyBorder="1" applyAlignment="1" applyProtection="1">
      <alignment vertical="center"/>
    </xf>
    <xf numFmtId="4" fontId="4" fillId="3" borderId="8" xfId="0" applyNumberFormat="1" applyFont="1" applyFill="1" applyBorder="1" applyAlignment="1" applyProtection="1">
      <alignment vertical="center"/>
    </xf>
    <xf numFmtId="0" fontId="0" fillId="3" borderId="9" xfId="0" applyFont="1" applyFill="1" applyBorder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" fillId="0" borderId="0" xfId="0" applyFont="1" applyAlignment="1" applyProtection="1">
      <alignment vertical="center"/>
    </xf>
    <xf numFmtId="0" fontId="19" fillId="0" borderId="12" xfId="0" applyFont="1" applyBorder="1" applyAlignment="1">
      <alignment horizontal="center" vertical="center"/>
    </xf>
    <xf numFmtId="0" fontId="19" fillId="0" borderId="13" xfId="0" applyFont="1" applyBorder="1" applyAlignment="1">
      <alignment horizontal="left" vertical="center"/>
    </xf>
    <xf numFmtId="0" fontId="20" fillId="0" borderId="15" xfId="0" applyFont="1" applyBorder="1" applyAlignment="1">
      <alignment horizontal="left" vertical="center"/>
    </xf>
    <xf numFmtId="0" fontId="20" fillId="0" borderId="0" xfId="0" applyFont="1" applyBorder="1" applyAlignment="1">
      <alignment horizontal="left" vertical="center"/>
    </xf>
    <xf numFmtId="0" fontId="20" fillId="0" borderId="15" xfId="0" applyFont="1" applyBorder="1" applyAlignment="1" applyProtection="1">
      <alignment horizontal="left" vertical="center"/>
    </xf>
    <xf numFmtId="0" fontId="20" fillId="0" borderId="0" xfId="0" applyFont="1" applyBorder="1" applyAlignment="1" applyProtection="1">
      <alignment horizontal="left" vertical="center"/>
    </xf>
    <xf numFmtId="0" fontId="21" fillId="4" borderId="7" xfId="0" applyFont="1" applyFill="1" applyBorder="1" applyAlignment="1" applyProtection="1">
      <alignment horizontal="center" vertical="center"/>
    </xf>
    <xf numFmtId="0" fontId="21" fillId="4" borderId="8" xfId="0" applyFont="1" applyFill="1" applyBorder="1" applyAlignment="1" applyProtection="1">
      <alignment horizontal="left" vertical="center"/>
    </xf>
    <xf numFmtId="0" fontId="21" fillId="4" borderId="8" xfId="0" applyFont="1" applyFill="1" applyBorder="1" applyAlignment="1" applyProtection="1">
      <alignment horizontal="center" vertical="center"/>
    </xf>
    <xf numFmtId="0" fontId="21" fillId="4" borderId="8" xfId="0" applyFont="1" applyFill="1" applyBorder="1" applyAlignment="1" applyProtection="1">
      <alignment horizontal="right" vertical="center"/>
    </xf>
    <xf numFmtId="4" fontId="27" fillId="0" borderId="0" xfId="0" applyNumberFormat="1" applyFont="1" applyAlignment="1" applyProtection="1">
      <alignment vertical="center"/>
    </xf>
    <xf numFmtId="0" fontId="27" fillId="0" borderId="0" xfId="0" applyFont="1" applyAlignment="1" applyProtection="1">
      <alignment vertical="center"/>
    </xf>
    <xf numFmtId="0" fontId="26" fillId="0" borderId="0" xfId="0" applyFont="1" applyAlignment="1" applyProtection="1">
      <alignment horizontal="left" vertical="center" wrapText="1"/>
    </xf>
    <xf numFmtId="4" fontId="23" fillId="0" borderId="0" xfId="0" applyNumberFormat="1" applyFont="1" applyAlignment="1" applyProtection="1">
      <alignment horizontal="right" vertical="center"/>
    </xf>
    <xf numFmtId="4" fontId="23" fillId="0" borderId="0" xfId="0" applyNumberFormat="1" applyFont="1" applyAlignment="1" applyProtection="1">
      <alignment vertical="center"/>
    </xf>
    <xf numFmtId="0" fontId="0" fillId="0" borderId="0" xfId="0"/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0" fillId="0" borderId="0" xfId="0" applyFont="1" applyAlignment="1">
      <alignment vertical="center"/>
    </xf>
    <xf numFmtId="0" fontId="2" fillId="2" borderId="0" xfId="0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 applyProtection="1">
      <alignment horizontal="left" vertical="center" wrapText="1"/>
    </xf>
    <xf numFmtId="0" fontId="1" fillId="0" borderId="0" xfId="0" applyFont="1" applyAlignment="1" applyProtection="1">
      <alignment horizontal="left" vertical="center"/>
    </xf>
    <xf numFmtId="0" fontId="0" fillId="0" borderId="0" xfId="0" applyFont="1" applyAlignment="1" applyProtection="1">
      <alignment vertical="center"/>
    </xf>
    <xf numFmtId="0" fontId="41" fillId="0" borderId="1" xfId="0" applyFont="1" applyBorder="1" applyAlignment="1">
      <alignment horizontal="left" vertical="center" wrapText="1"/>
    </xf>
    <xf numFmtId="0" fontId="40" fillId="0" borderId="29" xfId="0" applyFont="1" applyBorder="1" applyAlignment="1">
      <alignment horizontal="left" wrapText="1"/>
    </xf>
    <xf numFmtId="0" fontId="39" fillId="0" borderId="1" xfId="0" applyFont="1" applyBorder="1" applyAlignment="1">
      <alignment horizontal="center" vertical="center" wrapText="1"/>
    </xf>
    <xf numFmtId="49" fontId="41" fillId="0" borderId="1" xfId="0" applyNumberFormat="1" applyFont="1" applyBorder="1" applyAlignment="1">
      <alignment horizontal="left" vertical="center" wrapText="1"/>
    </xf>
    <xf numFmtId="0" fontId="39" fillId="0" borderId="1" xfId="0" applyFont="1" applyBorder="1" applyAlignment="1">
      <alignment horizontal="center" vertical="center"/>
    </xf>
    <xf numFmtId="0" fontId="40" fillId="0" borderId="29" xfId="0" applyFont="1" applyBorder="1" applyAlignment="1">
      <alignment horizontal="left"/>
    </xf>
    <xf numFmtId="0" fontId="41" fillId="0" borderId="1" xfId="0" applyFont="1" applyBorder="1" applyAlignment="1">
      <alignment horizontal="left" vertical="center"/>
    </xf>
    <xf numFmtId="0" fontId="41" fillId="0" borderId="1" xfId="0" applyFont="1" applyBorder="1" applyAlignment="1">
      <alignment horizontal="left" vertical="top"/>
    </xf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podminky.urs.cz/item/CS_URS_2024_02/151101102" TargetMode="External"/><Relationship Id="rId13" Type="http://schemas.openxmlformats.org/officeDocument/2006/relationships/hyperlink" Target="https://podminky.urs.cz/item/CS_URS_2024_02/171251201" TargetMode="External"/><Relationship Id="rId18" Type="http://schemas.openxmlformats.org/officeDocument/2006/relationships/hyperlink" Target="https://podminky.urs.cz/item/CS_URS_2024_02/451572111" TargetMode="External"/><Relationship Id="rId26" Type="http://schemas.openxmlformats.org/officeDocument/2006/relationships/hyperlink" Target="https://podminky.urs.cz/item/CS_URS_2024_02/741122134" TargetMode="External"/><Relationship Id="rId3" Type="http://schemas.openxmlformats.org/officeDocument/2006/relationships/hyperlink" Target="https://podminky.urs.cz/item/CS_URS_2024_02/131251201" TargetMode="External"/><Relationship Id="rId21" Type="http://schemas.openxmlformats.org/officeDocument/2006/relationships/hyperlink" Target="https://podminky.urs.cz/item/CS_URS_2024_02/997013501" TargetMode="External"/><Relationship Id="rId7" Type="http://schemas.openxmlformats.org/officeDocument/2006/relationships/hyperlink" Target="https://podminky.urs.cz/item/CS_URS_2024_02/151101101" TargetMode="External"/><Relationship Id="rId12" Type="http://schemas.openxmlformats.org/officeDocument/2006/relationships/hyperlink" Target="https://podminky.urs.cz/item/CS_URS_2024_02/162751119" TargetMode="External"/><Relationship Id="rId17" Type="http://schemas.openxmlformats.org/officeDocument/2006/relationships/hyperlink" Target="https://podminky.urs.cz/item/CS_URS_2024_02/275313611" TargetMode="External"/><Relationship Id="rId25" Type="http://schemas.openxmlformats.org/officeDocument/2006/relationships/hyperlink" Target="https://podminky.urs.cz/item/CS_URS_2024_02/741110043" TargetMode="External"/><Relationship Id="rId33" Type="http://schemas.openxmlformats.org/officeDocument/2006/relationships/drawing" Target="../drawings/drawing3.xml"/><Relationship Id="rId2" Type="http://schemas.openxmlformats.org/officeDocument/2006/relationships/hyperlink" Target="https://podminky.urs.cz/item/CS_URS_2024_02/113107412" TargetMode="External"/><Relationship Id="rId16" Type="http://schemas.openxmlformats.org/officeDocument/2006/relationships/hyperlink" Target="https://podminky.urs.cz/item/CS_URS_2024_02/175151101" TargetMode="External"/><Relationship Id="rId20" Type="http://schemas.openxmlformats.org/officeDocument/2006/relationships/hyperlink" Target="https://podminky.urs.cz/item/CS_URS_2024_02/596211110" TargetMode="External"/><Relationship Id="rId29" Type="http://schemas.openxmlformats.org/officeDocument/2006/relationships/hyperlink" Target="https://podminky.urs.cz/item/CS_URS_2024_02/210204011" TargetMode="External"/><Relationship Id="rId1" Type="http://schemas.openxmlformats.org/officeDocument/2006/relationships/hyperlink" Target="https://podminky.urs.cz/item/CS_URS_2024_02/113106023" TargetMode="External"/><Relationship Id="rId6" Type="http://schemas.openxmlformats.org/officeDocument/2006/relationships/hyperlink" Target="https://podminky.urs.cz/item/CS_URS_2024_02/141720015" TargetMode="External"/><Relationship Id="rId11" Type="http://schemas.openxmlformats.org/officeDocument/2006/relationships/hyperlink" Target="https://podminky.urs.cz/item/CS_URS_2024_02/162751117" TargetMode="External"/><Relationship Id="rId24" Type="http://schemas.openxmlformats.org/officeDocument/2006/relationships/hyperlink" Target="https://podminky.urs.cz/item/CS_URS_2024_02/998225111" TargetMode="External"/><Relationship Id="rId32" Type="http://schemas.openxmlformats.org/officeDocument/2006/relationships/hyperlink" Target="https://podminky.urs.cz/item/CS_URS_2024_02/460671112" TargetMode="External"/><Relationship Id="rId5" Type="http://schemas.openxmlformats.org/officeDocument/2006/relationships/hyperlink" Target="https://podminky.urs.cz/item/CS_URS_2024_02/132251251" TargetMode="External"/><Relationship Id="rId15" Type="http://schemas.openxmlformats.org/officeDocument/2006/relationships/hyperlink" Target="https://podminky.urs.cz/item/CS_URS_2024_02/174151101" TargetMode="External"/><Relationship Id="rId23" Type="http://schemas.openxmlformats.org/officeDocument/2006/relationships/hyperlink" Target="https://podminky.urs.cz/item/CS_URS_2024_02/997013655" TargetMode="External"/><Relationship Id="rId28" Type="http://schemas.openxmlformats.org/officeDocument/2006/relationships/hyperlink" Target="https://podminky.urs.cz/item/CS_URS_2024_02/210202016" TargetMode="External"/><Relationship Id="rId10" Type="http://schemas.openxmlformats.org/officeDocument/2006/relationships/hyperlink" Target="https://podminky.urs.cz/item/CS_URS_2024_02/151101112" TargetMode="External"/><Relationship Id="rId19" Type="http://schemas.openxmlformats.org/officeDocument/2006/relationships/hyperlink" Target="https://podminky.urs.cz/item/CS_URS_2024_02/564861011" TargetMode="External"/><Relationship Id="rId31" Type="http://schemas.openxmlformats.org/officeDocument/2006/relationships/hyperlink" Target="https://podminky.urs.cz/item/CS_URS_2024_02/210280712" TargetMode="External"/><Relationship Id="rId4" Type="http://schemas.openxmlformats.org/officeDocument/2006/relationships/hyperlink" Target="https://podminky.urs.cz/item/CS_URS_2024_02/132251101" TargetMode="External"/><Relationship Id="rId9" Type="http://schemas.openxmlformats.org/officeDocument/2006/relationships/hyperlink" Target="https://podminky.urs.cz/item/CS_URS_2024_02/151101111" TargetMode="External"/><Relationship Id="rId14" Type="http://schemas.openxmlformats.org/officeDocument/2006/relationships/hyperlink" Target="https://podminky.urs.cz/item/CS_URS_2024_02/171201221" TargetMode="External"/><Relationship Id="rId22" Type="http://schemas.openxmlformats.org/officeDocument/2006/relationships/hyperlink" Target="https://podminky.urs.cz/item/CS_URS_2024_02/997013509" TargetMode="External"/><Relationship Id="rId27" Type="http://schemas.openxmlformats.org/officeDocument/2006/relationships/hyperlink" Target="https://podminky.urs.cz/item/CS_URS_2024_02/210202013" TargetMode="External"/><Relationship Id="rId30" Type="http://schemas.openxmlformats.org/officeDocument/2006/relationships/hyperlink" Target="https://podminky.urs.cz/item/CS_URS_2024_02/210204103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s://podminky.urs.cz/item/CS_URS_2024_02/162751117" TargetMode="External"/><Relationship Id="rId13" Type="http://schemas.openxmlformats.org/officeDocument/2006/relationships/hyperlink" Target="https://podminky.urs.cz/item/CS_URS_2024_02/181006111" TargetMode="External"/><Relationship Id="rId18" Type="http://schemas.openxmlformats.org/officeDocument/2006/relationships/hyperlink" Target="https://podminky.urs.cz/item/CS_URS_2024_02/564861011" TargetMode="External"/><Relationship Id="rId26" Type="http://schemas.openxmlformats.org/officeDocument/2006/relationships/hyperlink" Target="https://podminky.urs.cz/item/CS_URS_2024_02/915131112" TargetMode="External"/><Relationship Id="rId39" Type="http://schemas.openxmlformats.org/officeDocument/2006/relationships/hyperlink" Target="https://podminky.urs.cz/item/CS_URS_2024_02/711161112" TargetMode="External"/><Relationship Id="rId3" Type="http://schemas.openxmlformats.org/officeDocument/2006/relationships/hyperlink" Target="https://podminky.urs.cz/item/CS_URS_2024_02/113107322" TargetMode="External"/><Relationship Id="rId21" Type="http://schemas.openxmlformats.org/officeDocument/2006/relationships/hyperlink" Target="https://podminky.urs.cz/item/CS_URS_2024_02/573231106" TargetMode="External"/><Relationship Id="rId34" Type="http://schemas.openxmlformats.org/officeDocument/2006/relationships/hyperlink" Target="https://podminky.urs.cz/item/CS_URS_2024_02/997013509" TargetMode="External"/><Relationship Id="rId7" Type="http://schemas.openxmlformats.org/officeDocument/2006/relationships/hyperlink" Target="https://podminky.urs.cz/item/CS_URS_2024_02/162351103" TargetMode="External"/><Relationship Id="rId12" Type="http://schemas.openxmlformats.org/officeDocument/2006/relationships/hyperlink" Target="https://podminky.urs.cz/item/CS_URS_2024_02/171201221" TargetMode="External"/><Relationship Id="rId17" Type="http://schemas.openxmlformats.org/officeDocument/2006/relationships/hyperlink" Target="https://podminky.urs.cz/item/CS_URS_2024_02/564831011" TargetMode="External"/><Relationship Id="rId25" Type="http://schemas.openxmlformats.org/officeDocument/2006/relationships/hyperlink" Target="https://podminky.urs.cz/item/CS_URS_2024_02/914511112" TargetMode="External"/><Relationship Id="rId33" Type="http://schemas.openxmlformats.org/officeDocument/2006/relationships/hyperlink" Target="https://podminky.urs.cz/item/CS_URS_2024_02/997013501" TargetMode="External"/><Relationship Id="rId38" Type="http://schemas.openxmlformats.org/officeDocument/2006/relationships/hyperlink" Target="https://podminky.urs.cz/item/CS_URS_2024_02/998223011" TargetMode="External"/><Relationship Id="rId2" Type="http://schemas.openxmlformats.org/officeDocument/2006/relationships/hyperlink" Target="https://podminky.urs.cz/item/CS_URS_2024_02/113107321" TargetMode="External"/><Relationship Id="rId16" Type="http://schemas.openxmlformats.org/officeDocument/2006/relationships/hyperlink" Target="https://podminky.urs.cz/item/CS_URS_2024_02/181951114" TargetMode="External"/><Relationship Id="rId20" Type="http://schemas.openxmlformats.org/officeDocument/2006/relationships/hyperlink" Target="https://podminky.urs.cz/item/CS_URS_2024_02/573191111" TargetMode="External"/><Relationship Id="rId29" Type="http://schemas.openxmlformats.org/officeDocument/2006/relationships/hyperlink" Target="https://podminky.urs.cz/item/CS_URS_2024_02/916991121" TargetMode="External"/><Relationship Id="rId1" Type="http://schemas.openxmlformats.org/officeDocument/2006/relationships/hyperlink" Target="https://podminky.urs.cz/item/CS_URS_2024_02/113106134" TargetMode="External"/><Relationship Id="rId6" Type="http://schemas.openxmlformats.org/officeDocument/2006/relationships/hyperlink" Target="https://podminky.urs.cz/item/CS_URS_2024_02/122251104" TargetMode="External"/><Relationship Id="rId11" Type="http://schemas.openxmlformats.org/officeDocument/2006/relationships/hyperlink" Target="https://podminky.urs.cz/item/CS_URS_2024_02/171251201" TargetMode="External"/><Relationship Id="rId24" Type="http://schemas.openxmlformats.org/officeDocument/2006/relationships/hyperlink" Target="https://podminky.urs.cz/item/CS_URS_2024_02/914111112" TargetMode="External"/><Relationship Id="rId32" Type="http://schemas.openxmlformats.org/officeDocument/2006/relationships/hyperlink" Target="https://podminky.urs.cz/item/CS_URS_2024_02/966006132" TargetMode="External"/><Relationship Id="rId37" Type="http://schemas.openxmlformats.org/officeDocument/2006/relationships/hyperlink" Target="https://podminky.urs.cz/item/CS_URS_2024_02/997013875" TargetMode="External"/><Relationship Id="rId40" Type="http://schemas.openxmlformats.org/officeDocument/2006/relationships/drawing" Target="../drawings/drawing4.xml"/><Relationship Id="rId5" Type="http://schemas.openxmlformats.org/officeDocument/2006/relationships/hyperlink" Target="https://podminky.urs.cz/item/CS_URS_2024_02/113202111" TargetMode="External"/><Relationship Id="rId15" Type="http://schemas.openxmlformats.org/officeDocument/2006/relationships/hyperlink" Target="https://podminky.urs.cz/item/CS_URS_2024_02/181951112" TargetMode="External"/><Relationship Id="rId23" Type="http://schemas.openxmlformats.org/officeDocument/2006/relationships/hyperlink" Target="https://podminky.urs.cz/item/CS_URS_2024_02/596211110" TargetMode="External"/><Relationship Id="rId28" Type="http://schemas.openxmlformats.org/officeDocument/2006/relationships/hyperlink" Target="https://podminky.urs.cz/item/CS_URS_2024_02/916231213" TargetMode="External"/><Relationship Id="rId36" Type="http://schemas.openxmlformats.org/officeDocument/2006/relationships/hyperlink" Target="https://podminky.urs.cz/item/CS_URS_2024_02/997013873" TargetMode="External"/><Relationship Id="rId10" Type="http://schemas.openxmlformats.org/officeDocument/2006/relationships/hyperlink" Target="https://podminky.urs.cz/item/CS_URS_2024_02/167111101" TargetMode="External"/><Relationship Id="rId19" Type="http://schemas.openxmlformats.org/officeDocument/2006/relationships/hyperlink" Target="https://podminky.urs.cz/item/CS_URS_2024_02/565135101" TargetMode="External"/><Relationship Id="rId31" Type="http://schemas.openxmlformats.org/officeDocument/2006/relationships/hyperlink" Target="https://podminky.urs.cz/item/CS_URS_2024_02/919735113" TargetMode="External"/><Relationship Id="rId4" Type="http://schemas.openxmlformats.org/officeDocument/2006/relationships/hyperlink" Target="https://podminky.urs.cz/item/CS_URS_2024_02/113107343" TargetMode="External"/><Relationship Id="rId9" Type="http://schemas.openxmlformats.org/officeDocument/2006/relationships/hyperlink" Target="https://podminky.urs.cz/item/CS_URS_2024_02/162751119" TargetMode="External"/><Relationship Id="rId14" Type="http://schemas.openxmlformats.org/officeDocument/2006/relationships/hyperlink" Target="https://podminky.urs.cz/item/CS_URS_2024_02/181411131" TargetMode="External"/><Relationship Id="rId22" Type="http://schemas.openxmlformats.org/officeDocument/2006/relationships/hyperlink" Target="https://podminky.urs.cz/item/CS_URS_2024_02/577144211" TargetMode="External"/><Relationship Id="rId27" Type="http://schemas.openxmlformats.org/officeDocument/2006/relationships/hyperlink" Target="https://podminky.urs.cz/item/CS_URS_2024_02/916131213" TargetMode="External"/><Relationship Id="rId30" Type="http://schemas.openxmlformats.org/officeDocument/2006/relationships/hyperlink" Target="https://podminky.urs.cz/item/CS_URS_2024_02/919732211" TargetMode="External"/><Relationship Id="rId35" Type="http://schemas.openxmlformats.org/officeDocument/2006/relationships/hyperlink" Target="https://podminky.urs.cz/item/CS_URS_2024_02/997013861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59"/>
  <sheetViews>
    <sheetView showGridLines="0" tabSelected="1" topLeftCell="A28" workbookViewId="0"/>
  </sheetViews>
  <sheetFormatPr defaultRowHeight="15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customWidth="1"/>
    <col min="44" max="44" width="13.6640625" style="1" customWidth="1"/>
    <col min="45" max="47" width="25.83203125" style="1" hidden="1" customWidth="1"/>
    <col min="48" max="49" width="21.6640625" style="1" hidden="1" customWidth="1"/>
    <col min="50" max="51" width="25" style="1" hidden="1" customWidth="1"/>
    <col min="52" max="52" width="21.6640625" style="1" hidden="1" customWidth="1"/>
    <col min="53" max="53" width="19.1640625" style="1" hidden="1" customWidth="1"/>
    <col min="54" max="54" width="25" style="1" hidden="1" customWidth="1"/>
    <col min="55" max="55" width="21.6640625" style="1" hidden="1" customWidth="1"/>
    <col min="56" max="56" width="19.1640625" style="1" hidden="1" customWidth="1"/>
    <col min="57" max="57" width="66.5" style="1" customWidth="1"/>
    <col min="71" max="91" width="9.33203125" style="1" hidden="1"/>
  </cols>
  <sheetData>
    <row r="1" spans="1:74" ht="11.25">
      <c r="A1" s="18" t="s">
        <v>0</v>
      </c>
      <c r="AZ1" s="18" t="s">
        <v>1</v>
      </c>
      <c r="BA1" s="18" t="s">
        <v>2</v>
      </c>
      <c r="BB1" s="18" t="s">
        <v>3</v>
      </c>
      <c r="BT1" s="18" t="s">
        <v>4</v>
      </c>
      <c r="BU1" s="18" t="s">
        <v>4</v>
      </c>
      <c r="BV1" s="18" t="s">
        <v>5</v>
      </c>
    </row>
    <row r="2" spans="1:74" s="1" customFormat="1" ht="36.950000000000003" customHeight="1">
      <c r="AR2" s="372"/>
      <c r="AS2" s="372"/>
      <c r="AT2" s="372"/>
      <c r="AU2" s="372"/>
      <c r="AV2" s="372"/>
      <c r="AW2" s="372"/>
      <c r="AX2" s="372"/>
      <c r="AY2" s="372"/>
      <c r="AZ2" s="372"/>
      <c r="BA2" s="372"/>
      <c r="BB2" s="372"/>
      <c r="BC2" s="372"/>
      <c r="BD2" s="372"/>
      <c r="BE2" s="372"/>
      <c r="BS2" s="19" t="s">
        <v>6</v>
      </c>
      <c r="BT2" s="19" t="s">
        <v>7</v>
      </c>
    </row>
    <row r="3" spans="1:74" s="1" customFormat="1" ht="6.95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2"/>
      <c r="BS3" s="19" t="s">
        <v>6</v>
      </c>
      <c r="BT3" s="19" t="s">
        <v>8</v>
      </c>
    </row>
    <row r="4" spans="1:74" s="1" customFormat="1" ht="24.95" customHeight="1">
      <c r="B4" s="23"/>
      <c r="C4" s="24"/>
      <c r="D4" s="25" t="s">
        <v>9</v>
      </c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24"/>
      <c r="AR4" s="22"/>
      <c r="AS4" s="26" t="s">
        <v>10</v>
      </c>
      <c r="BE4" s="27" t="s">
        <v>11</v>
      </c>
      <c r="BS4" s="19" t="s">
        <v>12</v>
      </c>
    </row>
    <row r="5" spans="1:74" s="1" customFormat="1" ht="12" customHeight="1">
      <c r="B5" s="23"/>
      <c r="C5" s="24"/>
      <c r="D5" s="28" t="s">
        <v>13</v>
      </c>
      <c r="E5" s="24"/>
      <c r="F5" s="24"/>
      <c r="G5" s="24"/>
      <c r="H5" s="24"/>
      <c r="I5" s="24"/>
      <c r="J5" s="24"/>
      <c r="K5" s="336" t="s">
        <v>14</v>
      </c>
      <c r="L5" s="337"/>
      <c r="M5" s="337"/>
      <c r="N5" s="337"/>
      <c r="O5" s="337"/>
      <c r="P5" s="337"/>
      <c r="Q5" s="337"/>
      <c r="R5" s="337"/>
      <c r="S5" s="337"/>
      <c r="T5" s="337"/>
      <c r="U5" s="337"/>
      <c r="V5" s="337"/>
      <c r="W5" s="337"/>
      <c r="X5" s="337"/>
      <c r="Y5" s="337"/>
      <c r="Z5" s="337"/>
      <c r="AA5" s="337"/>
      <c r="AB5" s="337"/>
      <c r="AC5" s="337"/>
      <c r="AD5" s="337"/>
      <c r="AE5" s="337"/>
      <c r="AF5" s="337"/>
      <c r="AG5" s="337"/>
      <c r="AH5" s="337"/>
      <c r="AI5" s="337"/>
      <c r="AJ5" s="337"/>
      <c r="AK5" s="337"/>
      <c r="AL5" s="337"/>
      <c r="AM5" s="337"/>
      <c r="AN5" s="337"/>
      <c r="AO5" s="337"/>
      <c r="AP5" s="24"/>
      <c r="AQ5" s="24"/>
      <c r="AR5" s="22"/>
      <c r="BE5" s="333" t="s">
        <v>15</v>
      </c>
      <c r="BS5" s="19" t="s">
        <v>6</v>
      </c>
    </row>
    <row r="6" spans="1:74" s="1" customFormat="1" ht="36.950000000000003" customHeight="1">
      <c r="B6" s="23"/>
      <c r="C6" s="24"/>
      <c r="D6" s="30" t="s">
        <v>16</v>
      </c>
      <c r="E6" s="24"/>
      <c r="F6" s="24"/>
      <c r="G6" s="24"/>
      <c r="H6" s="24"/>
      <c r="I6" s="24"/>
      <c r="J6" s="24"/>
      <c r="K6" s="338" t="s">
        <v>17</v>
      </c>
      <c r="L6" s="337"/>
      <c r="M6" s="337"/>
      <c r="N6" s="337"/>
      <c r="O6" s="337"/>
      <c r="P6" s="337"/>
      <c r="Q6" s="337"/>
      <c r="R6" s="337"/>
      <c r="S6" s="337"/>
      <c r="T6" s="337"/>
      <c r="U6" s="337"/>
      <c r="V6" s="337"/>
      <c r="W6" s="337"/>
      <c r="X6" s="337"/>
      <c r="Y6" s="337"/>
      <c r="Z6" s="337"/>
      <c r="AA6" s="337"/>
      <c r="AB6" s="337"/>
      <c r="AC6" s="337"/>
      <c r="AD6" s="337"/>
      <c r="AE6" s="337"/>
      <c r="AF6" s="337"/>
      <c r="AG6" s="337"/>
      <c r="AH6" s="337"/>
      <c r="AI6" s="337"/>
      <c r="AJ6" s="337"/>
      <c r="AK6" s="337"/>
      <c r="AL6" s="337"/>
      <c r="AM6" s="337"/>
      <c r="AN6" s="337"/>
      <c r="AO6" s="337"/>
      <c r="AP6" s="24"/>
      <c r="AQ6" s="24"/>
      <c r="AR6" s="22"/>
      <c r="BE6" s="334"/>
      <c r="BS6" s="19" t="s">
        <v>6</v>
      </c>
    </row>
    <row r="7" spans="1:74" s="1" customFormat="1" ht="12" customHeight="1">
      <c r="B7" s="23"/>
      <c r="C7" s="24"/>
      <c r="D7" s="31" t="s">
        <v>18</v>
      </c>
      <c r="E7" s="24"/>
      <c r="F7" s="24"/>
      <c r="G7" s="24"/>
      <c r="H7" s="24"/>
      <c r="I7" s="24"/>
      <c r="J7" s="24"/>
      <c r="K7" s="29" t="s">
        <v>19</v>
      </c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31" t="s">
        <v>20</v>
      </c>
      <c r="AL7" s="24"/>
      <c r="AM7" s="24"/>
      <c r="AN7" s="29" t="s">
        <v>19</v>
      </c>
      <c r="AO7" s="24"/>
      <c r="AP7" s="24"/>
      <c r="AQ7" s="24"/>
      <c r="AR7" s="22"/>
      <c r="BE7" s="334"/>
      <c r="BS7" s="19" t="s">
        <v>6</v>
      </c>
    </row>
    <row r="8" spans="1:74" s="1" customFormat="1" ht="12" customHeight="1">
      <c r="B8" s="23"/>
      <c r="C8" s="24"/>
      <c r="D8" s="31" t="s">
        <v>21</v>
      </c>
      <c r="E8" s="24"/>
      <c r="F8" s="24"/>
      <c r="G8" s="24"/>
      <c r="H8" s="24"/>
      <c r="I8" s="24"/>
      <c r="J8" s="24"/>
      <c r="K8" s="29" t="s">
        <v>22</v>
      </c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31" t="s">
        <v>23</v>
      </c>
      <c r="AL8" s="24"/>
      <c r="AM8" s="24"/>
      <c r="AN8" s="32" t="s">
        <v>24</v>
      </c>
      <c r="AO8" s="24"/>
      <c r="AP8" s="24"/>
      <c r="AQ8" s="24"/>
      <c r="AR8" s="22"/>
      <c r="BE8" s="334"/>
      <c r="BS8" s="19" t="s">
        <v>6</v>
      </c>
    </row>
    <row r="9" spans="1:74" s="1" customFormat="1" ht="14.45" customHeight="1">
      <c r="B9" s="23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24"/>
      <c r="AO9" s="24"/>
      <c r="AP9" s="24"/>
      <c r="AQ9" s="24"/>
      <c r="AR9" s="22"/>
      <c r="BE9" s="334"/>
      <c r="BS9" s="19" t="s">
        <v>6</v>
      </c>
    </row>
    <row r="10" spans="1:74" s="1" customFormat="1" ht="12" customHeight="1">
      <c r="B10" s="23"/>
      <c r="C10" s="24"/>
      <c r="D10" s="31" t="s">
        <v>25</v>
      </c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31" t="s">
        <v>26</v>
      </c>
      <c r="AL10" s="24"/>
      <c r="AM10" s="24"/>
      <c r="AN10" s="29" t="s">
        <v>27</v>
      </c>
      <c r="AO10" s="24"/>
      <c r="AP10" s="24"/>
      <c r="AQ10" s="24"/>
      <c r="AR10" s="22"/>
      <c r="BE10" s="334"/>
      <c r="BS10" s="19" t="s">
        <v>6</v>
      </c>
    </row>
    <row r="11" spans="1:74" s="1" customFormat="1" ht="18.399999999999999" customHeight="1">
      <c r="B11" s="23"/>
      <c r="C11" s="24"/>
      <c r="D11" s="24"/>
      <c r="E11" s="29" t="s">
        <v>28</v>
      </c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31" t="s">
        <v>29</v>
      </c>
      <c r="AL11" s="24"/>
      <c r="AM11" s="24"/>
      <c r="AN11" s="29" t="s">
        <v>30</v>
      </c>
      <c r="AO11" s="24"/>
      <c r="AP11" s="24"/>
      <c r="AQ11" s="24"/>
      <c r="AR11" s="22"/>
      <c r="BE11" s="334"/>
      <c r="BS11" s="19" t="s">
        <v>6</v>
      </c>
    </row>
    <row r="12" spans="1:74" s="1" customFormat="1" ht="6.95" customHeight="1">
      <c r="B12" s="23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4"/>
      <c r="AM12" s="24"/>
      <c r="AN12" s="24"/>
      <c r="AO12" s="24"/>
      <c r="AP12" s="24"/>
      <c r="AQ12" s="24"/>
      <c r="AR12" s="22"/>
      <c r="BE12" s="334"/>
      <c r="BS12" s="19" t="s">
        <v>6</v>
      </c>
    </row>
    <row r="13" spans="1:74" s="1" customFormat="1" ht="12" customHeight="1">
      <c r="B13" s="23"/>
      <c r="C13" s="24"/>
      <c r="D13" s="31" t="s">
        <v>31</v>
      </c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24"/>
      <c r="AJ13" s="24"/>
      <c r="AK13" s="31" t="s">
        <v>26</v>
      </c>
      <c r="AL13" s="24"/>
      <c r="AM13" s="24"/>
      <c r="AN13" s="33" t="s">
        <v>32</v>
      </c>
      <c r="AO13" s="24"/>
      <c r="AP13" s="24"/>
      <c r="AQ13" s="24"/>
      <c r="AR13" s="22"/>
      <c r="BE13" s="334"/>
      <c r="BS13" s="19" t="s">
        <v>6</v>
      </c>
    </row>
    <row r="14" spans="1:74" ht="12.75">
      <c r="B14" s="23"/>
      <c r="C14" s="24"/>
      <c r="D14" s="24"/>
      <c r="E14" s="339" t="s">
        <v>32</v>
      </c>
      <c r="F14" s="340"/>
      <c r="G14" s="340"/>
      <c r="H14" s="340"/>
      <c r="I14" s="340"/>
      <c r="J14" s="340"/>
      <c r="K14" s="340"/>
      <c r="L14" s="340"/>
      <c r="M14" s="340"/>
      <c r="N14" s="340"/>
      <c r="O14" s="340"/>
      <c r="P14" s="340"/>
      <c r="Q14" s="340"/>
      <c r="R14" s="340"/>
      <c r="S14" s="340"/>
      <c r="T14" s="340"/>
      <c r="U14" s="340"/>
      <c r="V14" s="340"/>
      <c r="W14" s="340"/>
      <c r="X14" s="340"/>
      <c r="Y14" s="340"/>
      <c r="Z14" s="340"/>
      <c r="AA14" s="340"/>
      <c r="AB14" s="340"/>
      <c r="AC14" s="340"/>
      <c r="AD14" s="340"/>
      <c r="AE14" s="340"/>
      <c r="AF14" s="340"/>
      <c r="AG14" s="340"/>
      <c r="AH14" s="340"/>
      <c r="AI14" s="340"/>
      <c r="AJ14" s="340"/>
      <c r="AK14" s="31" t="s">
        <v>29</v>
      </c>
      <c r="AL14" s="24"/>
      <c r="AM14" s="24"/>
      <c r="AN14" s="33" t="s">
        <v>32</v>
      </c>
      <c r="AO14" s="24"/>
      <c r="AP14" s="24"/>
      <c r="AQ14" s="24"/>
      <c r="AR14" s="22"/>
      <c r="BE14" s="334"/>
      <c r="BS14" s="19" t="s">
        <v>6</v>
      </c>
    </row>
    <row r="15" spans="1:74" s="1" customFormat="1" ht="6.95" customHeight="1">
      <c r="B15" s="23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4"/>
      <c r="AM15" s="24"/>
      <c r="AN15" s="24"/>
      <c r="AO15" s="24"/>
      <c r="AP15" s="24"/>
      <c r="AQ15" s="24"/>
      <c r="AR15" s="22"/>
      <c r="BE15" s="334"/>
      <c r="BS15" s="19" t="s">
        <v>4</v>
      </c>
    </row>
    <row r="16" spans="1:74" s="1" customFormat="1" ht="12" customHeight="1">
      <c r="B16" s="23"/>
      <c r="C16" s="24"/>
      <c r="D16" s="31" t="s">
        <v>33</v>
      </c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4"/>
      <c r="AJ16" s="24"/>
      <c r="AK16" s="31" t="s">
        <v>26</v>
      </c>
      <c r="AL16" s="24"/>
      <c r="AM16" s="24"/>
      <c r="AN16" s="29" t="s">
        <v>34</v>
      </c>
      <c r="AO16" s="24"/>
      <c r="AP16" s="24"/>
      <c r="AQ16" s="24"/>
      <c r="AR16" s="22"/>
      <c r="BE16" s="334"/>
      <c r="BS16" s="19" t="s">
        <v>4</v>
      </c>
    </row>
    <row r="17" spans="1:71" s="1" customFormat="1" ht="18.399999999999999" customHeight="1">
      <c r="B17" s="23"/>
      <c r="C17" s="24"/>
      <c r="D17" s="24"/>
      <c r="E17" s="29" t="s">
        <v>35</v>
      </c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24"/>
      <c r="AK17" s="31" t="s">
        <v>29</v>
      </c>
      <c r="AL17" s="24"/>
      <c r="AM17" s="24"/>
      <c r="AN17" s="29" t="s">
        <v>36</v>
      </c>
      <c r="AO17" s="24"/>
      <c r="AP17" s="24"/>
      <c r="AQ17" s="24"/>
      <c r="AR17" s="22"/>
      <c r="BE17" s="334"/>
      <c r="BS17" s="19" t="s">
        <v>37</v>
      </c>
    </row>
    <row r="18" spans="1:71" s="1" customFormat="1" ht="6.95" customHeight="1">
      <c r="B18" s="23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2"/>
      <c r="BE18" s="334"/>
      <c r="BS18" s="19" t="s">
        <v>6</v>
      </c>
    </row>
    <row r="19" spans="1:71" s="1" customFormat="1" ht="12" customHeight="1">
      <c r="B19" s="23"/>
      <c r="C19" s="24"/>
      <c r="D19" s="31" t="s">
        <v>38</v>
      </c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31" t="s">
        <v>26</v>
      </c>
      <c r="AL19" s="24"/>
      <c r="AM19" s="24"/>
      <c r="AN19" s="29" t="s">
        <v>34</v>
      </c>
      <c r="AO19" s="24"/>
      <c r="AP19" s="24"/>
      <c r="AQ19" s="24"/>
      <c r="AR19" s="22"/>
      <c r="BE19" s="334"/>
      <c r="BS19" s="19" t="s">
        <v>6</v>
      </c>
    </row>
    <row r="20" spans="1:71" s="1" customFormat="1" ht="18.399999999999999" customHeight="1">
      <c r="B20" s="23"/>
      <c r="C20" s="24"/>
      <c r="D20" s="24"/>
      <c r="E20" s="29" t="s">
        <v>35</v>
      </c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31" t="s">
        <v>29</v>
      </c>
      <c r="AL20" s="24"/>
      <c r="AM20" s="24"/>
      <c r="AN20" s="29" t="s">
        <v>36</v>
      </c>
      <c r="AO20" s="24"/>
      <c r="AP20" s="24"/>
      <c r="AQ20" s="24"/>
      <c r="AR20" s="22"/>
      <c r="BE20" s="334"/>
      <c r="BS20" s="19" t="s">
        <v>4</v>
      </c>
    </row>
    <row r="21" spans="1:71" s="1" customFormat="1" ht="6.95" customHeight="1">
      <c r="B21" s="23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  <c r="AI21" s="24"/>
      <c r="AJ21" s="24"/>
      <c r="AK21" s="24"/>
      <c r="AL21" s="24"/>
      <c r="AM21" s="24"/>
      <c r="AN21" s="24"/>
      <c r="AO21" s="24"/>
      <c r="AP21" s="24"/>
      <c r="AQ21" s="24"/>
      <c r="AR21" s="22"/>
      <c r="BE21" s="334"/>
    </row>
    <row r="22" spans="1:71" s="1" customFormat="1" ht="12" customHeight="1">
      <c r="B22" s="23"/>
      <c r="C22" s="24"/>
      <c r="D22" s="31" t="s">
        <v>39</v>
      </c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4"/>
      <c r="AM22" s="24"/>
      <c r="AN22" s="24"/>
      <c r="AO22" s="24"/>
      <c r="AP22" s="24"/>
      <c r="AQ22" s="24"/>
      <c r="AR22" s="22"/>
      <c r="BE22" s="334"/>
    </row>
    <row r="23" spans="1:71" s="1" customFormat="1" ht="47.25" customHeight="1">
      <c r="B23" s="23"/>
      <c r="C23" s="24"/>
      <c r="D23" s="24"/>
      <c r="E23" s="341" t="s">
        <v>40</v>
      </c>
      <c r="F23" s="341"/>
      <c r="G23" s="341"/>
      <c r="H23" s="341"/>
      <c r="I23" s="341"/>
      <c r="J23" s="341"/>
      <c r="K23" s="341"/>
      <c r="L23" s="341"/>
      <c r="M23" s="341"/>
      <c r="N23" s="341"/>
      <c r="O23" s="341"/>
      <c r="P23" s="341"/>
      <c r="Q23" s="341"/>
      <c r="R23" s="341"/>
      <c r="S23" s="341"/>
      <c r="T23" s="341"/>
      <c r="U23" s="341"/>
      <c r="V23" s="341"/>
      <c r="W23" s="341"/>
      <c r="X23" s="341"/>
      <c r="Y23" s="341"/>
      <c r="Z23" s="341"/>
      <c r="AA23" s="341"/>
      <c r="AB23" s="341"/>
      <c r="AC23" s="341"/>
      <c r="AD23" s="341"/>
      <c r="AE23" s="341"/>
      <c r="AF23" s="341"/>
      <c r="AG23" s="341"/>
      <c r="AH23" s="341"/>
      <c r="AI23" s="341"/>
      <c r="AJ23" s="341"/>
      <c r="AK23" s="341"/>
      <c r="AL23" s="341"/>
      <c r="AM23" s="341"/>
      <c r="AN23" s="341"/>
      <c r="AO23" s="24"/>
      <c r="AP23" s="24"/>
      <c r="AQ23" s="24"/>
      <c r="AR23" s="22"/>
      <c r="BE23" s="334"/>
    </row>
    <row r="24" spans="1:71" s="1" customFormat="1" ht="6.95" customHeight="1">
      <c r="B24" s="23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4"/>
      <c r="AJ24" s="24"/>
      <c r="AK24" s="24"/>
      <c r="AL24" s="24"/>
      <c r="AM24" s="24"/>
      <c r="AN24" s="24"/>
      <c r="AO24" s="24"/>
      <c r="AP24" s="24"/>
      <c r="AQ24" s="24"/>
      <c r="AR24" s="22"/>
      <c r="BE24" s="334"/>
    </row>
    <row r="25" spans="1:71" s="1" customFormat="1" ht="6.95" customHeight="1">
      <c r="B25" s="23"/>
      <c r="C25" s="24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F25" s="35"/>
      <c r="AG25" s="35"/>
      <c r="AH25" s="35"/>
      <c r="AI25" s="35"/>
      <c r="AJ25" s="35"/>
      <c r="AK25" s="35"/>
      <c r="AL25" s="35"/>
      <c r="AM25" s="35"/>
      <c r="AN25" s="35"/>
      <c r="AO25" s="35"/>
      <c r="AP25" s="24"/>
      <c r="AQ25" s="24"/>
      <c r="AR25" s="22"/>
      <c r="BE25" s="334"/>
    </row>
    <row r="26" spans="1:71" s="2" customFormat="1" ht="25.9" customHeight="1">
      <c r="A26" s="36"/>
      <c r="B26" s="37"/>
      <c r="C26" s="38"/>
      <c r="D26" s="39" t="s">
        <v>41</v>
      </c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  <c r="AF26" s="40"/>
      <c r="AG26" s="40"/>
      <c r="AH26" s="40"/>
      <c r="AI26" s="40"/>
      <c r="AJ26" s="40"/>
      <c r="AK26" s="342">
        <f>ROUND(AG54,2)</f>
        <v>0</v>
      </c>
      <c r="AL26" s="343"/>
      <c r="AM26" s="343"/>
      <c r="AN26" s="343"/>
      <c r="AO26" s="343"/>
      <c r="AP26" s="38"/>
      <c r="AQ26" s="38"/>
      <c r="AR26" s="41"/>
      <c r="BE26" s="334"/>
    </row>
    <row r="27" spans="1:71" s="2" customFormat="1" ht="6.95" customHeight="1">
      <c r="A27" s="36"/>
      <c r="B27" s="37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8"/>
      <c r="AO27" s="38"/>
      <c r="AP27" s="38"/>
      <c r="AQ27" s="38"/>
      <c r="AR27" s="41"/>
      <c r="BE27" s="334"/>
    </row>
    <row r="28" spans="1:71" s="2" customFormat="1" ht="12.75">
      <c r="A28" s="36"/>
      <c r="B28" s="37"/>
      <c r="C28" s="38"/>
      <c r="D28" s="38"/>
      <c r="E28" s="38"/>
      <c r="F28" s="38"/>
      <c r="G28" s="38"/>
      <c r="H28" s="38"/>
      <c r="I28" s="38"/>
      <c r="J28" s="38"/>
      <c r="K28" s="38"/>
      <c r="L28" s="344" t="s">
        <v>42</v>
      </c>
      <c r="M28" s="344"/>
      <c r="N28" s="344"/>
      <c r="O28" s="344"/>
      <c r="P28" s="344"/>
      <c r="Q28" s="38"/>
      <c r="R28" s="38"/>
      <c r="S28" s="38"/>
      <c r="T28" s="38"/>
      <c r="U28" s="38"/>
      <c r="V28" s="38"/>
      <c r="W28" s="344" t="s">
        <v>43</v>
      </c>
      <c r="X28" s="344"/>
      <c r="Y28" s="344"/>
      <c r="Z28" s="344"/>
      <c r="AA28" s="344"/>
      <c r="AB28" s="344"/>
      <c r="AC28" s="344"/>
      <c r="AD28" s="344"/>
      <c r="AE28" s="344"/>
      <c r="AF28" s="38"/>
      <c r="AG28" s="38"/>
      <c r="AH28" s="38"/>
      <c r="AI28" s="38"/>
      <c r="AJ28" s="38"/>
      <c r="AK28" s="344" t="s">
        <v>44</v>
      </c>
      <c r="AL28" s="344"/>
      <c r="AM28" s="344"/>
      <c r="AN28" s="344"/>
      <c r="AO28" s="344"/>
      <c r="AP28" s="38"/>
      <c r="AQ28" s="38"/>
      <c r="AR28" s="41"/>
      <c r="BE28" s="334"/>
    </row>
    <row r="29" spans="1:71" s="3" customFormat="1" ht="14.45" customHeight="1">
      <c r="B29" s="42"/>
      <c r="C29" s="43"/>
      <c r="D29" s="31" t="s">
        <v>45</v>
      </c>
      <c r="E29" s="43"/>
      <c r="F29" s="31" t="s">
        <v>46</v>
      </c>
      <c r="G29" s="43"/>
      <c r="H29" s="43"/>
      <c r="I29" s="43"/>
      <c r="J29" s="43"/>
      <c r="K29" s="43"/>
      <c r="L29" s="347">
        <v>0.21</v>
      </c>
      <c r="M29" s="346"/>
      <c r="N29" s="346"/>
      <c r="O29" s="346"/>
      <c r="P29" s="346"/>
      <c r="Q29" s="43"/>
      <c r="R29" s="43"/>
      <c r="S29" s="43"/>
      <c r="T29" s="43"/>
      <c r="U29" s="43"/>
      <c r="V29" s="43"/>
      <c r="W29" s="345">
        <f>ROUND(AZ54, 2)</f>
        <v>0</v>
      </c>
      <c r="X29" s="346"/>
      <c r="Y29" s="346"/>
      <c r="Z29" s="346"/>
      <c r="AA29" s="346"/>
      <c r="AB29" s="346"/>
      <c r="AC29" s="346"/>
      <c r="AD29" s="346"/>
      <c r="AE29" s="346"/>
      <c r="AF29" s="43"/>
      <c r="AG29" s="43"/>
      <c r="AH29" s="43"/>
      <c r="AI29" s="43"/>
      <c r="AJ29" s="43"/>
      <c r="AK29" s="345">
        <f>ROUND(AV54, 2)</f>
        <v>0</v>
      </c>
      <c r="AL29" s="346"/>
      <c r="AM29" s="346"/>
      <c r="AN29" s="346"/>
      <c r="AO29" s="346"/>
      <c r="AP29" s="43"/>
      <c r="AQ29" s="43"/>
      <c r="AR29" s="44"/>
      <c r="BE29" s="335"/>
    </row>
    <row r="30" spans="1:71" s="3" customFormat="1" ht="14.45" customHeight="1">
      <c r="B30" s="42"/>
      <c r="C30" s="43"/>
      <c r="D30" s="43"/>
      <c r="E30" s="43"/>
      <c r="F30" s="31" t="s">
        <v>47</v>
      </c>
      <c r="G30" s="43"/>
      <c r="H30" s="43"/>
      <c r="I30" s="43"/>
      <c r="J30" s="43"/>
      <c r="K30" s="43"/>
      <c r="L30" s="347">
        <v>0.12</v>
      </c>
      <c r="M30" s="346"/>
      <c r="N30" s="346"/>
      <c r="O30" s="346"/>
      <c r="P30" s="346"/>
      <c r="Q30" s="43"/>
      <c r="R30" s="43"/>
      <c r="S30" s="43"/>
      <c r="T30" s="43"/>
      <c r="U30" s="43"/>
      <c r="V30" s="43"/>
      <c r="W30" s="345">
        <f>ROUND(BA54, 2)</f>
        <v>0</v>
      </c>
      <c r="X30" s="346"/>
      <c r="Y30" s="346"/>
      <c r="Z30" s="346"/>
      <c r="AA30" s="346"/>
      <c r="AB30" s="346"/>
      <c r="AC30" s="346"/>
      <c r="AD30" s="346"/>
      <c r="AE30" s="346"/>
      <c r="AF30" s="43"/>
      <c r="AG30" s="43"/>
      <c r="AH30" s="43"/>
      <c r="AI30" s="43"/>
      <c r="AJ30" s="43"/>
      <c r="AK30" s="345">
        <f>ROUND(AW54, 2)</f>
        <v>0</v>
      </c>
      <c r="AL30" s="346"/>
      <c r="AM30" s="346"/>
      <c r="AN30" s="346"/>
      <c r="AO30" s="346"/>
      <c r="AP30" s="43"/>
      <c r="AQ30" s="43"/>
      <c r="AR30" s="44"/>
      <c r="BE30" s="335"/>
    </row>
    <row r="31" spans="1:71" s="3" customFormat="1" ht="14.45" hidden="1" customHeight="1">
      <c r="B31" s="42"/>
      <c r="C31" s="43"/>
      <c r="D31" s="43"/>
      <c r="E31" s="43"/>
      <c r="F31" s="31" t="s">
        <v>48</v>
      </c>
      <c r="G31" s="43"/>
      <c r="H31" s="43"/>
      <c r="I31" s="43"/>
      <c r="J31" s="43"/>
      <c r="K31" s="43"/>
      <c r="L31" s="347">
        <v>0.21</v>
      </c>
      <c r="M31" s="346"/>
      <c r="N31" s="346"/>
      <c r="O31" s="346"/>
      <c r="P31" s="346"/>
      <c r="Q31" s="43"/>
      <c r="R31" s="43"/>
      <c r="S31" s="43"/>
      <c r="T31" s="43"/>
      <c r="U31" s="43"/>
      <c r="V31" s="43"/>
      <c r="W31" s="345">
        <f>ROUND(BB54, 2)</f>
        <v>0</v>
      </c>
      <c r="X31" s="346"/>
      <c r="Y31" s="346"/>
      <c r="Z31" s="346"/>
      <c r="AA31" s="346"/>
      <c r="AB31" s="346"/>
      <c r="AC31" s="346"/>
      <c r="AD31" s="346"/>
      <c r="AE31" s="346"/>
      <c r="AF31" s="43"/>
      <c r="AG31" s="43"/>
      <c r="AH31" s="43"/>
      <c r="AI31" s="43"/>
      <c r="AJ31" s="43"/>
      <c r="AK31" s="345">
        <v>0</v>
      </c>
      <c r="AL31" s="346"/>
      <c r="AM31" s="346"/>
      <c r="AN31" s="346"/>
      <c r="AO31" s="346"/>
      <c r="AP31" s="43"/>
      <c r="AQ31" s="43"/>
      <c r="AR31" s="44"/>
      <c r="BE31" s="335"/>
    </row>
    <row r="32" spans="1:71" s="3" customFormat="1" ht="14.45" hidden="1" customHeight="1">
      <c r="B32" s="42"/>
      <c r="C32" s="43"/>
      <c r="D32" s="43"/>
      <c r="E32" s="43"/>
      <c r="F32" s="31" t="s">
        <v>49</v>
      </c>
      <c r="G32" s="43"/>
      <c r="H32" s="43"/>
      <c r="I32" s="43"/>
      <c r="J32" s="43"/>
      <c r="K32" s="43"/>
      <c r="L32" s="347">
        <v>0.12</v>
      </c>
      <c r="M32" s="346"/>
      <c r="N32" s="346"/>
      <c r="O32" s="346"/>
      <c r="P32" s="346"/>
      <c r="Q32" s="43"/>
      <c r="R32" s="43"/>
      <c r="S32" s="43"/>
      <c r="T32" s="43"/>
      <c r="U32" s="43"/>
      <c r="V32" s="43"/>
      <c r="W32" s="345">
        <f>ROUND(BC54, 2)</f>
        <v>0</v>
      </c>
      <c r="X32" s="346"/>
      <c r="Y32" s="346"/>
      <c r="Z32" s="346"/>
      <c r="AA32" s="346"/>
      <c r="AB32" s="346"/>
      <c r="AC32" s="346"/>
      <c r="AD32" s="346"/>
      <c r="AE32" s="346"/>
      <c r="AF32" s="43"/>
      <c r="AG32" s="43"/>
      <c r="AH32" s="43"/>
      <c r="AI32" s="43"/>
      <c r="AJ32" s="43"/>
      <c r="AK32" s="345">
        <v>0</v>
      </c>
      <c r="AL32" s="346"/>
      <c r="AM32" s="346"/>
      <c r="AN32" s="346"/>
      <c r="AO32" s="346"/>
      <c r="AP32" s="43"/>
      <c r="AQ32" s="43"/>
      <c r="AR32" s="44"/>
      <c r="BE32" s="335"/>
    </row>
    <row r="33" spans="1:57" s="3" customFormat="1" ht="14.45" hidden="1" customHeight="1">
      <c r="B33" s="42"/>
      <c r="C33" s="43"/>
      <c r="D33" s="43"/>
      <c r="E33" s="43"/>
      <c r="F33" s="31" t="s">
        <v>50</v>
      </c>
      <c r="G33" s="43"/>
      <c r="H33" s="43"/>
      <c r="I33" s="43"/>
      <c r="J33" s="43"/>
      <c r="K33" s="43"/>
      <c r="L33" s="347">
        <v>0</v>
      </c>
      <c r="M33" s="346"/>
      <c r="N33" s="346"/>
      <c r="O33" s="346"/>
      <c r="P33" s="346"/>
      <c r="Q33" s="43"/>
      <c r="R33" s="43"/>
      <c r="S33" s="43"/>
      <c r="T33" s="43"/>
      <c r="U33" s="43"/>
      <c r="V33" s="43"/>
      <c r="W33" s="345">
        <f>ROUND(BD54, 2)</f>
        <v>0</v>
      </c>
      <c r="X33" s="346"/>
      <c r="Y33" s="346"/>
      <c r="Z33" s="346"/>
      <c r="AA33" s="346"/>
      <c r="AB33" s="346"/>
      <c r="AC33" s="346"/>
      <c r="AD33" s="346"/>
      <c r="AE33" s="346"/>
      <c r="AF33" s="43"/>
      <c r="AG33" s="43"/>
      <c r="AH33" s="43"/>
      <c r="AI33" s="43"/>
      <c r="AJ33" s="43"/>
      <c r="AK33" s="345">
        <v>0</v>
      </c>
      <c r="AL33" s="346"/>
      <c r="AM33" s="346"/>
      <c r="AN33" s="346"/>
      <c r="AO33" s="346"/>
      <c r="AP33" s="43"/>
      <c r="AQ33" s="43"/>
      <c r="AR33" s="44"/>
    </row>
    <row r="34" spans="1:57" s="2" customFormat="1" ht="6.95" customHeight="1">
      <c r="A34" s="36"/>
      <c r="B34" s="37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38"/>
      <c r="AO34" s="38"/>
      <c r="AP34" s="38"/>
      <c r="AQ34" s="38"/>
      <c r="AR34" s="41"/>
      <c r="BE34" s="36"/>
    </row>
    <row r="35" spans="1:57" s="2" customFormat="1" ht="25.9" customHeight="1">
      <c r="A35" s="36"/>
      <c r="B35" s="37"/>
      <c r="C35" s="45"/>
      <c r="D35" s="46" t="s">
        <v>51</v>
      </c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  <c r="Q35" s="47"/>
      <c r="R35" s="47"/>
      <c r="S35" s="47"/>
      <c r="T35" s="48" t="s">
        <v>52</v>
      </c>
      <c r="U35" s="47"/>
      <c r="V35" s="47"/>
      <c r="W35" s="47"/>
      <c r="X35" s="348" t="s">
        <v>53</v>
      </c>
      <c r="Y35" s="349"/>
      <c r="Z35" s="349"/>
      <c r="AA35" s="349"/>
      <c r="AB35" s="349"/>
      <c r="AC35" s="47"/>
      <c r="AD35" s="47"/>
      <c r="AE35" s="47"/>
      <c r="AF35" s="47"/>
      <c r="AG35" s="47"/>
      <c r="AH35" s="47"/>
      <c r="AI35" s="47"/>
      <c r="AJ35" s="47"/>
      <c r="AK35" s="350">
        <f>SUM(AK26:AK33)</f>
        <v>0</v>
      </c>
      <c r="AL35" s="349"/>
      <c r="AM35" s="349"/>
      <c r="AN35" s="349"/>
      <c r="AO35" s="351"/>
      <c r="AP35" s="45"/>
      <c r="AQ35" s="45"/>
      <c r="AR35" s="41"/>
      <c r="BE35" s="36"/>
    </row>
    <row r="36" spans="1:57" s="2" customFormat="1" ht="6.95" customHeight="1">
      <c r="A36" s="36"/>
      <c r="B36" s="37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38"/>
      <c r="AO36" s="38"/>
      <c r="AP36" s="38"/>
      <c r="AQ36" s="38"/>
      <c r="AR36" s="41"/>
      <c r="BE36" s="36"/>
    </row>
    <row r="37" spans="1:57" s="2" customFormat="1" ht="6.95" customHeight="1">
      <c r="A37" s="36"/>
      <c r="B37" s="49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  <c r="AJ37" s="50"/>
      <c r="AK37" s="50"/>
      <c r="AL37" s="50"/>
      <c r="AM37" s="50"/>
      <c r="AN37" s="50"/>
      <c r="AO37" s="50"/>
      <c r="AP37" s="50"/>
      <c r="AQ37" s="50"/>
      <c r="AR37" s="41"/>
      <c r="BE37" s="36"/>
    </row>
    <row r="41" spans="1:57" s="2" customFormat="1" ht="6.95" customHeight="1">
      <c r="A41" s="36"/>
      <c r="B41" s="51"/>
      <c r="C41" s="52"/>
      <c r="D41" s="52"/>
      <c r="E41" s="52"/>
      <c r="F41" s="52"/>
      <c r="G41" s="52"/>
      <c r="H41" s="52"/>
      <c r="I41" s="52"/>
      <c r="J41" s="52"/>
      <c r="K41" s="52"/>
      <c r="L41" s="52"/>
      <c r="M41" s="52"/>
      <c r="N41" s="52"/>
      <c r="O41" s="52"/>
      <c r="P41" s="52"/>
      <c r="Q41" s="52"/>
      <c r="R41" s="52"/>
      <c r="S41" s="52"/>
      <c r="T41" s="52"/>
      <c r="U41" s="52"/>
      <c r="V41" s="52"/>
      <c r="W41" s="52"/>
      <c r="X41" s="52"/>
      <c r="Y41" s="52"/>
      <c r="Z41" s="52"/>
      <c r="AA41" s="52"/>
      <c r="AB41" s="52"/>
      <c r="AC41" s="52"/>
      <c r="AD41" s="52"/>
      <c r="AE41" s="52"/>
      <c r="AF41" s="52"/>
      <c r="AG41" s="52"/>
      <c r="AH41" s="52"/>
      <c r="AI41" s="52"/>
      <c r="AJ41" s="52"/>
      <c r="AK41" s="52"/>
      <c r="AL41" s="52"/>
      <c r="AM41" s="52"/>
      <c r="AN41" s="52"/>
      <c r="AO41" s="52"/>
      <c r="AP41" s="52"/>
      <c r="AQ41" s="52"/>
      <c r="AR41" s="41"/>
      <c r="BE41" s="36"/>
    </row>
    <row r="42" spans="1:57" s="2" customFormat="1" ht="24.95" customHeight="1">
      <c r="A42" s="36"/>
      <c r="B42" s="37"/>
      <c r="C42" s="25" t="s">
        <v>54</v>
      </c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38"/>
      <c r="AK42" s="38"/>
      <c r="AL42" s="38"/>
      <c r="AM42" s="38"/>
      <c r="AN42" s="38"/>
      <c r="AO42" s="38"/>
      <c r="AP42" s="38"/>
      <c r="AQ42" s="38"/>
      <c r="AR42" s="41"/>
      <c r="BE42" s="36"/>
    </row>
    <row r="43" spans="1:57" s="2" customFormat="1" ht="6.95" customHeight="1">
      <c r="A43" s="36"/>
      <c r="B43" s="37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8"/>
      <c r="AI43" s="38"/>
      <c r="AJ43" s="38"/>
      <c r="AK43" s="38"/>
      <c r="AL43" s="38"/>
      <c r="AM43" s="38"/>
      <c r="AN43" s="38"/>
      <c r="AO43" s="38"/>
      <c r="AP43" s="38"/>
      <c r="AQ43" s="38"/>
      <c r="AR43" s="41"/>
      <c r="BE43" s="36"/>
    </row>
    <row r="44" spans="1:57" s="4" customFormat="1" ht="12" customHeight="1">
      <c r="B44" s="53"/>
      <c r="C44" s="31" t="s">
        <v>13</v>
      </c>
      <c r="D44" s="54"/>
      <c r="E44" s="54"/>
      <c r="F44" s="54"/>
      <c r="G44" s="54"/>
      <c r="H44" s="54"/>
      <c r="I44" s="54"/>
      <c r="J44" s="54"/>
      <c r="K44" s="54"/>
      <c r="L44" s="54" t="str">
        <f>K5</f>
        <v>28/2021</v>
      </c>
      <c r="M44" s="54"/>
      <c r="N44" s="54"/>
      <c r="O44" s="54"/>
      <c r="P44" s="54"/>
      <c r="Q44" s="54"/>
      <c r="R44" s="54"/>
      <c r="S44" s="54"/>
      <c r="T44" s="54"/>
      <c r="U44" s="54"/>
      <c r="V44" s="54"/>
      <c r="W44" s="54"/>
      <c r="X44" s="54"/>
      <c r="Y44" s="54"/>
      <c r="Z44" s="54"/>
      <c r="AA44" s="54"/>
      <c r="AB44" s="54"/>
      <c r="AC44" s="54"/>
      <c r="AD44" s="54"/>
      <c r="AE44" s="54"/>
      <c r="AF44" s="54"/>
      <c r="AG44" s="54"/>
      <c r="AH44" s="54"/>
      <c r="AI44" s="54"/>
      <c r="AJ44" s="54"/>
      <c r="AK44" s="54"/>
      <c r="AL44" s="54"/>
      <c r="AM44" s="54"/>
      <c r="AN44" s="54"/>
      <c r="AO44" s="54"/>
      <c r="AP44" s="54"/>
      <c r="AQ44" s="54"/>
      <c r="AR44" s="55"/>
    </row>
    <row r="45" spans="1:57" s="5" customFormat="1" ht="36.950000000000003" customHeight="1">
      <c r="B45" s="56"/>
      <c r="C45" s="57" t="s">
        <v>16</v>
      </c>
      <c r="D45" s="58"/>
      <c r="E45" s="58"/>
      <c r="F45" s="58"/>
      <c r="G45" s="58"/>
      <c r="H45" s="58"/>
      <c r="I45" s="58"/>
      <c r="J45" s="58"/>
      <c r="K45" s="58"/>
      <c r="L45" s="352" t="str">
        <f>K6</f>
        <v>Přechod pro chodce, ul. Dvořákova, Kyjov</v>
      </c>
      <c r="M45" s="353"/>
      <c r="N45" s="353"/>
      <c r="O45" s="353"/>
      <c r="P45" s="353"/>
      <c r="Q45" s="353"/>
      <c r="R45" s="353"/>
      <c r="S45" s="353"/>
      <c r="T45" s="353"/>
      <c r="U45" s="353"/>
      <c r="V45" s="353"/>
      <c r="W45" s="353"/>
      <c r="X45" s="353"/>
      <c r="Y45" s="353"/>
      <c r="Z45" s="353"/>
      <c r="AA45" s="353"/>
      <c r="AB45" s="353"/>
      <c r="AC45" s="353"/>
      <c r="AD45" s="353"/>
      <c r="AE45" s="353"/>
      <c r="AF45" s="353"/>
      <c r="AG45" s="353"/>
      <c r="AH45" s="353"/>
      <c r="AI45" s="353"/>
      <c r="AJ45" s="353"/>
      <c r="AK45" s="353"/>
      <c r="AL45" s="353"/>
      <c r="AM45" s="353"/>
      <c r="AN45" s="353"/>
      <c r="AO45" s="353"/>
      <c r="AP45" s="58"/>
      <c r="AQ45" s="58"/>
      <c r="AR45" s="59"/>
    </row>
    <row r="46" spans="1:57" s="2" customFormat="1" ht="6.95" customHeight="1">
      <c r="A46" s="36"/>
      <c r="B46" s="37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41"/>
      <c r="BE46" s="36"/>
    </row>
    <row r="47" spans="1:57" s="2" customFormat="1" ht="12" customHeight="1">
      <c r="A47" s="36"/>
      <c r="B47" s="37"/>
      <c r="C47" s="31" t="s">
        <v>21</v>
      </c>
      <c r="D47" s="38"/>
      <c r="E47" s="38"/>
      <c r="F47" s="38"/>
      <c r="G47" s="38"/>
      <c r="H47" s="38"/>
      <c r="I47" s="38"/>
      <c r="J47" s="38"/>
      <c r="K47" s="38"/>
      <c r="L47" s="60" t="str">
        <f>IF(K8="","",K8)</f>
        <v>Kyjov</v>
      </c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  <c r="AF47" s="38"/>
      <c r="AG47" s="38"/>
      <c r="AH47" s="38"/>
      <c r="AI47" s="31" t="s">
        <v>23</v>
      </c>
      <c r="AJ47" s="38"/>
      <c r="AK47" s="38"/>
      <c r="AL47" s="38"/>
      <c r="AM47" s="354" t="str">
        <f>IF(AN8= "","",AN8)</f>
        <v>10. 6. 2024</v>
      </c>
      <c r="AN47" s="354"/>
      <c r="AO47" s="38"/>
      <c r="AP47" s="38"/>
      <c r="AQ47" s="38"/>
      <c r="AR47" s="41"/>
      <c r="BE47" s="36"/>
    </row>
    <row r="48" spans="1:57" s="2" customFormat="1" ht="6.95" customHeight="1">
      <c r="A48" s="36"/>
      <c r="B48" s="37"/>
      <c r="C48" s="38"/>
      <c r="D48" s="38"/>
      <c r="E48" s="38"/>
      <c r="F48" s="38"/>
      <c r="G48" s="38"/>
      <c r="H48" s="38"/>
      <c r="I48" s="38"/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  <c r="AF48" s="38"/>
      <c r="AG48" s="38"/>
      <c r="AH48" s="38"/>
      <c r="AI48" s="38"/>
      <c r="AJ48" s="38"/>
      <c r="AK48" s="38"/>
      <c r="AL48" s="38"/>
      <c r="AM48" s="38"/>
      <c r="AN48" s="38"/>
      <c r="AO48" s="38"/>
      <c r="AP48" s="38"/>
      <c r="AQ48" s="38"/>
      <c r="AR48" s="41"/>
      <c r="BE48" s="36"/>
    </row>
    <row r="49" spans="1:91" s="2" customFormat="1" ht="15.2" customHeight="1">
      <c r="A49" s="36"/>
      <c r="B49" s="37"/>
      <c r="C49" s="31" t="s">
        <v>25</v>
      </c>
      <c r="D49" s="38"/>
      <c r="E49" s="38"/>
      <c r="F49" s="38"/>
      <c r="G49" s="38"/>
      <c r="H49" s="38"/>
      <c r="I49" s="38"/>
      <c r="J49" s="38"/>
      <c r="K49" s="38"/>
      <c r="L49" s="54" t="str">
        <f>IF(E11= "","",E11)</f>
        <v>Město Kyjov</v>
      </c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8"/>
      <c r="AI49" s="31" t="s">
        <v>33</v>
      </c>
      <c r="AJ49" s="38"/>
      <c r="AK49" s="38"/>
      <c r="AL49" s="38"/>
      <c r="AM49" s="355" t="str">
        <f>IF(E17="","",E17)</f>
        <v>Ing. Vojtěch Holub</v>
      </c>
      <c r="AN49" s="356"/>
      <c r="AO49" s="356"/>
      <c r="AP49" s="356"/>
      <c r="AQ49" s="38"/>
      <c r="AR49" s="41"/>
      <c r="AS49" s="357" t="s">
        <v>55</v>
      </c>
      <c r="AT49" s="358"/>
      <c r="AU49" s="62"/>
      <c r="AV49" s="62"/>
      <c r="AW49" s="62"/>
      <c r="AX49" s="62"/>
      <c r="AY49" s="62"/>
      <c r="AZ49" s="62"/>
      <c r="BA49" s="62"/>
      <c r="BB49" s="62"/>
      <c r="BC49" s="62"/>
      <c r="BD49" s="63"/>
      <c r="BE49" s="36"/>
    </row>
    <row r="50" spans="1:91" s="2" customFormat="1" ht="15.2" customHeight="1">
      <c r="A50" s="36"/>
      <c r="B50" s="37"/>
      <c r="C50" s="31" t="s">
        <v>31</v>
      </c>
      <c r="D50" s="38"/>
      <c r="E50" s="38"/>
      <c r="F50" s="38"/>
      <c r="G50" s="38"/>
      <c r="H50" s="38"/>
      <c r="I50" s="38"/>
      <c r="J50" s="38"/>
      <c r="K50" s="38"/>
      <c r="L50" s="54" t="str">
        <f>IF(E14= "Vyplň údaj","",E14)</f>
        <v/>
      </c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  <c r="AF50" s="38"/>
      <c r="AG50" s="38"/>
      <c r="AH50" s="38"/>
      <c r="AI50" s="31" t="s">
        <v>38</v>
      </c>
      <c r="AJ50" s="38"/>
      <c r="AK50" s="38"/>
      <c r="AL50" s="38"/>
      <c r="AM50" s="355" t="str">
        <f>IF(E20="","",E20)</f>
        <v>Ing. Vojtěch Holub</v>
      </c>
      <c r="AN50" s="356"/>
      <c r="AO50" s="356"/>
      <c r="AP50" s="356"/>
      <c r="AQ50" s="38"/>
      <c r="AR50" s="41"/>
      <c r="AS50" s="359"/>
      <c r="AT50" s="360"/>
      <c r="AU50" s="64"/>
      <c r="AV50" s="64"/>
      <c r="AW50" s="64"/>
      <c r="AX50" s="64"/>
      <c r="AY50" s="64"/>
      <c r="AZ50" s="64"/>
      <c r="BA50" s="64"/>
      <c r="BB50" s="64"/>
      <c r="BC50" s="64"/>
      <c r="BD50" s="65"/>
      <c r="BE50" s="36"/>
    </row>
    <row r="51" spans="1:91" s="2" customFormat="1" ht="10.9" customHeight="1">
      <c r="A51" s="36"/>
      <c r="B51" s="37"/>
      <c r="C51" s="38"/>
      <c r="D51" s="38"/>
      <c r="E51" s="38"/>
      <c r="F51" s="38"/>
      <c r="G51" s="38"/>
      <c r="H51" s="38"/>
      <c r="I51" s="38"/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8"/>
      <c r="AJ51" s="38"/>
      <c r="AK51" s="38"/>
      <c r="AL51" s="38"/>
      <c r="AM51" s="38"/>
      <c r="AN51" s="38"/>
      <c r="AO51" s="38"/>
      <c r="AP51" s="38"/>
      <c r="AQ51" s="38"/>
      <c r="AR51" s="41"/>
      <c r="AS51" s="361"/>
      <c r="AT51" s="362"/>
      <c r="AU51" s="66"/>
      <c r="AV51" s="66"/>
      <c r="AW51" s="66"/>
      <c r="AX51" s="66"/>
      <c r="AY51" s="66"/>
      <c r="AZ51" s="66"/>
      <c r="BA51" s="66"/>
      <c r="BB51" s="66"/>
      <c r="BC51" s="66"/>
      <c r="BD51" s="67"/>
      <c r="BE51" s="36"/>
    </row>
    <row r="52" spans="1:91" s="2" customFormat="1" ht="29.25" customHeight="1">
      <c r="A52" s="36"/>
      <c r="B52" s="37"/>
      <c r="C52" s="363" t="s">
        <v>56</v>
      </c>
      <c r="D52" s="364"/>
      <c r="E52" s="364"/>
      <c r="F52" s="364"/>
      <c r="G52" s="364"/>
      <c r="H52" s="68"/>
      <c r="I52" s="365" t="s">
        <v>57</v>
      </c>
      <c r="J52" s="364"/>
      <c r="K52" s="364"/>
      <c r="L52" s="364"/>
      <c r="M52" s="364"/>
      <c r="N52" s="364"/>
      <c r="O52" s="364"/>
      <c r="P52" s="364"/>
      <c r="Q52" s="364"/>
      <c r="R52" s="364"/>
      <c r="S52" s="364"/>
      <c r="T52" s="364"/>
      <c r="U52" s="364"/>
      <c r="V52" s="364"/>
      <c r="W52" s="364"/>
      <c r="X52" s="364"/>
      <c r="Y52" s="364"/>
      <c r="Z52" s="364"/>
      <c r="AA52" s="364"/>
      <c r="AB52" s="364"/>
      <c r="AC52" s="364"/>
      <c r="AD52" s="364"/>
      <c r="AE52" s="364"/>
      <c r="AF52" s="364"/>
      <c r="AG52" s="366" t="s">
        <v>58</v>
      </c>
      <c r="AH52" s="364"/>
      <c r="AI52" s="364"/>
      <c r="AJ52" s="364"/>
      <c r="AK52" s="364"/>
      <c r="AL52" s="364"/>
      <c r="AM52" s="364"/>
      <c r="AN52" s="365" t="s">
        <v>59</v>
      </c>
      <c r="AO52" s="364"/>
      <c r="AP52" s="364"/>
      <c r="AQ52" s="69" t="s">
        <v>60</v>
      </c>
      <c r="AR52" s="41"/>
      <c r="AS52" s="70" t="s">
        <v>61</v>
      </c>
      <c r="AT52" s="71" t="s">
        <v>62</v>
      </c>
      <c r="AU52" s="71" t="s">
        <v>63</v>
      </c>
      <c r="AV52" s="71" t="s">
        <v>64</v>
      </c>
      <c r="AW52" s="71" t="s">
        <v>65</v>
      </c>
      <c r="AX52" s="71" t="s">
        <v>66</v>
      </c>
      <c r="AY52" s="71" t="s">
        <v>67</v>
      </c>
      <c r="AZ52" s="71" t="s">
        <v>68</v>
      </c>
      <c r="BA52" s="71" t="s">
        <v>69</v>
      </c>
      <c r="BB52" s="71" t="s">
        <v>70</v>
      </c>
      <c r="BC52" s="71" t="s">
        <v>71</v>
      </c>
      <c r="BD52" s="72" t="s">
        <v>72</v>
      </c>
      <c r="BE52" s="36"/>
    </row>
    <row r="53" spans="1:91" s="2" customFormat="1" ht="10.9" customHeight="1">
      <c r="A53" s="36"/>
      <c r="B53" s="37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  <c r="AF53" s="38"/>
      <c r="AG53" s="38"/>
      <c r="AH53" s="38"/>
      <c r="AI53" s="38"/>
      <c r="AJ53" s="38"/>
      <c r="AK53" s="38"/>
      <c r="AL53" s="38"/>
      <c r="AM53" s="38"/>
      <c r="AN53" s="38"/>
      <c r="AO53" s="38"/>
      <c r="AP53" s="38"/>
      <c r="AQ53" s="38"/>
      <c r="AR53" s="41"/>
      <c r="AS53" s="73"/>
      <c r="AT53" s="74"/>
      <c r="AU53" s="74"/>
      <c r="AV53" s="74"/>
      <c r="AW53" s="74"/>
      <c r="AX53" s="74"/>
      <c r="AY53" s="74"/>
      <c r="AZ53" s="74"/>
      <c r="BA53" s="74"/>
      <c r="BB53" s="74"/>
      <c r="BC53" s="74"/>
      <c r="BD53" s="75"/>
      <c r="BE53" s="36"/>
    </row>
    <row r="54" spans="1:91" s="6" customFormat="1" ht="32.450000000000003" customHeight="1">
      <c r="B54" s="76"/>
      <c r="C54" s="77" t="s">
        <v>73</v>
      </c>
      <c r="D54" s="78"/>
      <c r="E54" s="78"/>
      <c r="F54" s="78"/>
      <c r="G54" s="78"/>
      <c r="H54" s="78"/>
      <c r="I54" s="78"/>
      <c r="J54" s="78"/>
      <c r="K54" s="78"/>
      <c r="L54" s="78"/>
      <c r="M54" s="78"/>
      <c r="N54" s="78"/>
      <c r="O54" s="78"/>
      <c r="P54" s="78"/>
      <c r="Q54" s="78"/>
      <c r="R54" s="78"/>
      <c r="S54" s="78"/>
      <c r="T54" s="78"/>
      <c r="U54" s="78"/>
      <c r="V54" s="78"/>
      <c r="W54" s="78"/>
      <c r="X54" s="78"/>
      <c r="Y54" s="78"/>
      <c r="Z54" s="78"/>
      <c r="AA54" s="78"/>
      <c r="AB54" s="78"/>
      <c r="AC54" s="78"/>
      <c r="AD54" s="78"/>
      <c r="AE54" s="78"/>
      <c r="AF54" s="78"/>
      <c r="AG54" s="370">
        <f>ROUND(SUM(AG55:AG57),2)</f>
        <v>0</v>
      </c>
      <c r="AH54" s="370"/>
      <c r="AI54" s="370"/>
      <c r="AJ54" s="370"/>
      <c r="AK54" s="370"/>
      <c r="AL54" s="370"/>
      <c r="AM54" s="370"/>
      <c r="AN54" s="371">
        <f>SUM(AG54,AT54)</f>
        <v>0</v>
      </c>
      <c r="AO54" s="371"/>
      <c r="AP54" s="371"/>
      <c r="AQ54" s="80" t="s">
        <v>19</v>
      </c>
      <c r="AR54" s="81"/>
      <c r="AS54" s="82">
        <f>ROUND(SUM(AS55:AS57),2)</f>
        <v>0</v>
      </c>
      <c r="AT54" s="83">
        <f>ROUND(SUM(AV54:AW54),2)</f>
        <v>0</v>
      </c>
      <c r="AU54" s="84">
        <f>ROUND(SUM(AU55:AU57),5)</f>
        <v>0</v>
      </c>
      <c r="AV54" s="83">
        <f>ROUND(AZ54*L29,2)</f>
        <v>0</v>
      </c>
      <c r="AW54" s="83">
        <f>ROUND(BA54*L30,2)</f>
        <v>0</v>
      </c>
      <c r="AX54" s="83">
        <f>ROUND(BB54*L29,2)</f>
        <v>0</v>
      </c>
      <c r="AY54" s="83">
        <f>ROUND(BC54*L30,2)</f>
        <v>0</v>
      </c>
      <c r="AZ54" s="83">
        <f>ROUND(SUM(AZ55:AZ57),2)</f>
        <v>0</v>
      </c>
      <c r="BA54" s="83">
        <f>ROUND(SUM(BA55:BA57),2)</f>
        <v>0</v>
      </c>
      <c r="BB54" s="83">
        <f>ROUND(SUM(BB55:BB57),2)</f>
        <v>0</v>
      </c>
      <c r="BC54" s="83">
        <f>ROUND(SUM(BC55:BC57),2)</f>
        <v>0</v>
      </c>
      <c r="BD54" s="85">
        <f>ROUND(SUM(BD55:BD57),2)</f>
        <v>0</v>
      </c>
      <c r="BS54" s="86" t="s">
        <v>74</v>
      </c>
      <c r="BT54" s="86" t="s">
        <v>75</v>
      </c>
      <c r="BU54" s="87" t="s">
        <v>76</v>
      </c>
      <c r="BV54" s="86" t="s">
        <v>77</v>
      </c>
      <c r="BW54" s="86" t="s">
        <v>5</v>
      </c>
      <c r="BX54" s="86" t="s">
        <v>78</v>
      </c>
      <c r="CL54" s="86" t="s">
        <v>19</v>
      </c>
    </row>
    <row r="55" spans="1:91" s="7" customFormat="1" ht="16.5" customHeight="1">
      <c r="A55" s="88" t="s">
        <v>79</v>
      </c>
      <c r="B55" s="89"/>
      <c r="C55" s="90"/>
      <c r="D55" s="369" t="s">
        <v>80</v>
      </c>
      <c r="E55" s="369"/>
      <c r="F55" s="369"/>
      <c r="G55" s="369"/>
      <c r="H55" s="369"/>
      <c r="I55" s="91"/>
      <c r="J55" s="369" t="s">
        <v>81</v>
      </c>
      <c r="K55" s="369"/>
      <c r="L55" s="369"/>
      <c r="M55" s="369"/>
      <c r="N55" s="369"/>
      <c r="O55" s="369"/>
      <c r="P55" s="369"/>
      <c r="Q55" s="369"/>
      <c r="R55" s="369"/>
      <c r="S55" s="369"/>
      <c r="T55" s="369"/>
      <c r="U55" s="369"/>
      <c r="V55" s="369"/>
      <c r="W55" s="369"/>
      <c r="X55" s="369"/>
      <c r="Y55" s="369"/>
      <c r="Z55" s="369"/>
      <c r="AA55" s="369"/>
      <c r="AB55" s="369"/>
      <c r="AC55" s="369"/>
      <c r="AD55" s="369"/>
      <c r="AE55" s="369"/>
      <c r="AF55" s="369"/>
      <c r="AG55" s="367">
        <f>'SO 001 - Vedlejší rozpočt...'!J30</f>
        <v>0</v>
      </c>
      <c r="AH55" s="368"/>
      <c r="AI55" s="368"/>
      <c r="AJ55" s="368"/>
      <c r="AK55" s="368"/>
      <c r="AL55" s="368"/>
      <c r="AM55" s="368"/>
      <c r="AN55" s="367">
        <f>SUM(AG55,AT55)</f>
        <v>0</v>
      </c>
      <c r="AO55" s="368"/>
      <c r="AP55" s="368"/>
      <c r="AQ55" s="92" t="s">
        <v>82</v>
      </c>
      <c r="AR55" s="93"/>
      <c r="AS55" s="94">
        <v>0</v>
      </c>
      <c r="AT55" s="95">
        <f>ROUND(SUM(AV55:AW55),2)</f>
        <v>0</v>
      </c>
      <c r="AU55" s="96">
        <f>'SO 001 - Vedlejší rozpočt...'!P83</f>
        <v>0</v>
      </c>
      <c r="AV55" s="95">
        <f>'SO 001 - Vedlejší rozpočt...'!J33</f>
        <v>0</v>
      </c>
      <c r="AW55" s="95">
        <f>'SO 001 - Vedlejší rozpočt...'!J34</f>
        <v>0</v>
      </c>
      <c r="AX55" s="95">
        <f>'SO 001 - Vedlejší rozpočt...'!J35</f>
        <v>0</v>
      </c>
      <c r="AY55" s="95">
        <f>'SO 001 - Vedlejší rozpočt...'!J36</f>
        <v>0</v>
      </c>
      <c r="AZ55" s="95">
        <f>'SO 001 - Vedlejší rozpočt...'!F33</f>
        <v>0</v>
      </c>
      <c r="BA55" s="95">
        <f>'SO 001 - Vedlejší rozpočt...'!F34</f>
        <v>0</v>
      </c>
      <c r="BB55" s="95">
        <f>'SO 001 - Vedlejší rozpočt...'!F35</f>
        <v>0</v>
      </c>
      <c r="BC55" s="95">
        <f>'SO 001 - Vedlejší rozpočt...'!F36</f>
        <v>0</v>
      </c>
      <c r="BD55" s="97">
        <f>'SO 001 - Vedlejší rozpočt...'!F37</f>
        <v>0</v>
      </c>
      <c r="BT55" s="98" t="s">
        <v>83</v>
      </c>
      <c r="BV55" s="98" t="s">
        <v>77</v>
      </c>
      <c r="BW55" s="98" t="s">
        <v>84</v>
      </c>
      <c r="BX55" s="98" t="s">
        <v>5</v>
      </c>
      <c r="CL55" s="98" t="s">
        <v>19</v>
      </c>
      <c r="CM55" s="98" t="s">
        <v>85</v>
      </c>
    </row>
    <row r="56" spans="1:91" s="7" customFormat="1" ht="16.5" customHeight="1">
      <c r="A56" s="88" t="s">
        <v>79</v>
      </c>
      <c r="B56" s="89"/>
      <c r="C56" s="90"/>
      <c r="D56" s="369" t="s">
        <v>86</v>
      </c>
      <c r="E56" s="369"/>
      <c r="F56" s="369"/>
      <c r="G56" s="369"/>
      <c r="H56" s="369"/>
      <c r="I56" s="91"/>
      <c r="J56" s="369" t="s">
        <v>87</v>
      </c>
      <c r="K56" s="369"/>
      <c r="L56" s="369"/>
      <c r="M56" s="369"/>
      <c r="N56" s="369"/>
      <c r="O56" s="369"/>
      <c r="P56" s="369"/>
      <c r="Q56" s="369"/>
      <c r="R56" s="369"/>
      <c r="S56" s="369"/>
      <c r="T56" s="369"/>
      <c r="U56" s="369"/>
      <c r="V56" s="369"/>
      <c r="W56" s="369"/>
      <c r="X56" s="369"/>
      <c r="Y56" s="369"/>
      <c r="Z56" s="369"/>
      <c r="AA56" s="369"/>
      <c r="AB56" s="369"/>
      <c r="AC56" s="369"/>
      <c r="AD56" s="369"/>
      <c r="AE56" s="369"/>
      <c r="AF56" s="369"/>
      <c r="AG56" s="367">
        <f>'SO 401 - Veřejné osvětlení'!J30</f>
        <v>0</v>
      </c>
      <c r="AH56" s="368"/>
      <c r="AI56" s="368"/>
      <c r="AJ56" s="368"/>
      <c r="AK56" s="368"/>
      <c r="AL56" s="368"/>
      <c r="AM56" s="368"/>
      <c r="AN56" s="367">
        <f>SUM(AG56,AT56)</f>
        <v>0</v>
      </c>
      <c r="AO56" s="368"/>
      <c r="AP56" s="368"/>
      <c r="AQ56" s="92" t="s">
        <v>82</v>
      </c>
      <c r="AR56" s="93"/>
      <c r="AS56" s="94">
        <v>0</v>
      </c>
      <c r="AT56" s="95">
        <f>ROUND(SUM(AV56:AW56),2)</f>
        <v>0</v>
      </c>
      <c r="AU56" s="96">
        <f>'SO 401 - Veřejné osvětlení'!P91</f>
        <v>0</v>
      </c>
      <c r="AV56" s="95">
        <f>'SO 401 - Veřejné osvětlení'!J33</f>
        <v>0</v>
      </c>
      <c r="AW56" s="95">
        <f>'SO 401 - Veřejné osvětlení'!J34</f>
        <v>0</v>
      </c>
      <c r="AX56" s="95">
        <f>'SO 401 - Veřejné osvětlení'!J35</f>
        <v>0</v>
      </c>
      <c r="AY56" s="95">
        <f>'SO 401 - Veřejné osvětlení'!J36</f>
        <v>0</v>
      </c>
      <c r="AZ56" s="95">
        <f>'SO 401 - Veřejné osvětlení'!F33</f>
        <v>0</v>
      </c>
      <c r="BA56" s="95">
        <f>'SO 401 - Veřejné osvětlení'!F34</f>
        <v>0</v>
      </c>
      <c r="BB56" s="95">
        <f>'SO 401 - Veřejné osvětlení'!F35</f>
        <v>0</v>
      </c>
      <c r="BC56" s="95">
        <f>'SO 401 - Veřejné osvětlení'!F36</f>
        <v>0</v>
      </c>
      <c r="BD56" s="97">
        <f>'SO 401 - Veřejné osvětlení'!F37</f>
        <v>0</v>
      </c>
      <c r="BT56" s="98" t="s">
        <v>83</v>
      </c>
      <c r="BV56" s="98" t="s">
        <v>77</v>
      </c>
      <c r="BW56" s="98" t="s">
        <v>88</v>
      </c>
      <c r="BX56" s="98" t="s">
        <v>5</v>
      </c>
      <c r="CL56" s="98" t="s">
        <v>19</v>
      </c>
      <c r="CM56" s="98" t="s">
        <v>85</v>
      </c>
    </row>
    <row r="57" spans="1:91" s="7" customFormat="1" ht="16.5" customHeight="1">
      <c r="A57" s="88" t="s">
        <v>79</v>
      </c>
      <c r="B57" s="89"/>
      <c r="C57" s="90"/>
      <c r="D57" s="369" t="s">
        <v>89</v>
      </c>
      <c r="E57" s="369"/>
      <c r="F57" s="369"/>
      <c r="G57" s="369"/>
      <c r="H57" s="369"/>
      <c r="I57" s="91"/>
      <c r="J57" s="369" t="s">
        <v>90</v>
      </c>
      <c r="K57" s="369"/>
      <c r="L57" s="369"/>
      <c r="M57" s="369"/>
      <c r="N57" s="369"/>
      <c r="O57" s="369"/>
      <c r="P57" s="369"/>
      <c r="Q57" s="369"/>
      <c r="R57" s="369"/>
      <c r="S57" s="369"/>
      <c r="T57" s="369"/>
      <c r="U57" s="369"/>
      <c r="V57" s="369"/>
      <c r="W57" s="369"/>
      <c r="X57" s="369"/>
      <c r="Y57" s="369"/>
      <c r="Z57" s="369"/>
      <c r="AA57" s="369"/>
      <c r="AB57" s="369"/>
      <c r="AC57" s="369"/>
      <c r="AD57" s="369"/>
      <c r="AE57" s="369"/>
      <c r="AF57" s="369"/>
      <c r="AG57" s="367">
        <f>'SO 101 - Zpevněné plochy'!J30</f>
        <v>0</v>
      </c>
      <c r="AH57" s="368"/>
      <c r="AI57" s="368"/>
      <c r="AJ57" s="368"/>
      <c r="AK57" s="368"/>
      <c r="AL57" s="368"/>
      <c r="AM57" s="368"/>
      <c r="AN57" s="367">
        <f>SUM(AG57,AT57)</f>
        <v>0</v>
      </c>
      <c r="AO57" s="368"/>
      <c r="AP57" s="368"/>
      <c r="AQ57" s="92" t="s">
        <v>82</v>
      </c>
      <c r="AR57" s="93"/>
      <c r="AS57" s="99">
        <v>0</v>
      </c>
      <c r="AT57" s="100">
        <f>ROUND(SUM(AV57:AW57),2)</f>
        <v>0</v>
      </c>
      <c r="AU57" s="101">
        <f>'SO 101 - Zpevněné plochy'!P87</f>
        <v>0</v>
      </c>
      <c r="AV57" s="100">
        <f>'SO 101 - Zpevněné plochy'!J33</f>
        <v>0</v>
      </c>
      <c r="AW57" s="100">
        <f>'SO 101 - Zpevněné plochy'!J34</f>
        <v>0</v>
      </c>
      <c r="AX57" s="100">
        <f>'SO 101 - Zpevněné plochy'!J35</f>
        <v>0</v>
      </c>
      <c r="AY57" s="100">
        <f>'SO 101 - Zpevněné plochy'!J36</f>
        <v>0</v>
      </c>
      <c r="AZ57" s="100">
        <f>'SO 101 - Zpevněné plochy'!F33</f>
        <v>0</v>
      </c>
      <c r="BA57" s="100">
        <f>'SO 101 - Zpevněné plochy'!F34</f>
        <v>0</v>
      </c>
      <c r="BB57" s="100">
        <f>'SO 101 - Zpevněné plochy'!F35</f>
        <v>0</v>
      </c>
      <c r="BC57" s="100">
        <f>'SO 101 - Zpevněné plochy'!F36</f>
        <v>0</v>
      </c>
      <c r="BD57" s="102">
        <f>'SO 101 - Zpevněné plochy'!F37</f>
        <v>0</v>
      </c>
      <c r="BT57" s="98" t="s">
        <v>83</v>
      </c>
      <c r="BV57" s="98" t="s">
        <v>77</v>
      </c>
      <c r="BW57" s="98" t="s">
        <v>91</v>
      </c>
      <c r="BX57" s="98" t="s">
        <v>5</v>
      </c>
      <c r="CL57" s="98" t="s">
        <v>19</v>
      </c>
      <c r="CM57" s="98" t="s">
        <v>85</v>
      </c>
    </row>
    <row r="58" spans="1:91" s="2" customFormat="1" ht="30" customHeight="1">
      <c r="A58" s="36"/>
      <c r="B58" s="37"/>
      <c r="C58" s="38"/>
      <c r="D58" s="38"/>
      <c r="E58" s="38"/>
      <c r="F58" s="38"/>
      <c r="G58" s="38"/>
      <c r="H58" s="38"/>
      <c r="I58" s="38"/>
      <c r="J58" s="38"/>
      <c r="K58" s="38"/>
      <c r="L58" s="38"/>
      <c r="M58" s="38"/>
      <c r="N58" s="38"/>
      <c r="O58" s="38"/>
      <c r="P58" s="38"/>
      <c r="Q58" s="38"/>
      <c r="R58" s="38"/>
      <c r="S58" s="38"/>
      <c r="T58" s="38"/>
      <c r="U58" s="38"/>
      <c r="V58" s="38"/>
      <c r="W58" s="38"/>
      <c r="X58" s="38"/>
      <c r="Y58" s="38"/>
      <c r="Z58" s="38"/>
      <c r="AA58" s="38"/>
      <c r="AB58" s="38"/>
      <c r="AC58" s="38"/>
      <c r="AD58" s="38"/>
      <c r="AE58" s="38"/>
      <c r="AF58" s="38"/>
      <c r="AG58" s="38"/>
      <c r="AH58" s="38"/>
      <c r="AI58" s="38"/>
      <c r="AJ58" s="38"/>
      <c r="AK58" s="38"/>
      <c r="AL58" s="38"/>
      <c r="AM58" s="38"/>
      <c r="AN58" s="38"/>
      <c r="AO58" s="38"/>
      <c r="AP58" s="38"/>
      <c r="AQ58" s="38"/>
      <c r="AR58" s="41"/>
      <c r="AS58" s="36"/>
      <c r="AT58" s="36"/>
      <c r="AU58" s="36"/>
      <c r="AV58" s="36"/>
      <c r="AW58" s="36"/>
      <c r="AX58" s="36"/>
      <c r="AY58" s="36"/>
      <c r="AZ58" s="36"/>
      <c r="BA58" s="36"/>
      <c r="BB58" s="36"/>
      <c r="BC58" s="36"/>
      <c r="BD58" s="36"/>
      <c r="BE58" s="36"/>
    </row>
    <row r="59" spans="1:91" s="2" customFormat="1" ht="6.95" customHeight="1">
      <c r="A59" s="36"/>
      <c r="B59" s="49"/>
      <c r="C59" s="50"/>
      <c r="D59" s="50"/>
      <c r="E59" s="50"/>
      <c r="F59" s="50"/>
      <c r="G59" s="50"/>
      <c r="H59" s="50"/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  <c r="AJ59" s="50"/>
      <c r="AK59" s="50"/>
      <c r="AL59" s="50"/>
      <c r="AM59" s="50"/>
      <c r="AN59" s="50"/>
      <c r="AO59" s="50"/>
      <c r="AP59" s="50"/>
      <c r="AQ59" s="50"/>
      <c r="AR59" s="41"/>
      <c r="AS59" s="36"/>
      <c r="AT59" s="36"/>
      <c r="AU59" s="36"/>
      <c r="AV59" s="36"/>
      <c r="AW59" s="36"/>
      <c r="AX59" s="36"/>
      <c r="AY59" s="36"/>
      <c r="AZ59" s="36"/>
      <c r="BA59" s="36"/>
      <c r="BB59" s="36"/>
      <c r="BC59" s="36"/>
      <c r="BD59" s="36"/>
      <c r="BE59" s="36"/>
    </row>
  </sheetData>
  <sheetProtection algorithmName="SHA-512" hashValue="WPQO64Lo+xyzdi1/0cKnsNB1v6nbNGScypLqOz8nh8Lom1lx058GYdM6KE699Qw6LAPpoSYZMdDTibbGG800Lw==" saltValue="M1UZRXvKwwFyz45pack7AbNgE3b6UNP3olm4ks9SU2tt06qTWiYvbJO8g+To4NT1TznQi9m/eg2eaBgUyicMpA==" spinCount="100000" sheet="1" objects="1" scenarios="1" formatColumns="0" formatRows="0"/>
  <mergeCells count="50">
    <mergeCell ref="AR2:BE2"/>
    <mergeCell ref="AN56:AP56"/>
    <mergeCell ref="AG56:AM56"/>
    <mergeCell ref="D56:H56"/>
    <mergeCell ref="J56:AF56"/>
    <mergeCell ref="AN57:AP57"/>
    <mergeCell ref="AG57:AM57"/>
    <mergeCell ref="D57:H57"/>
    <mergeCell ref="J57:AF57"/>
    <mergeCell ref="C52:G52"/>
    <mergeCell ref="I52:AF52"/>
    <mergeCell ref="AG52:AM52"/>
    <mergeCell ref="AN52:AP52"/>
    <mergeCell ref="AN55:AP55"/>
    <mergeCell ref="AG55:AM55"/>
    <mergeCell ref="D55:H55"/>
    <mergeCell ref="J55:AF55"/>
    <mergeCell ref="AG54:AM54"/>
    <mergeCell ref="AN54:AP54"/>
    <mergeCell ref="L45:AO45"/>
    <mergeCell ref="AM47:AN47"/>
    <mergeCell ref="AM49:AP49"/>
    <mergeCell ref="AS49:AT51"/>
    <mergeCell ref="AM50:AP50"/>
    <mergeCell ref="W33:AE33"/>
    <mergeCell ref="AK33:AO33"/>
    <mergeCell ref="L33:P33"/>
    <mergeCell ref="X35:AB35"/>
    <mergeCell ref="AK35:AO35"/>
    <mergeCell ref="AK31:AO31"/>
    <mergeCell ref="L31:P31"/>
    <mergeCell ref="W32:AE32"/>
    <mergeCell ref="AK32:AO32"/>
    <mergeCell ref="L32:P32"/>
    <mergeCell ref="BE5:BE32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</mergeCells>
  <hyperlinks>
    <hyperlink ref="A55" location="'SO 001 - Vedlejší rozpočt...'!C2" display="/"/>
    <hyperlink ref="A56" location="'SO 401 - Veřejné osvětlení'!C2" display="/"/>
    <hyperlink ref="A57" location="'SO 101 - Zpevněné plochy'!C2" display="/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03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372"/>
      <c r="M2" s="372"/>
      <c r="N2" s="372"/>
      <c r="O2" s="372"/>
      <c r="P2" s="372"/>
      <c r="Q2" s="372"/>
      <c r="R2" s="372"/>
      <c r="S2" s="372"/>
      <c r="T2" s="372"/>
      <c r="U2" s="372"/>
      <c r="V2" s="372"/>
      <c r="AT2" s="19" t="s">
        <v>84</v>
      </c>
    </row>
    <row r="3" spans="1:46" s="1" customFormat="1" ht="6.95" customHeight="1">
      <c r="B3" s="103"/>
      <c r="C3" s="104"/>
      <c r="D3" s="104"/>
      <c r="E3" s="104"/>
      <c r="F3" s="104"/>
      <c r="G3" s="104"/>
      <c r="H3" s="104"/>
      <c r="I3" s="104"/>
      <c r="J3" s="104"/>
      <c r="K3" s="104"/>
      <c r="L3" s="22"/>
      <c r="AT3" s="19" t="s">
        <v>85</v>
      </c>
    </row>
    <row r="4" spans="1:46" s="1" customFormat="1" ht="24.95" customHeight="1">
      <c r="B4" s="22"/>
      <c r="D4" s="105" t="s">
        <v>92</v>
      </c>
      <c r="L4" s="22"/>
      <c r="M4" s="106" t="s">
        <v>10</v>
      </c>
      <c r="AT4" s="19" t="s">
        <v>4</v>
      </c>
    </row>
    <row r="5" spans="1:46" s="1" customFormat="1" ht="6.95" customHeight="1">
      <c r="B5" s="22"/>
      <c r="L5" s="22"/>
    </row>
    <row r="6" spans="1:46" s="1" customFormat="1" ht="12" customHeight="1">
      <c r="B6" s="22"/>
      <c r="D6" s="107" t="s">
        <v>16</v>
      </c>
      <c r="L6" s="22"/>
    </row>
    <row r="7" spans="1:46" s="1" customFormat="1" ht="16.5" customHeight="1">
      <c r="B7" s="22"/>
      <c r="E7" s="373" t="str">
        <f>'Rekapitulace stavby'!K6</f>
        <v>Přechod pro chodce, ul. Dvořákova, Kyjov</v>
      </c>
      <c r="F7" s="374"/>
      <c r="G7" s="374"/>
      <c r="H7" s="374"/>
      <c r="L7" s="22"/>
    </row>
    <row r="8" spans="1:46" s="2" customFormat="1" ht="12" customHeight="1">
      <c r="A8" s="36"/>
      <c r="B8" s="41"/>
      <c r="C8" s="36"/>
      <c r="D8" s="107" t="s">
        <v>93</v>
      </c>
      <c r="E8" s="36"/>
      <c r="F8" s="36"/>
      <c r="G8" s="36"/>
      <c r="H8" s="36"/>
      <c r="I8" s="36"/>
      <c r="J8" s="36"/>
      <c r="K8" s="36"/>
      <c r="L8" s="108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</row>
    <row r="9" spans="1:46" s="2" customFormat="1" ht="16.5" customHeight="1">
      <c r="A9" s="36"/>
      <c r="B9" s="41"/>
      <c r="C9" s="36"/>
      <c r="D9" s="36"/>
      <c r="E9" s="375" t="s">
        <v>94</v>
      </c>
      <c r="F9" s="376"/>
      <c r="G9" s="376"/>
      <c r="H9" s="376"/>
      <c r="I9" s="36"/>
      <c r="J9" s="36"/>
      <c r="K9" s="36"/>
      <c r="L9" s="108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</row>
    <row r="10" spans="1:46" s="2" customFormat="1" ht="11.25">
      <c r="A10" s="36"/>
      <c r="B10" s="41"/>
      <c r="C10" s="36"/>
      <c r="D10" s="36"/>
      <c r="E10" s="36"/>
      <c r="F10" s="36"/>
      <c r="G10" s="36"/>
      <c r="H10" s="36"/>
      <c r="I10" s="36"/>
      <c r="J10" s="36"/>
      <c r="K10" s="36"/>
      <c r="L10" s="108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</row>
    <row r="11" spans="1:46" s="2" customFormat="1" ht="12" customHeight="1">
      <c r="A11" s="36"/>
      <c r="B11" s="41"/>
      <c r="C11" s="36"/>
      <c r="D11" s="107" t="s">
        <v>18</v>
      </c>
      <c r="E11" s="36"/>
      <c r="F11" s="109" t="s">
        <v>19</v>
      </c>
      <c r="G11" s="36"/>
      <c r="H11" s="36"/>
      <c r="I11" s="107" t="s">
        <v>20</v>
      </c>
      <c r="J11" s="109" t="s">
        <v>19</v>
      </c>
      <c r="K11" s="36"/>
      <c r="L11" s="108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</row>
    <row r="12" spans="1:46" s="2" customFormat="1" ht="12" customHeight="1">
      <c r="A12" s="36"/>
      <c r="B12" s="41"/>
      <c r="C12" s="36"/>
      <c r="D12" s="107" t="s">
        <v>21</v>
      </c>
      <c r="E12" s="36"/>
      <c r="F12" s="109" t="s">
        <v>95</v>
      </c>
      <c r="G12" s="36"/>
      <c r="H12" s="36"/>
      <c r="I12" s="107" t="s">
        <v>23</v>
      </c>
      <c r="J12" s="110" t="str">
        <f>'Rekapitulace stavby'!AN8</f>
        <v>10. 6. 2024</v>
      </c>
      <c r="K12" s="36"/>
      <c r="L12" s="108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</row>
    <row r="13" spans="1:46" s="2" customFormat="1" ht="10.9" customHeight="1">
      <c r="A13" s="36"/>
      <c r="B13" s="41"/>
      <c r="C13" s="36"/>
      <c r="D13" s="36"/>
      <c r="E13" s="36"/>
      <c r="F13" s="36"/>
      <c r="G13" s="36"/>
      <c r="H13" s="36"/>
      <c r="I13" s="36"/>
      <c r="J13" s="36"/>
      <c r="K13" s="36"/>
      <c r="L13" s="108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</row>
    <row r="14" spans="1:46" s="2" customFormat="1" ht="12" customHeight="1">
      <c r="A14" s="36"/>
      <c r="B14" s="41"/>
      <c r="C14" s="36"/>
      <c r="D14" s="107" t="s">
        <v>25</v>
      </c>
      <c r="E14" s="36"/>
      <c r="F14" s="36"/>
      <c r="G14" s="36"/>
      <c r="H14" s="36"/>
      <c r="I14" s="107" t="s">
        <v>26</v>
      </c>
      <c r="J14" s="109" t="s">
        <v>27</v>
      </c>
      <c r="K14" s="36"/>
      <c r="L14" s="108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</row>
    <row r="15" spans="1:46" s="2" customFormat="1" ht="18" customHeight="1">
      <c r="A15" s="36"/>
      <c r="B15" s="41"/>
      <c r="C15" s="36"/>
      <c r="D15" s="36"/>
      <c r="E15" s="109" t="s">
        <v>28</v>
      </c>
      <c r="F15" s="36"/>
      <c r="G15" s="36"/>
      <c r="H15" s="36"/>
      <c r="I15" s="107" t="s">
        <v>29</v>
      </c>
      <c r="J15" s="109" t="s">
        <v>30</v>
      </c>
      <c r="K15" s="36"/>
      <c r="L15" s="108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</row>
    <row r="16" spans="1:46" s="2" customFormat="1" ht="6.95" customHeight="1">
      <c r="A16" s="36"/>
      <c r="B16" s="41"/>
      <c r="C16" s="36"/>
      <c r="D16" s="36"/>
      <c r="E16" s="36"/>
      <c r="F16" s="36"/>
      <c r="G16" s="36"/>
      <c r="H16" s="36"/>
      <c r="I16" s="36"/>
      <c r="J16" s="36"/>
      <c r="K16" s="36"/>
      <c r="L16" s="108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</row>
    <row r="17" spans="1:31" s="2" customFormat="1" ht="12" customHeight="1">
      <c r="A17" s="36"/>
      <c r="B17" s="41"/>
      <c r="C17" s="36"/>
      <c r="D17" s="107" t="s">
        <v>31</v>
      </c>
      <c r="E17" s="36"/>
      <c r="F17" s="36"/>
      <c r="G17" s="36"/>
      <c r="H17" s="36"/>
      <c r="I17" s="107" t="s">
        <v>26</v>
      </c>
      <c r="J17" s="32" t="str">
        <f>'Rekapitulace stavby'!AN13</f>
        <v>Vyplň údaj</v>
      </c>
      <c r="K17" s="36"/>
      <c r="L17" s="108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</row>
    <row r="18" spans="1:31" s="2" customFormat="1" ht="18" customHeight="1">
      <c r="A18" s="36"/>
      <c r="B18" s="41"/>
      <c r="C18" s="36"/>
      <c r="D18" s="36"/>
      <c r="E18" s="377" t="str">
        <f>'Rekapitulace stavby'!E14</f>
        <v>Vyplň údaj</v>
      </c>
      <c r="F18" s="378"/>
      <c r="G18" s="378"/>
      <c r="H18" s="378"/>
      <c r="I18" s="107" t="s">
        <v>29</v>
      </c>
      <c r="J18" s="32" t="str">
        <f>'Rekapitulace stavby'!AN14</f>
        <v>Vyplň údaj</v>
      </c>
      <c r="K18" s="36"/>
      <c r="L18" s="108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</row>
    <row r="19" spans="1:31" s="2" customFormat="1" ht="6.95" customHeight="1">
      <c r="A19" s="36"/>
      <c r="B19" s="41"/>
      <c r="C19" s="36"/>
      <c r="D19" s="36"/>
      <c r="E19" s="36"/>
      <c r="F19" s="36"/>
      <c r="G19" s="36"/>
      <c r="H19" s="36"/>
      <c r="I19" s="36"/>
      <c r="J19" s="36"/>
      <c r="K19" s="36"/>
      <c r="L19" s="108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</row>
    <row r="20" spans="1:31" s="2" customFormat="1" ht="12" customHeight="1">
      <c r="A20" s="36"/>
      <c r="B20" s="41"/>
      <c r="C20" s="36"/>
      <c r="D20" s="107" t="s">
        <v>33</v>
      </c>
      <c r="E20" s="36"/>
      <c r="F20" s="36"/>
      <c r="G20" s="36"/>
      <c r="H20" s="36"/>
      <c r="I20" s="107" t="s">
        <v>26</v>
      </c>
      <c r="J20" s="109" t="s">
        <v>34</v>
      </c>
      <c r="K20" s="36"/>
      <c r="L20" s="108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</row>
    <row r="21" spans="1:31" s="2" customFormat="1" ht="18" customHeight="1">
      <c r="A21" s="36"/>
      <c r="B21" s="41"/>
      <c r="C21" s="36"/>
      <c r="D21" s="36"/>
      <c r="E21" s="109" t="s">
        <v>96</v>
      </c>
      <c r="F21" s="36"/>
      <c r="G21" s="36"/>
      <c r="H21" s="36"/>
      <c r="I21" s="107" t="s">
        <v>29</v>
      </c>
      <c r="J21" s="109" t="s">
        <v>36</v>
      </c>
      <c r="K21" s="36"/>
      <c r="L21" s="108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</row>
    <row r="22" spans="1:31" s="2" customFormat="1" ht="6.95" customHeight="1">
      <c r="A22" s="36"/>
      <c r="B22" s="41"/>
      <c r="C22" s="36"/>
      <c r="D22" s="36"/>
      <c r="E22" s="36"/>
      <c r="F22" s="36"/>
      <c r="G22" s="36"/>
      <c r="H22" s="36"/>
      <c r="I22" s="36"/>
      <c r="J22" s="36"/>
      <c r="K22" s="36"/>
      <c r="L22" s="108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</row>
    <row r="23" spans="1:31" s="2" customFormat="1" ht="12" customHeight="1">
      <c r="A23" s="36"/>
      <c r="B23" s="41"/>
      <c r="C23" s="36"/>
      <c r="D23" s="107" t="s">
        <v>38</v>
      </c>
      <c r="E23" s="36"/>
      <c r="F23" s="36"/>
      <c r="G23" s="36"/>
      <c r="H23" s="36"/>
      <c r="I23" s="107" t="s">
        <v>26</v>
      </c>
      <c r="J23" s="109" t="s">
        <v>34</v>
      </c>
      <c r="K23" s="36"/>
      <c r="L23" s="108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</row>
    <row r="24" spans="1:31" s="2" customFormat="1" ht="18" customHeight="1">
      <c r="A24" s="36"/>
      <c r="B24" s="41"/>
      <c r="C24" s="36"/>
      <c r="D24" s="36"/>
      <c r="E24" s="109" t="s">
        <v>96</v>
      </c>
      <c r="F24" s="36"/>
      <c r="G24" s="36"/>
      <c r="H24" s="36"/>
      <c r="I24" s="107" t="s">
        <v>29</v>
      </c>
      <c r="J24" s="109" t="s">
        <v>36</v>
      </c>
      <c r="K24" s="36"/>
      <c r="L24" s="108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</row>
    <row r="25" spans="1:31" s="2" customFormat="1" ht="6.95" customHeight="1">
      <c r="A25" s="36"/>
      <c r="B25" s="41"/>
      <c r="C25" s="36"/>
      <c r="D25" s="36"/>
      <c r="E25" s="36"/>
      <c r="F25" s="36"/>
      <c r="G25" s="36"/>
      <c r="H25" s="36"/>
      <c r="I25" s="36"/>
      <c r="J25" s="36"/>
      <c r="K25" s="36"/>
      <c r="L25" s="108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</row>
    <row r="26" spans="1:31" s="2" customFormat="1" ht="12" customHeight="1">
      <c r="A26" s="36"/>
      <c r="B26" s="41"/>
      <c r="C26" s="36"/>
      <c r="D26" s="107" t="s">
        <v>39</v>
      </c>
      <c r="E26" s="36"/>
      <c r="F26" s="36"/>
      <c r="G26" s="36"/>
      <c r="H26" s="36"/>
      <c r="I26" s="36"/>
      <c r="J26" s="36"/>
      <c r="K26" s="36"/>
      <c r="L26" s="108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</row>
    <row r="27" spans="1:31" s="8" customFormat="1" ht="16.5" customHeight="1">
      <c r="A27" s="111"/>
      <c r="B27" s="112"/>
      <c r="C27" s="111"/>
      <c r="D27" s="111"/>
      <c r="E27" s="379" t="s">
        <v>19</v>
      </c>
      <c r="F27" s="379"/>
      <c r="G27" s="379"/>
      <c r="H27" s="379"/>
      <c r="I27" s="111"/>
      <c r="J27" s="111"/>
      <c r="K27" s="111"/>
      <c r="L27" s="113"/>
      <c r="S27" s="111"/>
      <c r="T27" s="111"/>
      <c r="U27" s="111"/>
      <c r="V27" s="111"/>
      <c r="W27" s="111"/>
      <c r="X27" s="111"/>
      <c r="Y27" s="111"/>
      <c r="Z27" s="111"/>
      <c r="AA27" s="111"/>
      <c r="AB27" s="111"/>
      <c r="AC27" s="111"/>
      <c r="AD27" s="111"/>
      <c r="AE27" s="111"/>
    </row>
    <row r="28" spans="1:31" s="2" customFormat="1" ht="6.95" customHeight="1">
      <c r="A28" s="36"/>
      <c r="B28" s="41"/>
      <c r="C28" s="36"/>
      <c r="D28" s="36"/>
      <c r="E28" s="36"/>
      <c r="F28" s="36"/>
      <c r="G28" s="36"/>
      <c r="H28" s="36"/>
      <c r="I28" s="36"/>
      <c r="J28" s="36"/>
      <c r="K28" s="36"/>
      <c r="L28" s="108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</row>
    <row r="29" spans="1:31" s="2" customFormat="1" ht="6.95" customHeight="1">
      <c r="A29" s="36"/>
      <c r="B29" s="41"/>
      <c r="C29" s="36"/>
      <c r="D29" s="114"/>
      <c r="E29" s="114"/>
      <c r="F29" s="114"/>
      <c r="G29" s="114"/>
      <c r="H29" s="114"/>
      <c r="I29" s="114"/>
      <c r="J29" s="114"/>
      <c r="K29" s="114"/>
      <c r="L29" s="108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</row>
    <row r="30" spans="1:31" s="2" customFormat="1" ht="25.35" customHeight="1">
      <c r="A30" s="36"/>
      <c r="B30" s="41"/>
      <c r="C30" s="36"/>
      <c r="D30" s="115" t="s">
        <v>41</v>
      </c>
      <c r="E30" s="36"/>
      <c r="F30" s="36"/>
      <c r="G30" s="36"/>
      <c r="H30" s="36"/>
      <c r="I30" s="36"/>
      <c r="J30" s="116">
        <f>ROUND(J83, 2)</f>
        <v>0</v>
      </c>
      <c r="K30" s="36"/>
      <c r="L30" s="108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</row>
    <row r="31" spans="1:31" s="2" customFormat="1" ht="6.95" customHeight="1">
      <c r="A31" s="36"/>
      <c r="B31" s="41"/>
      <c r="C31" s="36"/>
      <c r="D31" s="114"/>
      <c r="E31" s="114"/>
      <c r="F31" s="114"/>
      <c r="G31" s="114"/>
      <c r="H31" s="114"/>
      <c r="I31" s="114"/>
      <c r="J31" s="114"/>
      <c r="K31" s="114"/>
      <c r="L31" s="108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</row>
    <row r="32" spans="1:31" s="2" customFormat="1" ht="14.45" customHeight="1">
      <c r="A32" s="36"/>
      <c r="B32" s="41"/>
      <c r="C32" s="36"/>
      <c r="D32" s="36"/>
      <c r="E32" s="36"/>
      <c r="F32" s="117" t="s">
        <v>43</v>
      </c>
      <c r="G32" s="36"/>
      <c r="H32" s="36"/>
      <c r="I32" s="117" t="s">
        <v>42</v>
      </c>
      <c r="J32" s="117" t="s">
        <v>44</v>
      </c>
      <c r="K32" s="36"/>
      <c r="L32" s="108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</row>
    <row r="33" spans="1:31" s="2" customFormat="1" ht="14.45" customHeight="1">
      <c r="A33" s="36"/>
      <c r="B33" s="41"/>
      <c r="C33" s="36"/>
      <c r="D33" s="118" t="s">
        <v>45</v>
      </c>
      <c r="E33" s="107" t="s">
        <v>46</v>
      </c>
      <c r="F33" s="119">
        <f>ROUND((SUM(BE83:BE102)),  2)</f>
        <v>0</v>
      </c>
      <c r="G33" s="36"/>
      <c r="H33" s="36"/>
      <c r="I33" s="120">
        <v>0.21</v>
      </c>
      <c r="J33" s="119">
        <f>ROUND(((SUM(BE83:BE102))*I33),  2)</f>
        <v>0</v>
      </c>
      <c r="K33" s="36"/>
      <c r="L33" s="108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</row>
    <row r="34" spans="1:31" s="2" customFormat="1" ht="14.45" customHeight="1">
      <c r="A34" s="36"/>
      <c r="B34" s="41"/>
      <c r="C34" s="36"/>
      <c r="D34" s="36"/>
      <c r="E34" s="107" t="s">
        <v>47</v>
      </c>
      <c r="F34" s="119">
        <f>ROUND((SUM(BF83:BF102)),  2)</f>
        <v>0</v>
      </c>
      <c r="G34" s="36"/>
      <c r="H34" s="36"/>
      <c r="I34" s="120">
        <v>0.12</v>
      </c>
      <c r="J34" s="119">
        <f>ROUND(((SUM(BF83:BF102))*I34),  2)</f>
        <v>0</v>
      </c>
      <c r="K34" s="36"/>
      <c r="L34" s="108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</row>
    <row r="35" spans="1:31" s="2" customFormat="1" ht="14.45" hidden="1" customHeight="1">
      <c r="A35" s="36"/>
      <c r="B35" s="41"/>
      <c r="C35" s="36"/>
      <c r="D35" s="36"/>
      <c r="E35" s="107" t="s">
        <v>48</v>
      </c>
      <c r="F35" s="119">
        <f>ROUND((SUM(BG83:BG102)),  2)</f>
        <v>0</v>
      </c>
      <c r="G35" s="36"/>
      <c r="H35" s="36"/>
      <c r="I35" s="120">
        <v>0.21</v>
      </c>
      <c r="J35" s="119">
        <f>0</f>
        <v>0</v>
      </c>
      <c r="K35" s="36"/>
      <c r="L35" s="108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</row>
    <row r="36" spans="1:31" s="2" customFormat="1" ht="14.45" hidden="1" customHeight="1">
      <c r="A36" s="36"/>
      <c r="B36" s="41"/>
      <c r="C36" s="36"/>
      <c r="D36" s="36"/>
      <c r="E36" s="107" t="s">
        <v>49</v>
      </c>
      <c r="F36" s="119">
        <f>ROUND((SUM(BH83:BH102)),  2)</f>
        <v>0</v>
      </c>
      <c r="G36" s="36"/>
      <c r="H36" s="36"/>
      <c r="I36" s="120">
        <v>0.12</v>
      </c>
      <c r="J36" s="119">
        <f>0</f>
        <v>0</v>
      </c>
      <c r="K36" s="36"/>
      <c r="L36" s="108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</row>
    <row r="37" spans="1:31" s="2" customFormat="1" ht="14.45" hidden="1" customHeight="1">
      <c r="A37" s="36"/>
      <c r="B37" s="41"/>
      <c r="C37" s="36"/>
      <c r="D37" s="36"/>
      <c r="E37" s="107" t="s">
        <v>50</v>
      </c>
      <c r="F37" s="119">
        <f>ROUND((SUM(BI83:BI102)),  2)</f>
        <v>0</v>
      </c>
      <c r="G37" s="36"/>
      <c r="H37" s="36"/>
      <c r="I37" s="120">
        <v>0</v>
      </c>
      <c r="J37" s="119">
        <f>0</f>
        <v>0</v>
      </c>
      <c r="K37" s="36"/>
      <c r="L37" s="108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</row>
    <row r="38" spans="1:31" s="2" customFormat="1" ht="6.95" customHeight="1">
      <c r="A38" s="36"/>
      <c r="B38" s="41"/>
      <c r="C38" s="36"/>
      <c r="D38" s="36"/>
      <c r="E38" s="36"/>
      <c r="F38" s="36"/>
      <c r="G38" s="36"/>
      <c r="H38" s="36"/>
      <c r="I38" s="36"/>
      <c r="J38" s="36"/>
      <c r="K38" s="36"/>
      <c r="L38" s="108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</row>
    <row r="39" spans="1:31" s="2" customFormat="1" ht="25.35" customHeight="1">
      <c r="A39" s="36"/>
      <c r="B39" s="41"/>
      <c r="C39" s="121"/>
      <c r="D39" s="122" t="s">
        <v>51</v>
      </c>
      <c r="E39" s="123"/>
      <c r="F39" s="123"/>
      <c r="G39" s="124" t="s">
        <v>52</v>
      </c>
      <c r="H39" s="125" t="s">
        <v>53</v>
      </c>
      <c r="I39" s="123"/>
      <c r="J39" s="126">
        <f>SUM(J30:J37)</f>
        <v>0</v>
      </c>
      <c r="K39" s="127"/>
      <c r="L39" s="108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</row>
    <row r="40" spans="1:31" s="2" customFormat="1" ht="14.45" customHeight="1">
      <c r="A40" s="36"/>
      <c r="B40" s="128"/>
      <c r="C40" s="129"/>
      <c r="D40" s="129"/>
      <c r="E40" s="129"/>
      <c r="F40" s="129"/>
      <c r="G40" s="129"/>
      <c r="H40" s="129"/>
      <c r="I40" s="129"/>
      <c r="J40" s="129"/>
      <c r="K40" s="129"/>
      <c r="L40" s="108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</row>
    <row r="44" spans="1:31" s="2" customFormat="1" ht="6.95" customHeight="1">
      <c r="A44" s="36"/>
      <c r="B44" s="130"/>
      <c r="C44" s="131"/>
      <c r="D44" s="131"/>
      <c r="E44" s="131"/>
      <c r="F44" s="131"/>
      <c r="G44" s="131"/>
      <c r="H44" s="131"/>
      <c r="I44" s="131"/>
      <c r="J44" s="131"/>
      <c r="K44" s="131"/>
      <c r="L44" s="108"/>
      <c r="S44" s="36"/>
      <c r="T44" s="36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</row>
    <row r="45" spans="1:31" s="2" customFormat="1" ht="24.95" customHeight="1">
      <c r="A45" s="36"/>
      <c r="B45" s="37"/>
      <c r="C45" s="25" t="s">
        <v>97</v>
      </c>
      <c r="D45" s="38"/>
      <c r="E45" s="38"/>
      <c r="F45" s="38"/>
      <c r="G45" s="38"/>
      <c r="H45" s="38"/>
      <c r="I45" s="38"/>
      <c r="J45" s="38"/>
      <c r="K45" s="38"/>
      <c r="L45" s="108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</row>
    <row r="46" spans="1:31" s="2" customFormat="1" ht="6.95" customHeight="1">
      <c r="A46" s="36"/>
      <c r="B46" s="37"/>
      <c r="C46" s="38"/>
      <c r="D46" s="38"/>
      <c r="E46" s="38"/>
      <c r="F46" s="38"/>
      <c r="G46" s="38"/>
      <c r="H46" s="38"/>
      <c r="I46" s="38"/>
      <c r="J46" s="38"/>
      <c r="K46" s="38"/>
      <c r="L46" s="108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</row>
    <row r="47" spans="1:31" s="2" customFormat="1" ht="12" customHeight="1">
      <c r="A47" s="36"/>
      <c r="B47" s="37"/>
      <c r="C47" s="31" t="s">
        <v>16</v>
      </c>
      <c r="D47" s="38"/>
      <c r="E47" s="38"/>
      <c r="F47" s="38"/>
      <c r="G47" s="38"/>
      <c r="H47" s="38"/>
      <c r="I47" s="38"/>
      <c r="J47" s="38"/>
      <c r="K47" s="38"/>
      <c r="L47" s="108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</row>
    <row r="48" spans="1:31" s="2" customFormat="1" ht="16.5" customHeight="1">
      <c r="A48" s="36"/>
      <c r="B48" s="37"/>
      <c r="C48" s="38"/>
      <c r="D48" s="38"/>
      <c r="E48" s="380" t="str">
        <f>E7</f>
        <v>Přechod pro chodce, ul. Dvořákova, Kyjov</v>
      </c>
      <c r="F48" s="381"/>
      <c r="G48" s="381"/>
      <c r="H48" s="381"/>
      <c r="I48" s="38"/>
      <c r="J48" s="38"/>
      <c r="K48" s="38"/>
      <c r="L48" s="108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</row>
    <row r="49" spans="1:47" s="2" customFormat="1" ht="12" customHeight="1">
      <c r="A49" s="36"/>
      <c r="B49" s="37"/>
      <c r="C49" s="31" t="s">
        <v>93</v>
      </c>
      <c r="D49" s="38"/>
      <c r="E49" s="38"/>
      <c r="F49" s="38"/>
      <c r="G49" s="38"/>
      <c r="H49" s="38"/>
      <c r="I49" s="38"/>
      <c r="J49" s="38"/>
      <c r="K49" s="38"/>
      <c r="L49" s="108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</row>
    <row r="50" spans="1:47" s="2" customFormat="1" ht="16.5" customHeight="1">
      <c r="A50" s="36"/>
      <c r="B50" s="37"/>
      <c r="C50" s="38"/>
      <c r="D50" s="38"/>
      <c r="E50" s="352" t="str">
        <f>E9</f>
        <v>SO 001 - Vedlejší rozpočtové náklady</v>
      </c>
      <c r="F50" s="382"/>
      <c r="G50" s="382"/>
      <c r="H50" s="382"/>
      <c r="I50" s="38"/>
      <c r="J50" s="38"/>
      <c r="K50" s="38"/>
      <c r="L50" s="108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</row>
    <row r="51" spans="1:47" s="2" customFormat="1" ht="6.95" customHeight="1">
      <c r="A51" s="36"/>
      <c r="B51" s="37"/>
      <c r="C51" s="38"/>
      <c r="D51" s="38"/>
      <c r="E51" s="38"/>
      <c r="F51" s="38"/>
      <c r="G51" s="38"/>
      <c r="H51" s="38"/>
      <c r="I51" s="38"/>
      <c r="J51" s="38"/>
      <c r="K51" s="38"/>
      <c r="L51" s="108"/>
      <c r="S51" s="36"/>
      <c r="T51" s="36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</row>
    <row r="52" spans="1:47" s="2" customFormat="1" ht="12" customHeight="1">
      <c r="A52" s="36"/>
      <c r="B52" s="37"/>
      <c r="C52" s="31" t="s">
        <v>21</v>
      </c>
      <c r="D52" s="38"/>
      <c r="E52" s="38"/>
      <c r="F52" s="29" t="str">
        <f>F12</f>
        <v xml:space="preserve"> </v>
      </c>
      <c r="G52" s="38"/>
      <c r="H52" s="38"/>
      <c r="I52" s="31" t="s">
        <v>23</v>
      </c>
      <c r="J52" s="61" t="str">
        <f>IF(J12="","",J12)</f>
        <v>10. 6. 2024</v>
      </c>
      <c r="K52" s="38"/>
      <c r="L52" s="108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</row>
    <row r="53" spans="1:47" s="2" customFormat="1" ht="6.95" customHeight="1">
      <c r="A53" s="36"/>
      <c r="B53" s="37"/>
      <c r="C53" s="38"/>
      <c r="D53" s="38"/>
      <c r="E53" s="38"/>
      <c r="F53" s="38"/>
      <c r="G53" s="38"/>
      <c r="H53" s="38"/>
      <c r="I53" s="38"/>
      <c r="J53" s="38"/>
      <c r="K53" s="38"/>
      <c r="L53" s="108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</row>
    <row r="54" spans="1:47" s="2" customFormat="1" ht="15.2" customHeight="1">
      <c r="A54" s="36"/>
      <c r="B54" s="37"/>
      <c r="C54" s="31" t="s">
        <v>25</v>
      </c>
      <c r="D54" s="38"/>
      <c r="E54" s="38"/>
      <c r="F54" s="29" t="str">
        <f>E15</f>
        <v>Město Kyjov</v>
      </c>
      <c r="G54" s="38"/>
      <c r="H54" s="38"/>
      <c r="I54" s="31" t="s">
        <v>33</v>
      </c>
      <c r="J54" s="34" t="str">
        <f>E21</f>
        <v xml:space="preserve"> Ing. Vojtěch Holub</v>
      </c>
      <c r="K54" s="38"/>
      <c r="L54" s="108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</row>
    <row r="55" spans="1:47" s="2" customFormat="1" ht="15.2" customHeight="1">
      <c r="A55" s="36"/>
      <c r="B55" s="37"/>
      <c r="C55" s="31" t="s">
        <v>31</v>
      </c>
      <c r="D55" s="38"/>
      <c r="E55" s="38"/>
      <c r="F55" s="29" t="str">
        <f>IF(E18="","",E18)</f>
        <v>Vyplň údaj</v>
      </c>
      <c r="G55" s="38"/>
      <c r="H55" s="38"/>
      <c r="I55" s="31" t="s">
        <v>38</v>
      </c>
      <c r="J55" s="34" t="str">
        <f>E24</f>
        <v xml:space="preserve"> Ing. Vojtěch Holub</v>
      </c>
      <c r="K55" s="38"/>
      <c r="L55" s="108"/>
      <c r="S55" s="36"/>
      <c r="T55" s="36"/>
      <c r="U55" s="36"/>
      <c r="V55" s="36"/>
      <c r="W55" s="36"/>
      <c r="X55" s="36"/>
      <c r="Y55" s="36"/>
      <c r="Z55" s="36"/>
      <c r="AA55" s="36"/>
      <c r="AB55" s="36"/>
      <c r="AC55" s="36"/>
      <c r="AD55" s="36"/>
      <c r="AE55" s="36"/>
    </row>
    <row r="56" spans="1:47" s="2" customFormat="1" ht="10.35" customHeight="1">
      <c r="A56" s="36"/>
      <c r="B56" s="37"/>
      <c r="C56" s="38"/>
      <c r="D56" s="38"/>
      <c r="E56" s="38"/>
      <c r="F56" s="38"/>
      <c r="G56" s="38"/>
      <c r="H56" s="38"/>
      <c r="I56" s="38"/>
      <c r="J56" s="38"/>
      <c r="K56" s="38"/>
      <c r="L56" s="108"/>
      <c r="S56" s="36"/>
      <c r="T56" s="36"/>
      <c r="U56" s="36"/>
      <c r="V56" s="36"/>
      <c r="W56" s="36"/>
      <c r="X56" s="36"/>
      <c r="Y56" s="36"/>
      <c r="Z56" s="36"/>
      <c r="AA56" s="36"/>
      <c r="AB56" s="36"/>
      <c r="AC56" s="36"/>
      <c r="AD56" s="36"/>
      <c r="AE56" s="36"/>
    </row>
    <row r="57" spans="1:47" s="2" customFormat="1" ht="29.25" customHeight="1">
      <c r="A57" s="36"/>
      <c r="B57" s="37"/>
      <c r="C57" s="132" t="s">
        <v>98</v>
      </c>
      <c r="D57" s="133"/>
      <c r="E57" s="133"/>
      <c r="F57" s="133"/>
      <c r="G57" s="133"/>
      <c r="H57" s="133"/>
      <c r="I57" s="133"/>
      <c r="J57" s="134" t="s">
        <v>99</v>
      </c>
      <c r="K57" s="133"/>
      <c r="L57" s="108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6"/>
      <c r="AE57" s="36"/>
    </row>
    <row r="58" spans="1:47" s="2" customFormat="1" ht="10.35" customHeight="1">
      <c r="A58" s="36"/>
      <c r="B58" s="37"/>
      <c r="C58" s="38"/>
      <c r="D58" s="38"/>
      <c r="E58" s="38"/>
      <c r="F58" s="38"/>
      <c r="G58" s="38"/>
      <c r="H58" s="38"/>
      <c r="I58" s="38"/>
      <c r="J58" s="38"/>
      <c r="K58" s="38"/>
      <c r="L58" s="108"/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36"/>
    </row>
    <row r="59" spans="1:47" s="2" customFormat="1" ht="22.9" customHeight="1">
      <c r="A59" s="36"/>
      <c r="B59" s="37"/>
      <c r="C59" s="135" t="s">
        <v>73</v>
      </c>
      <c r="D59" s="38"/>
      <c r="E59" s="38"/>
      <c r="F59" s="38"/>
      <c r="G59" s="38"/>
      <c r="H59" s="38"/>
      <c r="I59" s="38"/>
      <c r="J59" s="79">
        <f>J83</f>
        <v>0</v>
      </c>
      <c r="K59" s="38"/>
      <c r="L59" s="108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U59" s="19" t="s">
        <v>100</v>
      </c>
    </row>
    <row r="60" spans="1:47" s="9" customFormat="1" ht="24.95" customHeight="1">
      <c r="B60" s="136"/>
      <c r="C60" s="137"/>
      <c r="D60" s="138" t="s">
        <v>101</v>
      </c>
      <c r="E60" s="139"/>
      <c r="F60" s="139"/>
      <c r="G60" s="139"/>
      <c r="H60" s="139"/>
      <c r="I60" s="139"/>
      <c r="J60" s="140">
        <f>J84</f>
        <v>0</v>
      </c>
      <c r="K60" s="137"/>
      <c r="L60" s="141"/>
    </row>
    <row r="61" spans="1:47" s="10" customFormat="1" ht="19.899999999999999" customHeight="1">
      <c r="B61" s="142"/>
      <c r="C61" s="143"/>
      <c r="D61" s="144" t="s">
        <v>102</v>
      </c>
      <c r="E61" s="145"/>
      <c r="F61" s="145"/>
      <c r="G61" s="145"/>
      <c r="H61" s="145"/>
      <c r="I61" s="145"/>
      <c r="J61" s="146">
        <f>J85</f>
        <v>0</v>
      </c>
      <c r="K61" s="143"/>
      <c r="L61" s="147"/>
    </row>
    <row r="62" spans="1:47" s="10" customFormat="1" ht="19.899999999999999" customHeight="1">
      <c r="B62" s="142"/>
      <c r="C62" s="143"/>
      <c r="D62" s="144" t="s">
        <v>103</v>
      </c>
      <c r="E62" s="145"/>
      <c r="F62" s="145"/>
      <c r="G62" s="145"/>
      <c r="H62" s="145"/>
      <c r="I62" s="145"/>
      <c r="J62" s="146">
        <f>J95</f>
        <v>0</v>
      </c>
      <c r="K62" s="143"/>
      <c r="L62" s="147"/>
    </row>
    <row r="63" spans="1:47" s="10" customFormat="1" ht="19.899999999999999" customHeight="1">
      <c r="B63" s="142"/>
      <c r="C63" s="143"/>
      <c r="D63" s="144" t="s">
        <v>104</v>
      </c>
      <c r="E63" s="145"/>
      <c r="F63" s="145"/>
      <c r="G63" s="145"/>
      <c r="H63" s="145"/>
      <c r="I63" s="145"/>
      <c r="J63" s="146">
        <f>J98</f>
        <v>0</v>
      </c>
      <c r="K63" s="143"/>
      <c r="L63" s="147"/>
    </row>
    <row r="64" spans="1:47" s="2" customFormat="1" ht="21.75" customHeight="1">
      <c r="A64" s="36"/>
      <c r="B64" s="37"/>
      <c r="C64" s="38"/>
      <c r="D64" s="38"/>
      <c r="E64" s="38"/>
      <c r="F64" s="38"/>
      <c r="G64" s="38"/>
      <c r="H64" s="38"/>
      <c r="I64" s="38"/>
      <c r="J64" s="38"/>
      <c r="K64" s="38"/>
      <c r="L64" s="108"/>
      <c r="S64" s="36"/>
      <c r="T64" s="36"/>
      <c r="U64" s="36"/>
      <c r="V64" s="36"/>
      <c r="W64" s="36"/>
      <c r="X64" s="36"/>
      <c r="Y64" s="36"/>
      <c r="Z64" s="36"/>
      <c r="AA64" s="36"/>
      <c r="AB64" s="36"/>
      <c r="AC64" s="36"/>
      <c r="AD64" s="36"/>
      <c r="AE64" s="36"/>
    </row>
    <row r="65" spans="1:31" s="2" customFormat="1" ht="6.95" customHeight="1">
      <c r="A65" s="36"/>
      <c r="B65" s="49"/>
      <c r="C65" s="50"/>
      <c r="D65" s="50"/>
      <c r="E65" s="50"/>
      <c r="F65" s="50"/>
      <c r="G65" s="50"/>
      <c r="H65" s="50"/>
      <c r="I65" s="50"/>
      <c r="J65" s="50"/>
      <c r="K65" s="50"/>
      <c r="L65" s="108"/>
      <c r="S65" s="36"/>
      <c r="T65" s="36"/>
      <c r="U65" s="36"/>
      <c r="V65" s="36"/>
      <c r="W65" s="36"/>
      <c r="X65" s="36"/>
      <c r="Y65" s="36"/>
      <c r="Z65" s="36"/>
      <c r="AA65" s="36"/>
      <c r="AB65" s="36"/>
      <c r="AC65" s="36"/>
      <c r="AD65" s="36"/>
      <c r="AE65" s="36"/>
    </row>
    <row r="69" spans="1:31" s="2" customFormat="1" ht="6.95" customHeight="1">
      <c r="A69" s="36"/>
      <c r="B69" s="51"/>
      <c r="C69" s="52"/>
      <c r="D69" s="52"/>
      <c r="E69" s="52"/>
      <c r="F69" s="52"/>
      <c r="G69" s="52"/>
      <c r="H69" s="52"/>
      <c r="I69" s="52"/>
      <c r="J69" s="52"/>
      <c r="K69" s="52"/>
      <c r="L69" s="108"/>
      <c r="S69" s="36"/>
      <c r="T69" s="36"/>
      <c r="U69" s="36"/>
      <c r="V69" s="36"/>
      <c r="W69" s="36"/>
      <c r="X69" s="36"/>
      <c r="Y69" s="36"/>
      <c r="Z69" s="36"/>
      <c r="AA69" s="36"/>
      <c r="AB69" s="36"/>
      <c r="AC69" s="36"/>
      <c r="AD69" s="36"/>
      <c r="AE69" s="36"/>
    </row>
    <row r="70" spans="1:31" s="2" customFormat="1" ht="24.95" customHeight="1">
      <c r="A70" s="36"/>
      <c r="B70" s="37"/>
      <c r="C70" s="25" t="s">
        <v>105</v>
      </c>
      <c r="D70" s="38"/>
      <c r="E70" s="38"/>
      <c r="F70" s="38"/>
      <c r="G70" s="38"/>
      <c r="H70" s="38"/>
      <c r="I70" s="38"/>
      <c r="J70" s="38"/>
      <c r="K70" s="38"/>
      <c r="L70" s="108"/>
      <c r="S70" s="36"/>
      <c r="T70" s="36"/>
      <c r="U70" s="36"/>
      <c r="V70" s="36"/>
      <c r="W70" s="36"/>
      <c r="X70" s="36"/>
      <c r="Y70" s="36"/>
      <c r="Z70" s="36"/>
      <c r="AA70" s="36"/>
      <c r="AB70" s="36"/>
      <c r="AC70" s="36"/>
      <c r="AD70" s="36"/>
      <c r="AE70" s="36"/>
    </row>
    <row r="71" spans="1:31" s="2" customFormat="1" ht="6.95" customHeight="1">
      <c r="A71" s="36"/>
      <c r="B71" s="37"/>
      <c r="C71" s="38"/>
      <c r="D71" s="38"/>
      <c r="E71" s="38"/>
      <c r="F71" s="38"/>
      <c r="G71" s="38"/>
      <c r="H71" s="38"/>
      <c r="I71" s="38"/>
      <c r="J71" s="38"/>
      <c r="K71" s="38"/>
      <c r="L71" s="108"/>
      <c r="S71" s="36"/>
      <c r="T71" s="36"/>
      <c r="U71" s="36"/>
      <c r="V71" s="36"/>
      <c r="W71" s="36"/>
      <c r="X71" s="36"/>
      <c r="Y71" s="36"/>
      <c r="Z71" s="36"/>
      <c r="AA71" s="36"/>
      <c r="AB71" s="36"/>
      <c r="AC71" s="36"/>
      <c r="AD71" s="36"/>
      <c r="AE71" s="36"/>
    </row>
    <row r="72" spans="1:31" s="2" customFormat="1" ht="12" customHeight="1">
      <c r="A72" s="36"/>
      <c r="B72" s="37"/>
      <c r="C72" s="31" t="s">
        <v>16</v>
      </c>
      <c r="D72" s="38"/>
      <c r="E72" s="38"/>
      <c r="F72" s="38"/>
      <c r="G72" s="38"/>
      <c r="H72" s="38"/>
      <c r="I72" s="38"/>
      <c r="J72" s="38"/>
      <c r="K72" s="38"/>
      <c r="L72" s="108"/>
      <c r="S72" s="36"/>
      <c r="T72" s="36"/>
      <c r="U72" s="36"/>
      <c r="V72" s="36"/>
      <c r="W72" s="36"/>
      <c r="X72" s="36"/>
      <c r="Y72" s="36"/>
      <c r="Z72" s="36"/>
      <c r="AA72" s="36"/>
      <c r="AB72" s="36"/>
      <c r="AC72" s="36"/>
      <c r="AD72" s="36"/>
      <c r="AE72" s="36"/>
    </row>
    <row r="73" spans="1:31" s="2" customFormat="1" ht="16.5" customHeight="1">
      <c r="A73" s="36"/>
      <c r="B73" s="37"/>
      <c r="C73" s="38"/>
      <c r="D73" s="38"/>
      <c r="E73" s="380" t="str">
        <f>E7</f>
        <v>Přechod pro chodce, ul. Dvořákova, Kyjov</v>
      </c>
      <c r="F73" s="381"/>
      <c r="G73" s="381"/>
      <c r="H73" s="381"/>
      <c r="I73" s="38"/>
      <c r="J73" s="38"/>
      <c r="K73" s="38"/>
      <c r="L73" s="108"/>
      <c r="S73" s="36"/>
      <c r="T73" s="36"/>
      <c r="U73" s="36"/>
      <c r="V73" s="36"/>
      <c r="W73" s="36"/>
      <c r="X73" s="36"/>
      <c r="Y73" s="36"/>
      <c r="Z73" s="36"/>
      <c r="AA73" s="36"/>
      <c r="AB73" s="36"/>
      <c r="AC73" s="36"/>
      <c r="AD73" s="36"/>
      <c r="AE73" s="36"/>
    </row>
    <row r="74" spans="1:31" s="2" customFormat="1" ht="12" customHeight="1">
      <c r="A74" s="36"/>
      <c r="B74" s="37"/>
      <c r="C74" s="31" t="s">
        <v>93</v>
      </c>
      <c r="D74" s="38"/>
      <c r="E74" s="38"/>
      <c r="F74" s="38"/>
      <c r="G74" s="38"/>
      <c r="H74" s="38"/>
      <c r="I74" s="38"/>
      <c r="J74" s="38"/>
      <c r="K74" s="38"/>
      <c r="L74" s="108"/>
      <c r="S74" s="36"/>
      <c r="T74" s="36"/>
      <c r="U74" s="36"/>
      <c r="V74" s="36"/>
      <c r="W74" s="36"/>
      <c r="X74" s="36"/>
      <c r="Y74" s="36"/>
      <c r="Z74" s="36"/>
      <c r="AA74" s="36"/>
      <c r="AB74" s="36"/>
      <c r="AC74" s="36"/>
      <c r="AD74" s="36"/>
      <c r="AE74" s="36"/>
    </row>
    <row r="75" spans="1:31" s="2" customFormat="1" ht="16.5" customHeight="1">
      <c r="A75" s="36"/>
      <c r="B75" s="37"/>
      <c r="C75" s="38"/>
      <c r="D75" s="38"/>
      <c r="E75" s="352" t="str">
        <f>E9</f>
        <v>SO 001 - Vedlejší rozpočtové náklady</v>
      </c>
      <c r="F75" s="382"/>
      <c r="G75" s="382"/>
      <c r="H75" s="382"/>
      <c r="I75" s="38"/>
      <c r="J75" s="38"/>
      <c r="K75" s="38"/>
      <c r="L75" s="108"/>
      <c r="S75" s="36"/>
      <c r="T75" s="36"/>
      <c r="U75" s="36"/>
      <c r="V75" s="36"/>
      <c r="W75" s="36"/>
      <c r="X75" s="36"/>
      <c r="Y75" s="36"/>
      <c r="Z75" s="36"/>
      <c r="AA75" s="36"/>
      <c r="AB75" s="36"/>
      <c r="AC75" s="36"/>
      <c r="AD75" s="36"/>
      <c r="AE75" s="36"/>
    </row>
    <row r="76" spans="1:31" s="2" customFormat="1" ht="6.95" customHeight="1">
      <c r="A76" s="36"/>
      <c r="B76" s="37"/>
      <c r="C76" s="38"/>
      <c r="D76" s="38"/>
      <c r="E76" s="38"/>
      <c r="F76" s="38"/>
      <c r="G76" s="38"/>
      <c r="H76" s="38"/>
      <c r="I76" s="38"/>
      <c r="J76" s="38"/>
      <c r="K76" s="38"/>
      <c r="L76" s="108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</row>
    <row r="77" spans="1:31" s="2" customFormat="1" ht="12" customHeight="1">
      <c r="A77" s="36"/>
      <c r="B77" s="37"/>
      <c r="C77" s="31" t="s">
        <v>21</v>
      </c>
      <c r="D77" s="38"/>
      <c r="E77" s="38"/>
      <c r="F77" s="29" t="str">
        <f>F12</f>
        <v xml:space="preserve"> </v>
      </c>
      <c r="G77" s="38"/>
      <c r="H77" s="38"/>
      <c r="I77" s="31" t="s">
        <v>23</v>
      </c>
      <c r="J77" s="61" t="str">
        <f>IF(J12="","",J12)</f>
        <v>10. 6. 2024</v>
      </c>
      <c r="K77" s="38"/>
      <c r="L77" s="108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</row>
    <row r="78" spans="1:31" s="2" customFormat="1" ht="6.95" customHeight="1">
      <c r="A78" s="36"/>
      <c r="B78" s="37"/>
      <c r="C78" s="38"/>
      <c r="D78" s="38"/>
      <c r="E78" s="38"/>
      <c r="F78" s="38"/>
      <c r="G78" s="38"/>
      <c r="H78" s="38"/>
      <c r="I78" s="38"/>
      <c r="J78" s="38"/>
      <c r="K78" s="38"/>
      <c r="L78" s="108"/>
      <c r="S78" s="36"/>
      <c r="T78" s="36"/>
      <c r="U78" s="36"/>
      <c r="V78" s="36"/>
      <c r="W78" s="36"/>
      <c r="X78" s="36"/>
      <c r="Y78" s="36"/>
      <c r="Z78" s="36"/>
      <c r="AA78" s="36"/>
      <c r="AB78" s="36"/>
      <c r="AC78" s="36"/>
      <c r="AD78" s="36"/>
      <c r="AE78" s="36"/>
    </row>
    <row r="79" spans="1:31" s="2" customFormat="1" ht="15.2" customHeight="1">
      <c r="A79" s="36"/>
      <c r="B79" s="37"/>
      <c r="C79" s="31" t="s">
        <v>25</v>
      </c>
      <c r="D79" s="38"/>
      <c r="E79" s="38"/>
      <c r="F79" s="29" t="str">
        <f>E15</f>
        <v>Město Kyjov</v>
      </c>
      <c r="G79" s="38"/>
      <c r="H79" s="38"/>
      <c r="I79" s="31" t="s">
        <v>33</v>
      </c>
      <c r="J79" s="34" t="str">
        <f>E21</f>
        <v xml:space="preserve"> Ing. Vojtěch Holub</v>
      </c>
      <c r="K79" s="38"/>
      <c r="L79" s="108"/>
      <c r="S79" s="36"/>
      <c r="T79" s="36"/>
      <c r="U79" s="36"/>
      <c r="V79" s="36"/>
      <c r="W79" s="36"/>
      <c r="X79" s="36"/>
      <c r="Y79" s="36"/>
      <c r="Z79" s="36"/>
      <c r="AA79" s="36"/>
      <c r="AB79" s="36"/>
      <c r="AC79" s="36"/>
      <c r="AD79" s="36"/>
      <c r="AE79" s="36"/>
    </row>
    <row r="80" spans="1:31" s="2" customFormat="1" ht="15.2" customHeight="1">
      <c r="A80" s="36"/>
      <c r="B80" s="37"/>
      <c r="C80" s="31" t="s">
        <v>31</v>
      </c>
      <c r="D80" s="38"/>
      <c r="E80" s="38"/>
      <c r="F80" s="29" t="str">
        <f>IF(E18="","",E18)</f>
        <v>Vyplň údaj</v>
      </c>
      <c r="G80" s="38"/>
      <c r="H80" s="38"/>
      <c r="I80" s="31" t="s">
        <v>38</v>
      </c>
      <c r="J80" s="34" t="str">
        <f>E24</f>
        <v xml:space="preserve"> Ing. Vojtěch Holub</v>
      </c>
      <c r="K80" s="38"/>
      <c r="L80" s="108"/>
      <c r="S80" s="36"/>
      <c r="T80" s="36"/>
      <c r="U80" s="36"/>
      <c r="V80" s="36"/>
      <c r="W80" s="36"/>
      <c r="X80" s="36"/>
      <c r="Y80" s="36"/>
      <c r="Z80" s="36"/>
      <c r="AA80" s="36"/>
      <c r="AB80" s="36"/>
      <c r="AC80" s="36"/>
      <c r="AD80" s="36"/>
      <c r="AE80" s="36"/>
    </row>
    <row r="81" spans="1:65" s="2" customFormat="1" ht="10.35" customHeight="1">
      <c r="A81" s="36"/>
      <c r="B81" s="37"/>
      <c r="C81" s="38"/>
      <c r="D81" s="38"/>
      <c r="E81" s="38"/>
      <c r="F81" s="38"/>
      <c r="G81" s="38"/>
      <c r="H81" s="38"/>
      <c r="I81" s="38"/>
      <c r="J81" s="38"/>
      <c r="K81" s="38"/>
      <c r="L81" s="108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</row>
    <row r="82" spans="1:65" s="11" customFormat="1" ht="29.25" customHeight="1">
      <c r="A82" s="148"/>
      <c r="B82" s="149"/>
      <c r="C82" s="150" t="s">
        <v>106</v>
      </c>
      <c r="D82" s="151" t="s">
        <v>60</v>
      </c>
      <c r="E82" s="151" t="s">
        <v>56</v>
      </c>
      <c r="F82" s="151" t="s">
        <v>57</v>
      </c>
      <c r="G82" s="151" t="s">
        <v>107</v>
      </c>
      <c r="H82" s="151" t="s">
        <v>108</v>
      </c>
      <c r="I82" s="151" t="s">
        <v>109</v>
      </c>
      <c r="J82" s="151" t="s">
        <v>99</v>
      </c>
      <c r="K82" s="152" t="s">
        <v>110</v>
      </c>
      <c r="L82" s="153"/>
      <c r="M82" s="70" t="s">
        <v>19</v>
      </c>
      <c r="N82" s="71" t="s">
        <v>45</v>
      </c>
      <c r="O82" s="71" t="s">
        <v>111</v>
      </c>
      <c r="P82" s="71" t="s">
        <v>112</v>
      </c>
      <c r="Q82" s="71" t="s">
        <v>113</v>
      </c>
      <c r="R82" s="71" t="s">
        <v>114</v>
      </c>
      <c r="S82" s="71" t="s">
        <v>115</v>
      </c>
      <c r="T82" s="72" t="s">
        <v>116</v>
      </c>
      <c r="U82" s="148"/>
      <c r="V82" s="148"/>
      <c r="W82" s="148"/>
      <c r="X82" s="148"/>
      <c r="Y82" s="148"/>
      <c r="Z82" s="148"/>
      <c r="AA82" s="148"/>
      <c r="AB82" s="148"/>
      <c r="AC82" s="148"/>
      <c r="AD82" s="148"/>
      <c r="AE82" s="148"/>
    </row>
    <row r="83" spans="1:65" s="2" customFormat="1" ht="22.9" customHeight="1">
      <c r="A83" s="36"/>
      <c r="B83" s="37"/>
      <c r="C83" s="77" t="s">
        <v>117</v>
      </c>
      <c r="D83" s="38"/>
      <c r="E83" s="38"/>
      <c r="F83" s="38"/>
      <c r="G83" s="38"/>
      <c r="H83" s="38"/>
      <c r="I83" s="38"/>
      <c r="J83" s="154">
        <f>BK83</f>
        <v>0</v>
      </c>
      <c r="K83" s="38"/>
      <c r="L83" s="41"/>
      <c r="M83" s="73"/>
      <c r="N83" s="155"/>
      <c r="O83" s="74"/>
      <c r="P83" s="156">
        <f>P84</f>
        <v>0</v>
      </c>
      <c r="Q83" s="74"/>
      <c r="R83" s="156">
        <f>R84</f>
        <v>0</v>
      </c>
      <c r="S83" s="74"/>
      <c r="T83" s="157">
        <f>T84</f>
        <v>0</v>
      </c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  <c r="AT83" s="19" t="s">
        <v>74</v>
      </c>
      <c r="AU83" s="19" t="s">
        <v>100</v>
      </c>
      <c r="BK83" s="158">
        <f>BK84</f>
        <v>0</v>
      </c>
    </row>
    <row r="84" spans="1:65" s="12" customFormat="1" ht="25.9" customHeight="1">
      <c r="B84" s="159"/>
      <c r="C84" s="160"/>
      <c r="D84" s="161" t="s">
        <v>74</v>
      </c>
      <c r="E84" s="162" t="s">
        <v>118</v>
      </c>
      <c r="F84" s="162" t="s">
        <v>81</v>
      </c>
      <c r="G84" s="160"/>
      <c r="H84" s="160"/>
      <c r="I84" s="163"/>
      <c r="J84" s="164">
        <f>BK84</f>
        <v>0</v>
      </c>
      <c r="K84" s="160"/>
      <c r="L84" s="165"/>
      <c r="M84" s="166"/>
      <c r="N84" s="167"/>
      <c r="O84" s="167"/>
      <c r="P84" s="168">
        <f>P85+P95+P98</f>
        <v>0</v>
      </c>
      <c r="Q84" s="167"/>
      <c r="R84" s="168">
        <f>R85+R95+R98</f>
        <v>0</v>
      </c>
      <c r="S84" s="167"/>
      <c r="T84" s="169">
        <f>T85+T95+T98</f>
        <v>0</v>
      </c>
      <c r="AR84" s="170" t="s">
        <v>119</v>
      </c>
      <c r="AT84" s="171" t="s">
        <v>74</v>
      </c>
      <c r="AU84" s="171" t="s">
        <v>75</v>
      </c>
      <c r="AY84" s="170" t="s">
        <v>120</v>
      </c>
      <c r="BK84" s="172">
        <f>BK85+BK95+BK98</f>
        <v>0</v>
      </c>
    </row>
    <row r="85" spans="1:65" s="12" customFormat="1" ht="22.9" customHeight="1">
      <c r="B85" s="159"/>
      <c r="C85" s="160"/>
      <c r="D85" s="161" t="s">
        <v>74</v>
      </c>
      <c r="E85" s="173" t="s">
        <v>121</v>
      </c>
      <c r="F85" s="173" t="s">
        <v>122</v>
      </c>
      <c r="G85" s="160"/>
      <c r="H85" s="160"/>
      <c r="I85" s="163"/>
      <c r="J85" s="174">
        <f>BK85</f>
        <v>0</v>
      </c>
      <c r="K85" s="160"/>
      <c r="L85" s="165"/>
      <c r="M85" s="166"/>
      <c r="N85" s="167"/>
      <c r="O85" s="167"/>
      <c r="P85" s="168">
        <f>SUM(P86:P94)</f>
        <v>0</v>
      </c>
      <c r="Q85" s="167"/>
      <c r="R85" s="168">
        <f>SUM(R86:R94)</f>
        <v>0</v>
      </c>
      <c r="S85" s="167"/>
      <c r="T85" s="169">
        <f>SUM(T86:T94)</f>
        <v>0</v>
      </c>
      <c r="AR85" s="170" t="s">
        <v>119</v>
      </c>
      <c r="AT85" s="171" t="s">
        <v>74</v>
      </c>
      <c r="AU85" s="171" t="s">
        <v>83</v>
      </c>
      <c r="AY85" s="170" t="s">
        <v>120</v>
      </c>
      <c r="BK85" s="172">
        <f>SUM(BK86:BK94)</f>
        <v>0</v>
      </c>
    </row>
    <row r="86" spans="1:65" s="2" customFormat="1" ht="16.5" customHeight="1">
      <c r="A86" s="36"/>
      <c r="B86" s="37"/>
      <c r="C86" s="175" t="s">
        <v>83</v>
      </c>
      <c r="D86" s="175" t="s">
        <v>123</v>
      </c>
      <c r="E86" s="176" t="s">
        <v>124</v>
      </c>
      <c r="F86" s="177" t="s">
        <v>125</v>
      </c>
      <c r="G86" s="178" t="s">
        <v>126</v>
      </c>
      <c r="H86" s="179">
        <v>1</v>
      </c>
      <c r="I86" s="180"/>
      <c r="J86" s="181">
        <f>ROUND(I86*H86,2)</f>
        <v>0</v>
      </c>
      <c r="K86" s="177" t="s">
        <v>19</v>
      </c>
      <c r="L86" s="41"/>
      <c r="M86" s="182" t="s">
        <v>19</v>
      </c>
      <c r="N86" s="183" t="s">
        <v>46</v>
      </c>
      <c r="O86" s="66"/>
      <c r="P86" s="184">
        <f>O86*H86</f>
        <v>0</v>
      </c>
      <c r="Q86" s="184">
        <v>0</v>
      </c>
      <c r="R86" s="184">
        <f>Q86*H86</f>
        <v>0</v>
      </c>
      <c r="S86" s="184">
        <v>0</v>
      </c>
      <c r="T86" s="185">
        <f>S86*H86</f>
        <v>0</v>
      </c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  <c r="AR86" s="186" t="s">
        <v>127</v>
      </c>
      <c r="AT86" s="186" t="s">
        <v>123</v>
      </c>
      <c r="AU86" s="186" t="s">
        <v>85</v>
      </c>
      <c r="AY86" s="19" t="s">
        <v>120</v>
      </c>
      <c r="BE86" s="187">
        <f>IF(N86="základní",J86,0)</f>
        <v>0</v>
      </c>
      <c r="BF86" s="187">
        <f>IF(N86="snížená",J86,0)</f>
        <v>0</v>
      </c>
      <c r="BG86" s="187">
        <f>IF(N86="zákl. přenesená",J86,0)</f>
        <v>0</v>
      </c>
      <c r="BH86" s="187">
        <f>IF(N86="sníž. přenesená",J86,0)</f>
        <v>0</v>
      </c>
      <c r="BI86" s="187">
        <f>IF(N86="nulová",J86,0)</f>
        <v>0</v>
      </c>
      <c r="BJ86" s="19" t="s">
        <v>83</v>
      </c>
      <c r="BK86" s="187">
        <f>ROUND(I86*H86,2)</f>
        <v>0</v>
      </c>
      <c r="BL86" s="19" t="s">
        <v>127</v>
      </c>
      <c r="BM86" s="186" t="s">
        <v>128</v>
      </c>
    </row>
    <row r="87" spans="1:65" s="2" customFormat="1" ht="16.5" customHeight="1">
      <c r="A87" s="36"/>
      <c r="B87" s="37"/>
      <c r="C87" s="175" t="s">
        <v>85</v>
      </c>
      <c r="D87" s="175" t="s">
        <v>123</v>
      </c>
      <c r="E87" s="176" t="s">
        <v>129</v>
      </c>
      <c r="F87" s="177" t="s">
        <v>130</v>
      </c>
      <c r="G87" s="178" t="s">
        <v>126</v>
      </c>
      <c r="H87" s="179">
        <v>1</v>
      </c>
      <c r="I87" s="180"/>
      <c r="J87" s="181">
        <f>ROUND(I87*H87,2)</f>
        <v>0</v>
      </c>
      <c r="K87" s="177" t="s">
        <v>19</v>
      </c>
      <c r="L87" s="41"/>
      <c r="M87" s="182" t="s">
        <v>19</v>
      </c>
      <c r="N87" s="183" t="s">
        <v>46</v>
      </c>
      <c r="O87" s="66"/>
      <c r="P87" s="184">
        <f>O87*H87</f>
        <v>0</v>
      </c>
      <c r="Q87" s="184">
        <v>0</v>
      </c>
      <c r="R87" s="184">
        <f>Q87*H87</f>
        <v>0</v>
      </c>
      <c r="S87" s="184">
        <v>0</v>
      </c>
      <c r="T87" s="185">
        <f>S87*H87</f>
        <v>0</v>
      </c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  <c r="AR87" s="186" t="s">
        <v>127</v>
      </c>
      <c r="AT87" s="186" t="s">
        <v>123</v>
      </c>
      <c r="AU87" s="186" t="s">
        <v>85</v>
      </c>
      <c r="AY87" s="19" t="s">
        <v>120</v>
      </c>
      <c r="BE87" s="187">
        <f>IF(N87="základní",J87,0)</f>
        <v>0</v>
      </c>
      <c r="BF87" s="187">
        <f>IF(N87="snížená",J87,0)</f>
        <v>0</v>
      </c>
      <c r="BG87" s="187">
        <f>IF(N87="zákl. přenesená",J87,0)</f>
        <v>0</v>
      </c>
      <c r="BH87" s="187">
        <f>IF(N87="sníž. přenesená",J87,0)</f>
        <v>0</v>
      </c>
      <c r="BI87" s="187">
        <f>IF(N87="nulová",J87,0)</f>
        <v>0</v>
      </c>
      <c r="BJ87" s="19" t="s">
        <v>83</v>
      </c>
      <c r="BK87" s="187">
        <f>ROUND(I87*H87,2)</f>
        <v>0</v>
      </c>
      <c r="BL87" s="19" t="s">
        <v>127</v>
      </c>
      <c r="BM87" s="186" t="s">
        <v>131</v>
      </c>
    </row>
    <row r="88" spans="1:65" s="13" customFormat="1" ht="11.25">
      <c r="B88" s="188"/>
      <c r="C88" s="189"/>
      <c r="D88" s="190" t="s">
        <v>132</v>
      </c>
      <c r="E88" s="191" t="s">
        <v>19</v>
      </c>
      <c r="F88" s="192" t="s">
        <v>133</v>
      </c>
      <c r="G88" s="189"/>
      <c r="H88" s="193">
        <v>1</v>
      </c>
      <c r="I88" s="194"/>
      <c r="J88" s="189"/>
      <c r="K88" s="189"/>
      <c r="L88" s="195"/>
      <c r="M88" s="196"/>
      <c r="N88" s="197"/>
      <c r="O88" s="197"/>
      <c r="P88" s="197"/>
      <c r="Q88" s="197"/>
      <c r="R88" s="197"/>
      <c r="S88" s="197"/>
      <c r="T88" s="198"/>
      <c r="AT88" s="199" t="s">
        <v>132</v>
      </c>
      <c r="AU88" s="199" t="s">
        <v>85</v>
      </c>
      <c r="AV88" s="13" t="s">
        <v>85</v>
      </c>
      <c r="AW88" s="13" t="s">
        <v>37</v>
      </c>
      <c r="AX88" s="13" t="s">
        <v>83</v>
      </c>
      <c r="AY88" s="199" t="s">
        <v>120</v>
      </c>
    </row>
    <row r="89" spans="1:65" s="2" customFormat="1" ht="16.5" customHeight="1">
      <c r="A89" s="36"/>
      <c r="B89" s="37"/>
      <c r="C89" s="175" t="s">
        <v>134</v>
      </c>
      <c r="D89" s="175" t="s">
        <v>123</v>
      </c>
      <c r="E89" s="176" t="s">
        <v>135</v>
      </c>
      <c r="F89" s="177" t="s">
        <v>136</v>
      </c>
      <c r="G89" s="178" t="s">
        <v>126</v>
      </c>
      <c r="H89" s="179">
        <v>1</v>
      </c>
      <c r="I89" s="180"/>
      <c r="J89" s="181">
        <f>ROUND(I89*H89,2)</f>
        <v>0</v>
      </c>
      <c r="K89" s="177" t="s">
        <v>19</v>
      </c>
      <c r="L89" s="41"/>
      <c r="M89" s="182" t="s">
        <v>19</v>
      </c>
      <c r="N89" s="183" t="s">
        <v>46</v>
      </c>
      <c r="O89" s="66"/>
      <c r="P89" s="184">
        <f>O89*H89</f>
        <v>0</v>
      </c>
      <c r="Q89" s="184">
        <v>0</v>
      </c>
      <c r="R89" s="184">
        <f>Q89*H89</f>
        <v>0</v>
      </c>
      <c r="S89" s="184">
        <v>0</v>
      </c>
      <c r="T89" s="185">
        <f>S89*H89</f>
        <v>0</v>
      </c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  <c r="AR89" s="186" t="s">
        <v>127</v>
      </c>
      <c r="AT89" s="186" t="s">
        <v>123</v>
      </c>
      <c r="AU89" s="186" t="s">
        <v>85</v>
      </c>
      <c r="AY89" s="19" t="s">
        <v>120</v>
      </c>
      <c r="BE89" s="187">
        <f>IF(N89="základní",J89,0)</f>
        <v>0</v>
      </c>
      <c r="BF89" s="187">
        <f>IF(N89="snížená",J89,0)</f>
        <v>0</v>
      </c>
      <c r="BG89" s="187">
        <f>IF(N89="zákl. přenesená",J89,0)</f>
        <v>0</v>
      </c>
      <c r="BH89" s="187">
        <f>IF(N89="sníž. přenesená",J89,0)</f>
        <v>0</v>
      </c>
      <c r="BI89" s="187">
        <f>IF(N89="nulová",J89,0)</f>
        <v>0</v>
      </c>
      <c r="BJ89" s="19" t="s">
        <v>83</v>
      </c>
      <c r="BK89" s="187">
        <f>ROUND(I89*H89,2)</f>
        <v>0</v>
      </c>
      <c r="BL89" s="19" t="s">
        <v>127</v>
      </c>
      <c r="BM89" s="186" t="s">
        <v>137</v>
      </c>
    </row>
    <row r="90" spans="1:65" s="13" customFormat="1" ht="11.25">
      <c r="B90" s="188"/>
      <c r="C90" s="189"/>
      <c r="D90" s="190" t="s">
        <v>132</v>
      </c>
      <c r="E90" s="191" t="s">
        <v>19</v>
      </c>
      <c r="F90" s="192" t="s">
        <v>138</v>
      </c>
      <c r="G90" s="189"/>
      <c r="H90" s="193">
        <v>1</v>
      </c>
      <c r="I90" s="194"/>
      <c r="J90" s="189"/>
      <c r="K90" s="189"/>
      <c r="L90" s="195"/>
      <c r="M90" s="196"/>
      <c r="N90" s="197"/>
      <c r="O90" s="197"/>
      <c r="P90" s="197"/>
      <c r="Q90" s="197"/>
      <c r="R90" s="197"/>
      <c r="S90" s="197"/>
      <c r="T90" s="198"/>
      <c r="AT90" s="199" t="s">
        <v>132</v>
      </c>
      <c r="AU90" s="199" t="s">
        <v>85</v>
      </c>
      <c r="AV90" s="13" t="s">
        <v>85</v>
      </c>
      <c r="AW90" s="13" t="s">
        <v>37</v>
      </c>
      <c r="AX90" s="13" t="s">
        <v>83</v>
      </c>
      <c r="AY90" s="199" t="s">
        <v>120</v>
      </c>
    </row>
    <row r="91" spans="1:65" s="2" customFormat="1" ht="16.5" customHeight="1">
      <c r="A91" s="36"/>
      <c r="B91" s="37"/>
      <c r="C91" s="175" t="s">
        <v>139</v>
      </c>
      <c r="D91" s="175" t="s">
        <v>123</v>
      </c>
      <c r="E91" s="176" t="s">
        <v>140</v>
      </c>
      <c r="F91" s="177" t="s">
        <v>141</v>
      </c>
      <c r="G91" s="178" t="s">
        <v>126</v>
      </c>
      <c r="H91" s="179">
        <v>1</v>
      </c>
      <c r="I91" s="180"/>
      <c r="J91" s="181">
        <f>ROUND(I91*H91,2)</f>
        <v>0</v>
      </c>
      <c r="K91" s="177" t="s">
        <v>19</v>
      </c>
      <c r="L91" s="41"/>
      <c r="M91" s="182" t="s">
        <v>19</v>
      </c>
      <c r="N91" s="183" t="s">
        <v>46</v>
      </c>
      <c r="O91" s="66"/>
      <c r="P91" s="184">
        <f>O91*H91</f>
        <v>0</v>
      </c>
      <c r="Q91" s="184">
        <v>0</v>
      </c>
      <c r="R91" s="184">
        <f>Q91*H91</f>
        <v>0</v>
      </c>
      <c r="S91" s="184">
        <v>0</v>
      </c>
      <c r="T91" s="185">
        <f>S91*H91</f>
        <v>0</v>
      </c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  <c r="AR91" s="186" t="s">
        <v>127</v>
      </c>
      <c r="AT91" s="186" t="s">
        <v>123</v>
      </c>
      <c r="AU91" s="186" t="s">
        <v>85</v>
      </c>
      <c r="AY91" s="19" t="s">
        <v>120</v>
      </c>
      <c r="BE91" s="187">
        <f>IF(N91="základní",J91,0)</f>
        <v>0</v>
      </c>
      <c r="BF91" s="187">
        <f>IF(N91="snížená",J91,0)</f>
        <v>0</v>
      </c>
      <c r="BG91" s="187">
        <f>IF(N91="zákl. přenesená",J91,0)</f>
        <v>0</v>
      </c>
      <c r="BH91" s="187">
        <f>IF(N91="sníž. přenesená",J91,0)</f>
        <v>0</v>
      </c>
      <c r="BI91" s="187">
        <f>IF(N91="nulová",J91,0)</f>
        <v>0</v>
      </c>
      <c r="BJ91" s="19" t="s">
        <v>83</v>
      </c>
      <c r="BK91" s="187">
        <f>ROUND(I91*H91,2)</f>
        <v>0</v>
      </c>
      <c r="BL91" s="19" t="s">
        <v>127</v>
      </c>
      <c r="BM91" s="186" t="s">
        <v>142</v>
      </c>
    </row>
    <row r="92" spans="1:65" s="13" customFormat="1" ht="33.75">
      <c r="B92" s="188"/>
      <c r="C92" s="189"/>
      <c r="D92" s="190" t="s">
        <v>132</v>
      </c>
      <c r="E92" s="191" t="s">
        <v>19</v>
      </c>
      <c r="F92" s="192" t="s">
        <v>143</v>
      </c>
      <c r="G92" s="189"/>
      <c r="H92" s="193">
        <v>1</v>
      </c>
      <c r="I92" s="194"/>
      <c r="J92" s="189"/>
      <c r="K92" s="189"/>
      <c r="L92" s="195"/>
      <c r="M92" s="196"/>
      <c r="N92" s="197"/>
      <c r="O92" s="197"/>
      <c r="P92" s="197"/>
      <c r="Q92" s="197"/>
      <c r="R92" s="197"/>
      <c r="S92" s="197"/>
      <c r="T92" s="198"/>
      <c r="AT92" s="199" t="s">
        <v>132</v>
      </c>
      <c r="AU92" s="199" t="s">
        <v>85</v>
      </c>
      <c r="AV92" s="13" t="s">
        <v>85</v>
      </c>
      <c r="AW92" s="13" t="s">
        <v>37</v>
      </c>
      <c r="AX92" s="13" t="s">
        <v>83</v>
      </c>
      <c r="AY92" s="199" t="s">
        <v>120</v>
      </c>
    </row>
    <row r="93" spans="1:65" s="2" customFormat="1" ht="16.5" customHeight="1">
      <c r="A93" s="36"/>
      <c r="B93" s="37"/>
      <c r="C93" s="175" t="s">
        <v>119</v>
      </c>
      <c r="D93" s="175" t="s">
        <v>123</v>
      </c>
      <c r="E93" s="176" t="s">
        <v>144</v>
      </c>
      <c r="F93" s="177" t="s">
        <v>145</v>
      </c>
      <c r="G93" s="178" t="s">
        <v>146</v>
      </c>
      <c r="H93" s="179">
        <v>1</v>
      </c>
      <c r="I93" s="180"/>
      <c r="J93" s="181">
        <f>ROUND(I93*H93,2)</f>
        <v>0</v>
      </c>
      <c r="K93" s="177" t="s">
        <v>19</v>
      </c>
      <c r="L93" s="41"/>
      <c r="M93" s="182" t="s">
        <v>19</v>
      </c>
      <c r="N93" s="183" t="s">
        <v>46</v>
      </c>
      <c r="O93" s="66"/>
      <c r="P93" s="184">
        <f>O93*H93</f>
        <v>0</v>
      </c>
      <c r="Q93" s="184">
        <v>0</v>
      </c>
      <c r="R93" s="184">
        <f>Q93*H93</f>
        <v>0</v>
      </c>
      <c r="S93" s="184">
        <v>0</v>
      </c>
      <c r="T93" s="185">
        <f>S93*H93</f>
        <v>0</v>
      </c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  <c r="AR93" s="186" t="s">
        <v>127</v>
      </c>
      <c r="AT93" s="186" t="s">
        <v>123</v>
      </c>
      <c r="AU93" s="186" t="s">
        <v>85</v>
      </c>
      <c r="AY93" s="19" t="s">
        <v>120</v>
      </c>
      <c r="BE93" s="187">
        <f>IF(N93="základní",J93,0)</f>
        <v>0</v>
      </c>
      <c r="BF93" s="187">
        <f>IF(N93="snížená",J93,0)</f>
        <v>0</v>
      </c>
      <c r="BG93" s="187">
        <f>IF(N93="zákl. přenesená",J93,0)</f>
        <v>0</v>
      </c>
      <c r="BH93" s="187">
        <f>IF(N93="sníž. přenesená",J93,0)</f>
        <v>0</v>
      </c>
      <c r="BI93" s="187">
        <f>IF(N93="nulová",J93,0)</f>
        <v>0</v>
      </c>
      <c r="BJ93" s="19" t="s">
        <v>83</v>
      </c>
      <c r="BK93" s="187">
        <f>ROUND(I93*H93,2)</f>
        <v>0</v>
      </c>
      <c r="BL93" s="19" t="s">
        <v>127</v>
      </c>
      <c r="BM93" s="186" t="s">
        <v>147</v>
      </c>
    </row>
    <row r="94" spans="1:65" s="13" customFormat="1" ht="11.25">
      <c r="B94" s="188"/>
      <c r="C94" s="189"/>
      <c r="D94" s="190" t="s">
        <v>132</v>
      </c>
      <c r="E94" s="191" t="s">
        <v>19</v>
      </c>
      <c r="F94" s="192" t="s">
        <v>148</v>
      </c>
      <c r="G94" s="189"/>
      <c r="H94" s="193">
        <v>1</v>
      </c>
      <c r="I94" s="194"/>
      <c r="J94" s="189"/>
      <c r="K94" s="189"/>
      <c r="L94" s="195"/>
      <c r="M94" s="196"/>
      <c r="N94" s="197"/>
      <c r="O94" s="197"/>
      <c r="P94" s="197"/>
      <c r="Q94" s="197"/>
      <c r="R94" s="197"/>
      <c r="S94" s="197"/>
      <c r="T94" s="198"/>
      <c r="AT94" s="199" t="s">
        <v>132</v>
      </c>
      <c r="AU94" s="199" t="s">
        <v>85</v>
      </c>
      <c r="AV94" s="13" t="s">
        <v>85</v>
      </c>
      <c r="AW94" s="13" t="s">
        <v>37</v>
      </c>
      <c r="AX94" s="13" t="s">
        <v>83</v>
      </c>
      <c r="AY94" s="199" t="s">
        <v>120</v>
      </c>
    </row>
    <row r="95" spans="1:65" s="12" customFormat="1" ht="22.9" customHeight="1">
      <c r="B95" s="159"/>
      <c r="C95" s="160"/>
      <c r="D95" s="161" t="s">
        <v>74</v>
      </c>
      <c r="E95" s="173" t="s">
        <v>149</v>
      </c>
      <c r="F95" s="173" t="s">
        <v>150</v>
      </c>
      <c r="G95" s="160"/>
      <c r="H95" s="160"/>
      <c r="I95" s="163"/>
      <c r="J95" s="174">
        <f>BK95</f>
        <v>0</v>
      </c>
      <c r="K95" s="160"/>
      <c r="L95" s="165"/>
      <c r="M95" s="166"/>
      <c r="N95" s="167"/>
      <c r="O95" s="167"/>
      <c r="P95" s="168">
        <f>SUM(P96:P97)</f>
        <v>0</v>
      </c>
      <c r="Q95" s="167"/>
      <c r="R95" s="168">
        <f>SUM(R96:R97)</f>
        <v>0</v>
      </c>
      <c r="S95" s="167"/>
      <c r="T95" s="169">
        <f>SUM(T96:T97)</f>
        <v>0</v>
      </c>
      <c r="AR95" s="170" t="s">
        <v>119</v>
      </c>
      <c r="AT95" s="171" t="s">
        <v>74</v>
      </c>
      <c r="AU95" s="171" t="s">
        <v>83</v>
      </c>
      <c r="AY95" s="170" t="s">
        <v>120</v>
      </c>
      <c r="BK95" s="172">
        <f>SUM(BK96:BK97)</f>
        <v>0</v>
      </c>
    </row>
    <row r="96" spans="1:65" s="2" customFormat="1" ht="16.5" customHeight="1">
      <c r="A96" s="36"/>
      <c r="B96" s="37"/>
      <c r="C96" s="175" t="s">
        <v>151</v>
      </c>
      <c r="D96" s="175" t="s">
        <v>123</v>
      </c>
      <c r="E96" s="176" t="s">
        <v>152</v>
      </c>
      <c r="F96" s="177" t="s">
        <v>153</v>
      </c>
      <c r="G96" s="178" t="s">
        <v>126</v>
      </c>
      <c r="H96" s="179">
        <v>1</v>
      </c>
      <c r="I96" s="180"/>
      <c r="J96" s="181">
        <f>ROUND(I96*H96,2)</f>
        <v>0</v>
      </c>
      <c r="K96" s="177" t="s">
        <v>19</v>
      </c>
      <c r="L96" s="41"/>
      <c r="M96" s="182" t="s">
        <v>19</v>
      </c>
      <c r="N96" s="183" t="s">
        <v>46</v>
      </c>
      <c r="O96" s="66"/>
      <c r="P96" s="184">
        <f>O96*H96</f>
        <v>0</v>
      </c>
      <c r="Q96" s="184">
        <v>0</v>
      </c>
      <c r="R96" s="184">
        <f>Q96*H96</f>
        <v>0</v>
      </c>
      <c r="S96" s="184">
        <v>0</v>
      </c>
      <c r="T96" s="185">
        <f>S96*H96</f>
        <v>0</v>
      </c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  <c r="AR96" s="186" t="s">
        <v>127</v>
      </c>
      <c r="AT96" s="186" t="s">
        <v>123</v>
      </c>
      <c r="AU96" s="186" t="s">
        <v>85</v>
      </c>
      <c r="AY96" s="19" t="s">
        <v>120</v>
      </c>
      <c r="BE96" s="187">
        <f>IF(N96="základní",J96,0)</f>
        <v>0</v>
      </c>
      <c r="BF96" s="187">
        <f>IF(N96="snížená",J96,0)</f>
        <v>0</v>
      </c>
      <c r="BG96" s="187">
        <f>IF(N96="zákl. přenesená",J96,0)</f>
        <v>0</v>
      </c>
      <c r="BH96" s="187">
        <f>IF(N96="sníž. přenesená",J96,0)</f>
        <v>0</v>
      </c>
      <c r="BI96" s="187">
        <f>IF(N96="nulová",J96,0)</f>
        <v>0</v>
      </c>
      <c r="BJ96" s="19" t="s">
        <v>83</v>
      </c>
      <c r="BK96" s="187">
        <f>ROUND(I96*H96,2)</f>
        <v>0</v>
      </c>
      <c r="BL96" s="19" t="s">
        <v>127</v>
      </c>
      <c r="BM96" s="186" t="s">
        <v>154</v>
      </c>
    </row>
    <row r="97" spans="1:65" s="2" customFormat="1" ht="16.5" customHeight="1">
      <c r="A97" s="36"/>
      <c r="B97" s="37"/>
      <c r="C97" s="175" t="s">
        <v>155</v>
      </c>
      <c r="D97" s="175" t="s">
        <v>123</v>
      </c>
      <c r="E97" s="176" t="s">
        <v>156</v>
      </c>
      <c r="F97" s="177" t="s">
        <v>157</v>
      </c>
      <c r="G97" s="178" t="s">
        <v>126</v>
      </c>
      <c r="H97" s="179">
        <v>1</v>
      </c>
      <c r="I97" s="180"/>
      <c r="J97" s="181">
        <f>ROUND(I97*H97,2)</f>
        <v>0</v>
      </c>
      <c r="K97" s="177" t="s">
        <v>19</v>
      </c>
      <c r="L97" s="41"/>
      <c r="M97" s="182" t="s">
        <v>19</v>
      </c>
      <c r="N97" s="183" t="s">
        <v>46</v>
      </c>
      <c r="O97" s="66"/>
      <c r="P97" s="184">
        <f>O97*H97</f>
        <v>0</v>
      </c>
      <c r="Q97" s="184">
        <v>0</v>
      </c>
      <c r="R97" s="184">
        <f>Q97*H97</f>
        <v>0</v>
      </c>
      <c r="S97" s="184">
        <v>0</v>
      </c>
      <c r="T97" s="185">
        <f>S97*H97</f>
        <v>0</v>
      </c>
      <c r="U97" s="36"/>
      <c r="V97" s="36"/>
      <c r="W97" s="36"/>
      <c r="X97" s="36"/>
      <c r="Y97" s="36"/>
      <c r="Z97" s="36"/>
      <c r="AA97" s="36"/>
      <c r="AB97" s="36"/>
      <c r="AC97" s="36"/>
      <c r="AD97" s="36"/>
      <c r="AE97" s="36"/>
      <c r="AR97" s="186" t="s">
        <v>127</v>
      </c>
      <c r="AT97" s="186" t="s">
        <v>123</v>
      </c>
      <c r="AU97" s="186" t="s">
        <v>85</v>
      </c>
      <c r="AY97" s="19" t="s">
        <v>120</v>
      </c>
      <c r="BE97" s="187">
        <f>IF(N97="základní",J97,0)</f>
        <v>0</v>
      </c>
      <c r="BF97" s="187">
        <f>IF(N97="snížená",J97,0)</f>
        <v>0</v>
      </c>
      <c r="BG97" s="187">
        <f>IF(N97="zákl. přenesená",J97,0)</f>
        <v>0</v>
      </c>
      <c r="BH97" s="187">
        <f>IF(N97="sníž. přenesená",J97,0)</f>
        <v>0</v>
      </c>
      <c r="BI97" s="187">
        <f>IF(N97="nulová",J97,0)</f>
        <v>0</v>
      </c>
      <c r="BJ97" s="19" t="s">
        <v>83</v>
      </c>
      <c r="BK97" s="187">
        <f>ROUND(I97*H97,2)</f>
        <v>0</v>
      </c>
      <c r="BL97" s="19" t="s">
        <v>127</v>
      </c>
      <c r="BM97" s="186" t="s">
        <v>158</v>
      </c>
    </row>
    <row r="98" spans="1:65" s="12" customFormat="1" ht="22.9" customHeight="1">
      <c r="B98" s="159"/>
      <c r="C98" s="160"/>
      <c r="D98" s="161" t="s">
        <v>74</v>
      </c>
      <c r="E98" s="173" t="s">
        <v>159</v>
      </c>
      <c r="F98" s="173" t="s">
        <v>160</v>
      </c>
      <c r="G98" s="160"/>
      <c r="H98" s="160"/>
      <c r="I98" s="163"/>
      <c r="J98" s="174">
        <f>BK98</f>
        <v>0</v>
      </c>
      <c r="K98" s="160"/>
      <c r="L98" s="165"/>
      <c r="M98" s="166"/>
      <c r="N98" s="167"/>
      <c r="O98" s="167"/>
      <c r="P98" s="168">
        <f>SUM(P99:P102)</f>
        <v>0</v>
      </c>
      <c r="Q98" s="167"/>
      <c r="R98" s="168">
        <f>SUM(R99:R102)</f>
        <v>0</v>
      </c>
      <c r="S98" s="167"/>
      <c r="T98" s="169">
        <f>SUM(T99:T102)</f>
        <v>0</v>
      </c>
      <c r="AR98" s="170" t="s">
        <v>119</v>
      </c>
      <c r="AT98" s="171" t="s">
        <v>74</v>
      </c>
      <c r="AU98" s="171" t="s">
        <v>83</v>
      </c>
      <c r="AY98" s="170" t="s">
        <v>120</v>
      </c>
      <c r="BK98" s="172">
        <f>SUM(BK99:BK102)</f>
        <v>0</v>
      </c>
    </row>
    <row r="99" spans="1:65" s="2" customFormat="1" ht="16.5" customHeight="1">
      <c r="A99" s="36"/>
      <c r="B99" s="37"/>
      <c r="C99" s="175" t="s">
        <v>161</v>
      </c>
      <c r="D99" s="175" t="s">
        <v>123</v>
      </c>
      <c r="E99" s="176" t="s">
        <v>162</v>
      </c>
      <c r="F99" s="177" t="s">
        <v>163</v>
      </c>
      <c r="G99" s="178" t="s">
        <v>126</v>
      </c>
      <c r="H99" s="179">
        <v>4</v>
      </c>
      <c r="I99" s="180"/>
      <c r="J99" s="181">
        <f>ROUND(I99*H99,2)</f>
        <v>0</v>
      </c>
      <c r="K99" s="177" t="s">
        <v>19</v>
      </c>
      <c r="L99" s="41"/>
      <c r="M99" s="182" t="s">
        <v>19</v>
      </c>
      <c r="N99" s="183" t="s">
        <v>46</v>
      </c>
      <c r="O99" s="66"/>
      <c r="P99" s="184">
        <f>O99*H99</f>
        <v>0</v>
      </c>
      <c r="Q99" s="184">
        <v>0</v>
      </c>
      <c r="R99" s="184">
        <f>Q99*H99</f>
        <v>0</v>
      </c>
      <c r="S99" s="184">
        <v>0</v>
      </c>
      <c r="T99" s="185">
        <f>S99*H99</f>
        <v>0</v>
      </c>
      <c r="U99" s="36"/>
      <c r="V99" s="36"/>
      <c r="W99" s="36"/>
      <c r="X99" s="36"/>
      <c r="Y99" s="36"/>
      <c r="Z99" s="36"/>
      <c r="AA99" s="36"/>
      <c r="AB99" s="36"/>
      <c r="AC99" s="36"/>
      <c r="AD99" s="36"/>
      <c r="AE99" s="36"/>
      <c r="AR99" s="186" t="s">
        <v>127</v>
      </c>
      <c r="AT99" s="186" t="s">
        <v>123</v>
      </c>
      <c r="AU99" s="186" t="s">
        <v>85</v>
      </c>
      <c r="AY99" s="19" t="s">
        <v>120</v>
      </c>
      <c r="BE99" s="187">
        <f>IF(N99="základní",J99,0)</f>
        <v>0</v>
      </c>
      <c r="BF99" s="187">
        <f>IF(N99="snížená",J99,0)</f>
        <v>0</v>
      </c>
      <c r="BG99" s="187">
        <f>IF(N99="zákl. přenesená",J99,0)</f>
        <v>0</v>
      </c>
      <c r="BH99" s="187">
        <f>IF(N99="sníž. přenesená",J99,0)</f>
        <v>0</v>
      </c>
      <c r="BI99" s="187">
        <f>IF(N99="nulová",J99,0)</f>
        <v>0</v>
      </c>
      <c r="BJ99" s="19" t="s">
        <v>83</v>
      </c>
      <c r="BK99" s="187">
        <f>ROUND(I99*H99,2)</f>
        <v>0</v>
      </c>
      <c r="BL99" s="19" t="s">
        <v>127</v>
      </c>
      <c r="BM99" s="186" t="s">
        <v>164</v>
      </c>
    </row>
    <row r="100" spans="1:65" s="13" customFormat="1" ht="11.25">
      <c r="B100" s="188"/>
      <c r="C100" s="189"/>
      <c r="D100" s="190" t="s">
        <v>132</v>
      </c>
      <c r="E100" s="191" t="s">
        <v>19</v>
      </c>
      <c r="F100" s="192" t="s">
        <v>165</v>
      </c>
      <c r="G100" s="189"/>
      <c r="H100" s="193">
        <v>2</v>
      </c>
      <c r="I100" s="194"/>
      <c r="J100" s="189"/>
      <c r="K100" s="189"/>
      <c r="L100" s="195"/>
      <c r="M100" s="196"/>
      <c r="N100" s="197"/>
      <c r="O100" s="197"/>
      <c r="P100" s="197"/>
      <c r="Q100" s="197"/>
      <c r="R100" s="197"/>
      <c r="S100" s="197"/>
      <c r="T100" s="198"/>
      <c r="AT100" s="199" t="s">
        <v>132</v>
      </c>
      <c r="AU100" s="199" t="s">
        <v>85</v>
      </c>
      <c r="AV100" s="13" t="s">
        <v>85</v>
      </c>
      <c r="AW100" s="13" t="s">
        <v>37</v>
      </c>
      <c r="AX100" s="13" t="s">
        <v>75</v>
      </c>
      <c r="AY100" s="199" t="s">
        <v>120</v>
      </c>
    </row>
    <row r="101" spans="1:65" s="13" customFormat="1" ht="11.25">
      <c r="B101" s="188"/>
      <c r="C101" s="189"/>
      <c r="D101" s="190" t="s">
        <v>132</v>
      </c>
      <c r="E101" s="191" t="s">
        <v>19</v>
      </c>
      <c r="F101" s="192" t="s">
        <v>166</v>
      </c>
      <c r="G101" s="189"/>
      <c r="H101" s="193">
        <v>2</v>
      </c>
      <c r="I101" s="194"/>
      <c r="J101" s="189"/>
      <c r="K101" s="189"/>
      <c r="L101" s="195"/>
      <c r="M101" s="196"/>
      <c r="N101" s="197"/>
      <c r="O101" s="197"/>
      <c r="P101" s="197"/>
      <c r="Q101" s="197"/>
      <c r="R101" s="197"/>
      <c r="S101" s="197"/>
      <c r="T101" s="198"/>
      <c r="AT101" s="199" t="s">
        <v>132</v>
      </c>
      <c r="AU101" s="199" t="s">
        <v>85</v>
      </c>
      <c r="AV101" s="13" t="s">
        <v>85</v>
      </c>
      <c r="AW101" s="13" t="s">
        <v>37</v>
      </c>
      <c r="AX101" s="13" t="s">
        <v>75</v>
      </c>
      <c r="AY101" s="199" t="s">
        <v>120</v>
      </c>
    </row>
    <row r="102" spans="1:65" s="14" customFormat="1" ht="11.25">
      <c r="B102" s="200"/>
      <c r="C102" s="201"/>
      <c r="D102" s="190" t="s">
        <v>132</v>
      </c>
      <c r="E102" s="202" t="s">
        <v>19</v>
      </c>
      <c r="F102" s="203" t="s">
        <v>167</v>
      </c>
      <c r="G102" s="201"/>
      <c r="H102" s="204">
        <v>4</v>
      </c>
      <c r="I102" s="205"/>
      <c r="J102" s="201"/>
      <c r="K102" s="201"/>
      <c r="L102" s="206"/>
      <c r="M102" s="207"/>
      <c r="N102" s="208"/>
      <c r="O102" s="208"/>
      <c r="P102" s="208"/>
      <c r="Q102" s="208"/>
      <c r="R102" s="208"/>
      <c r="S102" s="208"/>
      <c r="T102" s="209"/>
      <c r="AT102" s="210" t="s">
        <v>132</v>
      </c>
      <c r="AU102" s="210" t="s">
        <v>85</v>
      </c>
      <c r="AV102" s="14" t="s">
        <v>139</v>
      </c>
      <c r="AW102" s="14" t="s">
        <v>37</v>
      </c>
      <c r="AX102" s="14" t="s">
        <v>83</v>
      </c>
      <c r="AY102" s="210" t="s">
        <v>120</v>
      </c>
    </row>
    <row r="103" spans="1:65" s="2" customFormat="1" ht="6.95" customHeight="1">
      <c r="A103" s="36"/>
      <c r="B103" s="49"/>
      <c r="C103" s="50"/>
      <c r="D103" s="50"/>
      <c r="E103" s="50"/>
      <c r="F103" s="50"/>
      <c r="G103" s="50"/>
      <c r="H103" s="50"/>
      <c r="I103" s="50"/>
      <c r="J103" s="50"/>
      <c r="K103" s="50"/>
      <c r="L103" s="41"/>
      <c r="M103" s="36"/>
      <c r="O103" s="36"/>
      <c r="P103" s="36"/>
      <c r="Q103" s="36"/>
      <c r="R103" s="36"/>
      <c r="S103" s="36"/>
      <c r="T103" s="36"/>
      <c r="U103" s="36"/>
      <c r="V103" s="36"/>
      <c r="W103" s="36"/>
      <c r="X103" s="36"/>
      <c r="Y103" s="36"/>
      <c r="Z103" s="36"/>
      <c r="AA103" s="36"/>
      <c r="AB103" s="36"/>
      <c r="AC103" s="36"/>
      <c r="AD103" s="36"/>
      <c r="AE103" s="36"/>
    </row>
  </sheetData>
  <sheetProtection algorithmName="SHA-512" hashValue="Yyk14em9F4a+ZfTDZtTanG2SUzaKvMk9DHB6aNk2Vqi86eaWVtpkRsETiItxDeCszISQiJuv95PrZzb6IwvQNA==" saltValue="NCmnOUknESF5boRyyc0nUjvvFqTM5S9beJN/9bwoD/H/P78xVcrS8J+Dm1W5XfTusTq0btqacorgay3INpD99g==" spinCount="100000" sheet="1" objects="1" scenarios="1" formatColumns="0" formatRows="0" autoFilter="0"/>
  <autoFilter ref="C82:K102"/>
  <mergeCells count="9">
    <mergeCell ref="E50:H50"/>
    <mergeCell ref="E73:H73"/>
    <mergeCell ref="E75:H75"/>
    <mergeCell ref="L2:V2"/>
    <mergeCell ref="E7:H7"/>
    <mergeCell ref="E9:H9"/>
    <mergeCell ref="E18:H18"/>
    <mergeCell ref="E27:H27"/>
    <mergeCell ref="E48:H48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227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372"/>
      <c r="M2" s="372"/>
      <c r="N2" s="372"/>
      <c r="O2" s="372"/>
      <c r="P2" s="372"/>
      <c r="Q2" s="372"/>
      <c r="R2" s="372"/>
      <c r="S2" s="372"/>
      <c r="T2" s="372"/>
      <c r="U2" s="372"/>
      <c r="V2" s="372"/>
      <c r="AT2" s="19" t="s">
        <v>88</v>
      </c>
    </row>
    <row r="3" spans="1:46" s="1" customFormat="1" ht="6.95" customHeight="1">
      <c r="B3" s="103"/>
      <c r="C3" s="104"/>
      <c r="D3" s="104"/>
      <c r="E3" s="104"/>
      <c r="F3" s="104"/>
      <c r="G3" s="104"/>
      <c r="H3" s="104"/>
      <c r="I3" s="104"/>
      <c r="J3" s="104"/>
      <c r="K3" s="104"/>
      <c r="L3" s="22"/>
      <c r="AT3" s="19" t="s">
        <v>85</v>
      </c>
    </row>
    <row r="4" spans="1:46" s="1" customFormat="1" ht="24.95" customHeight="1">
      <c r="B4" s="22"/>
      <c r="D4" s="105" t="s">
        <v>92</v>
      </c>
      <c r="L4" s="22"/>
      <c r="M4" s="106" t="s">
        <v>10</v>
      </c>
      <c r="AT4" s="19" t="s">
        <v>4</v>
      </c>
    </row>
    <row r="5" spans="1:46" s="1" customFormat="1" ht="6.95" customHeight="1">
      <c r="B5" s="22"/>
      <c r="L5" s="22"/>
    </row>
    <row r="6" spans="1:46" s="1" customFormat="1" ht="12" customHeight="1">
      <c r="B6" s="22"/>
      <c r="D6" s="107" t="s">
        <v>16</v>
      </c>
      <c r="L6" s="22"/>
    </row>
    <row r="7" spans="1:46" s="1" customFormat="1" ht="16.5" customHeight="1">
      <c r="B7" s="22"/>
      <c r="E7" s="373" t="str">
        <f>'Rekapitulace stavby'!K6</f>
        <v>Přechod pro chodce, ul. Dvořákova, Kyjov</v>
      </c>
      <c r="F7" s="374"/>
      <c r="G7" s="374"/>
      <c r="H7" s="374"/>
      <c r="L7" s="22"/>
    </row>
    <row r="8" spans="1:46" s="2" customFormat="1" ht="12" customHeight="1">
      <c r="A8" s="36"/>
      <c r="B8" s="41"/>
      <c r="C8" s="36"/>
      <c r="D8" s="107" t="s">
        <v>93</v>
      </c>
      <c r="E8" s="36"/>
      <c r="F8" s="36"/>
      <c r="G8" s="36"/>
      <c r="H8" s="36"/>
      <c r="I8" s="36"/>
      <c r="J8" s="36"/>
      <c r="K8" s="36"/>
      <c r="L8" s="108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</row>
    <row r="9" spans="1:46" s="2" customFormat="1" ht="16.5" customHeight="1">
      <c r="A9" s="36"/>
      <c r="B9" s="41"/>
      <c r="C9" s="36"/>
      <c r="D9" s="36"/>
      <c r="E9" s="375" t="s">
        <v>168</v>
      </c>
      <c r="F9" s="376"/>
      <c r="G9" s="376"/>
      <c r="H9" s="376"/>
      <c r="I9" s="36"/>
      <c r="J9" s="36"/>
      <c r="K9" s="36"/>
      <c r="L9" s="108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</row>
    <row r="10" spans="1:46" s="2" customFormat="1" ht="11.25">
      <c r="A10" s="36"/>
      <c r="B10" s="41"/>
      <c r="C10" s="36"/>
      <c r="D10" s="36"/>
      <c r="E10" s="36"/>
      <c r="F10" s="36"/>
      <c r="G10" s="36"/>
      <c r="H10" s="36"/>
      <c r="I10" s="36"/>
      <c r="J10" s="36"/>
      <c r="K10" s="36"/>
      <c r="L10" s="108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</row>
    <row r="11" spans="1:46" s="2" customFormat="1" ht="12" customHeight="1">
      <c r="A11" s="36"/>
      <c r="B11" s="41"/>
      <c r="C11" s="36"/>
      <c r="D11" s="107" t="s">
        <v>18</v>
      </c>
      <c r="E11" s="36"/>
      <c r="F11" s="109" t="s">
        <v>19</v>
      </c>
      <c r="G11" s="36"/>
      <c r="H11" s="36"/>
      <c r="I11" s="107" t="s">
        <v>20</v>
      </c>
      <c r="J11" s="109" t="s">
        <v>19</v>
      </c>
      <c r="K11" s="36"/>
      <c r="L11" s="108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</row>
    <row r="12" spans="1:46" s="2" customFormat="1" ht="12" customHeight="1">
      <c r="A12" s="36"/>
      <c r="B12" s="41"/>
      <c r="C12" s="36"/>
      <c r="D12" s="107" t="s">
        <v>21</v>
      </c>
      <c r="E12" s="36"/>
      <c r="F12" s="109" t="s">
        <v>95</v>
      </c>
      <c r="G12" s="36"/>
      <c r="H12" s="36"/>
      <c r="I12" s="107" t="s">
        <v>23</v>
      </c>
      <c r="J12" s="110" t="str">
        <f>'Rekapitulace stavby'!AN8</f>
        <v>10. 6. 2024</v>
      </c>
      <c r="K12" s="36"/>
      <c r="L12" s="108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</row>
    <row r="13" spans="1:46" s="2" customFormat="1" ht="10.9" customHeight="1">
      <c r="A13" s="36"/>
      <c r="B13" s="41"/>
      <c r="C13" s="36"/>
      <c r="D13" s="36"/>
      <c r="E13" s="36"/>
      <c r="F13" s="36"/>
      <c r="G13" s="36"/>
      <c r="H13" s="36"/>
      <c r="I13" s="36"/>
      <c r="J13" s="36"/>
      <c r="K13" s="36"/>
      <c r="L13" s="108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</row>
    <row r="14" spans="1:46" s="2" customFormat="1" ht="12" customHeight="1">
      <c r="A14" s="36"/>
      <c r="B14" s="41"/>
      <c r="C14" s="36"/>
      <c r="D14" s="107" t="s">
        <v>25</v>
      </c>
      <c r="E14" s="36"/>
      <c r="F14" s="36"/>
      <c r="G14" s="36"/>
      <c r="H14" s="36"/>
      <c r="I14" s="107" t="s">
        <v>26</v>
      </c>
      <c r="J14" s="109" t="s">
        <v>27</v>
      </c>
      <c r="K14" s="36"/>
      <c r="L14" s="108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</row>
    <row r="15" spans="1:46" s="2" customFormat="1" ht="18" customHeight="1">
      <c r="A15" s="36"/>
      <c r="B15" s="41"/>
      <c r="C15" s="36"/>
      <c r="D15" s="36"/>
      <c r="E15" s="109" t="s">
        <v>28</v>
      </c>
      <c r="F15" s="36"/>
      <c r="G15" s="36"/>
      <c r="H15" s="36"/>
      <c r="I15" s="107" t="s">
        <v>29</v>
      </c>
      <c r="J15" s="109" t="s">
        <v>30</v>
      </c>
      <c r="K15" s="36"/>
      <c r="L15" s="108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</row>
    <row r="16" spans="1:46" s="2" customFormat="1" ht="6.95" customHeight="1">
      <c r="A16" s="36"/>
      <c r="B16" s="41"/>
      <c r="C16" s="36"/>
      <c r="D16" s="36"/>
      <c r="E16" s="36"/>
      <c r="F16" s="36"/>
      <c r="G16" s="36"/>
      <c r="H16" s="36"/>
      <c r="I16" s="36"/>
      <c r="J16" s="36"/>
      <c r="K16" s="36"/>
      <c r="L16" s="108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</row>
    <row r="17" spans="1:31" s="2" customFormat="1" ht="12" customHeight="1">
      <c r="A17" s="36"/>
      <c r="B17" s="41"/>
      <c r="C17" s="36"/>
      <c r="D17" s="107" t="s">
        <v>31</v>
      </c>
      <c r="E17" s="36"/>
      <c r="F17" s="36"/>
      <c r="G17" s="36"/>
      <c r="H17" s="36"/>
      <c r="I17" s="107" t="s">
        <v>26</v>
      </c>
      <c r="J17" s="32" t="str">
        <f>'Rekapitulace stavby'!AN13</f>
        <v>Vyplň údaj</v>
      </c>
      <c r="K17" s="36"/>
      <c r="L17" s="108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</row>
    <row r="18" spans="1:31" s="2" customFormat="1" ht="18" customHeight="1">
      <c r="A18" s="36"/>
      <c r="B18" s="41"/>
      <c r="C18" s="36"/>
      <c r="D18" s="36"/>
      <c r="E18" s="377" t="str">
        <f>'Rekapitulace stavby'!E14</f>
        <v>Vyplň údaj</v>
      </c>
      <c r="F18" s="378"/>
      <c r="G18" s="378"/>
      <c r="H18" s="378"/>
      <c r="I18" s="107" t="s">
        <v>29</v>
      </c>
      <c r="J18" s="32" t="str">
        <f>'Rekapitulace stavby'!AN14</f>
        <v>Vyplň údaj</v>
      </c>
      <c r="K18" s="36"/>
      <c r="L18" s="108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</row>
    <row r="19" spans="1:31" s="2" customFormat="1" ht="6.95" customHeight="1">
      <c r="A19" s="36"/>
      <c r="B19" s="41"/>
      <c r="C19" s="36"/>
      <c r="D19" s="36"/>
      <c r="E19" s="36"/>
      <c r="F19" s="36"/>
      <c r="G19" s="36"/>
      <c r="H19" s="36"/>
      <c r="I19" s="36"/>
      <c r="J19" s="36"/>
      <c r="K19" s="36"/>
      <c r="L19" s="108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</row>
    <row r="20" spans="1:31" s="2" customFormat="1" ht="12" customHeight="1">
      <c r="A20" s="36"/>
      <c r="B20" s="41"/>
      <c r="C20" s="36"/>
      <c r="D20" s="107" t="s">
        <v>33</v>
      </c>
      <c r="E20" s="36"/>
      <c r="F20" s="36"/>
      <c r="G20" s="36"/>
      <c r="H20" s="36"/>
      <c r="I20" s="107" t="s">
        <v>26</v>
      </c>
      <c r="J20" s="109" t="s">
        <v>34</v>
      </c>
      <c r="K20" s="36"/>
      <c r="L20" s="108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</row>
    <row r="21" spans="1:31" s="2" customFormat="1" ht="18" customHeight="1">
      <c r="A21" s="36"/>
      <c r="B21" s="41"/>
      <c r="C21" s="36"/>
      <c r="D21" s="36"/>
      <c r="E21" s="109" t="s">
        <v>96</v>
      </c>
      <c r="F21" s="36"/>
      <c r="G21" s="36"/>
      <c r="H21" s="36"/>
      <c r="I21" s="107" t="s">
        <v>29</v>
      </c>
      <c r="J21" s="109" t="s">
        <v>36</v>
      </c>
      <c r="K21" s="36"/>
      <c r="L21" s="108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</row>
    <row r="22" spans="1:31" s="2" customFormat="1" ht="6.95" customHeight="1">
      <c r="A22" s="36"/>
      <c r="B22" s="41"/>
      <c r="C22" s="36"/>
      <c r="D22" s="36"/>
      <c r="E22" s="36"/>
      <c r="F22" s="36"/>
      <c r="G22" s="36"/>
      <c r="H22" s="36"/>
      <c r="I22" s="36"/>
      <c r="J22" s="36"/>
      <c r="K22" s="36"/>
      <c r="L22" s="108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</row>
    <row r="23" spans="1:31" s="2" customFormat="1" ht="12" customHeight="1">
      <c r="A23" s="36"/>
      <c r="B23" s="41"/>
      <c r="C23" s="36"/>
      <c r="D23" s="107" t="s">
        <v>38</v>
      </c>
      <c r="E23" s="36"/>
      <c r="F23" s="36"/>
      <c r="G23" s="36"/>
      <c r="H23" s="36"/>
      <c r="I23" s="107" t="s">
        <v>26</v>
      </c>
      <c r="J23" s="109" t="s">
        <v>34</v>
      </c>
      <c r="K23" s="36"/>
      <c r="L23" s="108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</row>
    <row r="24" spans="1:31" s="2" customFormat="1" ht="18" customHeight="1">
      <c r="A24" s="36"/>
      <c r="B24" s="41"/>
      <c r="C24" s="36"/>
      <c r="D24" s="36"/>
      <c r="E24" s="109" t="s">
        <v>96</v>
      </c>
      <c r="F24" s="36"/>
      <c r="G24" s="36"/>
      <c r="H24" s="36"/>
      <c r="I24" s="107" t="s">
        <v>29</v>
      </c>
      <c r="J24" s="109" t="s">
        <v>36</v>
      </c>
      <c r="K24" s="36"/>
      <c r="L24" s="108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</row>
    <row r="25" spans="1:31" s="2" customFormat="1" ht="6.95" customHeight="1">
      <c r="A25" s="36"/>
      <c r="B25" s="41"/>
      <c r="C25" s="36"/>
      <c r="D25" s="36"/>
      <c r="E25" s="36"/>
      <c r="F25" s="36"/>
      <c r="G25" s="36"/>
      <c r="H25" s="36"/>
      <c r="I25" s="36"/>
      <c r="J25" s="36"/>
      <c r="K25" s="36"/>
      <c r="L25" s="108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</row>
    <row r="26" spans="1:31" s="2" customFormat="1" ht="12" customHeight="1">
      <c r="A26" s="36"/>
      <c r="B26" s="41"/>
      <c r="C26" s="36"/>
      <c r="D26" s="107" t="s">
        <v>39</v>
      </c>
      <c r="E26" s="36"/>
      <c r="F26" s="36"/>
      <c r="G26" s="36"/>
      <c r="H26" s="36"/>
      <c r="I26" s="36"/>
      <c r="J26" s="36"/>
      <c r="K26" s="36"/>
      <c r="L26" s="108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</row>
    <row r="27" spans="1:31" s="8" customFormat="1" ht="16.5" customHeight="1">
      <c r="A27" s="111"/>
      <c r="B27" s="112"/>
      <c r="C27" s="111"/>
      <c r="D27" s="111"/>
      <c r="E27" s="379" t="s">
        <v>19</v>
      </c>
      <c r="F27" s="379"/>
      <c r="G27" s="379"/>
      <c r="H27" s="379"/>
      <c r="I27" s="111"/>
      <c r="J27" s="111"/>
      <c r="K27" s="111"/>
      <c r="L27" s="113"/>
      <c r="S27" s="111"/>
      <c r="T27" s="111"/>
      <c r="U27" s="111"/>
      <c r="V27" s="111"/>
      <c r="W27" s="111"/>
      <c r="X27" s="111"/>
      <c r="Y27" s="111"/>
      <c r="Z27" s="111"/>
      <c r="AA27" s="111"/>
      <c r="AB27" s="111"/>
      <c r="AC27" s="111"/>
      <c r="AD27" s="111"/>
      <c r="AE27" s="111"/>
    </row>
    <row r="28" spans="1:31" s="2" customFormat="1" ht="6.95" customHeight="1">
      <c r="A28" s="36"/>
      <c r="B28" s="41"/>
      <c r="C28" s="36"/>
      <c r="D28" s="36"/>
      <c r="E28" s="36"/>
      <c r="F28" s="36"/>
      <c r="G28" s="36"/>
      <c r="H28" s="36"/>
      <c r="I28" s="36"/>
      <c r="J28" s="36"/>
      <c r="K28" s="36"/>
      <c r="L28" s="108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</row>
    <row r="29" spans="1:31" s="2" customFormat="1" ht="6.95" customHeight="1">
      <c r="A29" s="36"/>
      <c r="B29" s="41"/>
      <c r="C29" s="36"/>
      <c r="D29" s="114"/>
      <c r="E29" s="114"/>
      <c r="F29" s="114"/>
      <c r="G29" s="114"/>
      <c r="H29" s="114"/>
      <c r="I29" s="114"/>
      <c r="J29" s="114"/>
      <c r="K29" s="114"/>
      <c r="L29" s="108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</row>
    <row r="30" spans="1:31" s="2" customFormat="1" ht="25.35" customHeight="1">
      <c r="A30" s="36"/>
      <c r="B30" s="41"/>
      <c r="C30" s="36"/>
      <c r="D30" s="115" t="s">
        <v>41</v>
      </c>
      <c r="E30" s="36"/>
      <c r="F30" s="36"/>
      <c r="G30" s="36"/>
      <c r="H30" s="36"/>
      <c r="I30" s="36"/>
      <c r="J30" s="116">
        <f>ROUND(J91, 2)</f>
        <v>0</v>
      </c>
      <c r="K30" s="36"/>
      <c r="L30" s="108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</row>
    <row r="31" spans="1:31" s="2" customFormat="1" ht="6.95" customHeight="1">
      <c r="A31" s="36"/>
      <c r="B31" s="41"/>
      <c r="C31" s="36"/>
      <c r="D31" s="114"/>
      <c r="E31" s="114"/>
      <c r="F31" s="114"/>
      <c r="G31" s="114"/>
      <c r="H31" s="114"/>
      <c r="I31" s="114"/>
      <c r="J31" s="114"/>
      <c r="K31" s="114"/>
      <c r="L31" s="108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</row>
    <row r="32" spans="1:31" s="2" customFormat="1" ht="14.45" customHeight="1">
      <c r="A32" s="36"/>
      <c r="B32" s="41"/>
      <c r="C32" s="36"/>
      <c r="D32" s="36"/>
      <c r="E32" s="36"/>
      <c r="F32" s="117" t="s">
        <v>43</v>
      </c>
      <c r="G32" s="36"/>
      <c r="H32" s="36"/>
      <c r="I32" s="117" t="s">
        <v>42</v>
      </c>
      <c r="J32" s="117" t="s">
        <v>44</v>
      </c>
      <c r="K32" s="36"/>
      <c r="L32" s="108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</row>
    <row r="33" spans="1:31" s="2" customFormat="1" ht="14.45" customHeight="1">
      <c r="A33" s="36"/>
      <c r="B33" s="41"/>
      <c r="C33" s="36"/>
      <c r="D33" s="118" t="s">
        <v>45</v>
      </c>
      <c r="E33" s="107" t="s">
        <v>46</v>
      </c>
      <c r="F33" s="119">
        <f>ROUND((SUM(BE91:BE226)),  2)</f>
        <v>0</v>
      </c>
      <c r="G33" s="36"/>
      <c r="H33" s="36"/>
      <c r="I33" s="120">
        <v>0.21</v>
      </c>
      <c r="J33" s="119">
        <f>ROUND(((SUM(BE91:BE226))*I33),  2)</f>
        <v>0</v>
      </c>
      <c r="K33" s="36"/>
      <c r="L33" s="108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</row>
    <row r="34" spans="1:31" s="2" customFormat="1" ht="14.45" customHeight="1">
      <c r="A34" s="36"/>
      <c r="B34" s="41"/>
      <c r="C34" s="36"/>
      <c r="D34" s="36"/>
      <c r="E34" s="107" t="s">
        <v>47</v>
      </c>
      <c r="F34" s="119">
        <f>ROUND((SUM(BF91:BF226)),  2)</f>
        <v>0</v>
      </c>
      <c r="G34" s="36"/>
      <c r="H34" s="36"/>
      <c r="I34" s="120">
        <v>0.12</v>
      </c>
      <c r="J34" s="119">
        <f>ROUND(((SUM(BF91:BF226))*I34),  2)</f>
        <v>0</v>
      </c>
      <c r="K34" s="36"/>
      <c r="L34" s="108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</row>
    <row r="35" spans="1:31" s="2" customFormat="1" ht="14.45" hidden="1" customHeight="1">
      <c r="A35" s="36"/>
      <c r="B35" s="41"/>
      <c r="C35" s="36"/>
      <c r="D35" s="36"/>
      <c r="E35" s="107" t="s">
        <v>48</v>
      </c>
      <c r="F35" s="119">
        <f>ROUND((SUM(BG91:BG226)),  2)</f>
        <v>0</v>
      </c>
      <c r="G35" s="36"/>
      <c r="H35" s="36"/>
      <c r="I35" s="120">
        <v>0.21</v>
      </c>
      <c r="J35" s="119">
        <f>0</f>
        <v>0</v>
      </c>
      <c r="K35" s="36"/>
      <c r="L35" s="108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</row>
    <row r="36" spans="1:31" s="2" customFormat="1" ht="14.45" hidden="1" customHeight="1">
      <c r="A36" s="36"/>
      <c r="B36" s="41"/>
      <c r="C36" s="36"/>
      <c r="D36" s="36"/>
      <c r="E36" s="107" t="s">
        <v>49</v>
      </c>
      <c r="F36" s="119">
        <f>ROUND((SUM(BH91:BH226)),  2)</f>
        <v>0</v>
      </c>
      <c r="G36" s="36"/>
      <c r="H36" s="36"/>
      <c r="I36" s="120">
        <v>0.12</v>
      </c>
      <c r="J36" s="119">
        <f>0</f>
        <v>0</v>
      </c>
      <c r="K36" s="36"/>
      <c r="L36" s="108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</row>
    <row r="37" spans="1:31" s="2" customFormat="1" ht="14.45" hidden="1" customHeight="1">
      <c r="A37" s="36"/>
      <c r="B37" s="41"/>
      <c r="C37" s="36"/>
      <c r="D37" s="36"/>
      <c r="E37" s="107" t="s">
        <v>50</v>
      </c>
      <c r="F37" s="119">
        <f>ROUND((SUM(BI91:BI226)),  2)</f>
        <v>0</v>
      </c>
      <c r="G37" s="36"/>
      <c r="H37" s="36"/>
      <c r="I37" s="120">
        <v>0</v>
      </c>
      <c r="J37" s="119">
        <f>0</f>
        <v>0</v>
      </c>
      <c r="K37" s="36"/>
      <c r="L37" s="108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</row>
    <row r="38" spans="1:31" s="2" customFormat="1" ht="6.95" customHeight="1">
      <c r="A38" s="36"/>
      <c r="B38" s="41"/>
      <c r="C38" s="36"/>
      <c r="D38" s="36"/>
      <c r="E38" s="36"/>
      <c r="F38" s="36"/>
      <c r="G38" s="36"/>
      <c r="H38" s="36"/>
      <c r="I38" s="36"/>
      <c r="J38" s="36"/>
      <c r="K38" s="36"/>
      <c r="L38" s="108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</row>
    <row r="39" spans="1:31" s="2" customFormat="1" ht="25.35" customHeight="1">
      <c r="A39" s="36"/>
      <c r="B39" s="41"/>
      <c r="C39" s="121"/>
      <c r="D39" s="122" t="s">
        <v>51</v>
      </c>
      <c r="E39" s="123"/>
      <c r="F39" s="123"/>
      <c r="G39" s="124" t="s">
        <v>52</v>
      </c>
      <c r="H39" s="125" t="s">
        <v>53</v>
      </c>
      <c r="I39" s="123"/>
      <c r="J39" s="126">
        <f>SUM(J30:J37)</f>
        <v>0</v>
      </c>
      <c r="K39" s="127"/>
      <c r="L39" s="108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</row>
    <row r="40" spans="1:31" s="2" customFormat="1" ht="14.45" customHeight="1">
      <c r="A40" s="36"/>
      <c r="B40" s="128"/>
      <c r="C40" s="129"/>
      <c r="D40" s="129"/>
      <c r="E40" s="129"/>
      <c r="F40" s="129"/>
      <c r="G40" s="129"/>
      <c r="H40" s="129"/>
      <c r="I40" s="129"/>
      <c r="J40" s="129"/>
      <c r="K40" s="129"/>
      <c r="L40" s="108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</row>
    <row r="44" spans="1:31" s="2" customFormat="1" ht="6.95" customHeight="1">
      <c r="A44" s="36"/>
      <c r="B44" s="130"/>
      <c r="C44" s="131"/>
      <c r="D44" s="131"/>
      <c r="E44" s="131"/>
      <c r="F44" s="131"/>
      <c r="G44" s="131"/>
      <c r="H44" s="131"/>
      <c r="I44" s="131"/>
      <c r="J44" s="131"/>
      <c r="K44" s="131"/>
      <c r="L44" s="108"/>
      <c r="S44" s="36"/>
      <c r="T44" s="36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</row>
    <row r="45" spans="1:31" s="2" customFormat="1" ht="24.95" customHeight="1">
      <c r="A45" s="36"/>
      <c r="B45" s="37"/>
      <c r="C45" s="25" t="s">
        <v>97</v>
      </c>
      <c r="D45" s="38"/>
      <c r="E45" s="38"/>
      <c r="F45" s="38"/>
      <c r="G45" s="38"/>
      <c r="H45" s="38"/>
      <c r="I45" s="38"/>
      <c r="J45" s="38"/>
      <c r="K45" s="38"/>
      <c r="L45" s="108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</row>
    <row r="46" spans="1:31" s="2" customFormat="1" ht="6.95" customHeight="1">
      <c r="A46" s="36"/>
      <c r="B46" s="37"/>
      <c r="C46" s="38"/>
      <c r="D46" s="38"/>
      <c r="E46" s="38"/>
      <c r="F46" s="38"/>
      <c r="G46" s="38"/>
      <c r="H46" s="38"/>
      <c r="I46" s="38"/>
      <c r="J46" s="38"/>
      <c r="K46" s="38"/>
      <c r="L46" s="108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</row>
    <row r="47" spans="1:31" s="2" customFormat="1" ht="12" customHeight="1">
      <c r="A47" s="36"/>
      <c r="B47" s="37"/>
      <c r="C47" s="31" t="s">
        <v>16</v>
      </c>
      <c r="D47" s="38"/>
      <c r="E47" s="38"/>
      <c r="F47" s="38"/>
      <c r="G47" s="38"/>
      <c r="H47" s="38"/>
      <c r="I47" s="38"/>
      <c r="J47" s="38"/>
      <c r="K47" s="38"/>
      <c r="L47" s="108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</row>
    <row r="48" spans="1:31" s="2" customFormat="1" ht="16.5" customHeight="1">
      <c r="A48" s="36"/>
      <c r="B48" s="37"/>
      <c r="C48" s="38"/>
      <c r="D48" s="38"/>
      <c r="E48" s="380" t="str">
        <f>E7</f>
        <v>Přechod pro chodce, ul. Dvořákova, Kyjov</v>
      </c>
      <c r="F48" s="381"/>
      <c r="G48" s="381"/>
      <c r="H48" s="381"/>
      <c r="I48" s="38"/>
      <c r="J48" s="38"/>
      <c r="K48" s="38"/>
      <c r="L48" s="108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</row>
    <row r="49" spans="1:47" s="2" customFormat="1" ht="12" customHeight="1">
      <c r="A49" s="36"/>
      <c r="B49" s="37"/>
      <c r="C49" s="31" t="s">
        <v>93</v>
      </c>
      <c r="D49" s="38"/>
      <c r="E49" s="38"/>
      <c r="F49" s="38"/>
      <c r="G49" s="38"/>
      <c r="H49" s="38"/>
      <c r="I49" s="38"/>
      <c r="J49" s="38"/>
      <c r="K49" s="38"/>
      <c r="L49" s="108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</row>
    <row r="50" spans="1:47" s="2" customFormat="1" ht="16.5" customHeight="1">
      <c r="A50" s="36"/>
      <c r="B50" s="37"/>
      <c r="C50" s="38"/>
      <c r="D50" s="38"/>
      <c r="E50" s="352" t="str">
        <f>E9</f>
        <v>SO 401 - Veřejné osvětlení</v>
      </c>
      <c r="F50" s="382"/>
      <c r="G50" s="382"/>
      <c r="H50" s="382"/>
      <c r="I50" s="38"/>
      <c r="J50" s="38"/>
      <c r="K50" s="38"/>
      <c r="L50" s="108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</row>
    <row r="51" spans="1:47" s="2" customFormat="1" ht="6.95" customHeight="1">
      <c r="A51" s="36"/>
      <c r="B51" s="37"/>
      <c r="C51" s="38"/>
      <c r="D51" s="38"/>
      <c r="E51" s="38"/>
      <c r="F51" s="38"/>
      <c r="G51" s="38"/>
      <c r="H51" s="38"/>
      <c r="I51" s="38"/>
      <c r="J51" s="38"/>
      <c r="K51" s="38"/>
      <c r="L51" s="108"/>
      <c r="S51" s="36"/>
      <c r="T51" s="36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</row>
    <row r="52" spans="1:47" s="2" customFormat="1" ht="12" customHeight="1">
      <c r="A52" s="36"/>
      <c r="B52" s="37"/>
      <c r="C52" s="31" t="s">
        <v>21</v>
      </c>
      <c r="D52" s="38"/>
      <c r="E52" s="38"/>
      <c r="F52" s="29" t="str">
        <f>F12</f>
        <v xml:space="preserve"> </v>
      </c>
      <c r="G52" s="38"/>
      <c r="H52" s="38"/>
      <c r="I52" s="31" t="s">
        <v>23</v>
      </c>
      <c r="J52" s="61" t="str">
        <f>IF(J12="","",J12)</f>
        <v>10. 6. 2024</v>
      </c>
      <c r="K52" s="38"/>
      <c r="L52" s="108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</row>
    <row r="53" spans="1:47" s="2" customFormat="1" ht="6.95" customHeight="1">
      <c r="A53" s="36"/>
      <c r="B53" s="37"/>
      <c r="C53" s="38"/>
      <c r="D53" s="38"/>
      <c r="E53" s="38"/>
      <c r="F53" s="38"/>
      <c r="G53" s="38"/>
      <c r="H53" s="38"/>
      <c r="I53" s="38"/>
      <c r="J53" s="38"/>
      <c r="K53" s="38"/>
      <c r="L53" s="108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</row>
    <row r="54" spans="1:47" s="2" customFormat="1" ht="15.2" customHeight="1">
      <c r="A54" s="36"/>
      <c r="B54" s="37"/>
      <c r="C54" s="31" t="s">
        <v>25</v>
      </c>
      <c r="D54" s="38"/>
      <c r="E54" s="38"/>
      <c r="F54" s="29" t="str">
        <f>E15</f>
        <v>Město Kyjov</v>
      </c>
      <c r="G54" s="38"/>
      <c r="H54" s="38"/>
      <c r="I54" s="31" t="s">
        <v>33</v>
      </c>
      <c r="J54" s="34" t="str">
        <f>E21</f>
        <v xml:space="preserve"> Ing. Vojtěch Holub</v>
      </c>
      <c r="K54" s="38"/>
      <c r="L54" s="108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</row>
    <row r="55" spans="1:47" s="2" customFormat="1" ht="15.2" customHeight="1">
      <c r="A55" s="36"/>
      <c r="B55" s="37"/>
      <c r="C55" s="31" t="s">
        <v>31</v>
      </c>
      <c r="D55" s="38"/>
      <c r="E55" s="38"/>
      <c r="F55" s="29" t="str">
        <f>IF(E18="","",E18)</f>
        <v>Vyplň údaj</v>
      </c>
      <c r="G55" s="38"/>
      <c r="H55" s="38"/>
      <c r="I55" s="31" t="s">
        <v>38</v>
      </c>
      <c r="J55" s="34" t="str">
        <f>E24</f>
        <v xml:space="preserve"> Ing. Vojtěch Holub</v>
      </c>
      <c r="K55" s="38"/>
      <c r="L55" s="108"/>
      <c r="S55" s="36"/>
      <c r="T55" s="36"/>
      <c r="U55" s="36"/>
      <c r="V55" s="36"/>
      <c r="W55" s="36"/>
      <c r="X55" s="36"/>
      <c r="Y55" s="36"/>
      <c r="Z55" s="36"/>
      <c r="AA55" s="36"/>
      <c r="AB55" s="36"/>
      <c r="AC55" s="36"/>
      <c r="AD55" s="36"/>
      <c r="AE55" s="36"/>
    </row>
    <row r="56" spans="1:47" s="2" customFormat="1" ht="10.35" customHeight="1">
      <c r="A56" s="36"/>
      <c r="B56" s="37"/>
      <c r="C56" s="38"/>
      <c r="D56" s="38"/>
      <c r="E56" s="38"/>
      <c r="F56" s="38"/>
      <c r="G56" s="38"/>
      <c r="H56" s="38"/>
      <c r="I56" s="38"/>
      <c r="J56" s="38"/>
      <c r="K56" s="38"/>
      <c r="L56" s="108"/>
      <c r="S56" s="36"/>
      <c r="T56" s="36"/>
      <c r="U56" s="36"/>
      <c r="V56" s="36"/>
      <c r="W56" s="36"/>
      <c r="X56" s="36"/>
      <c r="Y56" s="36"/>
      <c r="Z56" s="36"/>
      <c r="AA56" s="36"/>
      <c r="AB56" s="36"/>
      <c r="AC56" s="36"/>
      <c r="AD56" s="36"/>
      <c r="AE56" s="36"/>
    </row>
    <row r="57" spans="1:47" s="2" customFormat="1" ht="29.25" customHeight="1">
      <c r="A57" s="36"/>
      <c r="B57" s="37"/>
      <c r="C57" s="132" t="s">
        <v>98</v>
      </c>
      <c r="D57" s="133"/>
      <c r="E57" s="133"/>
      <c r="F57" s="133"/>
      <c r="G57" s="133"/>
      <c r="H57" s="133"/>
      <c r="I57" s="133"/>
      <c r="J57" s="134" t="s">
        <v>99</v>
      </c>
      <c r="K57" s="133"/>
      <c r="L57" s="108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6"/>
      <c r="AE57" s="36"/>
    </row>
    <row r="58" spans="1:47" s="2" customFormat="1" ht="10.35" customHeight="1">
      <c r="A58" s="36"/>
      <c r="B58" s="37"/>
      <c r="C58" s="38"/>
      <c r="D58" s="38"/>
      <c r="E58" s="38"/>
      <c r="F58" s="38"/>
      <c r="G58" s="38"/>
      <c r="H58" s="38"/>
      <c r="I58" s="38"/>
      <c r="J58" s="38"/>
      <c r="K58" s="38"/>
      <c r="L58" s="108"/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36"/>
    </row>
    <row r="59" spans="1:47" s="2" customFormat="1" ht="22.9" customHeight="1">
      <c r="A59" s="36"/>
      <c r="B59" s="37"/>
      <c r="C59" s="135" t="s">
        <v>73</v>
      </c>
      <c r="D59" s="38"/>
      <c r="E59" s="38"/>
      <c r="F59" s="38"/>
      <c r="G59" s="38"/>
      <c r="H59" s="38"/>
      <c r="I59" s="38"/>
      <c r="J59" s="79">
        <f>J91</f>
        <v>0</v>
      </c>
      <c r="K59" s="38"/>
      <c r="L59" s="108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U59" s="19" t="s">
        <v>100</v>
      </c>
    </row>
    <row r="60" spans="1:47" s="9" customFormat="1" ht="24.95" customHeight="1">
      <c r="B60" s="136"/>
      <c r="C60" s="137"/>
      <c r="D60" s="138" t="s">
        <v>169</v>
      </c>
      <c r="E60" s="139"/>
      <c r="F60" s="139"/>
      <c r="G60" s="139"/>
      <c r="H60" s="139"/>
      <c r="I60" s="139"/>
      <c r="J60" s="140">
        <f>J92</f>
        <v>0</v>
      </c>
      <c r="K60" s="137"/>
      <c r="L60" s="141"/>
    </row>
    <row r="61" spans="1:47" s="10" customFormat="1" ht="19.899999999999999" customHeight="1">
      <c r="B61" s="142"/>
      <c r="C61" s="143"/>
      <c r="D61" s="144" t="s">
        <v>170</v>
      </c>
      <c r="E61" s="145"/>
      <c r="F61" s="145"/>
      <c r="G61" s="145"/>
      <c r="H61" s="145"/>
      <c r="I61" s="145"/>
      <c r="J61" s="146">
        <f>J93</f>
        <v>0</v>
      </c>
      <c r="K61" s="143"/>
      <c r="L61" s="147"/>
    </row>
    <row r="62" spans="1:47" s="10" customFormat="1" ht="19.899999999999999" customHeight="1">
      <c r="B62" s="142"/>
      <c r="C62" s="143"/>
      <c r="D62" s="144" t="s">
        <v>171</v>
      </c>
      <c r="E62" s="145"/>
      <c r="F62" s="145"/>
      <c r="G62" s="145"/>
      <c r="H62" s="145"/>
      <c r="I62" s="145"/>
      <c r="J62" s="146">
        <f>J150</f>
        <v>0</v>
      </c>
      <c r="K62" s="143"/>
      <c r="L62" s="147"/>
    </row>
    <row r="63" spans="1:47" s="10" customFormat="1" ht="19.899999999999999" customHeight="1">
      <c r="B63" s="142"/>
      <c r="C63" s="143"/>
      <c r="D63" s="144" t="s">
        <v>172</v>
      </c>
      <c r="E63" s="145"/>
      <c r="F63" s="145"/>
      <c r="G63" s="145"/>
      <c r="H63" s="145"/>
      <c r="I63" s="145"/>
      <c r="J63" s="146">
        <f>J158</f>
        <v>0</v>
      </c>
      <c r="K63" s="143"/>
      <c r="L63" s="147"/>
    </row>
    <row r="64" spans="1:47" s="10" customFormat="1" ht="19.899999999999999" customHeight="1">
      <c r="B64" s="142"/>
      <c r="C64" s="143"/>
      <c r="D64" s="144" t="s">
        <v>173</v>
      </c>
      <c r="E64" s="145"/>
      <c r="F64" s="145"/>
      <c r="G64" s="145"/>
      <c r="H64" s="145"/>
      <c r="I64" s="145"/>
      <c r="J64" s="146">
        <f>J162</f>
        <v>0</v>
      </c>
      <c r="K64" s="143"/>
      <c r="L64" s="147"/>
    </row>
    <row r="65" spans="1:31" s="10" customFormat="1" ht="19.899999999999999" customHeight="1">
      <c r="B65" s="142"/>
      <c r="C65" s="143"/>
      <c r="D65" s="144" t="s">
        <v>174</v>
      </c>
      <c r="E65" s="145"/>
      <c r="F65" s="145"/>
      <c r="G65" s="145"/>
      <c r="H65" s="145"/>
      <c r="I65" s="145"/>
      <c r="J65" s="146">
        <f>J173</f>
        <v>0</v>
      </c>
      <c r="K65" s="143"/>
      <c r="L65" s="147"/>
    </row>
    <row r="66" spans="1:31" s="10" customFormat="1" ht="19.899999999999999" customHeight="1">
      <c r="B66" s="142"/>
      <c r="C66" s="143"/>
      <c r="D66" s="144" t="s">
        <v>175</v>
      </c>
      <c r="E66" s="145"/>
      <c r="F66" s="145"/>
      <c r="G66" s="145"/>
      <c r="H66" s="145"/>
      <c r="I66" s="145"/>
      <c r="J66" s="146">
        <f>J181</f>
        <v>0</v>
      </c>
      <c r="K66" s="143"/>
      <c r="L66" s="147"/>
    </row>
    <row r="67" spans="1:31" s="9" customFormat="1" ht="24.95" customHeight="1">
      <c r="B67" s="136"/>
      <c r="C67" s="137"/>
      <c r="D67" s="138" t="s">
        <v>176</v>
      </c>
      <c r="E67" s="139"/>
      <c r="F67" s="139"/>
      <c r="G67" s="139"/>
      <c r="H67" s="139"/>
      <c r="I67" s="139"/>
      <c r="J67" s="140">
        <f>J184</f>
        <v>0</v>
      </c>
      <c r="K67" s="137"/>
      <c r="L67" s="141"/>
    </row>
    <row r="68" spans="1:31" s="10" customFormat="1" ht="19.899999999999999" customHeight="1">
      <c r="B68" s="142"/>
      <c r="C68" s="143"/>
      <c r="D68" s="144" t="s">
        <v>177</v>
      </c>
      <c r="E68" s="145"/>
      <c r="F68" s="145"/>
      <c r="G68" s="145"/>
      <c r="H68" s="145"/>
      <c r="I68" s="145"/>
      <c r="J68" s="146">
        <f>J185</f>
        <v>0</v>
      </c>
      <c r="K68" s="143"/>
      <c r="L68" s="147"/>
    </row>
    <row r="69" spans="1:31" s="9" customFormat="1" ht="24.95" customHeight="1">
      <c r="B69" s="136"/>
      <c r="C69" s="137"/>
      <c r="D69" s="138" t="s">
        <v>178</v>
      </c>
      <c r="E69" s="139"/>
      <c r="F69" s="139"/>
      <c r="G69" s="139"/>
      <c r="H69" s="139"/>
      <c r="I69" s="139"/>
      <c r="J69" s="140">
        <f>J200</f>
        <v>0</v>
      </c>
      <c r="K69" s="137"/>
      <c r="L69" s="141"/>
    </row>
    <row r="70" spans="1:31" s="10" customFormat="1" ht="19.899999999999999" customHeight="1">
      <c r="B70" s="142"/>
      <c r="C70" s="143"/>
      <c r="D70" s="144" t="s">
        <v>179</v>
      </c>
      <c r="E70" s="145"/>
      <c r="F70" s="145"/>
      <c r="G70" s="145"/>
      <c r="H70" s="145"/>
      <c r="I70" s="145"/>
      <c r="J70" s="146">
        <f>J201</f>
        <v>0</v>
      </c>
      <c r="K70" s="143"/>
      <c r="L70" s="147"/>
    </row>
    <row r="71" spans="1:31" s="10" customFormat="1" ht="19.899999999999999" customHeight="1">
      <c r="B71" s="142"/>
      <c r="C71" s="143"/>
      <c r="D71" s="144" t="s">
        <v>180</v>
      </c>
      <c r="E71" s="145"/>
      <c r="F71" s="145"/>
      <c r="G71" s="145"/>
      <c r="H71" s="145"/>
      <c r="I71" s="145"/>
      <c r="J71" s="146">
        <f>J224</f>
        <v>0</v>
      </c>
      <c r="K71" s="143"/>
      <c r="L71" s="147"/>
    </row>
    <row r="72" spans="1:31" s="2" customFormat="1" ht="21.75" customHeight="1">
      <c r="A72" s="36"/>
      <c r="B72" s="37"/>
      <c r="C72" s="38"/>
      <c r="D72" s="38"/>
      <c r="E72" s="38"/>
      <c r="F72" s="38"/>
      <c r="G72" s="38"/>
      <c r="H72" s="38"/>
      <c r="I72" s="38"/>
      <c r="J72" s="38"/>
      <c r="K72" s="38"/>
      <c r="L72" s="108"/>
      <c r="S72" s="36"/>
      <c r="T72" s="36"/>
      <c r="U72" s="36"/>
      <c r="V72" s="36"/>
      <c r="W72" s="36"/>
      <c r="X72" s="36"/>
      <c r="Y72" s="36"/>
      <c r="Z72" s="36"/>
      <c r="AA72" s="36"/>
      <c r="AB72" s="36"/>
      <c r="AC72" s="36"/>
      <c r="AD72" s="36"/>
      <c r="AE72" s="36"/>
    </row>
    <row r="73" spans="1:31" s="2" customFormat="1" ht="6.95" customHeight="1">
      <c r="A73" s="36"/>
      <c r="B73" s="49"/>
      <c r="C73" s="50"/>
      <c r="D73" s="50"/>
      <c r="E73" s="50"/>
      <c r="F73" s="50"/>
      <c r="G73" s="50"/>
      <c r="H73" s="50"/>
      <c r="I73" s="50"/>
      <c r="J73" s="50"/>
      <c r="K73" s="50"/>
      <c r="L73" s="108"/>
      <c r="S73" s="36"/>
      <c r="T73" s="36"/>
      <c r="U73" s="36"/>
      <c r="V73" s="36"/>
      <c r="W73" s="36"/>
      <c r="X73" s="36"/>
      <c r="Y73" s="36"/>
      <c r="Z73" s="36"/>
      <c r="AA73" s="36"/>
      <c r="AB73" s="36"/>
      <c r="AC73" s="36"/>
      <c r="AD73" s="36"/>
      <c r="AE73" s="36"/>
    </row>
    <row r="77" spans="1:31" s="2" customFormat="1" ht="6.95" customHeight="1">
      <c r="A77" s="36"/>
      <c r="B77" s="51"/>
      <c r="C77" s="52"/>
      <c r="D77" s="52"/>
      <c r="E77" s="52"/>
      <c r="F77" s="52"/>
      <c r="G77" s="52"/>
      <c r="H77" s="52"/>
      <c r="I77" s="52"/>
      <c r="J77" s="52"/>
      <c r="K77" s="52"/>
      <c r="L77" s="108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</row>
    <row r="78" spans="1:31" s="2" customFormat="1" ht="24.95" customHeight="1">
      <c r="A78" s="36"/>
      <c r="B78" s="37"/>
      <c r="C78" s="25" t="s">
        <v>105</v>
      </c>
      <c r="D78" s="38"/>
      <c r="E78" s="38"/>
      <c r="F78" s="38"/>
      <c r="G78" s="38"/>
      <c r="H78" s="38"/>
      <c r="I78" s="38"/>
      <c r="J78" s="38"/>
      <c r="K78" s="38"/>
      <c r="L78" s="108"/>
      <c r="S78" s="36"/>
      <c r="T78" s="36"/>
      <c r="U78" s="36"/>
      <c r="V78" s="36"/>
      <c r="W78" s="36"/>
      <c r="X78" s="36"/>
      <c r="Y78" s="36"/>
      <c r="Z78" s="36"/>
      <c r="AA78" s="36"/>
      <c r="AB78" s="36"/>
      <c r="AC78" s="36"/>
      <c r="AD78" s="36"/>
      <c r="AE78" s="36"/>
    </row>
    <row r="79" spans="1:31" s="2" customFormat="1" ht="6.95" customHeight="1">
      <c r="A79" s="36"/>
      <c r="B79" s="37"/>
      <c r="C79" s="38"/>
      <c r="D79" s="38"/>
      <c r="E79" s="38"/>
      <c r="F79" s="38"/>
      <c r="G79" s="38"/>
      <c r="H79" s="38"/>
      <c r="I79" s="38"/>
      <c r="J79" s="38"/>
      <c r="K79" s="38"/>
      <c r="L79" s="108"/>
      <c r="S79" s="36"/>
      <c r="T79" s="36"/>
      <c r="U79" s="36"/>
      <c r="V79" s="36"/>
      <c r="W79" s="36"/>
      <c r="X79" s="36"/>
      <c r="Y79" s="36"/>
      <c r="Z79" s="36"/>
      <c r="AA79" s="36"/>
      <c r="AB79" s="36"/>
      <c r="AC79" s="36"/>
      <c r="AD79" s="36"/>
      <c r="AE79" s="36"/>
    </row>
    <row r="80" spans="1:31" s="2" customFormat="1" ht="12" customHeight="1">
      <c r="A80" s="36"/>
      <c r="B80" s="37"/>
      <c r="C80" s="31" t="s">
        <v>16</v>
      </c>
      <c r="D80" s="38"/>
      <c r="E80" s="38"/>
      <c r="F80" s="38"/>
      <c r="G80" s="38"/>
      <c r="H80" s="38"/>
      <c r="I80" s="38"/>
      <c r="J80" s="38"/>
      <c r="K80" s="38"/>
      <c r="L80" s="108"/>
      <c r="S80" s="36"/>
      <c r="T80" s="36"/>
      <c r="U80" s="36"/>
      <c r="V80" s="36"/>
      <c r="W80" s="36"/>
      <c r="X80" s="36"/>
      <c r="Y80" s="36"/>
      <c r="Z80" s="36"/>
      <c r="AA80" s="36"/>
      <c r="AB80" s="36"/>
      <c r="AC80" s="36"/>
      <c r="AD80" s="36"/>
      <c r="AE80" s="36"/>
    </row>
    <row r="81" spans="1:65" s="2" customFormat="1" ht="16.5" customHeight="1">
      <c r="A81" s="36"/>
      <c r="B81" s="37"/>
      <c r="C81" s="38"/>
      <c r="D81" s="38"/>
      <c r="E81" s="380" t="str">
        <f>E7</f>
        <v>Přechod pro chodce, ul. Dvořákova, Kyjov</v>
      </c>
      <c r="F81" s="381"/>
      <c r="G81" s="381"/>
      <c r="H81" s="381"/>
      <c r="I81" s="38"/>
      <c r="J81" s="38"/>
      <c r="K81" s="38"/>
      <c r="L81" s="108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</row>
    <row r="82" spans="1:65" s="2" customFormat="1" ht="12" customHeight="1">
      <c r="A82" s="36"/>
      <c r="B82" s="37"/>
      <c r="C82" s="31" t="s">
        <v>93</v>
      </c>
      <c r="D82" s="38"/>
      <c r="E82" s="38"/>
      <c r="F82" s="38"/>
      <c r="G82" s="38"/>
      <c r="H82" s="38"/>
      <c r="I82" s="38"/>
      <c r="J82" s="38"/>
      <c r="K82" s="38"/>
      <c r="L82" s="108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</row>
    <row r="83" spans="1:65" s="2" customFormat="1" ht="16.5" customHeight="1">
      <c r="A83" s="36"/>
      <c r="B83" s="37"/>
      <c r="C83" s="38"/>
      <c r="D83" s="38"/>
      <c r="E83" s="352" t="str">
        <f>E9</f>
        <v>SO 401 - Veřejné osvětlení</v>
      </c>
      <c r="F83" s="382"/>
      <c r="G83" s="382"/>
      <c r="H83" s="382"/>
      <c r="I83" s="38"/>
      <c r="J83" s="38"/>
      <c r="K83" s="38"/>
      <c r="L83" s="108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</row>
    <row r="84" spans="1:65" s="2" customFormat="1" ht="6.95" customHeight="1">
      <c r="A84" s="36"/>
      <c r="B84" s="37"/>
      <c r="C84" s="38"/>
      <c r="D84" s="38"/>
      <c r="E84" s="38"/>
      <c r="F84" s="38"/>
      <c r="G84" s="38"/>
      <c r="H84" s="38"/>
      <c r="I84" s="38"/>
      <c r="J84" s="38"/>
      <c r="K84" s="38"/>
      <c r="L84" s="108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</row>
    <row r="85" spans="1:65" s="2" customFormat="1" ht="12" customHeight="1">
      <c r="A85" s="36"/>
      <c r="B85" s="37"/>
      <c r="C85" s="31" t="s">
        <v>21</v>
      </c>
      <c r="D85" s="38"/>
      <c r="E85" s="38"/>
      <c r="F85" s="29" t="str">
        <f>F12</f>
        <v xml:space="preserve"> </v>
      </c>
      <c r="G85" s="38"/>
      <c r="H85" s="38"/>
      <c r="I85" s="31" t="s">
        <v>23</v>
      </c>
      <c r="J85" s="61" t="str">
        <f>IF(J12="","",J12)</f>
        <v>10. 6. 2024</v>
      </c>
      <c r="K85" s="38"/>
      <c r="L85" s="108"/>
      <c r="S85" s="36"/>
      <c r="T85" s="36"/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</row>
    <row r="86" spans="1:65" s="2" customFormat="1" ht="6.95" customHeight="1">
      <c r="A86" s="36"/>
      <c r="B86" s="37"/>
      <c r="C86" s="38"/>
      <c r="D86" s="38"/>
      <c r="E86" s="38"/>
      <c r="F86" s="38"/>
      <c r="G86" s="38"/>
      <c r="H86" s="38"/>
      <c r="I86" s="38"/>
      <c r="J86" s="38"/>
      <c r="K86" s="38"/>
      <c r="L86" s="108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</row>
    <row r="87" spans="1:65" s="2" customFormat="1" ht="15.2" customHeight="1">
      <c r="A87" s="36"/>
      <c r="B87" s="37"/>
      <c r="C87" s="31" t="s">
        <v>25</v>
      </c>
      <c r="D87" s="38"/>
      <c r="E87" s="38"/>
      <c r="F87" s="29" t="str">
        <f>E15</f>
        <v>Město Kyjov</v>
      </c>
      <c r="G87" s="38"/>
      <c r="H87" s="38"/>
      <c r="I87" s="31" t="s">
        <v>33</v>
      </c>
      <c r="J87" s="34" t="str">
        <f>E21</f>
        <v xml:space="preserve"> Ing. Vojtěch Holub</v>
      </c>
      <c r="K87" s="38"/>
      <c r="L87" s="108"/>
      <c r="S87" s="36"/>
      <c r="T87" s="36"/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</row>
    <row r="88" spans="1:65" s="2" customFormat="1" ht="15.2" customHeight="1">
      <c r="A88" s="36"/>
      <c r="B88" s="37"/>
      <c r="C88" s="31" t="s">
        <v>31</v>
      </c>
      <c r="D88" s="38"/>
      <c r="E88" s="38"/>
      <c r="F88" s="29" t="str">
        <f>IF(E18="","",E18)</f>
        <v>Vyplň údaj</v>
      </c>
      <c r="G88" s="38"/>
      <c r="H88" s="38"/>
      <c r="I88" s="31" t="s">
        <v>38</v>
      </c>
      <c r="J88" s="34" t="str">
        <f>E24</f>
        <v xml:space="preserve"> Ing. Vojtěch Holub</v>
      </c>
      <c r="K88" s="38"/>
      <c r="L88" s="108"/>
      <c r="S88" s="36"/>
      <c r="T88" s="36"/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</row>
    <row r="89" spans="1:65" s="2" customFormat="1" ht="10.35" customHeight="1">
      <c r="A89" s="36"/>
      <c r="B89" s="37"/>
      <c r="C89" s="38"/>
      <c r="D89" s="38"/>
      <c r="E89" s="38"/>
      <c r="F89" s="38"/>
      <c r="G89" s="38"/>
      <c r="H89" s="38"/>
      <c r="I89" s="38"/>
      <c r="J89" s="38"/>
      <c r="K89" s="38"/>
      <c r="L89" s="108"/>
      <c r="S89" s="36"/>
      <c r="T89" s="36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</row>
    <row r="90" spans="1:65" s="11" customFormat="1" ht="29.25" customHeight="1">
      <c r="A90" s="148"/>
      <c r="B90" s="149"/>
      <c r="C90" s="150" t="s">
        <v>106</v>
      </c>
      <c r="D90" s="151" t="s">
        <v>60</v>
      </c>
      <c r="E90" s="151" t="s">
        <v>56</v>
      </c>
      <c r="F90" s="151" t="s">
        <v>57</v>
      </c>
      <c r="G90" s="151" t="s">
        <v>107</v>
      </c>
      <c r="H90" s="151" t="s">
        <v>108</v>
      </c>
      <c r="I90" s="151" t="s">
        <v>109</v>
      </c>
      <c r="J90" s="151" t="s">
        <v>99</v>
      </c>
      <c r="K90" s="152" t="s">
        <v>110</v>
      </c>
      <c r="L90" s="153"/>
      <c r="M90" s="70" t="s">
        <v>19</v>
      </c>
      <c r="N90" s="71" t="s">
        <v>45</v>
      </c>
      <c r="O90" s="71" t="s">
        <v>111</v>
      </c>
      <c r="P90" s="71" t="s">
        <v>112</v>
      </c>
      <c r="Q90" s="71" t="s">
        <v>113</v>
      </c>
      <c r="R90" s="71" t="s">
        <v>114</v>
      </c>
      <c r="S90" s="71" t="s">
        <v>115</v>
      </c>
      <c r="T90" s="72" t="s">
        <v>116</v>
      </c>
      <c r="U90" s="148"/>
      <c r="V90" s="148"/>
      <c r="W90" s="148"/>
      <c r="X90" s="148"/>
      <c r="Y90" s="148"/>
      <c r="Z90" s="148"/>
      <c r="AA90" s="148"/>
      <c r="AB90" s="148"/>
      <c r="AC90" s="148"/>
      <c r="AD90" s="148"/>
      <c r="AE90" s="148"/>
    </row>
    <row r="91" spans="1:65" s="2" customFormat="1" ht="22.9" customHeight="1">
      <c r="A91" s="36"/>
      <c r="B91" s="37"/>
      <c r="C91" s="77" t="s">
        <v>117</v>
      </c>
      <c r="D91" s="38"/>
      <c r="E91" s="38"/>
      <c r="F91" s="38"/>
      <c r="G91" s="38"/>
      <c r="H91" s="38"/>
      <c r="I91" s="38"/>
      <c r="J91" s="154">
        <f>BK91</f>
        <v>0</v>
      </c>
      <c r="K91" s="38"/>
      <c r="L91" s="41"/>
      <c r="M91" s="73"/>
      <c r="N91" s="155"/>
      <c r="O91" s="74"/>
      <c r="P91" s="156">
        <f>P92+P184+P200</f>
        <v>0</v>
      </c>
      <c r="Q91" s="74"/>
      <c r="R91" s="156">
        <f>R92+R184+R200</f>
        <v>20.754362119999996</v>
      </c>
      <c r="S91" s="74"/>
      <c r="T91" s="157">
        <f>T92+T184+T200</f>
        <v>4.0880000000000001</v>
      </c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  <c r="AT91" s="19" t="s">
        <v>74</v>
      </c>
      <c r="AU91" s="19" t="s">
        <v>100</v>
      </c>
      <c r="BK91" s="158">
        <f>BK92+BK184+BK200</f>
        <v>0</v>
      </c>
    </row>
    <row r="92" spans="1:65" s="12" customFormat="1" ht="25.9" customHeight="1">
      <c r="B92" s="159"/>
      <c r="C92" s="160"/>
      <c r="D92" s="161" t="s">
        <v>74</v>
      </c>
      <c r="E92" s="162" t="s">
        <v>181</v>
      </c>
      <c r="F92" s="162" t="s">
        <v>182</v>
      </c>
      <c r="G92" s="160"/>
      <c r="H92" s="160"/>
      <c r="I92" s="163"/>
      <c r="J92" s="164">
        <f>BK92</f>
        <v>0</v>
      </c>
      <c r="K92" s="160"/>
      <c r="L92" s="165"/>
      <c r="M92" s="166"/>
      <c r="N92" s="167"/>
      <c r="O92" s="167"/>
      <c r="P92" s="168">
        <f>P93+P150+P158+P162+P173+P181</f>
        <v>0</v>
      </c>
      <c r="Q92" s="167"/>
      <c r="R92" s="168">
        <f>R93+R150+R158+R162+R173+R181</f>
        <v>20.333747519999999</v>
      </c>
      <c r="S92" s="167"/>
      <c r="T92" s="169">
        <f>T93+T150+T158+T162+T173+T181</f>
        <v>4.0880000000000001</v>
      </c>
      <c r="AR92" s="170" t="s">
        <v>83</v>
      </c>
      <c r="AT92" s="171" t="s">
        <v>74</v>
      </c>
      <c r="AU92" s="171" t="s">
        <v>75</v>
      </c>
      <c r="AY92" s="170" t="s">
        <v>120</v>
      </c>
      <c r="BK92" s="172">
        <f>BK93+BK150+BK158+BK162+BK173+BK181</f>
        <v>0</v>
      </c>
    </row>
    <row r="93" spans="1:65" s="12" customFormat="1" ht="22.9" customHeight="1">
      <c r="B93" s="159"/>
      <c r="C93" s="160"/>
      <c r="D93" s="161" t="s">
        <v>74</v>
      </c>
      <c r="E93" s="173" t="s">
        <v>83</v>
      </c>
      <c r="F93" s="173" t="s">
        <v>183</v>
      </c>
      <c r="G93" s="160"/>
      <c r="H93" s="160"/>
      <c r="I93" s="163"/>
      <c r="J93" s="174">
        <f>BK93</f>
        <v>0</v>
      </c>
      <c r="K93" s="160"/>
      <c r="L93" s="165"/>
      <c r="M93" s="166"/>
      <c r="N93" s="167"/>
      <c r="O93" s="167"/>
      <c r="P93" s="168">
        <f>SUM(P94:P149)</f>
        <v>0</v>
      </c>
      <c r="Q93" s="167"/>
      <c r="R93" s="168">
        <f>SUM(R94:R149)</f>
        <v>8.3126713999999993</v>
      </c>
      <c r="S93" s="167"/>
      <c r="T93" s="169">
        <f>SUM(T94:T149)</f>
        <v>4.0880000000000001</v>
      </c>
      <c r="AR93" s="170" t="s">
        <v>83</v>
      </c>
      <c r="AT93" s="171" t="s">
        <v>74</v>
      </c>
      <c r="AU93" s="171" t="s">
        <v>83</v>
      </c>
      <c r="AY93" s="170" t="s">
        <v>120</v>
      </c>
      <c r="BK93" s="172">
        <f>SUM(BK94:BK149)</f>
        <v>0</v>
      </c>
    </row>
    <row r="94" spans="1:65" s="2" customFormat="1" ht="66.75" customHeight="1">
      <c r="A94" s="36"/>
      <c r="B94" s="37"/>
      <c r="C94" s="175" t="s">
        <v>83</v>
      </c>
      <c r="D94" s="175" t="s">
        <v>123</v>
      </c>
      <c r="E94" s="176" t="s">
        <v>184</v>
      </c>
      <c r="F94" s="177" t="s">
        <v>185</v>
      </c>
      <c r="G94" s="178" t="s">
        <v>186</v>
      </c>
      <c r="H94" s="179">
        <v>7.3</v>
      </c>
      <c r="I94" s="180"/>
      <c r="J94" s="181">
        <f>ROUND(I94*H94,2)</f>
        <v>0</v>
      </c>
      <c r="K94" s="177" t="s">
        <v>187</v>
      </c>
      <c r="L94" s="41"/>
      <c r="M94" s="182" t="s">
        <v>19</v>
      </c>
      <c r="N94" s="183" t="s">
        <v>46</v>
      </c>
      <c r="O94" s="66"/>
      <c r="P94" s="184">
        <f>O94*H94</f>
        <v>0</v>
      </c>
      <c r="Q94" s="184">
        <v>0</v>
      </c>
      <c r="R94" s="184">
        <f>Q94*H94</f>
        <v>0</v>
      </c>
      <c r="S94" s="184">
        <v>0.26</v>
      </c>
      <c r="T94" s="185">
        <f>S94*H94</f>
        <v>1.8979999999999999</v>
      </c>
      <c r="U94" s="36"/>
      <c r="V94" s="36"/>
      <c r="W94" s="36"/>
      <c r="X94" s="36"/>
      <c r="Y94" s="36"/>
      <c r="Z94" s="36"/>
      <c r="AA94" s="36"/>
      <c r="AB94" s="36"/>
      <c r="AC94" s="36"/>
      <c r="AD94" s="36"/>
      <c r="AE94" s="36"/>
      <c r="AR94" s="186" t="s">
        <v>139</v>
      </c>
      <c r="AT94" s="186" t="s">
        <v>123</v>
      </c>
      <c r="AU94" s="186" t="s">
        <v>85</v>
      </c>
      <c r="AY94" s="19" t="s">
        <v>120</v>
      </c>
      <c r="BE94" s="187">
        <f>IF(N94="základní",J94,0)</f>
        <v>0</v>
      </c>
      <c r="BF94" s="187">
        <f>IF(N94="snížená",J94,0)</f>
        <v>0</v>
      </c>
      <c r="BG94" s="187">
        <f>IF(N94="zákl. přenesená",J94,0)</f>
        <v>0</v>
      </c>
      <c r="BH94" s="187">
        <f>IF(N94="sníž. přenesená",J94,0)</f>
        <v>0</v>
      </c>
      <c r="BI94" s="187">
        <f>IF(N94="nulová",J94,0)</f>
        <v>0</v>
      </c>
      <c r="BJ94" s="19" t="s">
        <v>83</v>
      </c>
      <c r="BK94" s="187">
        <f>ROUND(I94*H94,2)</f>
        <v>0</v>
      </c>
      <c r="BL94" s="19" t="s">
        <v>139</v>
      </c>
      <c r="BM94" s="186" t="s">
        <v>188</v>
      </c>
    </row>
    <row r="95" spans="1:65" s="2" customFormat="1" ht="11.25">
      <c r="A95" s="36"/>
      <c r="B95" s="37"/>
      <c r="C95" s="38"/>
      <c r="D95" s="211" t="s">
        <v>189</v>
      </c>
      <c r="E95" s="38"/>
      <c r="F95" s="212" t="s">
        <v>190</v>
      </c>
      <c r="G95" s="38"/>
      <c r="H95" s="38"/>
      <c r="I95" s="213"/>
      <c r="J95" s="38"/>
      <c r="K95" s="38"/>
      <c r="L95" s="41"/>
      <c r="M95" s="214"/>
      <c r="N95" s="215"/>
      <c r="O95" s="66"/>
      <c r="P95" s="66"/>
      <c r="Q95" s="66"/>
      <c r="R95" s="66"/>
      <c r="S95" s="66"/>
      <c r="T95" s="67"/>
      <c r="U95" s="36"/>
      <c r="V95" s="36"/>
      <c r="W95" s="36"/>
      <c r="X95" s="36"/>
      <c r="Y95" s="36"/>
      <c r="Z95" s="36"/>
      <c r="AA95" s="36"/>
      <c r="AB95" s="36"/>
      <c r="AC95" s="36"/>
      <c r="AD95" s="36"/>
      <c r="AE95" s="36"/>
      <c r="AT95" s="19" t="s">
        <v>189</v>
      </c>
      <c r="AU95" s="19" t="s">
        <v>85</v>
      </c>
    </row>
    <row r="96" spans="1:65" s="2" customFormat="1" ht="66.75" customHeight="1">
      <c r="A96" s="36"/>
      <c r="B96" s="37"/>
      <c r="C96" s="175" t="s">
        <v>85</v>
      </c>
      <c r="D96" s="175" t="s">
        <v>123</v>
      </c>
      <c r="E96" s="176" t="s">
        <v>191</v>
      </c>
      <c r="F96" s="177" t="s">
        <v>192</v>
      </c>
      <c r="G96" s="178" t="s">
        <v>186</v>
      </c>
      <c r="H96" s="179">
        <v>7.3</v>
      </c>
      <c r="I96" s="180"/>
      <c r="J96" s="181">
        <f>ROUND(I96*H96,2)</f>
        <v>0</v>
      </c>
      <c r="K96" s="177" t="s">
        <v>187</v>
      </c>
      <c r="L96" s="41"/>
      <c r="M96" s="182" t="s">
        <v>19</v>
      </c>
      <c r="N96" s="183" t="s">
        <v>46</v>
      </c>
      <c r="O96" s="66"/>
      <c r="P96" s="184">
        <f>O96*H96</f>
        <v>0</v>
      </c>
      <c r="Q96" s="184">
        <v>0</v>
      </c>
      <c r="R96" s="184">
        <f>Q96*H96</f>
        <v>0</v>
      </c>
      <c r="S96" s="184">
        <v>0.3</v>
      </c>
      <c r="T96" s="185">
        <f>S96*H96</f>
        <v>2.19</v>
      </c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  <c r="AR96" s="186" t="s">
        <v>139</v>
      </c>
      <c r="AT96" s="186" t="s">
        <v>123</v>
      </c>
      <c r="AU96" s="186" t="s">
        <v>85</v>
      </c>
      <c r="AY96" s="19" t="s">
        <v>120</v>
      </c>
      <c r="BE96" s="187">
        <f>IF(N96="základní",J96,0)</f>
        <v>0</v>
      </c>
      <c r="BF96" s="187">
        <f>IF(N96="snížená",J96,0)</f>
        <v>0</v>
      </c>
      <c r="BG96" s="187">
        <f>IF(N96="zákl. přenesená",J96,0)</f>
        <v>0</v>
      </c>
      <c r="BH96" s="187">
        <f>IF(N96="sníž. přenesená",J96,0)</f>
        <v>0</v>
      </c>
      <c r="BI96" s="187">
        <f>IF(N96="nulová",J96,0)</f>
        <v>0</v>
      </c>
      <c r="BJ96" s="19" t="s">
        <v>83</v>
      </c>
      <c r="BK96" s="187">
        <f>ROUND(I96*H96,2)</f>
        <v>0</v>
      </c>
      <c r="BL96" s="19" t="s">
        <v>139</v>
      </c>
      <c r="BM96" s="186" t="s">
        <v>193</v>
      </c>
    </row>
    <row r="97" spans="1:65" s="2" customFormat="1" ht="11.25">
      <c r="A97" s="36"/>
      <c r="B97" s="37"/>
      <c r="C97" s="38"/>
      <c r="D97" s="211" t="s">
        <v>189</v>
      </c>
      <c r="E97" s="38"/>
      <c r="F97" s="212" t="s">
        <v>194</v>
      </c>
      <c r="G97" s="38"/>
      <c r="H97" s="38"/>
      <c r="I97" s="213"/>
      <c r="J97" s="38"/>
      <c r="K97" s="38"/>
      <c r="L97" s="41"/>
      <c r="M97" s="214"/>
      <c r="N97" s="215"/>
      <c r="O97" s="66"/>
      <c r="P97" s="66"/>
      <c r="Q97" s="66"/>
      <c r="R97" s="66"/>
      <c r="S97" s="66"/>
      <c r="T97" s="67"/>
      <c r="U97" s="36"/>
      <c r="V97" s="36"/>
      <c r="W97" s="36"/>
      <c r="X97" s="36"/>
      <c r="Y97" s="36"/>
      <c r="Z97" s="36"/>
      <c r="AA97" s="36"/>
      <c r="AB97" s="36"/>
      <c r="AC97" s="36"/>
      <c r="AD97" s="36"/>
      <c r="AE97" s="36"/>
      <c r="AT97" s="19" t="s">
        <v>189</v>
      </c>
      <c r="AU97" s="19" t="s">
        <v>85</v>
      </c>
    </row>
    <row r="98" spans="1:65" s="2" customFormat="1" ht="44.25" customHeight="1">
      <c r="A98" s="36"/>
      <c r="B98" s="37"/>
      <c r="C98" s="175" t="s">
        <v>134</v>
      </c>
      <c r="D98" s="175" t="s">
        <v>123</v>
      </c>
      <c r="E98" s="176" t="s">
        <v>195</v>
      </c>
      <c r="F98" s="177" t="s">
        <v>196</v>
      </c>
      <c r="G98" s="178" t="s">
        <v>197</v>
      </c>
      <c r="H98" s="179">
        <v>2.3580000000000001</v>
      </c>
      <c r="I98" s="180"/>
      <c r="J98" s="181">
        <f>ROUND(I98*H98,2)</f>
        <v>0</v>
      </c>
      <c r="K98" s="177" t="s">
        <v>187</v>
      </c>
      <c r="L98" s="41"/>
      <c r="M98" s="182" t="s">
        <v>19</v>
      </c>
      <c r="N98" s="183" t="s">
        <v>46</v>
      </c>
      <c r="O98" s="66"/>
      <c r="P98" s="184">
        <f>O98*H98</f>
        <v>0</v>
      </c>
      <c r="Q98" s="184">
        <v>0</v>
      </c>
      <c r="R98" s="184">
        <f>Q98*H98</f>
        <v>0</v>
      </c>
      <c r="S98" s="184">
        <v>0</v>
      </c>
      <c r="T98" s="185">
        <f>S98*H98</f>
        <v>0</v>
      </c>
      <c r="U98" s="36"/>
      <c r="V98" s="36"/>
      <c r="W98" s="36"/>
      <c r="X98" s="36"/>
      <c r="Y98" s="36"/>
      <c r="Z98" s="36"/>
      <c r="AA98" s="36"/>
      <c r="AB98" s="36"/>
      <c r="AC98" s="36"/>
      <c r="AD98" s="36"/>
      <c r="AE98" s="36"/>
      <c r="AR98" s="186" t="s">
        <v>139</v>
      </c>
      <c r="AT98" s="186" t="s">
        <v>123</v>
      </c>
      <c r="AU98" s="186" t="s">
        <v>85</v>
      </c>
      <c r="AY98" s="19" t="s">
        <v>120</v>
      </c>
      <c r="BE98" s="187">
        <f>IF(N98="základní",J98,0)</f>
        <v>0</v>
      </c>
      <c r="BF98" s="187">
        <f>IF(N98="snížená",J98,0)</f>
        <v>0</v>
      </c>
      <c r="BG98" s="187">
        <f>IF(N98="zákl. přenesená",J98,0)</f>
        <v>0</v>
      </c>
      <c r="BH98" s="187">
        <f>IF(N98="sníž. přenesená",J98,0)</f>
        <v>0</v>
      </c>
      <c r="BI98" s="187">
        <f>IF(N98="nulová",J98,0)</f>
        <v>0</v>
      </c>
      <c r="BJ98" s="19" t="s">
        <v>83</v>
      </c>
      <c r="BK98" s="187">
        <f>ROUND(I98*H98,2)</f>
        <v>0</v>
      </c>
      <c r="BL98" s="19" t="s">
        <v>139</v>
      </c>
      <c r="BM98" s="186" t="s">
        <v>198</v>
      </c>
    </row>
    <row r="99" spans="1:65" s="2" customFormat="1" ht="11.25">
      <c r="A99" s="36"/>
      <c r="B99" s="37"/>
      <c r="C99" s="38"/>
      <c r="D99" s="211" t="s">
        <v>189</v>
      </c>
      <c r="E99" s="38"/>
      <c r="F99" s="212" t="s">
        <v>199</v>
      </c>
      <c r="G99" s="38"/>
      <c r="H99" s="38"/>
      <c r="I99" s="213"/>
      <c r="J99" s="38"/>
      <c r="K99" s="38"/>
      <c r="L99" s="41"/>
      <c r="M99" s="214"/>
      <c r="N99" s="215"/>
      <c r="O99" s="66"/>
      <c r="P99" s="66"/>
      <c r="Q99" s="66"/>
      <c r="R99" s="66"/>
      <c r="S99" s="66"/>
      <c r="T99" s="67"/>
      <c r="U99" s="36"/>
      <c r="V99" s="36"/>
      <c r="W99" s="36"/>
      <c r="X99" s="36"/>
      <c r="Y99" s="36"/>
      <c r="Z99" s="36"/>
      <c r="AA99" s="36"/>
      <c r="AB99" s="36"/>
      <c r="AC99" s="36"/>
      <c r="AD99" s="36"/>
      <c r="AE99" s="36"/>
      <c r="AT99" s="19" t="s">
        <v>189</v>
      </c>
      <c r="AU99" s="19" t="s">
        <v>85</v>
      </c>
    </row>
    <row r="100" spans="1:65" s="13" customFormat="1" ht="11.25">
      <c r="B100" s="188"/>
      <c r="C100" s="189"/>
      <c r="D100" s="190" t="s">
        <v>132</v>
      </c>
      <c r="E100" s="191" t="s">
        <v>19</v>
      </c>
      <c r="F100" s="192" t="s">
        <v>200</v>
      </c>
      <c r="G100" s="189"/>
      <c r="H100" s="193">
        <v>0.96</v>
      </c>
      <c r="I100" s="194"/>
      <c r="J100" s="189"/>
      <c r="K100" s="189"/>
      <c r="L100" s="195"/>
      <c r="M100" s="196"/>
      <c r="N100" s="197"/>
      <c r="O100" s="197"/>
      <c r="P100" s="197"/>
      <c r="Q100" s="197"/>
      <c r="R100" s="197"/>
      <c r="S100" s="197"/>
      <c r="T100" s="198"/>
      <c r="AT100" s="199" t="s">
        <v>132</v>
      </c>
      <c r="AU100" s="199" t="s">
        <v>85</v>
      </c>
      <c r="AV100" s="13" t="s">
        <v>85</v>
      </c>
      <c r="AW100" s="13" t="s">
        <v>37</v>
      </c>
      <c r="AX100" s="13" t="s">
        <v>75</v>
      </c>
      <c r="AY100" s="199" t="s">
        <v>120</v>
      </c>
    </row>
    <row r="101" spans="1:65" s="13" customFormat="1" ht="22.5">
      <c r="B101" s="188"/>
      <c r="C101" s="189"/>
      <c r="D101" s="190" t="s">
        <v>132</v>
      </c>
      <c r="E101" s="191" t="s">
        <v>19</v>
      </c>
      <c r="F101" s="192" t="s">
        <v>201</v>
      </c>
      <c r="G101" s="189"/>
      <c r="H101" s="193">
        <v>1.3979999999999999</v>
      </c>
      <c r="I101" s="194"/>
      <c r="J101" s="189"/>
      <c r="K101" s="189"/>
      <c r="L101" s="195"/>
      <c r="M101" s="196"/>
      <c r="N101" s="197"/>
      <c r="O101" s="197"/>
      <c r="P101" s="197"/>
      <c r="Q101" s="197"/>
      <c r="R101" s="197"/>
      <c r="S101" s="197"/>
      <c r="T101" s="198"/>
      <c r="AT101" s="199" t="s">
        <v>132</v>
      </c>
      <c r="AU101" s="199" t="s">
        <v>85</v>
      </c>
      <c r="AV101" s="13" t="s">
        <v>85</v>
      </c>
      <c r="AW101" s="13" t="s">
        <v>37</v>
      </c>
      <c r="AX101" s="13" t="s">
        <v>75</v>
      </c>
      <c r="AY101" s="199" t="s">
        <v>120</v>
      </c>
    </row>
    <row r="102" spans="1:65" s="14" customFormat="1" ht="11.25">
      <c r="B102" s="200"/>
      <c r="C102" s="201"/>
      <c r="D102" s="190" t="s">
        <v>132</v>
      </c>
      <c r="E102" s="202" t="s">
        <v>19</v>
      </c>
      <c r="F102" s="203" t="s">
        <v>167</v>
      </c>
      <c r="G102" s="201"/>
      <c r="H102" s="204">
        <v>2.3579999999999997</v>
      </c>
      <c r="I102" s="205"/>
      <c r="J102" s="201"/>
      <c r="K102" s="201"/>
      <c r="L102" s="206"/>
      <c r="M102" s="216"/>
      <c r="N102" s="217"/>
      <c r="O102" s="217"/>
      <c r="P102" s="217"/>
      <c r="Q102" s="217"/>
      <c r="R102" s="217"/>
      <c r="S102" s="217"/>
      <c r="T102" s="218"/>
      <c r="AT102" s="210" t="s">
        <v>132</v>
      </c>
      <c r="AU102" s="210" t="s">
        <v>85</v>
      </c>
      <c r="AV102" s="14" t="s">
        <v>139</v>
      </c>
      <c r="AW102" s="14" t="s">
        <v>37</v>
      </c>
      <c r="AX102" s="14" t="s">
        <v>83</v>
      </c>
      <c r="AY102" s="210" t="s">
        <v>120</v>
      </c>
    </row>
    <row r="103" spans="1:65" s="2" customFormat="1" ht="44.25" customHeight="1">
      <c r="A103" s="36"/>
      <c r="B103" s="37"/>
      <c r="C103" s="175" t="s">
        <v>139</v>
      </c>
      <c r="D103" s="175" t="s">
        <v>123</v>
      </c>
      <c r="E103" s="176" t="s">
        <v>202</v>
      </c>
      <c r="F103" s="177" t="s">
        <v>203</v>
      </c>
      <c r="G103" s="178" t="s">
        <v>197</v>
      </c>
      <c r="H103" s="179">
        <v>0.98599999999999999</v>
      </c>
      <c r="I103" s="180"/>
      <c r="J103" s="181">
        <f>ROUND(I103*H103,2)</f>
        <v>0</v>
      </c>
      <c r="K103" s="177" t="s">
        <v>187</v>
      </c>
      <c r="L103" s="41"/>
      <c r="M103" s="182" t="s">
        <v>19</v>
      </c>
      <c r="N103" s="183" t="s">
        <v>46</v>
      </c>
      <c r="O103" s="66"/>
      <c r="P103" s="184">
        <f>O103*H103</f>
        <v>0</v>
      </c>
      <c r="Q103" s="184">
        <v>0</v>
      </c>
      <c r="R103" s="184">
        <f>Q103*H103</f>
        <v>0</v>
      </c>
      <c r="S103" s="184">
        <v>0</v>
      </c>
      <c r="T103" s="185">
        <f>S103*H103</f>
        <v>0</v>
      </c>
      <c r="U103" s="36"/>
      <c r="V103" s="36"/>
      <c r="W103" s="36"/>
      <c r="X103" s="36"/>
      <c r="Y103" s="36"/>
      <c r="Z103" s="36"/>
      <c r="AA103" s="36"/>
      <c r="AB103" s="36"/>
      <c r="AC103" s="36"/>
      <c r="AD103" s="36"/>
      <c r="AE103" s="36"/>
      <c r="AR103" s="186" t="s">
        <v>139</v>
      </c>
      <c r="AT103" s="186" t="s">
        <v>123</v>
      </c>
      <c r="AU103" s="186" t="s">
        <v>85</v>
      </c>
      <c r="AY103" s="19" t="s">
        <v>120</v>
      </c>
      <c r="BE103" s="187">
        <f>IF(N103="základní",J103,0)</f>
        <v>0</v>
      </c>
      <c r="BF103" s="187">
        <f>IF(N103="snížená",J103,0)</f>
        <v>0</v>
      </c>
      <c r="BG103" s="187">
        <f>IF(N103="zákl. přenesená",J103,0)</f>
        <v>0</v>
      </c>
      <c r="BH103" s="187">
        <f>IF(N103="sníž. přenesená",J103,0)</f>
        <v>0</v>
      </c>
      <c r="BI103" s="187">
        <f>IF(N103="nulová",J103,0)</f>
        <v>0</v>
      </c>
      <c r="BJ103" s="19" t="s">
        <v>83</v>
      </c>
      <c r="BK103" s="187">
        <f>ROUND(I103*H103,2)</f>
        <v>0</v>
      </c>
      <c r="BL103" s="19" t="s">
        <v>139</v>
      </c>
      <c r="BM103" s="186" t="s">
        <v>204</v>
      </c>
    </row>
    <row r="104" spans="1:65" s="2" customFormat="1" ht="11.25">
      <c r="A104" s="36"/>
      <c r="B104" s="37"/>
      <c r="C104" s="38"/>
      <c r="D104" s="211" t="s">
        <v>189</v>
      </c>
      <c r="E104" s="38"/>
      <c r="F104" s="212" t="s">
        <v>205</v>
      </c>
      <c r="G104" s="38"/>
      <c r="H104" s="38"/>
      <c r="I104" s="213"/>
      <c r="J104" s="38"/>
      <c r="K104" s="38"/>
      <c r="L104" s="41"/>
      <c r="M104" s="214"/>
      <c r="N104" s="215"/>
      <c r="O104" s="66"/>
      <c r="P104" s="66"/>
      <c r="Q104" s="66"/>
      <c r="R104" s="66"/>
      <c r="S104" s="66"/>
      <c r="T104" s="67"/>
      <c r="U104" s="36"/>
      <c r="V104" s="36"/>
      <c r="W104" s="36"/>
      <c r="X104" s="36"/>
      <c r="Y104" s="36"/>
      <c r="Z104" s="36"/>
      <c r="AA104" s="36"/>
      <c r="AB104" s="36"/>
      <c r="AC104" s="36"/>
      <c r="AD104" s="36"/>
      <c r="AE104" s="36"/>
      <c r="AT104" s="19" t="s">
        <v>189</v>
      </c>
      <c r="AU104" s="19" t="s">
        <v>85</v>
      </c>
    </row>
    <row r="105" spans="1:65" s="13" customFormat="1" ht="11.25">
      <c r="B105" s="188"/>
      <c r="C105" s="189"/>
      <c r="D105" s="190" t="s">
        <v>132</v>
      </c>
      <c r="E105" s="191" t="s">
        <v>19</v>
      </c>
      <c r="F105" s="192" t="s">
        <v>206</v>
      </c>
      <c r="G105" s="189"/>
      <c r="H105" s="193">
        <v>0.19800000000000001</v>
      </c>
      <c r="I105" s="194"/>
      <c r="J105" s="189"/>
      <c r="K105" s="189"/>
      <c r="L105" s="195"/>
      <c r="M105" s="196"/>
      <c r="N105" s="197"/>
      <c r="O105" s="197"/>
      <c r="P105" s="197"/>
      <c r="Q105" s="197"/>
      <c r="R105" s="197"/>
      <c r="S105" s="197"/>
      <c r="T105" s="198"/>
      <c r="AT105" s="199" t="s">
        <v>132</v>
      </c>
      <c r="AU105" s="199" t="s">
        <v>85</v>
      </c>
      <c r="AV105" s="13" t="s">
        <v>85</v>
      </c>
      <c r="AW105" s="13" t="s">
        <v>37</v>
      </c>
      <c r="AX105" s="13" t="s">
        <v>75</v>
      </c>
      <c r="AY105" s="199" t="s">
        <v>120</v>
      </c>
    </row>
    <row r="106" spans="1:65" s="13" customFormat="1" ht="11.25">
      <c r="B106" s="188"/>
      <c r="C106" s="189"/>
      <c r="D106" s="190" t="s">
        <v>132</v>
      </c>
      <c r="E106" s="191" t="s">
        <v>19</v>
      </c>
      <c r="F106" s="192" t="s">
        <v>207</v>
      </c>
      <c r="G106" s="189"/>
      <c r="H106" s="193">
        <v>0.78800000000000003</v>
      </c>
      <c r="I106" s="194"/>
      <c r="J106" s="189"/>
      <c r="K106" s="189"/>
      <c r="L106" s="195"/>
      <c r="M106" s="196"/>
      <c r="N106" s="197"/>
      <c r="O106" s="197"/>
      <c r="P106" s="197"/>
      <c r="Q106" s="197"/>
      <c r="R106" s="197"/>
      <c r="S106" s="197"/>
      <c r="T106" s="198"/>
      <c r="AT106" s="199" t="s">
        <v>132</v>
      </c>
      <c r="AU106" s="199" t="s">
        <v>85</v>
      </c>
      <c r="AV106" s="13" t="s">
        <v>85</v>
      </c>
      <c r="AW106" s="13" t="s">
        <v>37</v>
      </c>
      <c r="AX106" s="13" t="s">
        <v>75</v>
      </c>
      <c r="AY106" s="199" t="s">
        <v>120</v>
      </c>
    </row>
    <row r="107" spans="1:65" s="14" customFormat="1" ht="11.25">
      <c r="B107" s="200"/>
      <c r="C107" s="201"/>
      <c r="D107" s="190" t="s">
        <v>132</v>
      </c>
      <c r="E107" s="202" t="s">
        <v>19</v>
      </c>
      <c r="F107" s="203" t="s">
        <v>167</v>
      </c>
      <c r="G107" s="201"/>
      <c r="H107" s="204">
        <v>0.98599999999999999</v>
      </c>
      <c r="I107" s="205"/>
      <c r="J107" s="201"/>
      <c r="K107" s="201"/>
      <c r="L107" s="206"/>
      <c r="M107" s="216"/>
      <c r="N107" s="217"/>
      <c r="O107" s="217"/>
      <c r="P107" s="217"/>
      <c r="Q107" s="217"/>
      <c r="R107" s="217"/>
      <c r="S107" s="217"/>
      <c r="T107" s="218"/>
      <c r="AT107" s="210" t="s">
        <v>132</v>
      </c>
      <c r="AU107" s="210" t="s">
        <v>85</v>
      </c>
      <c r="AV107" s="14" t="s">
        <v>139</v>
      </c>
      <c r="AW107" s="14" t="s">
        <v>37</v>
      </c>
      <c r="AX107" s="14" t="s">
        <v>83</v>
      </c>
      <c r="AY107" s="210" t="s">
        <v>120</v>
      </c>
    </row>
    <row r="108" spans="1:65" s="2" customFormat="1" ht="44.25" customHeight="1">
      <c r="A108" s="36"/>
      <c r="B108" s="37"/>
      <c r="C108" s="175" t="s">
        <v>119</v>
      </c>
      <c r="D108" s="175" t="s">
        <v>123</v>
      </c>
      <c r="E108" s="176" t="s">
        <v>208</v>
      </c>
      <c r="F108" s="177" t="s">
        <v>209</v>
      </c>
      <c r="G108" s="178" t="s">
        <v>197</v>
      </c>
      <c r="H108" s="179">
        <v>3.4</v>
      </c>
      <c r="I108" s="180"/>
      <c r="J108" s="181">
        <f>ROUND(I108*H108,2)</f>
        <v>0</v>
      </c>
      <c r="K108" s="177" t="s">
        <v>187</v>
      </c>
      <c r="L108" s="41"/>
      <c r="M108" s="182" t="s">
        <v>19</v>
      </c>
      <c r="N108" s="183" t="s">
        <v>46</v>
      </c>
      <c r="O108" s="66"/>
      <c r="P108" s="184">
        <f>O108*H108</f>
        <v>0</v>
      </c>
      <c r="Q108" s="184">
        <v>0</v>
      </c>
      <c r="R108" s="184">
        <f>Q108*H108</f>
        <v>0</v>
      </c>
      <c r="S108" s="184">
        <v>0</v>
      </c>
      <c r="T108" s="185">
        <f>S108*H108</f>
        <v>0</v>
      </c>
      <c r="U108" s="36"/>
      <c r="V108" s="36"/>
      <c r="W108" s="36"/>
      <c r="X108" s="36"/>
      <c r="Y108" s="36"/>
      <c r="Z108" s="36"/>
      <c r="AA108" s="36"/>
      <c r="AB108" s="36"/>
      <c r="AC108" s="36"/>
      <c r="AD108" s="36"/>
      <c r="AE108" s="36"/>
      <c r="AR108" s="186" t="s">
        <v>139</v>
      </c>
      <c r="AT108" s="186" t="s">
        <v>123</v>
      </c>
      <c r="AU108" s="186" t="s">
        <v>85</v>
      </c>
      <c r="AY108" s="19" t="s">
        <v>120</v>
      </c>
      <c r="BE108" s="187">
        <f>IF(N108="základní",J108,0)</f>
        <v>0</v>
      </c>
      <c r="BF108" s="187">
        <f>IF(N108="snížená",J108,0)</f>
        <v>0</v>
      </c>
      <c r="BG108" s="187">
        <f>IF(N108="zákl. přenesená",J108,0)</f>
        <v>0</v>
      </c>
      <c r="BH108" s="187">
        <f>IF(N108="sníž. přenesená",J108,0)</f>
        <v>0</v>
      </c>
      <c r="BI108" s="187">
        <f>IF(N108="nulová",J108,0)</f>
        <v>0</v>
      </c>
      <c r="BJ108" s="19" t="s">
        <v>83</v>
      </c>
      <c r="BK108" s="187">
        <f>ROUND(I108*H108,2)</f>
        <v>0</v>
      </c>
      <c r="BL108" s="19" t="s">
        <v>139</v>
      </c>
      <c r="BM108" s="186" t="s">
        <v>210</v>
      </c>
    </row>
    <row r="109" spans="1:65" s="2" customFormat="1" ht="11.25">
      <c r="A109" s="36"/>
      <c r="B109" s="37"/>
      <c r="C109" s="38"/>
      <c r="D109" s="211" t="s">
        <v>189</v>
      </c>
      <c r="E109" s="38"/>
      <c r="F109" s="212" t="s">
        <v>211</v>
      </c>
      <c r="G109" s="38"/>
      <c r="H109" s="38"/>
      <c r="I109" s="213"/>
      <c r="J109" s="38"/>
      <c r="K109" s="38"/>
      <c r="L109" s="41"/>
      <c r="M109" s="214"/>
      <c r="N109" s="215"/>
      <c r="O109" s="66"/>
      <c r="P109" s="66"/>
      <c r="Q109" s="66"/>
      <c r="R109" s="66"/>
      <c r="S109" s="66"/>
      <c r="T109" s="67"/>
      <c r="U109" s="36"/>
      <c r="V109" s="36"/>
      <c r="W109" s="36"/>
      <c r="X109" s="36"/>
      <c r="Y109" s="36"/>
      <c r="Z109" s="36"/>
      <c r="AA109" s="36"/>
      <c r="AB109" s="36"/>
      <c r="AC109" s="36"/>
      <c r="AD109" s="36"/>
      <c r="AE109" s="36"/>
      <c r="AT109" s="19" t="s">
        <v>189</v>
      </c>
      <c r="AU109" s="19" t="s">
        <v>85</v>
      </c>
    </row>
    <row r="110" spans="1:65" s="13" customFormat="1" ht="11.25">
      <c r="B110" s="188"/>
      <c r="C110" s="189"/>
      <c r="D110" s="190" t="s">
        <v>132</v>
      </c>
      <c r="E110" s="191" t="s">
        <v>19</v>
      </c>
      <c r="F110" s="192" t="s">
        <v>212</v>
      </c>
      <c r="G110" s="189"/>
      <c r="H110" s="193">
        <v>3.4</v>
      </c>
      <c r="I110" s="194"/>
      <c r="J110" s="189"/>
      <c r="K110" s="189"/>
      <c r="L110" s="195"/>
      <c r="M110" s="196"/>
      <c r="N110" s="197"/>
      <c r="O110" s="197"/>
      <c r="P110" s="197"/>
      <c r="Q110" s="197"/>
      <c r="R110" s="197"/>
      <c r="S110" s="197"/>
      <c r="T110" s="198"/>
      <c r="AT110" s="199" t="s">
        <v>132</v>
      </c>
      <c r="AU110" s="199" t="s">
        <v>85</v>
      </c>
      <c r="AV110" s="13" t="s">
        <v>85</v>
      </c>
      <c r="AW110" s="13" t="s">
        <v>37</v>
      </c>
      <c r="AX110" s="13" t="s">
        <v>83</v>
      </c>
      <c r="AY110" s="199" t="s">
        <v>120</v>
      </c>
    </row>
    <row r="111" spans="1:65" s="2" customFormat="1" ht="33" customHeight="1">
      <c r="A111" s="36"/>
      <c r="B111" s="37"/>
      <c r="C111" s="175" t="s">
        <v>151</v>
      </c>
      <c r="D111" s="175" t="s">
        <v>123</v>
      </c>
      <c r="E111" s="176" t="s">
        <v>213</v>
      </c>
      <c r="F111" s="177" t="s">
        <v>214</v>
      </c>
      <c r="G111" s="178" t="s">
        <v>215</v>
      </c>
      <c r="H111" s="179">
        <v>7.5</v>
      </c>
      <c r="I111" s="180"/>
      <c r="J111" s="181">
        <f>ROUND(I111*H111,2)</f>
        <v>0</v>
      </c>
      <c r="K111" s="177" t="s">
        <v>187</v>
      </c>
      <c r="L111" s="41"/>
      <c r="M111" s="182" t="s">
        <v>19</v>
      </c>
      <c r="N111" s="183" t="s">
        <v>46</v>
      </c>
      <c r="O111" s="66"/>
      <c r="P111" s="184">
        <f>O111*H111</f>
        <v>0</v>
      </c>
      <c r="Q111" s="184">
        <v>0</v>
      </c>
      <c r="R111" s="184">
        <f>Q111*H111</f>
        <v>0</v>
      </c>
      <c r="S111" s="184">
        <v>0</v>
      </c>
      <c r="T111" s="185">
        <f>S111*H111</f>
        <v>0</v>
      </c>
      <c r="U111" s="36"/>
      <c r="V111" s="36"/>
      <c r="W111" s="36"/>
      <c r="X111" s="36"/>
      <c r="Y111" s="36"/>
      <c r="Z111" s="36"/>
      <c r="AA111" s="36"/>
      <c r="AB111" s="36"/>
      <c r="AC111" s="36"/>
      <c r="AD111" s="36"/>
      <c r="AE111" s="36"/>
      <c r="AR111" s="186" t="s">
        <v>139</v>
      </c>
      <c r="AT111" s="186" t="s">
        <v>123</v>
      </c>
      <c r="AU111" s="186" t="s">
        <v>85</v>
      </c>
      <c r="AY111" s="19" t="s">
        <v>120</v>
      </c>
      <c r="BE111" s="187">
        <f>IF(N111="základní",J111,0)</f>
        <v>0</v>
      </c>
      <c r="BF111" s="187">
        <f>IF(N111="snížená",J111,0)</f>
        <v>0</v>
      </c>
      <c r="BG111" s="187">
        <f>IF(N111="zákl. přenesená",J111,0)</f>
        <v>0</v>
      </c>
      <c r="BH111" s="187">
        <f>IF(N111="sníž. přenesená",J111,0)</f>
        <v>0</v>
      </c>
      <c r="BI111" s="187">
        <f>IF(N111="nulová",J111,0)</f>
        <v>0</v>
      </c>
      <c r="BJ111" s="19" t="s">
        <v>83</v>
      </c>
      <c r="BK111" s="187">
        <f>ROUND(I111*H111,2)</f>
        <v>0</v>
      </c>
      <c r="BL111" s="19" t="s">
        <v>139</v>
      </c>
      <c r="BM111" s="186" t="s">
        <v>216</v>
      </c>
    </row>
    <row r="112" spans="1:65" s="2" customFormat="1" ht="11.25">
      <c r="A112" s="36"/>
      <c r="B112" s="37"/>
      <c r="C112" s="38"/>
      <c r="D112" s="211" t="s">
        <v>189</v>
      </c>
      <c r="E112" s="38"/>
      <c r="F112" s="212" t="s">
        <v>217</v>
      </c>
      <c r="G112" s="38"/>
      <c r="H112" s="38"/>
      <c r="I112" s="213"/>
      <c r="J112" s="38"/>
      <c r="K112" s="38"/>
      <c r="L112" s="41"/>
      <c r="M112" s="214"/>
      <c r="N112" s="215"/>
      <c r="O112" s="66"/>
      <c r="P112" s="66"/>
      <c r="Q112" s="66"/>
      <c r="R112" s="66"/>
      <c r="S112" s="66"/>
      <c r="T112" s="67"/>
      <c r="U112" s="36"/>
      <c r="V112" s="36"/>
      <c r="W112" s="36"/>
      <c r="X112" s="36"/>
      <c r="Y112" s="36"/>
      <c r="Z112" s="36"/>
      <c r="AA112" s="36"/>
      <c r="AB112" s="36"/>
      <c r="AC112" s="36"/>
      <c r="AD112" s="36"/>
      <c r="AE112" s="36"/>
      <c r="AT112" s="19" t="s">
        <v>189</v>
      </c>
      <c r="AU112" s="19" t="s">
        <v>85</v>
      </c>
    </row>
    <row r="113" spans="1:65" s="13" customFormat="1" ht="11.25">
      <c r="B113" s="188"/>
      <c r="C113" s="189"/>
      <c r="D113" s="190" t="s">
        <v>132</v>
      </c>
      <c r="E113" s="191" t="s">
        <v>19</v>
      </c>
      <c r="F113" s="192" t="s">
        <v>218</v>
      </c>
      <c r="G113" s="189"/>
      <c r="H113" s="193">
        <v>7.5</v>
      </c>
      <c r="I113" s="194"/>
      <c r="J113" s="189"/>
      <c r="K113" s="189"/>
      <c r="L113" s="195"/>
      <c r="M113" s="196"/>
      <c r="N113" s="197"/>
      <c r="O113" s="197"/>
      <c r="P113" s="197"/>
      <c r="Q113" s="197"/>
      <c r="R113" s="197"/>
      <c r="S113" s="197"/>
      <c r="T113" s="198"/>
      <c r="AT113" s="199" t="s">
        <v>132</v>
      </c>
      <c r="AU113" s="199" t="s">
        <v>85</v>
      </c>
      <c r="AV113" s="13" t="s">
        <v>85</v>
      </c>
      <c r="AW113" s="13" t="s">
        <v>37</v>
      </c>
      <c r="AX113" s="13" t="s">
        <v>83</v>
      </c>
      <c r="AY113" s="199" t="s">
        <v>120</v>
      </c>
    </row>
    <row r="114" spans="1:65" s="2" customFormat="1" ht="37.9" customHeight="1">
      <c r="A114" s="36"/>
      <c r="B114" s="37"/>
      <c r="C114" s="175" t="s">
        <v>155</v>
      </c>
      <c r="D114" s="175" t="s">
        <v>123</v>
      </c>
      <c r="E114" s="176" t="s">
        <v>219</v>
      </c>
      <c r="F114" s="177" t="s">
        <v>220</v>
      </c>
      <c r="G114" s="178" t="s">
        <v>186</v>
      </c>
      <c r="H114" s="179">
        <v>4.8</v>
      </c>
      <c r="I114" s="180"/>
      <c r="J114" s="181">
        <f>ROUND(I114*H114,2)</f>
        <v>0</v>
      </c>
      <c r="K114" s="177" t="s">
        <v>187</v>
      </c>
      <c r="L114" s="41"/>
      <c r="M114" s="182" t="s">
        <v>19</v>
      </c>
      <c r="N114" s="183" t="s">
        <v>46</v>
      </c>
      <c r="O114" s="66"/>
      <c r="P114" s="184">
        <f>O114*H114</f>
        <v>0</v>
      </c>
      <c r="Q114" s="184">
        <v>8.4000000000000003E-4</v>
      </c>
      <c r="R114" s="184">
        <f>Q114*H114</f>
        <v>4.032E-3</v>
      </c>
      <c r="S114" s="184">
        <v>0</v>
      </c>
      <c r="T114" s="185">
        <f>S114*H114</f>
        <v>0</v>
      </c>
      <c r="U114" s="36"/>
      <c r="V114" s="36"/>
      <c r="W114" s="36"/>
      <c r="X114" s="36"/>
      <c r="Y114" s="36"/>
      <c r="Z114" s="36"/>
      <c r="AA114" s="36"/>
      <c r="AB114" s="36"/>
      <c r="AC114" s="36"/>
      <c r="AD114" s="36"/>
      <c r="AE114" s="36"/>
      <c r="AR114" s="186" t="s">
        <v>139</v>
      </c>
      <c r="AT114" s="186" t="s">
        <v>123</v>
      </c>
      <c r="AU114" s="186" t="s">
        <v>85</v>
      </c>
      <c r="AY114" s="19" t="s">
        <v>120</v>
      </c>
      <c r="BE114" s="187">
        <f>IF(N114="základní",J114,0)</f>
        <v>0</v>
      </c>
      <c r="BF114" s="187">
        <f>IF(N114="snížená",J114,0)</f>
        <v>0</v>
      </c>
      <c r="BG114" s="187">
        <f>IF(N114="zákl. přenesená",J114,0)</f>
        <v>0</v>
      </c>
      <c r="BH114" s="187">
        <f>IF(N114="sníž. přenesená",J114,0)</f>
        <v>0</v>
      </c>
      <c r="BI114" s="187">
        <f>IF(N114="nulová",J114,0)</f>
        <v>0</v>
      </c>
      <c r="BJ114" s="19" t="s">
        <v>83</v>
      </c>
      <c r="BK114" s="187">
        <f>ROUND(I114*H114,2)</f>
        <v>0</v>
      </c>
      <c r="BL114" s="19" t="s">
        <v>139</v>
      </c>
      <c r="BM114" s="186" t="s">
        <v>221</v>
      </c>
    </row>
    <row r="115" spans="1:65" s="2" customFormat="1" ht="11.25">
      <c r="A115" s="36"/>
      <c r="B115" s="37"/>
      <c r="C115" s="38"/>
      <c r="D115" s="211" t="s">
        <v>189</v>
      </c>
      <c r="E115" s="38"/>
      <c r="F115" s="212" t="s">
        <v>222</v>
      </c>
      <c r="G115" s="38"/>
      <c r="H115" s="38"/>
      <c r="I115" s="213"/>
      <c r="J115" s="38"/>
      <c r="K115" s="38"/>
      <c r="L115" s="41"/>
      <c r="M115" s="214"/>
      <c r="N115" s="215"/>
      <c r="O115" s="66"/>
      <c r="P115" s="66"/>
      <c r="Q115" s="66"/>
      <c r="R115" s="66"/>
      <c r="S115" s="66"/>
      <c r="T115" s="67"/>
      <c r="U115" s="36"/>
      <c r="V115" s="36"/>
      <c r="W115" s="36"/>
      <c r="X115" s="36"/>
      <c r="Y115" s="36"/>
      <c r="Z115" s="36"/>
      <c r="AA115" s="36"/>
      <c r="AB115" s="36"/>
      <c r="AC115" s="36"/>
      <c r="AD115" s="36"/>
      <c r="AE115" s="36"/>
      <c r="AT115" s="19" t="s">
        <v>189</v>
      </c>
      <c r="AU115" s="19" t="s">
        <v>85</v>
      </c>
    </row>
    <row r="116" spans="1:65" s="13" customFormat="1" ht="11.25">
      <c r="B116" s="188"/>
      <c r="C116" s="189"/>
      <c r="D116" s="190" t="s">
        <v>132</v>
      </c>
      <c r="E116" s="191" t="s">
        <v>19</v>
      </c>
      <c r="F116" s="192" t="s">
        <v>223</v>
      </c>
      <c r="G116" s="189"/>
      <c r="H116" s="193">
        <v>4.8</v>
      </c>
      <c r="I116" s="194"/>
      <c r="J116" s="189"/>
      <c r="K116" s="189"/>
      <c r="L116" s="195"/>
      <c r="M116" s="196"/>
      <c r="N116" s="197"/>
      <c r="O116" s="197"/>
      <c r="P116" s="197"/>
      <c r="Q116" s="197"/>
      <c r="R116" s="197"/>
      <c r="S116" s="197"/>
      <c r="T116" s="198"/>
      <c r="AT116" s="199" t="s">
        <v>132</v>
      </c>
      <c r="AU116" s="199" t="s">
        <v>85</v>
      </c>
      <c r="AV116" s="13" t="s">
        <v>85</v>
      </c>
      <c r="AW116" s="13" t="s">
        <v>37</v>
      </c>
      <c r="AX116" s="13" t="s">
        <v>83</v>
      </c>
      <c r="AY116" s="199" t="s">
        <v>120</v>
      </c>
    </row>
    <row r="117" spans="1:65" s="2" customFormat="1" ht="37.9" customHeight="1">
      <c r="A117" s="36"/>
      <c r="B117" s="37"/>
      <c r="C117" s="175" t="s">
        <v>161</v>
      </c>
      <c r="D117" s="175" t="s">
        <v>123</v>
      </c>
      <c r="E117" s="176" t="s">
        <v>224</v>
      </c>
      <c r="F117" s="177" t="s">
        <v>225</v>
      </c>
      <c r="G117" s="178" t="s">
        <v>186</v>
      </c>
      <c r="H117" s="179">
        <v>10.164</v>
      </c>
      <c r="I117" s="180"/>
      <c r="J117" s="181">
        <f>ROUND(I117*H117,2)</f>
        <v>0</v>
      </c>
      <c r="K117" s="177" t="s">
        <v>187</v>
      </c>
      <c r="L117" s="41"/>
      <c r="M117" s="182" t="s">
        <v>19</v>
      </c>
      <c r="N117" s="183" t="s">
        <v>46</v>
      </c>
      <c r="O117" s="66"/>
      <c r="P117" s="184">
        <f>O117*H117</f>
        <v>0</v>
      </c>
      <c r="Q117" s="184">
        <v>8.4999999999999995E-4</v>
      </c>
      <c r="R117" s="184">
        <f>Q117*H117</f>
        <v>8.6393999999999985E-3</v>
      </c>
      <c r="S117" s="184">
        <v>0</v>
      </c>
      <c r="T117" s="185">
        <f>S117*H117</f>
        <v>0</v>
      </c>
      <c r="U117" s="36"/>
      <c r="V117" s="36"/>
      <c r="W117" s="36"/>
      <c r="X117" s="36"/>
      <c r="Y117" s="36"/>
      <c r="Z117" s="36"/>
      <c r="AA117" s="36"/>
      <c r="AB117" s="36"/>
      <c r="AC117" s="36"/>
      <c r="AD117" s="36"/>
      <c r="AE117" s="36"/>
      <c r="AR117" s="186" t="s">
        <v>139</v>
      </c>
      <c r="AT117" s="186" t="s">
        <v>123</v>
      </c>
      <c r="AU117" s="186" t="s">
        <v>85</v>
      </c>
      <c r="AY117" s="19" t="s">
        <v>120</v>
      </c>
      <c r="BE117" s="187">
        <f>IF(N117="základní",J117,0)</f>
        <v>0</v>
      </c>
      <c r="BF117" s="187">
        <f>IF(N117="snížená",J117,0)</f>
        <v>0</v>
      </c>
      <c r="BG117" s="187">
        <f>IF(N117="zákl. přenesená",J117,0)</f>
        <v>0</v>
      </c>
      <c r="BH117" s="187">
        <f>IF(N117="sníž. přenesená",J117,0)</f>
        <v>0</v>
      </c>
      <c r="BI117" s="187">
        <f>IF(N117="nulová",J117,0)</f>
        <v>0</v>
      </c>
      <c r="BJ117" s="19" t="s">
        <v>83</v>
      </c>
      <c r="BK117" s="187">
        <f>ROUND(I117*H117,2)</f>
        <v>0</v>
      </c>
      <c r="BL117" s="19" t="s">
        <v>139</v>
      </c>
      <c r="BM117" s="186" t="s">
        <v>226</v>
      </c>
    </row>
    <row r="118" spans="1:65" s="2" customFormat="1" ht="11.25">
      <c r="A118" s="36"/>
      <c r="B118" s="37"/>
      <c r="C118" s="38"/>
      <c r="D118" s="211" t="s">
        <v>189</v>
      </c>
      <c r="E118" s="38"/>
      <c r="F118" s="212" t="s">
        <v>227</v>
      </c>
      <c r="G118" s="38"/>
      <c r="H118" s="38"/>
      <c r="I118" s="213"/>
      <c r="J118" s="38"/>
      <c r="K118" s="38"/>
      <c r="L118" s="41"/>
      <c r="M118" s="214"/>
      <c r="N118" s="215"/>
      <c r="O118" s="66"/>
      <c r="P118" s="66"/>
      <c r="Q118" s="66"/>
      <c r="R118" s="66"/>
      <c r="S118" s="66"/>
      <c r="T118" s="67"/>
      <c r="U118" s="36"/>
      <c r="V118" s="36"/>
      <c r="W118" s="36"/>
      <c r="X118" s="36"/>
      <c r="Y118" s="36"/>
      <c r="Z118" s="36"/>
      <c r="AA118" s="36"/>
      <c r="AB118" s="36"/>
      <c r="AC118" s="36"/>
      <c r="AD118" s="36"/>
      <c r="AE118" s="36"/>
      <c r="AT118" s="19" t="s">
        <v>189</v>
      </c>
      <c r="AU118" s="19" t="s">
        <v>85</v>
      </c>
    </row>
    <row r="119" spans="1:65" s="13" customFormat="1" ht="11.25">
      <c r="B119" s="188"/>
      <c r="C119" s="189"/>
      <c r="D119" s="190" t="s">
        <v>132</v>
      </c>
      <c r="E119" s="191" t="s">
        <v>19</v>
      </c>
      <c r="F119" s="192" t="s">
        <v>228</v>
      </c>
      <c r="G119" s="189"/>
      <c r="H119" s="193">
        <v>10.164</v>
      </c>
      <c r="I119" s="194"/>
      <c r="J119" s="189"/>
      <c r="K119" s="189"/>
      <c r="L119" s="195"/>
      <c r="M119" s="196"/>
      <c r="N119" s="197"/>
      <c r="O119" s="197"/>
      <c r="P119" s="197"/>
      <c r="Q119" s="197"/>
      <c r="R119" s="197"/>
      <c r="S119" s="197"/>
      <c r="T119" s="198"/>
      <c r="AT119" s="199" t="s">
        <v>132</v>
      </c>
      <c r="AU119" s="199" t="s">
        <v>85</v>
      </c>
      <c r="AV119" s="13" t="s">
        <v>85</v>
      </c>
      <c r="AW119" s="13" t="s">
        <v>37</v>
      </c>
      <c r="AX119" s="13" t="s">
        <v>83</v>
      </c>
      <c r="AY119" s="199" t="s">
        <v>120</v>
      </c>
    </row>
    <row r="120" spans="1:65" s="2" customFormat="1" ht="44.25" customHeight="1">
      <c r="A120" s="36"/>
      <c r="B120" s="37"/>
      <c r="C120" s="175" t="s">
        <v>229</v>
      </c>
      <c r="D120" s="175" t="s">
        <v>123</v>
      </c>
      <c r="E120" s="176" t="s">
        <v>230</v>
      </c>
      <c r="F120" s="177" t="s">
        <v>231</v>
      </c>
      <c r="G120" s="178" t="s">
        <v>186</v>
      </c>
      <c r="H120" s="179">
        <v>4.8</v>
      </c>
      <c r="I120" s="180"/>
      <c r="J120" s="181">
        <f>ROUND(I120*H120,2)</f>
        <v>0</v>
      </c>
      <c r="K120" s="177" t="s">
        <v>187</v>
      </c>
      <c r="L120" s="41"/>
      <c r="M120" s="182" t="s">
        <v>19</v>
      </c>
      <c r="N120" s="183" t="s">
        <v>46</v>
      </c>
      <c r="O120" s="66"/>
      <c r="P120" s="184">
        <f>O120*H120</f>
        <v>0</v>
      </c>
      <c r="Q120" s="184">
        <v>0</v>
      </c>
      <c r="R120" s="184">
        <f>Q120*H120</f>
        <v>0</v>
      </c>
      <c r="S120" s="184">
        <v>0</v>
      </c>
      <c r="T120" s="185">
        <f>S120*H120</f>
        <v>0</v>
      </c>
      <c r="U120" s="36"/>
      <c r="V120" s="36"/>
      <c r="W120" s="36"/>
      <c r="X120" s="36"/>
      <c r="Y120" s="36"/>
      <c r="Z120" s="36"/>
      <c r="AA120" s="36"/>
      <c r="AB120" s="36"/>
      <c r="AC120" s="36"/>
      <c r="AD120" s="36"/>
      <c r="AE120" s="36"/>
      <c r="AR120" s="186" t="s">
        <v>139</v>
      </c>
      <c r="AT120" s="186" t="s">
        <v>123</v>
      </c>
      <c r="AU120" s="186" t="s">
        <v>85</v>
      </c>
      <c r="AY120" s="19" t="s">
        <v>120</v>
      </c>
      <c r="BE120" s="187">
        <f>IF(N120="základní",J120,0)</f>
        <v>0</v>
      </c>
      <c r="BF120" s="187">
        <f>IF(N120="snížená",J120,0)</f>
        <v>0</v>
      </c>
      <c r="BG120" s="187">
        <f>IF(N120="zákl. přenesená",J120,0)</f>
        <v>0</v>
      </c>
      <c r="BH120" s="187">
        <f>IF(N120="sníž. přenesená",J120,0)</f>
        <v>0</v>
      </c>
      <c r="BI120" s="187">
        <f>IF(N120="nulová",J120,0)</f>
        <v>0</v>
      </c>
      <c r="BJ120" s="19" t="s">
        <v>83</v>
      </c>
      <c r="BK120" s="187">
        <f>ROUND(I120*H120,2)</f>
        <v>0</v>
      </c>
      <c r="BL120" s="19" t="s">
        <v>139</v>
      </c>
      <c r="BM120" s="186" t="s">
        <v>232</v>
      </c>
    </row>
    <row r="121" spans="1:65" s="2" customFormat="1" ht="11.25">
      <c r="A121" s="36"/>
      <c r="B121" s="37"/>
      <c r="C121" s="38"/>
      <c r="D121" s="211" t="s">
        <v>189</v>
      </c>
      <c r="E121" s="38"/>
      <c r="F121" s="212" t="s">
        <v>233</v>
      </c>
      <c r="G121" s="38"/>
      <c r="H121" s="38"/>
      <c r="I121" s="213"/>
      <c r="J121" s="38"/>
      <c r="K121" s="38"/>
      <c r="L121" s="41"/>
      <c r="M121" s="214"/>
      <c r="N121" s="215"/>
      <c r="O121" s="66"/>
      <c r="P121" s="66"/>
      <c r="Q121" s="66"/>
      <c r="R121" s="66"/>
      <c r="S121" s="66"/>
      <c r="T121" s="67"/>
      <c r="U121" s="36"/>
      <c r="V121" s="36"/>
      <c r="W121" s="36"/>
      <c r="X121" s="36"/>
      <c r="Y121" s="36"/>
      <c r="Z121" s="36"/>
      <c r="AA121" s="36"/>
      <c r="AB121" s="36"/>
      <c r="AC121" s="36"/>
      <c r="AD121" s="36"/>
      <c r="AE121" s="36"/>
      <c r="AT121" s="19" t="s">
        <v>189</v>
      </c>
      <c r="AU121" s="19" t="s">
        <v>85</v>
      </c>
    </row>
    <row r="122" spans="1:65" s="2" customFormat="1" ht="44.25" customHeight="1">
      <c r="A122" s="36"/>
      <c r="B122" s="37"/>
      <c r="C122" s="175" t="s">
        <v>234</v>
      </c>
      <c r="D122" s="175" t="s">
        <v>123</v>
      </c>
      <c r="E122" s="176" t="s">
        <v>235</v>
      </c>
      <c r="F122" s="177" t="s">
        <v>236</v>
      </c>
      <c r="G122" s="178" t="s">
        <v>186</v>
      </c>
      <c r="H122" s="179">
        <v>10.164</v>
      </c>
      <c r="I122" s="180"/>
      <c r="J122" s="181">
        <f>ROUND(I122*H122,2)</f>
        <v>0</v>
      </c>
      <c r="K122" s="177" t="s">
        <v>187</v>
      </c>
      <c r="L122" s="41"/>
      <c r="M122" s="182" t="s">
        <v>19</v>
      </c>
      <c r="N122" s="183" t="s">
        <v>46</v>
      </c>
      <c r="O122" s="66"/>
      <c r="P122" s="184">
        <f>O122*H122</f>
        <v>0</v>
      </c>
      <c r="Q122" s="184">
        <v>0</v>
      </c>
      <c r="R122" s="184">
        <f>Q122*H122</f>
        <v>0</v>
      </c>
      <c r="S122" s="184">
        <v>0</v>
      </c>
      <c r="T122" s="185">
        <f>S122*H122</f>
        <v>0</v>
      </c>
      <c r="U122" s="36"/>
      <c r="V122" s="36"/>
      <c r="W122" s="36"/>
      <c r="X122" s="36"/>
      <c r="Y122" s="36"/>
      <c r="Z122" s="36"/>
      <c r="AA122" s="36"/>
      <c r="AB122" s="36"/>
      <c r="AC122" s="36"/>
      <c r="AD122" s="36"/>
      <c r="AE122" s="36"/>
      <c r="AR122" s="186" t="s">
        <v>139</v>
      </c>
      <c r="AT122" s="186" t="s">
        <v>123</v>
      </c>
      <c r="AU122" s="186" t="s">
        <v>85</v>
      </c>
      <c r="AY122" s="19" t="s">
        <v>120</v>
      </c>
      <c r="BE122" s="187">
        <f>IF(N122="základní",J122,0)</f>
        <v>0</v>
      </c>
      <c r="BF122" s="187">
        <f>IF(N122="snížená",J122,0)</f>
        <v>0</v>
      </c>
      <c r="BG122" s="187">
        <f>IF(N122="zákl. přenesená",J122,0)</f>
        <v>0</v>
      </c>
      <c r="BH122" s="187">
        <f>IF(N122="sníž. přenesená",J122,0)</f>
        <v>0</v>
      </c>
      <c r="BI122" s="187">
        <f>IF(N122="nulová",J122,0)</f>
        <v>0</v>
      </c>
      <c r="BJ122" s="19" t="s">
        <v>83</v>
      </c>
      <c r="BK122" s="187">
        <f>ROUND(I122*H122,2)</f>
        <v>0</v>
      </c>
      <c r="BL122" s="19" t="s">
        <v>139</v>
      </c>
      <c r="BM122" s="186" t="s">
        <v>237</v>
      </c>
    </row>
    <row r="123" spans="1:65" s="2" customFormat="1" ht="11.25">
      <c r="A123" s="36"/>
      <c r="B123" s="37"/>
      <c r="C123" s="38"/>
      <c r="D123" s="211" t="s">
        <v>189</v>
      </c>
      <c r="E123" s="38"/>
      <c r="F123" s="212" t="s">
        <v>238</v>
      </c>
      <c r="G123" s="38"/>
      <c r="H123" s="38"/>
      <c r="I123" s="213"/>
      <c r="J123" s="38"/>
      <c r="K123" s="38"/>
      <c r="L123" s="41"/>
      <c r="M123" s="214"/>
      <c r="N123" s="215"/>
      <c r="O123" s="66"/>
      <c r="P123" s="66"/>
      <c r="Q123" s="66"/>
      <c r="R123" s="66"/>
      <c r="S123" s="66"/>
      <c r="T123" s="67"/>
      <c r="U123" s="36"/>
      <c r="V123" s="36"/>
      <c r="W123" s="36"/>
      <c r="X123" s="36"/>
      <c r="Y123" s="36"/>
      <c r="Z123" s="36"/>
      <c r="AA123" s="36"/>
      <c r="AB123" s="36"/>
      <c r="AC123" s="36"/>
      <c r="AD123" s="36"/>
      <c r="AE123" s="36"/>
      <c r="AT123" s="19" t="s">
        <v>189</v>
      </c>
      <c r="AU123" s="19" t="s">
        <v>85</v>
      </c>
    </row>
    <row r="124" spans="1:65" s="2" customFormat="1" ht="62.65" customHeight="1">
      <c r="A124" s="36"/>
      <c r="B124" s="37"/>
      <c r="C124" s="175" t="s">
        <v>239</v>
      </c>
      <c r="D124" s="175" t="s">
        <v>123</v>
      </c>
      <c r="E124" s="176" t="s">
        <v>240</v>
      </c>
      <c r="F124" s="177" t="s">
        <v>241</v>
      </c>
      <c r="G124" s="178" t="s">
        <v>197</v>
      </c>
      <c r="H124" s="179">
        <v>6.7439999999999998</v>
      </c>
      <c r="I124" s="180"/>
      <c r="J124" s="181">
        <f>ROUND(I124*H124,2)</f>
        <v>0</v>
      </c>
      <c r="K124" s="177" t="s">
        <v>187</v>
      </c>
      <c r="L124" s="41"/>
      <c r="M124" s="182" t="s">
        <v>19</v>
      </c>
      <c r="N124" s="183" t="s">
        <v>46</v>
      </c>
      <c r="O124" s="66"/>
      <c r="P124" s="184">
        <f>O124*H124</f>
        <v>0</v>
      </c>
      <c r="Q124" s="184">
        <v>0</v>
      </c>
      <c r="R124" s="184">
        <f>Q124*H124</f>
        <v>0</v>
      </c>
      <c r="S124" s="184">
        <v>0</v>
      </c>
      <c r="T124" s="185">
        <f>S124*H124</f>
        <v>0</v>
      </c>
      <c r="U124" s="36"/>
      <c r="V124" s="36"/>
      <c r="W124" s="36"/>
      <c r="X124" s="36"/>
      <c r="Y124" s="36"/>
      <c r="Z124" s="36"/>
      <c r="AA124" s="36"/>
      <c r="AB124" s="36"/>
      <c r="AC124" s="36"/>
      <c r="AD124" s="36"/>
      <c r="AE124" s="36"/>
      <c r="AR124" s="186" t="s">
        <v>139</v>
      </c>
      <c r="AT124" s="186" t="s">
        <v>123</v>
      </c>
      <c r="AU124" s="186" t="s">
        <v>85</v>
      </c>
      <c r="AY124" s="19" t="s">
        <v>120</v>
      </c>
      <c r="BE124" s="187">
        <f>IF(N124="základní",J124,0)</f>
        <v>0</v>
      </c>
      <c r="BF124" s="187">
        <f>IF(N124="snížená",J124,0)</f>
        <v>0</v>
      </c>
      <c r="BG124" s="187">
        <f>IF(N124="zákl. přenesená",J124,0)</f>
        <v>0</v>
      </c>
      <c r="BH124" s="187">
        <f>IF(N124="sníž. přenesená",J124,0)</f>
        <v>0</v>
      </c>
      <c r="BI124" s="187">
        <f>IF(N124="nulová",J124,0)</f>
        <v>0</v>
      </c>
      <c r="BJ124" s="19" t="s">
        <v>83</v>
      </c>
      <c r="BK124" s="187">
        <f>ROUND(I124*H124,2)</f>
        <v>0</v>
      </c>
      <c r="BL124" s="19" t="s">
        <v>139</v>
      </c>
      <c r="BM124" s="186" t="s">
        <v>242</v>
      </c>
    </row>
    <row r="125" spans="1:65" s="2" customFormat="1" ht="11.25">
      <c r="A125" s="36"/>
      <c r="B125" s="37"/>
      <c r="C125" s="38"/>
      <c r="D125" s="211" t="s">
        <v>189</v>
      </c>
      <c r="E125" s="38"/>
      <c r="F125" s="212" t="s">
        <v>243</v>
      </c>
      <c r="G125" s="38"/>
      <c r="H125" s="38"/>
      <c r="I125" s="213"/>
      <c r="J125" s="38"/>
      <c r="K125" s="38"/>
      <c r="L125" s="41"/>
      <c r="M125" s="214"/>
      <c r="N125" s="215"/>
      <c r="O125" s="66"/>
      <c r="P125" s="66"/>
      <c r="Q125" s="66"/>
      <c r="R125" s="66"/>
      <c r="S125" s="66"/>
      <c r="T125" s="67"/>
      <c r="U125" s="36"/>
      <c r="V125" s="36"/>
      <c r="W125" s="36"/>
      <c r="X125" s="36"/>
      <c r="Y125" s="36"/>
      <c r="Z125" s="36"/>
      <c r="AA125" s="36"/>
      <c r="AB125" s="36"/>
      <c r="AC125" s="36"/>
      <c r="AD125" s="36"/>
      <c r="AE125" s="36"/>
      <c r="AT125" s="19" t="s">
        <v>189</v>
      </c>
      <c r="AU125" s="19" t="s">
        <v>85</v>
      </c>
    </row>
    <row r="126" spans="1:65" s="13" customFormat="1" ht="11.25">
      <c r="B126" s="188"/>
      <c r="C126" s="189"/>
      <c r="D126" s="190" t="s">
        <v>132</v>
      </c>
      <c r="E126" s="191" t="s">
        <v>19</v>
      </c>
      <c r="F126" s="192" t="s">
        <v>244</v>
      </c>
      <c r="G126" s="189"/>
      <c r="H126" s="193">
        <v>2.3580000000000001</v>
      </c>
      <c r="I126" s="194"/>
      <c r="J126" s="189"/>
      <c r="K126" s="189"/>
      <c r="L126" s="195"/>
      <c r="M126" s="196"/>
      <c r="N126" s="197"/>
      <c r="O126" s="197"/>
      <c r="P126" s="197"/>
      <c r="Q126" s="197"/>
      <c r="R126" s="197"/>
      <c r="S126" s="197"/>
      <c r="T126" s="198"/>
      <c r="AT126" s="199" t="s">
        <v>132</v>
      </c>
      <c r="AU126" s="199" t="s">
        <v>85</v>
      </c>
      <c r="AV126" s="13" t="s">
        <v>85</v>
      </c>
      <c r="AW126" s="13" t="s">
        <v>37</v>
      </c>
      <c r="AX126" s="13" t="s">
        <v>75</v>
      </c>
      <c r="AY126" s="199" t="s">
        <v>120</v>
      </c>
    </row>
    <row r="127" spans="1:65" s="13" customFormat="1" ht="11.25">
      <c r="B127" s="188"/>
      <c r="C127" s="189"/>
      <c r="D127" s="190" t="s">
        <v>132</v>
      </c>
      <c r="E127" s="191" t="s">
        <v>19</v>
      </c>
      <c r="F127" s="192" t="s">
        <v>245</v>
      </c>
      <c r="G127" s="189"/>
      <c r="H127" s="193">
        <v>4.3860000000000001</v>
      </c>
      <c r="I127" s="194"/>
      <c r="J127" s="189"/>
      <c r="K127" s="189"/>
      <c r="L127" s="195"/>
      <c r="M127" s="196"/>
      <c r="N127" s="197"/>
      <c r="O127" s="197"/>
      <c r="P127" s="197"/>
      <c r="Q127" s="197"/>
      <c r="R127" s="197"/>
      <c r="S127" s="197"/>
      <c r="T127" s="198"/>
      <c r="AT127" s="199" t="s">
        <v>132</v>
      </c>
      <c r="AU127" s="199" t="s">
        <v>85</v>
      </c>
      <c r="AV127" s="13" t="s">
        <v>85</v>
      </c>
      <c r="AW127" s="13" t="s">
        <v>37</v>
      </c>
      <c r="AX127" s="13" t="s">
        <v>75</v>
      </c>
      <c r="AY127" s="199" t="s">
        <v>120</v>
      </c>
    </row>
    <row r="128" spans="1:65" s="14" customFormat="1" ht="11.25">
      <c r="B128" s="200"/>
      <c r="C128" s="201"/>
      <c r="D128" s="190" t="s">
        <v>132</v>
      </c>
      <c r="E128" s="202" t="s">
        <v>19</v>
      </c>
      <c r="F128" s="203" t="s">
        <v>167</v>
      </c>
      <c r="G128" s="201"/>
      <c r="H128" s="204">
        <v>6.7439999999999998</v>
      </c>
      <c r="I128" s="205"/>
      <c r="J128" s="201"/>
      <c r="K128" s="201"/>
      <c r="L128" s="206"/>
      <c r="M128" s="216"/>
      <c r="N128" s="217"/>
      <c r="O128" s="217"/>
      <c r="P128" s="217"/>
      <c r="Q128" s="217"/>
      <c r="R128" s="217"/>
      <c r="S128" s="217"/>
      <c r="T128" s="218"/>
      <c r="AT128" s="210" t="s">
        <v>132</v>
      </c>
      <c r="AU128" s="210" t="s">
        <v>85</v>
      </c>
      <c r="AV128" s="14" t="s">
        <v>139</v>
      </c>
      <c r="AW128" s="14" t="s">
        <v>37</v>
      </c>
      <c r="AX128" s="14" t="s">
        <v>83</v>
      </c>
      <c r="AY128" s="210" t="s">
        <v>120</v>
      </c>
    </row>
    <row r="129" spans="1:65" s="2" customFormat="1" ht="66.75" customHeight="1">
      <c r="A129" s="36"/>
      <c r="B129" s="37"/>
      <c r="C129" s="175" t="s">
        <v>8</v>
      </c>
      <c r="D129" s="175" t="s">
        <v>123</v>
      </c>
      <c r="E129" s="176" t="s">
        <v>246</v>
      </c>
      <c r="F129" s="177" t="s">
        <v>247</v>
      </c>
      <c r="G129" s="178" t="s">
        <v>197</v>
      </c>
      <c r="H129" s="179">
        <v>67.44</v>
      </c>
      <c r="I129" s="180"/>
      <c r="J129" s="181">
        <f>ROUND(I129*H129,2)</f>
        <v>0</v>
      </c>
      <c r="K129" s="177" t="s">
        <v>187</v>
      </c>
      <c r="L129" s="41"/>
      <c r="M129" s="182" t="s">
        <v>19</v>
      </c>
      <c r="N129" s="183" t="s">
        <v>46</v>
      </c>
      <c r="O129" s="66"/>
      <c r="P129" s="184">
        <f>O129*H129</f>
        <v>0</v>
      </c>
      <c r="Q129" s="184">
        <v>0</v>
      </c>
      <c r="R129" s="184">
        <f>Q129*H129</f>
        <v>0</v>
      </c>
      <c r="S129" s="184">
        <v>0</v>
      </c>
      <c r="T129" s="185">
        <f>S129*H129</f>
        <v>0</v>
      </c>
      <c r="U129" s="36"/>
      <c r="V129" s="36"/>
      <c r="W129" s="36"/>
      <c r="X129" s="36"/>
      <c r="Y129" s="36"/>
      <c r="Z129" s="36"/>
      <c r="AA129" s="36"/>
      <c r="AB129" s="36"/>
      <c r="AC129" s="36"/>
      <c r="AD129" s="36"/>
      <c r="AE129" s="36"/>
      <c r="AR129" s="186" t="s">
        <v>139</v>
      </c>
      <c r="AT129" s="186" t="s">
        <v>123</v>
      </c>
      <c r="AU129" s="186" t="s">
        <v>85</v>
      </c>
      <c r="AY129" s="19" t="s">
        <v>120</v>
      </c>
      <c r="BE129" s="187">
        <f>IF(N129="základní",J129,0)</f>
        <v>0</v>
      </c>
      <c r="BF129" s="187">
        <f>IF(N129="snížená",J129,0)</f>
        <v>0</v>
      </c>
      <c r="BG129" s="187">
        <f>IF(N129="zákl. přenesená",J129,0)</f>
        <v>0</v>
      </c>
      <c r="BH129" s="187">
        <f>IF(N129="sníž. přenesená",J129,0)</f>
        <v>0</v>
      </c>
      <c r="BI129" s="187">
        <f>IF(N129="nulová",J129,0)</f>
        <v>0</v>
      </c>
      <c r="BJ129" s="19" t="s">
        <v>83</v>
      </c>
      <c r="BK129" s="187">
        <f>ROUND(I129*H129,2)</f>
        <v>0</v>
      </c>
      <c r="BL129" s="19" t="s">
        <v>139</v>
      </c>
      <c r="BM129" s="186" t="s">
        <v>248</v>
      </c>
    </row>
    <row r="130" spans="1:65" s="2" customFormat="1" ht="11.25">
      <c r="A130" s="36"/>
      <c r="B130" s="37"/>
      <c r="C130" s="38"/>
      <c r="D130" s="211" t="s">
        <v>189</v>
      </c>
      <c r="E130" s="38"/>
      <c r="F130" s="212" t="s">
        <v>249</v>
      </c>
      <c r="G130" s="38"/>
      <c r="H130" s="38"/>
      <c r="I130" s="213"/>
      <c r="J130" s="38"/>
      <c r="K130" s="38"/>
      <c r="L130" s="41"/>
      <c r="M130" s="214"/>
      <c r="N130" s="215"/>
      <c r="O130" s="66"/>
      <c r="P130" s="66"/>
      <c r="Q130" s="66"/>
      <c r="R130" s="66"/>
      <c r="S130" s="66"/>
      <c r="T130" s="67"/>
      <c r="U130" s="36"/>
      <c r="V130" s="36"/>
      <c r="W130" s="36"/>
      <c r="X130" s="36"/>
      <c r="Y130" s="36"/>
      <c r="Z130" s="36"/>
      <c r="AA130" s="36"/>
      <c r="AB130" s="36"/>
      <c r="AC130" s="36"/>
      <c r="AD130" s="36"/>
      <c r="AE130" s="36"/>
      <c r="AT130" s="19" t="s">
        <v>189</v>
      </c>
      <c r="AU130" s="19" t="s">
        <v>85</v>
      </c>
    </row>
    <row r="131" spans="1:65" s="13" customFormat="1" ht="11.25">
      <c r="B131" s="188"/>
      <c r="C131" s="189"/>
      <c r="D131" s="190" t="s">
        <v>132</v>
      </c>
      <c r="E131" s="191" t="s">
        <v>19</v>
      </c>
      <c r="F131" s="192" t="s">
        <v>250</v>
      </c>
      <c r="G131" s="189"/>
      <c r="H131" s="193">
        <v>67.44</v>
      </c>
      <c r="I131" s="194"/>
      <c r="J131" s="189"/>
      <c r="K131" s="189"/>
      <c r="L131" s="195"/>
      <c r="M131" s="196"/>
      <c r="N131" s="197"/>
      <c r="O131" s="197"/>
      <c r="P131" s="197"/>
      <c r="Q131" s="197"/>
      <c r="R131" s="197"/>
      <c r="S131" s="197"/>
      <c r="T131" s="198"/>
      <c r="AT131" s="199" t="s">
        <v>132</v>
      </c>
      <c r="AU131" s="199" t="s">
        <v>85</v>
      </c>
      <c r="AV131" s="13" t="s">
        <v>85</v>
      </c>
      <c r="AW131" s="13" t="s">
        <v>37</v>
      </c>
      <c r="AX131" s="13" t="s">
        <v>83</v>
      </c>
      <c r="AY131" s="199" t="s">
        <v>120</v>
      </c>
    </row>
    <row r="132" spans="1:65" s="2" customFormat="1" ht="37.9" customHeight="1">
      <c r="A132" s="36"/>
      <c r="B132" s="37"/>
      <c r="C132" s="175" t="s">
        <v>251</v>
      </c>
      <c r="D132" s="175" t="s">
        <v>123</v>
      </c>
      <c r="E132" s="176" t="s">
        <v>252</v>
      </c>
      <c r="F132" s="177" t="s">
        <v>253</v>
      </c>
      <c r="G132" s="178" t="s">
        <v>197</v>
      </c>
      <c r="H132" s="179">
        <v>6.7439999999999998</v>
      </c>
      <c r="I132" s="180"/>
      <c r="J132" s="181">
        <f>ROUND(I132*H132,2)</f>
        <v>0</v>
      </c>
      <c r="K132" s="177" t="s">
        <v>187</v>
      </c>
      <c r="L132" s="41"/>
      <c r="M132" s="182" t="s">
        <v>19</v>
      </c>
      <c r="N132" s="183" t="s">
        <v>46</v>
      </c>
      <c r="O132" s="66"/>
      <c r="P132" s="184">
        <f>O132*H132</f>
        <v>0</v>
      </c>
      <c r="Q132" s="184">
        <v>0</v>
      </c>
      <c r="R132" s="184">
        <f>Q132*H132</f>
        <v>0</v>
      </c>
      <c r="S132" s="184">
        <v>0</v>
      </c>
      <c r="T132" s="185">
        <f>S132*H132</f>
        <v>0</v>
      </c>
      <c r="U132" s="36"/>
      <c r="V132" s="36"/>
      <c r="W132" s="36"/>
      <c r="X132" s="36"/>
      <c r="Y132" s="36"/>
      <c r="Z132" s="36"/>
      <c r="AA132" s="36"/>
      <c r="AB132" s="36"/>
      <c r="AC132" s="36"/>
      <c r="AD132" s="36"/>
      <c r="AE132" s="36"/>
      <c r="AR132" s="186" t="s">
        <v>139</v>
      </c>
      <c r="AT132" s="186" t="s">
        <v>123</v>
      </c>
      <c r="AU132" s="186" t="s">
        <v>85</v>
      </c>
      <c r="AY132" s="19" t="s">
        <v>120</v>
      </c>
      <c r="BE132" s="187">
        <f>IF(N132="základní",J132,0)</f>
        <v>0</v>
      </c>
      <c r="BF132" s="187">
        <f>IF(N132="snížená",J132,0)</f>
        <v>0</v>
      </c>
      <c r="BG132" s="187">
        <f>IF(N132="zákl. přenesená",J132,0)</f>
        <v>0</v>
      </c>
      <c r="BH132" s="187">
        <f>IF(N132="sníž. přenesená",J132,0)</f>
        <v>0</v>
      </c>
      <c r="BI132" s="187">
        <f>IF(N132="nulová",J132,0)</f>
        <v>0</v>
      </c>
      <c r="BJ132" s="19" t="s">
        <v>83</v>
      </c>
      <c r="BK132" s="187">
        <f>ROUND(I132*H132,2)</f>
        <v>0</v>
      </c>
      <c r="BL132" s="19" t="s">
        <v>139</v>
      </c>
      <c r="BM132" s="186" t="s">
        <v>254</v>
      </c>
    </row>
    <row r="133" spans="1:65" s="2" customFormat="1" ht="11.25">
      <c r="A133" s="36"/>
      <c r="B133" s="37"/>
      <c r="C133" s="38"/>
      <c r="D133" s="211" t="s">
        <v>189</v>
      </c>
      <c r="E133" s="38"/>
      <c r="F133" s="212" t="s">
        <v>255</v>
      </c>
      <c r="G133" s="38"/>
      <c r="H133" s="38"/>
      <c r="I133" s="213"/>
      <c r="J133" s="38"/>
      <c r="K133" s="38"/>
      <c r="L133" s="41"/>
      <c r="M133" s="214"/>
      <c r="N133" s="215"/>
      <c r="O133" s="66"/>
      <c r="P133" s="66"/>
      <c r="Q133" s="66"/>
      <c r="R133" s="66"/>
      <c r="S133" s="66"/>
      <c r="T133" s="67"/>
      <c r="U133" s="36"/>
      <c r="V133" s="36"/>
      <c r="W133" s="36"/>
      <c r="X133" s="36"/>
      <c r="Y133" s="36"/>
      <c r="Z133" s="36"/>
      <c r="AA133" s="36"/>
      <c r="AB133" s="36"/>
      <c r="AC133" s="36"/>
      <c r="AD133" s="36"/>
      <c r="AE133" s="36"/>
      <c r="AT133" s="19" t="s">
        <v>189</v>
      </c>
      <c r="AU133" s="19" t="s">
        <v>85</v>
      </c>
    </row>
    <row r="134" spans="1:65" s="2" customFormat="1" ht="44.25" customHeight="1">
      <c r="A134" s="36"/>
      <c r="B134" s="37"/>
      <c r="C134" s="175" t="s">
        <v>256</v>
      </c>
      <c r="D134" s="175" t="s">
        <v>123</v>
      </c>
      <c r="E134" s="176" t="s">
        <v>257</v>
      </c>
      <c r="F134" s="177" t="s">
        <v>258</v>
      </c>
      <c r="G134" s="178" t="s">
        <v>259</v>
      </c>
      <c r="H134" s="179">
        <v>12.138999999999999</v>
      </c>
      <c r="I134" s="180"/>
      <c r="J134" s="181">
        <f>ROUND(I134*H134,2)</f>
        <v>0</v>
      </c>
      <c r="K134" s="177" t="s">
        <v>187</v>
      </c>
      <c r="L134" s="41"/>
      <c r="M134" s="182" t="s">
        <v>19</v>
      </c>
      <c r="N134" s="183" t="s">
        <v>46</v>
      </c>
      <c r="O134" s="66"/>
      <c r="P134" s="184">
        <f>O134*H134</f>
        <v>0</v>
      </c>
      <c r="Q134" s="184">
        <v>0</v>
      </c>
      <c r="R134" s="184">
        <f>Q134*H134</f>
        <v>0</v>
      </c>
      <c r="S134" s="184">
        <v>0</v>
      </c>
      <c r="T134" s="185">
        <f>S134*H134</f>
        <v>0</v>
      </c>
      <c r="U134" s="36"/>
      <c r="V134" s="36"/>
      <c r="W134" s="36"/>
      <c r="X134" s="36"/>
      <c r="Y134" s="36"/>
      <c r="Z134" s="36"/>
      <c r="AA134" s="36"/>
      <c r="AB134" s="36"/>
      <c r="AC134" s="36"/>
      <c r="AD134" s="36"/>
      <c r="AE134" s="36"/>
      <c r="AR134" s="186" t="s">
        <v>139</v>
      </c>
      <c r="AT134" s="186" t="s">
        <v>123</v>
      </c>
      <c r="AU134" s="186" t="s">
        <v>85</v>
      </c>
      <c r="AY134" s="19" t="s">
        <v>120</v>
      </c>
      <c r="BE134" s="187">
        <f>IF(N134="základní",J134,0)</f>
        <v>0</v>
      </c>
      <c r="BF134" s="187">
        <f>IF(N134="snížená",J134,0)</f>
        <v>0</v>
      </c>
      <c r="BG134" s="187">
        <f>IF(N134="zákl. přenesená",J134,0)</f>
        <v>0</v>
      </c>
      <c r="BH134" s="187">
        <f>IF(N134="sníž. přenesená",J134,0)</f>
        <v>0</v>
      </c>
      <c r="BI134" s="187">
        <f>IF(N134="nulová",J134,0)</f>
        <v>0</v>
      </c>
      <c r="BJ134" s="19" t="s">
        <v>83</v>
      </c>
      <c r="BK134" s="187">
        <f>ROUND(I134*H134,2)</f>
        <v>0</v>
      </c>
      <c r="BL134" s="19" t="s">
        <v>139</v>
      </c>
      <c r="BM134" s="186" t="s">
        <v>260</v>
      </c>
    </row>
    <row r="135" spans="1:65" s="2" customFormat="1" ht="11.25">
      <c r="A135" s="36"/>
      <c r="B135" s="37"/>
      <c r="C135" s="38"/>
      <c r="D135" s="211" t="s">
        <v>189</v>
      </c>
      <c r="E135" s="38"/>
      <c r="F135" s="212" t="s">
        <v>261</v>
      </c>
      <c r="G135" s="38"/>
      <c r="H135" s="38"/>
      <c r="I135" s="213"/>
      <c r="J135" s="38"/>
      <c r="K135" s="38"/>
      <c r="L135" s="41"/>
      <c r="M135" s="214"/>
      <c r="N135" s="215"/>
      <c r="O135" s="66"/>
      <c r="P135" s="66"/>
      <c r="Q135" s="66"/>
      <c r="R135" s="66"/>
      <c r="S135" s="66"/>
      <c r="T135" s="67"/>
      <c r="U135" s="36"/>
      <c r="V135" s="36"/>
      <c r="W135" s="36"/>
      <c r="X135" s="36"/>
      <c r="Y135" s="36"/>
      <c r="Z135" s="36"/>
      <c r="AA135" s="36"/>
      <c r="AB135" s="36"/>
      <c r="AC135" s="36"/>
      <c r="AD135" s="36"/>
      <c r="AE135" s="36"/>
      <c r="AT135" s="19" t="s">
        <v>189</v>
      </c>
      <c r="AU135" s="19" t="s">
        <v>85</v>
      </c>
    </row>
    <row r="136" spans="1:65" s="13" customFormat="1" ht="11.25">
      <c r="B136" s="188"/>
      <c r="C136" s="189"/>
      <c r="D136" s="190" t="s">
        <v>132</v>
      </c>
      <c r="E136" s="191" t="s">
        <v>19</v>
      </c>
      <c r="F136" s="192" t="s">
        <v>262</v>
      </c>
      <c r="G136" s="189"/>
      <c r="H136" s="193">
        <v>12.138999999999999</v>
      </c>
      <c r="I136" s="194"/>
      <c r="J136" s="189"/>
      <c r="K136" s="189"/>
      <c r="L136" s="195"/>
      <c r="M136" s="196"/>
      <c r="N136" s="197"/>
      <c r="O136" s="197"/>
      <c r="P136" s="197"/>
      <c r="Q136" s="197"/>
      <c r="R136" s="197"/>
      <c r="S136" s="197"/>
      <c r="T136" s="198"/>
      <c r="AT136" s="199" t="s">
        <v>132</v>
      </c>
      <c r="AU136" s="199" t="s">
        <v>85</v>
      </c>
      <c r="AV136" s="13" t="s">
        <v>85</v>
      </c>
      <c r="AW136" s="13" t="s">
        <v>37</v>
      </c>
      <c r="AX136" s="13" t="s">
        <v>75</v>
      </c>
      <c r="AY136" s="199" t="s">
        <v>120</v>
      </c>
    </row>
    <row r="137" spans="1:65" s="14" customFormat="1" ht="11.25">
      <c r="B137" s="200"/>
      <c r="C137" s="201"/>
      <c r="D137" s="190" t="s">
        <v>132</v>
      </c>
      <c r="E137" s="202" t="s">
        <v>19</v>
      </c>
      <c r="F137" s="203" t="s">
        <v>167</v>
      </c>
      <c r="G137" s="201"/>
      <c r="H137" s="204">
        <v>12.138999999999999</v>
      </c>
      <c r="I137" s="205"/>
      <c r="J137" s="201"/>
      <c r="K137" s="201"/>
      <c r="L137" s="206"/>
      <c r="M137" s="216"/>
      <c r="N137" s="217"/>
      <c r="O137" s="217"/>
      <c r="P137" s="217"/>
      <c r="Q137" s="217"/>
      <c r="R137" s="217"/>
      <c r="S137" s="217"/>
      <c r="T137" s="218"/>
      <c r="AT137" s="210" t="s">
        <v>132</v>
      </c>
      <c r="AU137" s="210" t="s">
        <v>85</v>
      </c>
      <c r="AV137" s="14" t="s">
        <v>139</v>
      </c>
      <c r="AW137" s="14" t="s">
        <v>37</v>
      </c>
      <c r="AX137" s="14" t="s">
        <v>83</v>
      </c>
      <c r="AY137" s="210" t="s">
        <v>120</v>
      </c>
    </row>
    <row r="138" spans="1:65" s="2" customFormat="1" ht="44.25" customHeight="1">
      <c r="A138" s="36"/>
      <c r="B138" s="37"/>
      <c r="C138" s="175" t="s">
        <v>263</v>
      </c>
      <c r="D138" s="175" t="s">
        <v>123</v>
      </c>
      <c r="E138" s="176" t="s">
        <v>264</v>
      </c>
      <c r="F138" s="177" t="s">
        <v>265</v>
      </c>
      <c r="G138" s="178" t="s">
        <v>197</v>
      </c>
      <c r="H138" s="179">
        <v>3.4</v>
      </c>
      <c r="I138" s="180"/>
      <c r="J138" s="181">
        <f>ROUND(I138*H138,2)</f>
        <v>0</v>
      </c>
      <c r="K138" s="177" t="s">
        <v>187</v>
      </c>
      <c r="L138" s="41"/>
      <c r="M138" s="182" t="s">
        <v>19</v>
      </c>
      <c r="N138" s="183" t="s">
        <v>46</v>
      </c>
      <c r="O138" s="66"/>
      <c r="P138" s="184">
        <f>O138*H138</f>
        <v>0</v>
      </c>
      <c r="Q138" s="184">
        <v>0</v>
      </c>
      <c r="R138" s="184">
        <f>Q138*H138</f>
        <v>0</v>
      </c>
      <c r="S138" s="184">
        <v>0</v>
      </c>
      <c r="T138" s="185">
        <f>S138*H138</f>
        <v>0</v>
      </c>
      <c r="U138" s="36"/>
      <c r="V138" s="36"/>
      <c r="W138" s="36"/>
      <c r="X138" s="36"/>
      <c r="Y138" s="36"/>
      <c r="Z138" s="36"/>
      <c r="AA138" s="36"/>
      <c r="AB138" s="36"/>
      <c r="AC138" s="36"/>
      <c r="AD138" s="36"/>
      <c r="AE138" s="36"/>
      <c r="AR138" s="186" t="s">
        <v>139</v>
      </c>
      <c r="AT138" s="186" t="s">
        <v>123</v>
      </c>
      <c r="AU138" s="186" t="s">
        <v>85</v>
      </c>
      <c r="AY138" s="19" t="s">
        <v>120</v>
      </c>
      <c r="BE138" s="187">
        <f>IF(N138="základní",J138,0)</f>
        <v>0</v>
      </c>
      <c r="BF138" s="187">
        <f>IF(N138="snížená",J138,0)</f>
        <v>0</v>
      </c>
      <c r="BG138" s="187">
        <f>IF(N138="zákl. přenesená",J138,0)</f>
        <v>0</v>
      </c>
      <c r="BH138" s="187">
        <f>IF(N138="sníž. přenesená",J138,0)</f>
        <v>0</v>
      </c>
      <c r="BI138" s="187">
        <f>IF(N138="nulová",J138,0)</f>
        <v>0</v>
      </c>
      <c r="BJ138" s="19" t="s">
        <v>83</v>
      </c>
      <c r="BK138" s="187">
        <f>ROUND(I138*H138,2)</f>
        <v>0</v>
      </c>
      <c r="BL138" s="19" t="s">
        <v>139</v>
      </c>
      <c r="BM138" s="186" t="s">
        <v>266</v>
      </c>
    </row>
    <row r="139" spans="1:65" s="2" customFormat="1" ht="11.25">
      <c r="A139" s="36"/>
      <c r="B139" s="37"/>
      <c r="C139" s="38"/>
      <c r="D139" s="211" t="s">
        <v>189</v>
      </c>
      <c r="E139" s="38"/>
      <c r="F139" s="212" t="s">
        <v>267</v>
      </c>
      <c r="G139" s="38"/>
      <c r="H139" s="38"/>
      <c r="I139" s="213"/>
      <c r="J139" s="38"/>
      <c r="K139" s="38"/>
      <c r="L139" s="41"/>
      <c r="M139" s="214"/>
      <c r="N139" s="215"/>
      <c r="O139" s="66"/>
      <c r="P139" s="66"/>
      <c r="Q139" s="66"/>
      <c r="R139" s="66"/>
      <c r="S139" s="66"/>
      <c r="T139" s="67"/>
      <c r="U139" s="36"/>
      <c r="V139" s="36"/>
      <c r="W139" s="36"/>
      <c r="X139" s="36"/>
      <c r="Y139" s="36"/>
      <c r="Z139" s="36"/>
      <c r="AA139" s="36"/>
      <c r="AB139" s="36"/>
      <c r="AC139" s="36"/>
      <c r="AD139" s="36"/>
      <c r="AE139" s="36"/>
      <c r="AT139" s="19" t="s">
        <v>189</v>
      </c>
      <c r="AU139" s="19" t="s">
        <v>85</v>
      </c>
    </row>
    <row r="140" spans="1:65" s="13" customFormat="1" ht="11.25">
      <c r="B140" s="188"/>
      <c r="C140" s="189"/>
      <c r="D140" s="190" t="s">
        <v>132</v>
      </c>
      <c r="E140" s="191" t="s">
        <v>19</v>
      </c>
      <c r="F140" s="192" t="s">
        <v>268</v>
      </c>
      <c r="G140" s="189"/>
      <c r="H140" s="193">
        <v>3.4</v>
      </c>
      <c r="I140" s="194"/>
      <c r="J140" s="189"/>
      <c r="K140" s="189"/>
      <c r="L140" s="195"/>
      <c r="M140" s="196"/>
      <c r="N140" s="197"/>
      <c r="O140" s="197"/>
      <c r="P140" s="197"/>
      <c r="Q140" s="197"/>
      <c r="R140" s="197"/>
      <c r="S140" s="197"/>
      <c r="T140" s="198"/>
      <c r="AT140" s="199" t="s">
        <v>132</v>
      </c>
      <c r="AU140" s="199" t="s">
        <v>85</v>
      </c>
      <c r="AV140" s="13" t="s">
        <v>85</v>
      </c>
      <c r="AW140" s="13" t="s">
        <v>37</v>
      </c>
      <c r="AX140" s="13" t="s">
        <v>75</v>
      </c>
      <c r="AY140" s="199" t="s">
        <v>120</v>
      </c>
    </row>
    <row r="141" spans="1:65" s="14" customFormat="1" ht="11.25">
      <c r="B141" s="200"/>
      <c r="C141" s="201"/>
      <c r="D141" s="190" t="s">
        <v>132</v>
      </c>
      <c r="E141" s="202" t="s">
        <v>19</v>
      </c>
      <c r="F141" s="203" t="s">
        <v>167</v>
      </c>
      <c r="G141" s="201"/>
      <c r="H141" s="204">
        <v>3.4</v>
      </c>
      <c r="I141" s="205"/>
      <c r="J141" s="201"/>
      <c r="K141" s="201"/>
      <c r="L141" s="206"/>
      <c r="M141" s="216"/>
      <c r="N141" s="217"/>
      <c r="O141" s="217"/>
      <c r="P141" s="217"/>
      <c r="Q141" s="217"/>
      <c r="R141" s="217"/>
      <c r="S141" s="217"/>
      <c r="T141" s="218"/>
      <c r="AT141" s="210" t="s">
        <v>132</v>
      </c>
      <c r="AU141" s="210" t="s">
        <v>85</v>
      </c>
      <c r="AV141" s="14" t="s">
        <v>139</v>
      </c>
      <c r="AW141" s="14" t="s">
        <v>37</v>
      </c>
      <c r="AX141" s="14" t="s">
        <v>83</v>
      </c>
      <c r="AY141" s="210" t="s">
        <v>120</v>
      </c>
    </row>
    <row r="142" spans="1:65" s="2" customFormat="1" ht="16.5" customHeight="1">
      <c r="A142" s="36"/>
      <c r="B142" s="37"/>
      <c r="C142" s="219" t="s">
        <v>269</v>
      </c>
      <c r="D142" s="219" t="s">
        <v>270</v>
      </c>
      <c r="E142" s="220" t="s">
        <v>271</v>
      </c>
      <c r="F142" s="221" t="s">
        <v>272</v>
      </c>
      <c r="G142" s="222" t="s">
        <v>259</v>
      </c>
      <c r="H142" s="223">
        <v>6.8</v>
      </c>
      <c r="I142" s="224"/>
      <c r="J142" s="225">
        <f>ROUND(I142*H142,2)</f>
        <v>0</v>
      </c>
      <c r="K142" s="221" t="s">
        <v>187</v>
      </c>
      <c r="L142" s="226"/>
      <c r="M142" s="227" t="s">
        <v>19</v>
      </c>
      <c r="N142" s="228" t="s">
        <v>46</v>
      </c>
      <c r="O142" s="66"/>
      <c r="P142" s="184">
        <f>O142*H142</f>
        <v>0</v>
      </c>
      <c r="Q142" s="184">
        <v>1</v>
      </c>
      <c r="R142" s="184">
        <f>Q142*H142</f>
        <v>6.8</v>
      </c>
      <c r="S142" s="184">
        <v>0</v>
      </c>
      <c r="T142" s="185">
        <f>S142*H142</f>
        <v>0</v>
      </c>
      <c r="U142" s="36"/>
      <c r="V142" s="36"/>
      <c r="W142" s="36"/>
      <c r="X142" s="36"/>
      <c r="Y142" s="36"/>
      <c r="Z142" s="36"/>
      <c r="AA142" s="36"/>
      <c r="AB142" s="36"/>
      <c r="AC142" s="36"/>
      <c r="AD142" s="36"/>
      <c r="AE142" s="36"/>
      <c r="AR142" s="186" t="s">
        <v>161</v>
      </c>
      <c r="AT142" s="186" t="s">
        <v>270</v>
      </c>
      <c r="AU142" s="186" t="s">
        <v>85</v>
      </c>
      <c r="AY142" s="19" t="s">
        <v>120</v>
      </c>
      <c r="BE142" s="187">
        <f>IF(N142="základní",J142,0)</f>
        <v>0</v>
      </c>
      <c r="BF142" s="187">
        <f>IF(N142="snížená",J142,0)</f>
        <v>0</v>
      </c>
      <c r="BG142" s="187">
        <f>IF(N142="zákl. přenesená",J142,0)</f>
        <v>0</v>
      </c>
      <c r="BH142" s="187">
        <f>IF(N142="sníž. přenesená",J142,0)</f>
        <v>0</v>
      </c>
      <c r="BI142" s="187">
        <f>IF(N142="nulová",J142,0)</f>
        <v>0</v>
      </c>
      <c r="BJ142" s="19" t="s">
        <v>83</v>
      </c>
      <c r="BK142" s="187">
        <f>ROUND(I142*H142,2)</f>
        <v>0</v>
      </c>
      <c r="BL142" s="19" t="s">
        <v>139</v>
      </c>
      <c r="BM142" s="186" t="s">
        <v>273</v>
      </c>
    </row>
    <row r="143" spans="1:65" s="13" customFormat="1" ht="11.25">
      <c r="B143" s="188"/>
      <c r="C143" s="189"/>
      <c r="D143" s="190" t="s">
        <v>132</v>
      </c>
      <c r="E143" s="191" t="s">
        <v>19</v>
      </c>
      <c r="F143" s="192" t="s">
        <v>274</v>
      </c>
      <c r="G143" s="189"/>
      <c r="H143" s="193">
        <v>6.8</v>
      </c>
      <c r="I143" s="194"/>
      <c r="J143" s="189"/>
      <c r="K143" s="189"/>
      <c r="L143" s="195"/>
      <c r="M143" s="196"/>
      <c r="N143" s="197"/>
      <c r="O143" s="197"/>
      <c r="P143" s="197"/>
      <c r="Q143" s="197"/>
      <c r="R143" s="197"/>
      <c r="S143" s="197"/>
      <c r="T143" s="198"/>
      <c r="AT143" s="199" t="s">
        <v>132</v>
      </c>
      <c r="AU143" s="199" t="s">
        <v>85</v>
      </c>
      <c r="AV143" s="13" t="s">
        <v>85</v>
      </c>
      <c r="AW143" s="13" t="s">
        <v>37</v>
      </c>
      <c r="AX143" s="13" t="s">
        <v>83</v>
      </c>
      <c r="AY143" s="199" t="s">
        <v>120</v>
      </c>
    </row>
    <row r="144" spans="1:65" s="2" customFormat="1" ht="66.75" customHeight="1">
      <c r="A144" s="36"/>
      <c r="B144" s="37"/>
      <c r="C144" s="175" t="s">
        <v>275</v>
      </c>
      <c r="D144" s="175" t="s">
        <v>123</v>
      </c>
      <c r="E144" s="176" t="s">
        <v>276</v>
      </c>
      <c r="F144" s="177" t="s">
        <v>277</v>
      </c>
      <c r="G144" s="178" t="s">
        <v>197</v>
      </c>
      <c r="H144" s="179">
        <v>0.375</v>
      </c>
      <c r="I144" s="180"/>
      <c r="J144" s="181">
        <f>ROUND(I144*H144,2)</f>
        <v>0</v>
      </c>
      <c r="K144" s="177" t="s">
        <v>187</v>
      </c>
      <c r="L144" s="41"/>
      <c r="M144" s="182" t="s">
        <v>19</v>
      </c>
      <c r="N144" s="183" t="s">
        <v>46</v>
      </c>
      <c r="O144" s="66"/>
      <c r="P144" s="184">
        <f>O144*H144</f>
        <v>0</v>
      </c>
      <c r="Q144" s="184">
        <v>0</v>
      </c>
      <c r="R144" s="184">
        <f>Q144*H144</f>
        <v>0</v>
      </c>
      <c r="S144" s="184">
        <v>0</v>
      </c>
      <c r="T144" s="185">
        <f>S144*H144</f>
        <v>0</v>
      </c>
      <c r="U144" s="36"/>
      <c r="V144" s="36"/>
      <c r="W144" s="36"/>
      <c r="X144" s="36"/>
      <c r="Y144" s="36"/>
      <c r="Z144" s="36"/>
      <c r="AA144" s="36"/>
      <c r="AB144" s="36"/>
      <c r="AC144" s="36"/>
      <c r="AD144" s="36"/>
      <c r="AE144" s="36"/>
      <c r="AR144" s="186" t="s">
        <v>139</v>
      </c>
      <c r="AT144" s="186" t="s">
        <v>123</v>
      </c>
      <c r="AU144" s="186" t="s">
        <v>85</v>
      </c>
      <c r="AY144" s="19" t="s">
        <v>120</v>
      </c>
      <c r="BE144" s="187">
        <f>IF(N144="základní",J144,0)</f>
        <v>0</v>
      </c>
      <c r="BF144" s="187">
        <f>IF(N144="snížená",J144,0)</f>
        <v>0</v>
      </c>
      <c r="BG144" s="187">
        <f>IF(N144="zákl. přenesená",J144,0)</f>
        <v>0</v>
      </c>
      <c r="BH144" s="187">
        <f>IF(N144="sníž. přenesená",J144,0)</f>
        <v>0</v>
      </c>
      <c r="BI144" s="187">
        <f>IF(N144="nulová",J144,0)</f>
        <v>0</v>
      </c>
      <c r="BJ144" s="19" t="s">
        <v>83</v>
      </c>
      <c r="BK144" s="187">
        <f>ROUND(I144*H144,2)</f>
        <v>0</v>
      </c>
      <c r="BL144" s="19" t="s">
        <v>139</v>
      </c>
      <c r="BM144" s="186" t="s">
        <v>278</v>
      </c>
    </row>
    <row r="145" spans="1:65" s="2" customFormat="1" ht="11.25">
      <c r="A145" s="36"/>
      <c r="B145" s="37"/>
      <c r="C145" s="38"/>
      <c r="D145" s="211" t="s">
        <v>189</v>
      </c>
      <c r="E145" s="38"/>
      <c r="F145" s="212" t="s">
        <v>279</v>
      </c>
      <c r="G145" s="38"/>
      <c r="H145" s="38"/>
      <c r="I145" s="213"/>
      <c r="J145" s="38"/>
      <c r="K145" s="38"/>
      <c r="L145" s="41"/>
      <c r="M145" s="214"/>
      <c r="N145" s="215"/>
      <c r="O145" s="66"/>
      <c r="P145" s="66"/>
      <c r="Q145" s="66"/>
      <c r="R145" s="66"/>
      <c r="S145" s="66"/>
      <c r="T145" s="67"/>
      <c r="U145" s="36"/>
      <c r="V145" s="36"/>
      <c r="W145" s="36"/>
      <c r="X145" s="36"/>
      <c r="Y145" s="36"/>
      <c r="Z145" s="36"/>
      <c r="AA145" s="36"/>
      <c r="AB145" s="36"/>
      <c r="AC145" s="36"/>
      <c r="AD145" s="36"/>
      <c r="AE145" s="36"/>
      <c r="AT145" s="19" t="s">
        <v>189</v>
      </c>
      <c r="AU145" s="19" t="s">
        <v>85</v>
      </c>
    </row>
    <row r="146" spans="1:65" s="13" customFormat="1" ht="11.25">
      <c r="B146" s="188"/>
      <c r="C146" s="189"/>
      <c r="D146" s="190" t="s">
        <v>132</v>
      </c>
      <c r="E146" s="191" t="s">
        <v>19</v>
      </c>
      <c r="F146" s="192" t="s">
        <v>280</v>
      </c>
      <c r="G146" s="189"/>
      <c r="H146" s="193">
        <v>0.375</v>
      </c>
      <c r="I146" s="194"/>
      <c r="J146" s="189"/>
      <c r="K146" s="189"/>
      <c r="L146" s="195"/>
      <c r="M146" s="196"/>
      <c r="N146" s="197"/>
      <c r="O146" s="197"/>
      <c r="P146" s="197"/>
      <c r="Q146" s="197"/>
      <c r="R146" s="197"/>
      <c r="S146" s="197"/>
      <c r="T146" s="198"/>
      <c r="AT146" s="199" t="s">
        <v>132</v>
      </c>
      <c r="AU146" s="199" t="s">
        <v>85</v>
      </c>
      <c r="AV146" s="13" t="s">
        <v>85</v>
      </c>
      <c r="AW146" s="13" t="s">
        <v>37</v>
      </c>
      <c r="AX146" s="13" t="s">
        <v>83</v>
      </c>
      <c r="AY146" s="199" t="s">
        <v>120</v>
      </c>
    </row>
    <row r="147" spans="1:65" s="2" customFormat="1" ht="16.5" customHeight="1">
      <c r="A147" s="36"/>
      <c r="B147" s="37"/>
      <c r="C147" s="219" t="s">
        <v>281</v>
      </c>
      <c r="D147" s="219" t="s">
        <v>270</v>
      </c>
      <c r="E147" s="220" t="s">
        <v>282</v>
      </c>
      <c r="F147" s="221" t="s">
        <v>283</v>
      </c>
      <c r="G147" s="222" t="s">
        <v>259</v>
      </c>
      <c r="H147" s="223">
        <v>1.5</v>
      </c>
      <c r="I147" s="224"/>
      <c r="J147" s="225">
        <f>ROUND(I147*H147,2)</f>
        <v>0</v>
      </c>
      <c r="K147" s="221" t="s">
        <v>187</v>
      </c>
      <c r="L147" s="226"/>
      <c r="M147" s="227" t="s">
        <v>19</v>
      </c>
      <c r="N147" s="228" t="s">
        <v>46</v>
      </c>
      <c r="O147" s="66"/>
      <c r="P147" s="184">
        <f>O147*H147</f>
        <v>0</v>
      </c>
      <c r="Q147" s="184">
        <v>1</v>
      </c>
      <c r="R147" s="184">
        <f>Q147*H147</f>
        <v>1.5</v>
      </c>
      <c r="S147" s="184">
        <v>0</v>
      </c>
      <c r="T147" s="185">
        <f>S147*H147</f>
        <v>0</v>
      </c>
      <c r="U147" s="36"/>
      <c r="V147" s="36"/>
      <c r="W147" s="36"/>
      <c r="X147" s="36"/>
      <c r="Y147" s="36"/>
      <c r="Z147" s="36"/>
      <c r="AA147" s="36"/>
      <c r="AB147" s="36"/>
      <c r="AC147" s="36"/>
      <c r="AD147" s="36"/>
      <c r="AE147" s="36"/>
      <c r="AR147" s="186" t="s">
        <v>161</v>
      </c>
      <c r="AT147" s="186" t="s">
        <v>270</v>
      </c>
      <c r="AU147" s="186" t="s">
        <v>85</v>
      </c>
      <c r="AY147" s="19" t="s">
        <v>120</v>
      </c>
      <c r="BE147" s="187">
        <f>IF(N147="základní",J147,0)</f>
        <v>0</v>
      </c>
      <c r="BF147" s="187">
        <f>IF(N147="snížená",J147,0)</f>
        <v>0</v>
      </c>
      <c r="BG147" s="187">
        <f>IF(N147="zákl. přenesená",J147,0)</f>
        <v>0</v>
      </c>
      <c r="BH147" s="187">
        <f>IF(N147="sníž. přenesená",J147,0)</f>
        <v>0</v>
      </c>
      <c r="BI147" s="187">
        <f>IF(N147="nulová",J147,0)</f>
        <v>0</v>
      </c>
      <c r="BJ147" s="19" t="s">
        <v>83</v>
      </c>
      <c r="BK147" s="187">
        <f>ROUND(I147*H147,2)</f>
        <v>0</v>
      </c>
      <c r="BL147" s="19" t="s">
        <v>139</v>
      </c>
      <c r="BM147" s="186" t="s">
        <v>284</v>
      </c>
    </row>
    <row r="148" spans="1:65" s="13" customFormat="1" ht="11.25">
      <c r="B148" s="188"/>
      <c r="C148" s="189"/>
      <c r="D148" s="190" t="s">
        <v>132</v>
      </c>
      <c r="E148" s="191" t="s">
        <v>19</v>
      </c>
      <c r="F148" s="192" t="s">
        <v>285</v>
      </c>
      <c r="G148" s="189"/>
      <c r="H148" s="193">
        <v>0.75</v>
      </c>
      <c r="I148" s="194"/>
      <c r="J148" s="189"/>
      <c r="K148" s="189"/>
      <c r="L148" s="195"/>
      <c r="M148" s="196"/>
      <c r="N148" s="197"/>
      <c r="O148" s="197"/>
      <c r="P148" s="197"/>
      <c r="Q148" s="197"/>
      <c r="R148" s="197"/>
      <c r="S148" s="197"/>
      <c r="T148" s="198"/>
      <c r="AT148" s="199" t="s">
        <v>132</v>
      </c>
      <c r="AU148" s="199" t="s">
        <v>85</v>
      </c>
      <c r="AV148" s="13" t="s">
        <v>85</v>
      </c>
      <c r="AW148" s="13" t="s">
        <v>37</v>
      </c>
      <c r="AX148" s="13" t="s">
        <v>83</v>
      </c>
      <c r="AY148" s="199" t="s">
        <v>120</v>
      </c>
    </row>
    <row r="149" spans="1:65" s="13" customFormat="1" ht="11.25">
      <c r="B149" s="188"/>
      <c r="C149" s="189"/>
      <c r="D149" s="190" t="s">
        <v>132</v>
      </c>
      <c r="E149" s="189"/>
      <c r="F149" s="192" t="s">
        <v>286</v>
      </c>
      <c r="G149" s="189"/>
      <c r="H149" s="193">
        <v>1.5</v>
      </c>
      <c r="I149" s="194"/>
      <c r="J149" s="189"/>
      <c r="K149" s="189"/>
      <c r="L149" s="195"/>
      <c r="M149" s="196"/>
      <c r="N149" s="197"/>
      <c r="O149" s="197"/>
      <c r="P149" s="197"/>
      <c r="Q149" s="197"/>
      <c r="R149" s="197"/>
      <c r="S149" s="197"/>
      <c r="T149" s="198"/>
      <c r="AT149" s="199" t="s">
        <v>132</v>
      </c>
      <c r="AU149" s="199" t="s">
        <v>85</v>
      </c>
      <c r="AV149" s="13" t="s">
        <v>85</v>
      </c>
      <c r="AW149" s="13" t="s">
        <v>4</v>
      </c>
      <c r="AX149" s="13" t="s">
        <v>83</v>
      </c>
      <c r="AY149" s="199" t="s">
        <v>120</v>
      </c>
    </row>
    <row r="150" spans="1:65" s="12" customFormat="1" ht="22.9" customHeight="1">
      <c r="B150" s="159"/>
      <c r="C150" s="160"/>
      <c r="D150" s="161" t="s">
        <v>74</v>
      </c>
      <c r="E150" s="173" t="s">
        <v>85</v>
      </c>
      <c r="F150" s="173" t="s">
        <v>287</v>
      </c>
      <c r="G150" s="160"/>
      <c r="H150" s="160"/>
      <c r="I150" s="163"/>
      <c r="J150" s="174">
        <f>BK150</f>
        <v>0</v>
      </c>
      <c r="K150" s="160"/>
      <c r="L150" s="165"/>
      <c r="M150" s="166"/>
      <c r="N150" s="167"/>
      <c r="O150" s="167"/>
      <c r="P150" s="168">
        <f>SUM(P151:P157)</f>
        <v>0</v>
      </c>
      <c r="Q150" s="167"/>
      <c r="R150" s="168">
        <f>SUM(R151:R157)</f>
        <v>4.2983053599999996</v>
      </c>
      <c r="S150" s="167"/>
      <c r="T150" s="169">
        <f>SUM(T151:T157)</f>
        <v>0</v>
      </c>
      <c r="AR150" s="170" t="s">
        <v>83</v>
      </c>
      <c r="AT150" s="171" t="s">
        <v>74</v>
      </c>
      <c r="AU150" s="171" t="s">
        <v>83</v>
      </c>
      <c r="AY150" s="170" t="s">
        <v>120</v>
      </c>
      <c r="BK150" s="172">
        <f>SUM(BK151:BK157)</f>
        <v>0</v>
      </c>
    </row>
    <row r="151" spans="1:65" s="2" customFormat="1" ht="24.2" customHeight="1">
      <c r="A151" s="36"/>
      <c r="B151" s="37"/>
      <c r="C151" s="175" t="s">
        <v>288</v>
      </c>
      <c r="D151" s="175" t="s">
        <v>123</v>
      </c>
      <c r="E151" s="176" t="s">
        <v>289</v>
      </c>
      <c r="F151" s="177" t="s">
        <v>290</v>
      </c>
      <c r="G151" s="178" t="s">
        <v>197</v>
      </c>
      <c r="H151" s="179">
        <v>1.8680000000000001</v>
      </c>
      <c r="I151" s="180"/>
      <c r="J151" s="181">
        <f>ROUND(I151*H151,2)</f>
        <v>0</v>
      </c>
      <c r="K151" s="177" t="s">
        <v>187</v>
      </c>
      <c r="L151" s="41"/>
      <c r="M151" s="182" t="s">
        <v>19</v>
      </c>
      <c r="N151" s="183" t="s">
        <v>46</v>
      </c>
      <c r="O151" s="66"/>
      <c r="P151" s="184">
        <f>O151*H151</f>
        <v>0</v>
      </c>
      <c r="Q151" s="184">
        <v>2.3010199999999998</v>
      </c>
      <c r="R151" s="184">
        <f>Q151*H151</f>
        <v>4.2983053599999996</v>
      </c>
      <c r="S151" s="184">
        <v>0</v>
      </c>
      <c r="T151" s="185">
        <f>S151*H151</f>
        <v>0</v>
      </c>
      <c r="U151" s="36"/>
      <c r="V151" s="36"/>
      <c r="W151" s="36"/>
      <c r="X151" s="36"/>
      <c r="Y151" s="36"/>
      <c r="Z151" s="36"/>
      <c r="AA151" s="36"/>
      <c r="AB151" s="36"/>
      <c r="AC151" s="36"/>
      <c r="AD151" s="36"/>
      <c r="AE151" s="36"/>
      <c r="AR151" s="186" t="s">
        <v>139</v>
      </c>
      <c r="AT151" s="186" t="s">
        <v>123</v>
      </c>
      <c r="AU151" s="186" t="s">
        <v>85</v>
      </c>
      <c r="AY151" s="19" t="s">
        <v>120</v>
      </c>
      <c r="BE151" s="187">
        <f>IF(N151="základní",J151,0)</f>
        <v>0</v>
      </c>
      <c r="BF151" s="187">
        <f>IF(N151="snížená",J151,0)</f>
        <v>0</v>
      </c>
      <c r="BG151" s="187">
        <f>IF(N151="zákl. přenesená",J151,0)</f>
        <v>0</v>
      </c>
      <c r="BH151" s="187">
        <f>IF(N151="sníž. přenesená",J151,0)</f>
        <v>0</v>
      </c>
      <c r="BI151" s="187">
        <f>IF(N151="nulová",J151,0)</f>
        <v>0</v>
      </c>
      <c r="BJ151" s="19" t="s">
        <v>83</v>
      </c>
      <c r="BK151" s="187">
        <f>ROUND(I151*H151,2)</f>
        <v>0</v>
      </c>
      <c r="BL151" s="19" t="s">
        <v>139</v>
      </c>
      <c r="BM151" s="186" t="s">
        <v>291</v>
      </c>
    </row>
    <row r="152" spans="1:65" s="2" customFormat="1" ht="11.25">
      <c r="A152" s="36"/>
      <c r="B152" s="37"/>
      <c r="C152" s="38"/>
      <c r="D152" s="211" t="s">
        <v>189</v>
      </c>
      <c r="E152" s="38"/>
      <c r="F152" s="212" t="s">
        <v>292</v>
      </c>
      <c r="G152" s="38"/>
      <c r="H152" s="38"/>
      <c r="I152" s="213"/>
      <c r="J152" s="38"/>
      <c r="K152" s="38"/>
      <c r="L152" s="41"/>
      <c r="M152" s="214"/>
      <c r="N152" s="215"/>
      <c r="O152" s="66"/>
      <c r="P152" s="66"/>
      <c r="Q152" s="66"/>
      <c r="R152" s="66"/>
      <c r="S152" s="66"/>
      <c r="T152" s="67"/>
      <c r="U152" s="36"/>
      <c r="V152" s="36"/>
      <c r="W152" s="36"/>
      <c r="X152" s="36"/>
      <c r="Y152" s="36"/>
      <c r="Z152" s="36"/>
      <c r="AA152" s="36"/>
      <c r="AB152" s="36"/>
      <c r="AC152" s="36"/>
      <c r="AD152" s="36"/>
      <c r="AE152" s="36"/>
      <c r="AT152" s="19" t="s">
        <v>189</v>
      </c>
      <c r="AU152" s="19" t="s">
        <v>85</v>
      </c>
    </row>
    <row r="153" spans="1:65" s="13" customFormat="1" ht="11.25">
      <c r="B153" s="188"/>
      <c r="C153" s="189"/>
      <c r="D153" s="190" t="s">
        <v>132</v>
      </c>
      <c r="E153" s="191" t="s">
        <v>19</v>
      </c>
      <c r="F153" s="192" t="s">
        <v>293</v>
      </c>
      <c r="G153" s="189"/>
      <c r="H153" s="193">
        <v>0.96</v>
      </c>
      <c r="I153" s="194"/>
      <c r="J153" s="189"/>
      <c r="K153" s="189"/>
      <c r="L153" s="195"/>
      <c r="M153" s="196"/>
      <c r="N153" s="197"/>
      <c r="O153" s="197"/>
      <c r="P153" s="197"/>
      <c r="Q153" s="197"/>
      <c r="R153" s="197"/>
      <c r="S153" s="197"/>
      <c r="T153" s="198"/>
      <c r="AT153" s="199" t="s">
        <v>132</v>
      </c>
      <c r="AU153" s="199" t="s">
        <v>85</v>
      </c>
      <c r="AV153" s="13" t="s">
        <v>85</v>
      </c>
      <c r="AW153" s="13" t="s">
        <v>37</v>
      </c>
      <c r="AX153" s="13" t="s">
        <v>75</v>
      </c>
      <c r="AY153" s="199" t="s">
        <v>120</v>
      </c>
    </row>
    <row r="154" spans="1:65" s="13" customFormat="1" ht="11.25">
      <c r="B154" s="188"/>
      <c r="C154" s="189"/>
      <c r="D154" s="190" t="s">
        <v>132</v>
      </c>
      <c r="E154" s="191" t="s">
        <v>19</v>
      </c>
      <c r="F154" s="192" t="s">
        <v>294</v>
      </c>
      <c r="G154" s="189"/>
      <c r="H154" s="193">
        <v>0.90800000000000003</v>
      </c>
      <c r="I154" s="194"/>
      <c r="J154" s="189"/>
      <c r="K154" s="189"/>
      <c r="L154" s="195"/>
      <c r="M154" s="196"/>
      <c r="N154" s="197"/>
      <c r="O154" s="197"/>
      <c r="P154" s="197"/>
      <c r="Q154" s="197"/>
      <c r="R154" s="197"/>
      <c r="S154" s="197"/>
      <c r="T154" s="198"/>
      <c r="AT154" s="199" t="s">
        <v>132</v>
      </c>
      <c r="AU154" s="199" t="s">
        <v>85</v>
      </c>
      <c r="AV154" s="13" t="s">
        <v>85</v>
      </c>
      <c r="AW154" s="13" t="s">
        <v>37</v>
      </c>
      <c r="AX154" s="13" t="s">
        <v>75</v>
      </c>
      <c r="AY154" s="199" t="s">
        <v>120</v>
      </c>
    </row>
    <row r="155" spans="1:65" s="14" customFormat="1" ht="11.25">
      <c r="B155" s="200"/>
      <c r="C155" s="201"/>
      <c r="D155" s="190" t="s">
        <v>132</v>
      </c>
      <c r="E155" s="202" t="s">
        <v>19</v>
      </c>
      <c r="F155" s="203" t="s">
        <v>167</v>
      </c>
      <c r="G155" s="201"/>
      <c r="H155" s="204">
        <v>1.8679999999999999</v>
      </c>
      <c r="I155" s="205"/>
      <c r="J155" s="201"/>
      <c r="K155" s="201"/>
      <c r="L155" s="206"/>
      <c r="M155" s="216"/>
      <c r="N155" s="217"/>
      <c r="O155" s="217"/>
      <c r="P155" s="217"/>
      <c r="Q155" s="217"/>
      <c r="R155" s="217"/>
      <c r="S155" s="217"/>
      <c r="T155" s="218"/>
      <c r="AT155" s="210" t="s">
        <v>132</v>
      </c>
      <c r="AU155" s="210" t="s">
        <v>85</v>
      </c>
      <c r="AV155" s="14" t="s">
        <v>139</v>
      </c>
      <c r="AW155" s="14" t="s">
        <v>37</v>
      </c>
      <c r="AX155" s="14" t="s">
        <v>83</v>
      </c>
      <c r="AY155" s="210" t="s">
        <v>120</v>
      </c>
    </row>
    <row r="156" spans="1:65" s="2" customFormat="1" ht="37.9" customHeight="1">
      <c r="A156" s="36"/>
      <c r="B156" s="37"/>
      <c r="C156" s="175" t="s">
        <v>295</v>
      </c>
      <c r="D156" s="175" t="s">
        <v>123</v>
      </c>
      <c r="E156" s="176" t="s">
        <v>296</v>
      </c>
      <c r="F156" s="177" t="s">
        <v>297</v>
      </c>
      <c r="G156" s="178" t="s">
        <v>19</v>
      </c>
      <c r="H156" s="179">
        <v>2</v>
      </c>
      <c r="I156" s="180"/>
      <c r="J156" s="181">
        <f>ROUND(I156*H156,2)</f>
        <v>0</v>
      </c>
      <c r="K156" s="177" t="s">
        <v>19</v>
      </c>
      <c r="L156" s="41"/>
      <c r="M156" s="182" t="s">
        <v>19</v>
      </c>
      <c r="N156" s="183" t="s">
        <v>46</v>
      </c>
      <c r="O156" s="66"/>
      <c r="P156" s="184">
        <f>O156*H156</f>
        <v>0</v>
      </c>
      <c r="Q156" s="184">
        <v>0</v>
      </c>
      <c r="R156" s="184">
        <f>Q156*H156</f>
        <v>0</v>
      </c>
      <c r="S156" s="184">
        <v>0</v>
      </c>
      <c r="T156" s="185">
        <f>S156*H156</f>
        <v>0</v>
      </c>
      <c r="U156" s="36"/>
      <c r="V156" s="36"/>
      <c r="W156" s="36"/>
      <c r="X156" s="36"/>
      <c r="Y156" s="36"/>
      <c r="Z156" s="36"/>
      <c r="AA156" s="36"/>
      <c r="AB156" s="36"/>
      <c r="AC156" s="36"/>
      <c r="AD156" s="36"/>
      <c r="AE156" s="36"/>
      <c r="AR156" s="186" t="s">
        <v>139</v>
      </c>
      <c r="AT156" s="186" t="s">
        <v>123</v>
      </c>
      <c r="AU156" s="186" t="s">
        <v>85</v>
      </c>
      <c r="AY156" s="19" t="s">
        <v>120</v>
      </c>
      <c r="BE156" s="187">
        <f>IF(N156="základní",J156,0)</f>
        <v>0</v>
      </c>
      <c r="BF156" s="187">
        <f>IF(N156="snížená",J156,0)</f>
        <v>0</v>
      </c>
      <c r="BG156" s="187">
        <f>IF(N156="zákl. přenesená",J156,0)</f>
        <v>0</v>
      </c>
      <c r="BH156" s="187">
        <f>IF(N156="sníž. přenesená",J156,0)</f>
        <v>0</v>
      </c>
      <c r="BI156" s="187">
        <f>IF(N156="nulová",J156,0)</f>
        <v>0</v>
      </c>
      <c r="BJ156" s="19" t="s">
        <v>83</v>
      </c>
      <c r="BK156" s="187">
        <f>ROUND(I156*H156,2)</f>
        <v>0</v>
      </c>
      <c r="BL156" s="19" t="s">
        <v>139</v>
      </c>
      <c r="BM156" s="186" t="s">
        <v>298</v>
      </c>
    </row>
    <row r="157" spans="1:65" s="13" customFormat="1" ht="11.25">
      <c r="B157" s="188"/>
      <c r="C157" s="189"/>
      <c r="D157" s="190" t="s">
        <v>132</v>
      </c>
      <c r="E157" s="191" t="s">
        <v>19</v>
      </c>
      <c r="F157" s="192" t="s">
        <v>85</v>
      </c>
      <c r="G157" s="189"/>
      <c r="H157" s="193">
        <v>2</v>
      </c>
      <c r="I157" s="194"/>
      <c r="J157" s="189"/>
      <c r="K157" s="189"/>
      <c r="L157" s="195"/>
      <c r="M157" s="196"/>
      <c r="N157" s="197"/>
      <c r="O157" s="197"/>
      <c r="P157" s="197"/>
      <c r="Q157" s="197"/>
      <c r="R157" s="197"/>
      <c r="S157" s="197"/>
      <c r="T157" s="198"/>
      <c r="AT157" s="199" t="s">
        <v>132</v>
      </c>
      <c r="AU157" s="199" t="s">
        <v>85</v>
      </c>
      <c r="AV157" s="13" t="s">
        <v>85</v>
      </c>
      <c r="AW157" s="13" t="s">
        <v>37</v>
      </c>
      <c r="AX157" s="13" t="s">
        <v>83</v>
      </c>
      <c r="AY157" s="199" t="s">
        <v>120</v>
      </c>
    </row>
    <row r="158" spans="1:65" s="12" customFormat="1" ht="22.9" customHeight="1">
      <c r="B158" s="159"/>
      <c r="C158" s="160"/>
      <c r="D158" s="161" t="s">
        <v>74</v>
      </c>
      <c r="E158" s="173" t="s">
        <v>139</v>
      </c>
      <c r="F158" s="173" t="s">
        <v>299</v>
      </c>
      <c r="G158" s="160"/>
      <c r="H158" s="160"/>
      <c r="I158" s="163"/>
      <c r="J158" s="174">
        <f>BK158</f>
        <v>0</v>
      </c>
      <c r="K158" s="160"/>
      <c r="L158" s="165"/>
      <c r="M158" s="166"/>
      <c r="N158" s="167"/>
      <c r="O158" s="167"/>
      <c r="P158" s="168">
        <f>SUM(P159:P161)</f>
        <v>0</v>
      </c>
      <c r="Q158" s="167"/>
      <c r="R158" s="168">
        <f>SUM(R159:R161)</f>
        <v>0.35546475999999999</v>
      </c>
      <c r="S158" s="167"/>
      <c r="T158" s="169">
        <f>SUM(T159:T161)</f>
        <v>0</v>
      </c>
      <c r="AR158" s="170" t="s">
        <v>83</v>
      </c>
      <c r="AT158" s="171" t="s">
        <v>74</v>
      </c>
      <c r="AU158" s="171" t="s">
        <v>83</v>
      </c>
      <c r="AY158" s="170" t="s">
        <v>120</v>
      </c>
      <c r="BK158" s="172">
        <f>SUM(BK159:BK161)</f>
        <v>0</v>
      </c>
    </row>
    <row r="159" spans="1:65" s="2" customFormat="1" ht="33" customHeight="1">
      <c r="A159" s="36"/>
      <c r="B159" s="37"/>
      <c r="C159" s="175" t="s">
        <v>7</v>
      </c>
      <c r="D159" s="175" t="s">
        <v>123</v>
      </c>
      <c r="E159" s="176" t="s">
        <v>300</v>
      </c>
      <c r="F159" s="177" t="s">
        <v>301</v>
      </c>
      <c r="G159" s="178" t="s">
        <v>197</v>
      </c>
      <c r="H159" s="179">
        <v>0.188</v>
      </c>
      <c r="I159" s="180"/>
      <c r="J159" s="181">
        <f>ROUND(I159*H159,2)</f>
        <v>0</v>
      </c>
      <c r="K159" s="177" t="s">
        <v>187</v>
      </c>
      <c r="L159" s="41"/>
      <c r="M159" s="182" t="s">
        <v>19</v>
      </c>
      <c r="N159" s="183" t="s">
        <v>46</v>
      </c>
      <c r="O159" s="66"/>
      <c r="P159" s="184">
        <f>O159*H159</f>
        <v>0</v>
      </c>
      <c r="Q159" s="184">
        <v>1.8907700000000001</v>
      </c>
      <c r="R159" s="184">
        <f>Q159*H159</f>
        <v>0.35546475999999999</v>
      </c>
      <c r="S159" s="184">
        <v>0</v>
      </c>
      <c r="T159" s="185">
        <f>S159*H159</f>
        <v>0</v>
      </c>
      <c r="U159" s="36"/>
      <c r="V159" s="36"/>
      <c r="W159" s="36"/>
      <c r="X159" s="36"/>
      <c r="Y159" s="36"/>
      <c r="Z159" s="36"/>
      <c r="AA159" s="36"/>
      <c r="AB159" s="36"/>
      <c r="AC159" s="36"/>
      <c r="AD159" s="36"/>
      <c r="AE159" s="36"/>
      <c r="AR159" s="186" t="s">
        <v>139</v>
      </c>
      <c r="AT159" s="186" t="s">
        <v>123</v>
      </c>
      <c r="AU159" s="186" t="s">
        <v>85</v>
      </c>
      <c r="AY159" s="19" t="s">
        <v>120</v>
      </c>
      <c r="BE159" s="187">
        <f>IF(N159="základní",J159,0)</f>
        <v>0</v>
      </c>
      <c r="BF159" s="187">
        <f>IF(N159="snížená",J159,0)</f>
        <v>0</v>
      </c>
      <c r="BG159" s="187">
        <f>IF(N159="zákl. přenesená",J159,0)</f>
        <v>0</v>
      </c>
      <c r="BH159" s="187">
        <f>IF(N159="sníž. přenesená",J159,0)</f>
        <v>0</v>
      </c>
      <c r="BI159" s="187">
        <f>IF(N159="nulová",J159,0)</f>
        <v>0</v>
      </c>
      <c r="BJ159" s="19" t="s">
        <v>83</v>
      </c>
      <c r="BK159" s="187">
        <f>ROUND(I159*H159,2)</f>
        <v>0</v>
      </c>
      <c r="BL159" s="19" t="s">
        <v>139</v>
      </c>
      <c r="BM159" s="186" t="s">
        <v>302</v>
      </c>
    </row>
    <row r="160" spans="1:65" s="2" customFormat="1" ht="11.25">
      <c r="A160" s="36"/>
      <c r="B160" s="37"/>
      <c r="C160" s="38"/>
      <c r="D160" s="211" t="s">
        <v>189</v>
      </c>
      <c r="E160" s="38"/>
      <c r="F160" s="212" t="s">
        <v>303</v>
      </c>
      <c r="G160" s="38"/>
      <c r="H160" s="38"/>
      <c r="I160" s="213"/>
      <c r="J160" s="38"/>
      <c r="K160" s="38"/>
      <c r="L160" s="41"/>
      <c r="M160" s="214"/>
      <c r="N160" s="215"/>
      <c r="O160" s="66"/>
      <c r="P160" s="66"/>
      <c r="Q160" s="66"/>
      <c r="R160" s="66"/>
      <c r="S160" s="66"/>
      <c r="T160" s="67"/>
      <c r="U160" s="36"/>
      <c r="V160" s="36"/>
      <c r="W160" s="36"/>
      <c r="X160" s="36"/>
      <c r="Y160" s="36"/>
      <c r="Z160" s="36"/>
      <c r="AA160" s="36"/>
      <c r="AB160" s="36"/>
      <c r="AC160" s="36"/>
      <c r="AD160" s="36"/>
      <c r="AE160" s="36"/>
      <c r="AT160" s="19" t="s">
        <v>189</v>
      </c>
      <c r="AU160" s="19" t="s">
        <v>85</v>
      </c>
    </row>
    <row r="161" spans="1:65" s="13" customFormat="1" ht="11.25">
      <c r="B161" s="188"/>
      <c r="C161" s="189"/>
      <c r="D161" s="190" t="s">
        <v>132</v>
      </c>
      <c r="E161" s="191" t="s">
        <v>19</v>
      </c>
      <c r="F161" s="192" t="s">
        <v>304</v>
      </c>
      <c r="G161" s="189"/>
      <c r="H161" s="193">
        <v>0.188</v>
      </c>
      <c r="I161" s="194"/>
      <c r="J161" s="189"/>
      <c r="K161" s="189"/>
      <c r="L161" s="195"/>
      <c r="M161" s="196"/>
      <c r="N161" s="197"/>
      <c r="O161" s="197"/>
      <c r="P161" s="197"/>
      <c r="Q161" s="197"/>
      <c r="R161" s="197"/>
      <c r="S161" s="197"/>
      <c r="T161" s="198"/>
      <c r="AT161" s="199" t="s">
        <v>132</v>
      </c>
      <c r="AU161" s="199" t="s">
        <v>85</v>
      </c>
      <c r="AV161" s="13" t="s">
        <v>85</v>
      </c>
      <c r="AW161" s="13" t="s">
        <v>37</v>
      </c>
      <c r="AX161" s="13" t="s">
        <v>83</v>
      </c>
      <c r="AY161" s="199" t="s">
        <v>120</v>
      </c>
    </row>
    <row r="162" spans="1:65" s="12" customFormat="1" ht="22.9" customHeight="1">
      <c r="B162" s="159"/>
      <c r="C162" s="160"/>
      <c r="D162" s="161" t="s">
        <v>74</v>
      </c>
      <c r="E162" s="173" t="s">
        <v>119</v>
      </c>
      <c r="F162" s="173" t="s">
        <v>305</v>
      </c>
      <c r="G162" s="160"/>
      <c r="H162" s="160"/>
      <c r="I162" s="163"/>
      <c r="J162" s="174">
        <f>BK162</f>
        <v>0</v>
      </c>
      <c r="K162" s="160"/>
      <c r="L162" s="165"/>
      <c r="M162" s="166"/>
      <c r="N162" s="167"/>
      <c r="O162" s="167"/>
      <c r="P162" s="168">
        <f>SUM(P163:P172)</f>
        <v>0</v>
      </c>
      <c r="Q162" s="167"/>
      <c r="R162" s="168">
        <f>SUM(R163:R172)</f>
        <v>7.3673060000000001</v>
      </c>
      <c r="S162" s="167"/>
      <c r="T162" s="169">
        <f>SUM(T163:T172)</f>
        <v>0</v>
      </c>
      <c r="AR162" s="170" t="s">
        <v>83</v>
      </c>
      <c r="AT162" s="171" t="s">
        <v>74</v>
      </c>
      <c r="AU162" s="171" t="s">
        <v>83</v>
      </c>
      <c r="AY162" s="170" t="s">
        <v>120</v>
      </c>
      <c r="BK162" s="172">
        <f>SUM(BK163:BK172)</f>
        <v>0</v>
      </c>
    </row>
    <row r="163" spans="1:65" s="2" customFormat="1" ht="33" customHeight="1">
      <c r="A163" s="36"/>
      <c r="B163" s="37"/>
      <c r="C163" s="175" t="s">
        <v>306</v>
      </c>
      <c r="D163" s="175" t="s">
        <v>123</v>
      </c>
      <c r="E163" s="176" t="s">
        <v>307</v>
      </c>
      <c r="F163" s="177" t="s">
        <v>308</v>
      </c>
      <c r="G163" s="178" t="s">
        <v>186</v>
      </c>
      <c r="H163" s="179">
        <v>14.6</v>
      </c>
      <c r="I163" s="180"/>
      <c r="J163" s="181">
        <f>ROUND(I163*H163,2)</f>
        <v>0</v>
      </c>
      <c r="K163" s="177" t="s">
        <v>187</v>
      </c>
      <c r="L163" s="41"/>
      <c r="M163" s="182" t="s">
        <v>19</v>
      </c>
      <c r="N163" s="183" t="s">
        <v>46</v>
      </c>
      <c r="O163" s="66"/>
      <c r="P163" s="184">
        <f>O163*H163</f>
        <v>0</v>
      </c>
      <c r="Q163" s="184">
        <v>0.46</v>
      </c>
      <c r="R163" s="184">
        <f>Q163*H163</f>
        <v>6.7160000000000002</v>
      </c>
      <c r="S163" s="184">
        <v>0</v>
      </c>
      <c r="T163" s="185">
        <f>S163*H163</f>
        <v>0</v>
      </c>
      <c r="U163" s="36"/>
      <c r="V163" s="36"/>
      <c r="W163" s="36"/>
      <c r="X163" s="36"/>
      <c r="Y163" s="36"/>
      <c r="Z163" s="36"/>
      <c r="AA163" s="36"/>
      <c r="AB163" s="36"/>
      <c r="AC163" s="36"/>
      <c r="AD163" s="36"/>
      <c r="AE163" s="36"/>
      <c r="AR163" s="186" t="s">
        <v>139</v>
      </c>
      <c r="AT163" s="186" t="s">
        <v>123</v>
      </c>
      <c r="AU163" s="186" t="s">
        <v>85</v>
      </c>
      <c r="AY163" s="19" t="s">
        <v>120</v>
      </c>
      <c r="BE163" s="187">
        <f>IF(N163="základní",J163,0)</f>
        <v>0</v>
      </c>
      <c r="BF163" s="187">
        <f>IF(N163="snížená",J163,0)</f>
        <v>0</v>
      </c>
      <c r="BG163" s="187">
        <f>IF(N163="zákl. přenesená",J163,0)</f>
        <v>0</v>
      </c>
      <c r="BH163" s="187">
        <f>IF(N163="sníž. přenesená",J163,0)</f>
        <v>0</v>
      </c>
      <c r="BI163" s="187">
        <f>IF(N163="nulová",J163,0)</f>
        <v>0</v>
      </c>
      <c r="BJ163" s="19" t="s">
        <v>83</v>
      </c>
      <c r="BK163" s="187">
        <f>ROUND(I163*H163,2)</f>
        <v>0</v>
      </c>
      <c r="BL163" s="19" t="s">
        <v>139</v>
      </c>
      <c r="BM163" s="186" t="s">
        <v>309</v>
      </c>
    </row>
    <row r="164" spans="1:65" s="2" customFormat="1" ht="11.25">
      <c r="A164" s="36"/>
      <c r="B164" s="37"/>
      <c r="C164" s="38"/>
      <c r="D164" s="211" t="s">
        <v>189</v>
      </c>
      <c r="E164" s="38"/>
      <c r="F164" s="212" t="s">
        <v>310</v>
      </c>
      <c r="G164" s="38"/>
      <c r="H164" s="38"/>
      <c r="I164" s="213"/>
      <c r="J164" s="38"/>
      <c r="K164" s="38"/>
      <c r="L164" s="41"/>
      <c r="M164" s="214"/>
      <c r="N164" s="215"/>
      <c r="O164" s="66"/>
      <c r="P164" s="66"/>
      <c r="Q164" s="66"/>
      <c r="R164" s="66"/>
      <c r="S164" s="66"/>
      <c r="T164" s="67"/>
      <c r="U164" s="36"/>
      <c r="V164" s="36"/>
      <c r="W164" s="36"/>
      <c r="X164" s="36"/>
      <c r="Y164" s="36"/>
      <c r="Z164" s="36"/>
      <c r="AA164" s="36"/>
      <c r="AB164" s="36"/>
      <c r="AC164" s="36"/>
      <c r="AD164" s="36"/>
      <c r="AE164" s="36"/>
      <c r="AT164" s="19" t="s">
        <v>189</v>
      </c>
      <c r="AU164" s="19" t="s">
        <v>85</v>
      </c>
    </row>
    <row r="165" spans="1:65" s="15" customFormat="1" ht="11.25">
      <c r="B165" s="229"/>
      <c r="C165" s="230"/>
      <c r="D165" s="190" t="s">
        <v>132</v>
      </c>
      <c r="E165" s="231" t="s">
        <v>19</v>
      </c>
      <c r="F165" s="232" t="s">
        <v>311</v>
      </c>
      <c r="G165" s="230"/>
      <c r="H165" s="231" t="s">
        <v>19</v>
      </c>
      <c r="I165" s="233"/>
      <c r="J165" s="230"/>
      <c r="K165" s="230"/>
      <c r="L165" s="234"/>
      <c r="M165" s="235"/>
      <c r="N165" s="236"/>
      <c r="O165" s="236"/>
      <c r="P165" s="236"/>
      <c r="Q165" s="236"/>
      <c r="R165" s="236"/>
      <c r="S165" s="236"/>
      <c r="T165" s="237"/>
      <c r="AT165" s="238" t="s">
        <v>132</v>
      </c>
      <c r="AU165" s="238" t="s">
        <v>85</v>
      </c>
      <c r="AV165" s="15" t="s">
        <v>83</v>
      </c>
      <c r="AW165" s="15" t="s">
        <v>37</v>
      </c>
      <c r="AX165" s="15" t="s">
        <v>75</v>
      </c>
      <c r="AY165" s="238" t="s">
        <v>120</v>
      </c>
    </row>
    <row r="166" spans="1:65" s="13" customFormat="1" ht="11.25">
      <c r="B166" s="188"/>
      <c r="C166" s="189"/>
      <c r="D166" s="190" t="s">
        <v>132</v>
      </c>
      <c r="E166" s="191" t="s">
        <v>19</v>
      </c>
      <c r="F166" s="192" t="s">
        <v>312</v>
      </c>
      <c r="G166" s="189"/>
      <c r="H166" s="193">
        <v>7.3</v>
      </c>
      <c r="I166" s="194"/>
      <c r="J166" s="189"/>
      <c r="K166" s="189"/>
      <c r="L166" s="195"/>
      <c r="M166" s="196"/>
      <c r="N166" s="197"/>
      <c r="O166" s="197"/>
      <c r="P166" s="197"/>
      <c r="Q166" s="197"/>
      <c r="R166" s="197"/>
      <c r="S166" s="197"/>
      <c r="T166" s="198"/>
      <c r="AT166" s="199" t="s">
        <v>132</v>
      </c>
      <c r="AU166" s="199" t="s">
        <v>85</v>
      </c>
      <c r="AV166" s="13" t="s">
        <v>85</v>
      </c>
      <c r="AW166" s="13" t="s">
        <v>37</v>
      </c>
      <c r="AX166" s="13" t="s">
        <v>75</v>
      </c>
      <c r="AY166" s="199" t="s">
        <v>120</v>
      </c>
    </row>
    <row r="167" spans="1:65" s="13" customFormat="1" ht="11.25">
      <c r="B167" s="188"/>
      <c r="C167" s="189"/>
      <c r="D167" s="190" t="s">
        <v>132</v>
      </c>
      <c r="E167" s="191" t="s">
        <v>19</v>
      </c>
      <c r="F167" s="192" t="s">
        <v>313</v>
      </c>
      <c r="G167" s="189"/>
      <c r="H167" s="193">
        <v>7.3</v>
      </c>
      <c r="I167" s="194"/>
      <c r="J167" s="189"/>
      <c r="K167" s="189"/>
      <c r="L167" s="195"/>
      <c r="M167" s="196"/>
      <c r="N167" s="197"/>
      <c r="O167" s="197"/>
      <c r="P167" s="197"/>
      <c r="Q167" s="197"/>
      <c r="R167" s="197"/>
      <c r="S167" s="197"/>
      <c r="T167" s="198"/>
      <c r="AT167" s="199" t="s">
        <v>132</v>
      </c>
      <c r="AU167" s="199" t="s">
        <v>85</v>
      </c>
      <c r="AV167" s="13" t="s">
        <v>85</v>
      </c>
      <c r="AW167" s="13" t="s">
        <v>37</v>
      </c>
      <c r="AX167" s="13" t="s">
        <v>75</v>
      </c>
      <c r="AY167" s="199" t="s">
        <v>120</v>
      </c>
    </row>
    <row r="168" spans="1:65" s="14" customFormat="1" ht="11.25">
      <c r="B168" s="200"/>
      <c r="C168" s="201"/>
      <c r="D168" s="190" t="s">
        <v>132</v>
      </c>
      <c r="E168" s="202" t="s">
        <v>19</v>
      </c>
      <c r="F168" s="203" t="s">
        <v>167</v>
      </c>
      <c r="G168" s="201"/>
      <c r="H168" s="204">
        <v>14.6</v>
      </c>
      <c r="I168" s="205"/>
      <c r="J168" s="201"/>
      <c r="K168" s="201"/>
      <c r="L168" s="206"/>
      <c r="M168" s="216"/>
      <c r="N168" s="217"/>
      <c r="O168" s="217"/>
      <c r="P168" s="217"/>
      <c r="Q168" s="217"/>
      <c r="R168" s="217"/>
      <c r="S168" s="217"/>
      <c r="T168" s="218"/>
      <c r="AT168" s="210" t="s">
        <v>132</v>
      </c>
      <c r="AU168" s="210" t="s">
        <v>85</v>
      </c>
      <c r="AV168" s="14" t="s">
        <v>139</v>
      </c>
      <c r="AW168" s="14" t="s">
        <v>37</v>
      </c>
      <c r="AX168" s="14" t="s">
        <v>83</v>
      </c>
      <c r="AY168" s="210" t="s">
        <v>120</v>
      </c>
    </row>
    <row r="169" spans="1:65" s="2" customFormat="1" ht="78" customHeight="1">
      <c r="A169" s="36"/>
      <c r="B169" s="37"/>
      <c r="C169" s="175" t="s">
        <v>314</v>
      </c>
      <c r="D169" s="175" t="s">
        <v>123</v>
      </c>
      <c r="E169" s="176" t="s">
        <v>315</v>
      </c>
      <c r="F169" s="177" t="s">
        <v>316</v>
      </c>
      <c r="G169" s="178" t="s">
        <v>186</v>
      </c>
      <c r="H169" s="179">
        <v>7.3</v>
      </c>
      <c r="I169" s="180"/>
      <c r="J169" s="181">
        <f>ROUND(I169*H169,2)</f>
        <v>0</v>
      </c>
      <c r="K169" s="177" t="s">
        <v>187</v>
      </c>
      <c r="L169" s="41"/>
      <c r="M169" s="182" t="s">
        <v>19</v>
      </c>
      <c r="N169" s="183" t="s">
        <v>46</v>
      </c>
      <c r="O169" s="66"/>
      <c r="P169" s="184">
        <f>O169*H169</f>
        <v>0</v>
      </c>
      <c r="Q169" s="184">
        <v>8.9219999999999994E-2</v>
      </c>
      <c r="R169" s="184">
        <f>Q169*H169</f>
        <v>0.65130599999999994</v>
      </c>
      <c r="S169" s="184">
        <v>0</v>
      </c>
      <c r="T169" s="185">
        <f>S169*H169</f>
        <v>0</v>
      </c>
      <c r="U169" s="36"/>
      <c r="V169" s="36"/>
      <c r="W169" s="36"/>
      <c r="X169" s="36"/>
      <c r="Y169" s="36"/>
      <c r="Z169" s="36"/>
      <c r="AA169" s="36"/>
      <c r="AB169" s="36"/>
      <c r="AC169" s="36"/>
      <c r="AD169" s="36"/>
      <c r="AE169" s="36"/>
      <c r="AR169" s="186" t="s">
        <v>139</v>
      </c>
      <c r="AT169" s="186" t="s">
        <v>123</v>
      </c>
      <c r="AU169" s="186" t="s">
        <v>85</v>
      </c>
      <c r="AY169" s="19" t="s">
        <v>120</v>
      </c>
      <c r="BE169" s="187">
        <f>IF(N169="základní",J169,0)</f>
        <v>0</v>
      </c>
      <c r="BF169" s="187">
        <f>IF(N169="snížená",J169,0)</f>
        <v>0</v>
      </c>
      <c r="BG169" s="187">
        <f>IF(N169="zákl. přenesená",J169,0)</f>
        <v>0</v>
      </c>
      <c r="BH169" s="187">
        <f>IF(N169="sníž. přenesená",J169,0)</f>
        <v>0</v>
      </c>
      <c r="BI169" s="187">
        <f>IF(N169="nulová",J169,0)</f>
        <v>0</v>
      </c>
      <c r="BJ169" s="19" t="s">
        <v>83</v>
      </c>
      <c r="BK169" s="187">
        <f>ROUND(I169*H169,2)</f>
        <v>0</v>
      </c>
      <c r="BL169" s="19" t="s">
        <v>139</v>
      </c>
      <c r="BM169" s="186" t="s">
        <v>317</v>
      </c>
    </row>
    <row r="170" spans="1:65" s="2" customFormat="1" ht="11.25">
      <c r="A170" s="36"/>
      <c r="B170" s="37"/>
      <c r="C170" s="38"/>
      <c r="D170" s="211" t="s">
        <v>189</v>
      </c>
      <c r="E170" s="38"/>
      <c r="F170" s="212" t="s">
        <v>318</v>
      </c>
      <c r="G170" s="38"/>
      <c r="H170" s="38"/>
      <c r="I170" s="213"/>
      <c r="J170" s="38"/>
      <c r="K170" s="38"/>
      <c r="L170" s="41"/>
      <c r="M170" s="214"/>
      <c r="N170" s="215"/>
      <c r="O170" s="66"/>
      <c r="P170" s="66"/>
      <c r="Q170" s="66"/>
      <c r="R170" s="66"/>
      <c r="S170" s="66"/>
      <c r="T170" s="67"/>
      <c r="U170" s="36"/>
      <c r="V170" s="36"/>
      <c r="W170" s="36"/>
      <c r="X170" s="36"/>
      <c r="Y170" s="36"/>
      <c r="Z170" s="36"/>
      <c r="AA170" s="36"/>
      <c r="AB170" s="36"/>
      <c r="AC170" s="36"/>
      <c r="AD170" s="36"/>
      <c r="AE170" s="36"/>
      <c r="AT170" s="19" t="s">
        <v>189</v>
      </c>
      <c r="AU170" s="19" t="s">
        <v>85</v>
      </c>
    </row>
    <row r="171" spans="1:65" s="13" customFormat="1" ht="11.25">
      <c r="B171" s="188"/>
      <c r="C171" s="189"/>
      <c r="D171" s="190" t="s">
        <v>132</v>
      </c>
      <c r="E171" s="191" t="s">
        <v>19</v>
      </c>
      <c r="F171" s="192" t="s">
        <v>319</v>
      </c>
      <c r="G171" s="189"/>
      <c r="H171" s="193">
        <v>7.3</v>
      </c>
      <c r="I171" s="194"/>
      <c r="J171" s="189"/>
      <c r="K171" s="189"/>
      <c r="L171" s="195"/>
      <c r="M171" s="196"/>
      <c r="N171" s="197"/>
      <c r="O171" s="197"/>
      <c r="P171" s="197"/>
      <c r="Q171" s="197"/>
      <c r="R171" s="197"/>
      <c r="S171" s="197"/>
      <c r="T171" s="198"/>
      <c r="AT171" s="199" t="s">
        <v>132</v>
      </c>
      <c r="AU171" s="199" t="s">
        <v>85</v>
      </c>
      <c r="AV171" s="13" t="s">
        <v>85</v>
      </c>
      <c r="AW171" s="13" t="s">
        <v>37</v>
      </c>
      <c r="AX171" s="13" t="s">
        <v>75</v>
      </c>
      <c r="AY171" s="199" t="s">
        <v>120</v>
      </c>
    </row>
    <row r="172" spans="1:65" s="14" customFormat="1" ht="11.25">
      <c r="B172" s="200"/>
      <c r="C172" s="201"/>
      <c r="D172" s="190" t="s">
        <v>132</v>
      </c>
      <c r="E172" s="202" t="s">
        <v>19</v>
      </c>
      <c r="F172" s="203" t="s">
        <v>167</v>
      </c>
      <c r="G172" s="201"/>
      <c r="H172" s="204">
        <v>7.3</v>
      </c>
      <c r="I172" s="205"/>
      <c r="J172" s="201"/>
      <c r="K172" s="201"/>
      <c r="L172" s="206"/>
      <c r="M172" s="216"/>
      <c r="N172" s="217"/>
      <c r="O172" s="217"/>
      <c r="P172" s="217"/>
      <c r="Q172" s="217"/>
      <c r="R172" s="217"/>
      <c r="S172" s="217"/>
      <c r="T172" s="218"/>
      <c r="AT172" s="210" t="s">
        <v>132</v>
      </c>
      <c r="AU172" s="210" t="s">
        <v>85</v>
      </c>
      <c r="AV172" s="14" t="s">
        <v>139</v>
      </c>
      <c r="AW172" s="14" t="s">
        <v>37</v>
      </c>
      <c r="AX172" s="14" t="s">
        <v>83</v>
      </c>
      <c r="AY172" s="210" t="s">
        <v>120</v>
      </c>
    </row>
    <row r="173" spans="1:65" s="12" customFormat="1" ht="22.9" customHeight="1">
      <c r="B173" s="159"/>
      <c r="C173" s="160"/>
      <c r="D173" s="161" t="s">
        <v>74</v>
      </c>
      <c r="E173" s="173" t="s">
        <v>320</v>
      </c>
      <c r="F173" s="173" t="s">
        <v>321</v>
      </c>
      <c r="G173" s="160"/>
      <c r="H173" s="160"/>
      <c r="I173" s="163"/>
      <c r="J173" s="174">
        <f>BK173</f>
        <v>0</v>
      </c>
      <c r="K173" s="160"/>
      <c r="L173" s="165"/>
      <c r="M173" s="166"/>
      <c r="N173" s="167"/>
      <c r="O173" s="167"/>
      <c r="P173" s="168">
        <f>SUM(P174:P180)</f>
        <v>0</v>
      </c>
      <c r="Q173" s="167"/>
      <c r="R173" s="168">
        <f>SUM(R174:R180)</f>
        <v>0</v>
      </c>
      <c r="S173" s="167"/>
      <c r="T173" s="169">
        <f>SUM(T174:T180)</f>
        <v>0</v>
      </c>
      <c r="AR173" s="170" t="s">
        <v>83</v>
      </c>
      <c r="AT173" s="171" t="s">
        <v>74</v>
      </c>
      <c r="AU173" s="171" t="s">
        <v>83</v>
      </c>
      <c r="AY173" s="170" t="s">
        <v>120</v>
      </c>
      <c r="BK173" s="172">
        <f>SUM(BK174:BK180)</f>
        <v>0</v>
      </c>
    </row>
    <row r="174" spans="1:65" s="2" customFormat="1" ht="33" customHeight="1">
      <c r="A174" s="36"/>
      <c r="B174" s="37"/>
      <c r="C174" s="175" t="s">
        <v>322</v>
      </c>
      <c r="D174" s="175" t="s">
        <v>123</v>
      </c>
      <c r="E174" s="176" t="s">
        <v>323</v>
      </c>
      <c r="F174" s="177" t="s">
        <v>324</v>
      </c>
      <c r="G174" s="178" t="s">
        <v>259</v>
      </c>
      <c r="H174" s="179">
        <v>2.19</v>
      </c>
      <c r="I174" s="180"/>
      <c r="J174" s="181">
        <f>ROUND(I174*H174,2)</f>
        <v>0</v>
      </c>
      <c r="K174" s="177" t="s">
        <v>187</v>
      </c>
      <c r="L174" s="41"/>
      <c r="M174" s="182" t="s">
        <v>19</v>
      </c>
      <c r="N174" s="183" t="s">
        <v>46</v>
      </c>
      <c r="O174" s="66"/>
      <c r="P174" s="184">
        <f>O174*H174</f>
        <v>0</v>
      </c>
      <c r="Q174" s="184">
        <v>0</v>
      </c>
      <c r="R174" s="184">
        <f>Q174*H174</f>
        <v>0</v>
      </c>
      <c r="S174" s="184">
        <v>0</v>
      </c>
      <c r="T174" s="185">
        <f>S174*H174</f>
        <v>0</v>
      </c>
      <c r="U174" s="36"/>
      <c r="V174" s="36"/>
      <c r="W174" s="36"/>
      <c r="X174" s="36"/>
      <c r="Y174" s="36"/>
      <c r="Z174" s="36"/>
      <c r="AA174" s="36"/>
      <c r="AB174" s="36"/>
      <c r="AC174" s="36"/>
      <c r="AD174" s="36"/>
      <c r="AE174" s="36"/>
      <c r="AR174" s="186" t="s">
        <v>139</v>
      </c>
      <c r="AT174" s="186" t="s">
        <v>123</v>
      </c>
      <c r="AU174" s="186" t="s">
        <v>85</v>
      </c>
      <c r="AY174" s="19" t="s">
        <v>120</v>
      </c>
      <c r="BE174" s="187">
        <f>IF(N174="základní",J174,0)</f>
        <v>0</v>
      </c>
      <c r="BF174" s="187">
        <f>IF(N174="snížená",J174,0)</f>
        <v>0</v>
      </c>
      <c r="BG174" s="187">
        <f>IF(N174="zákl. přenesená",J174,0)</f>
        <v>0</v>
      </c>
      <c r="BH174" s="187">
        <f>IF(N174="sníž. přenesená",J174,0)</f>
        <v>0</v>
      </c>
      <c r="BI174" s="187">
        <f>IF(N174="nulová",J174,0)</f>
        <v>0</v>
      </c>
      <c r="BJ174" s="19" t="s">
        <v>83</v>
      </c>
      <c r="BK174" s="187">
        <f>ROUND(I174*H174,2)</f>
        <v>0</v>
      </c>
      <c r="BL174" s="19" t="s">
        <v>139</v>
      </c>
      <c r="BM174" s="186" t="s">
        <v>325</v>
      </c>
    </row>
    <row r="175" spans="1:65" s="2" customFormat="1" ht="11.25">
      <c r="A175" s="36"/>
      <c r="B175" s="37"/>
      <c r="C175" s="38"/>
      <c r="D175" s="211" t="s">
        <v>189</v>
      </c>
      <c r="E175" s="38"/>
      <c r="F175" s="212" t="s">
        <v>326</v>
      </c>
      <c r="G175" s="38"/>
      <c r="H175" s="38"/>
      <c r="I175" s="213"/>
      <c r="J175" s="38"/>
      <c r="K175" s="38"/>
      <c r="L175" s="41"/>
      <c r="M175" s="214"/>
      <c r="N175" s="215"/>
      <c r="O175" s="66"/>
      <c r="P175" s="66"/>
      <c r="Q175" s="66"/>
      <c r="R175" s="66"/>
      <c r="S175" s="66"/>
      <c r="T175" s="67"/>
      <c r="U175" s="36"/>
      <c r="V175" s="36"/>
      <c r="W175" s="36"/>
      <c r="X175" s="36"/>
      <c r="Y175" s="36"/>
      <c r="Z175" s="36"/>
      <c r="AA175" s="36"/>
      <c r="AB175" s="36"/>
      <c r="AC175" s="36"/>
      <c r="AD175" s="36"/>
      <c r="AE175" s="36"/>
      <c r="AT175" s="19" t="s">
        <v>189</v>
      </c>
      <c r="AU175" s="19" t="s">
        <v>85</v>
      </c>
    </row>
    <row r="176" spans="1:65" s="2" customFormat="1" ht="44.25" customHeight="1">
      <c r="A176" s="36"/>
      <c r="B176" s="37"/>
      <c r="C176" s="175" t="s">
        <v>327</v>
      </c>
      <c r="D176" s="175" t="s">
        <v>123</v>
      </c>
      <c r="E176" s="176" t="s">
        <v>328</v>
      </c>
      <c r="F176" s="177" t="s">
        <v>329</v>
      </c>
      <c r="G176" s="178" t="s">
        <v>259</v>
      </c>
      <c r="H176" s="179">
        <v>41.61</v>
      </c>
      <c r="I176" s="180"/>
      <c r="J176" s="181">
        <f>ROUND(I176*H176,2)</f>
        <v>0</v>
      </c>
      <c r="K176" s="177" t="s">
        <v>187</v>
      </c>
      <c r="L176" s="41"/>
      <c r="M176" s="182" t="s">
        <v>19</v>
      </c>
      <c r="N176" s="183" t="s">
        <v>46</v>
      </c>
      <c r="O176" s="66"/>
      <c r="P176" s="184">
        <f>O176*H176</f>
        <v>0</v>
      </c>
      <c r="Q176" s="184">
        <v>0</v>
      </c>
      <c r="R176" s="184">
        <f>Q176*H176</f>
        <v>0</v>
      </c>
      <c r="S176" s="184">
        <v>0</v>
      </c>
      <c r="T176" s="185">
        <f>S176*H176</f>
        <v>0</v>
      </c>
      <c r="U176" s="36"/>
      <c r="V176" s="36"/>
      <c r="W176" s="36"/>
      <c r="X176" s="36"/>
      <c r="Y176" s="36"/>
      <c r="Z176" s="36"/>
      <c r="AA176" s="36"/>
      <c r="AB176" s="36"/>
      <c r="AC176" s="36"/>
      <c r="AD176" s="36"/>
      <c r="AE176" s="36"/>
      <c r="AR176" s="186" t="s">
        <v>139</v>
      </c>
      <c r="AT176" s="186" t="s">
        <v>123</v>
      </c>
      <c r="AU176" s="186" t="s">
        <v>85</v>
      </c>
      <c r="AY176" s="19" t="s">
        <v>120</v>
      </c>
      <c r="BE176" s="187">
        <f>IF(N176="základní",J176,0)</f>
        <v>0</v>
      </c>
      <c r="BF176" s="187">
        <f>IF(N176="snížená",J176,0)</f>
        <v>0</v>
      </c>
      <c r="BG176" s="187">
        <f>IF(N176="zákl. přenesená",J176,0)</f>
        <v>0</v>
      </c>
      <c r="BH176" s="187">
        <f>IF(N176="sníž. přenesená",J176,0)</f>
        <v>0</v>
      </c>
      <c r="BI176" s="187">
        <f>IF(N176="nulová",J176,0)</f>
        <v>0</v>
      </c>
      <c r="BJ176" s="19" t="s">
        <v>83</v>
      </c>
      <c r="BK176" s="187">
        <f>ROUND(I176*H176,2)</f>
        <v>0</v>
      </c>
      <c r="BL176" s="19" t="s">
        <v>139</v>
      </c>
      <c r="BM176" s="186" t="s">
        <v>330</v>
      </c>
    </row>
    <row r="177" spans="1:65" s="2" customFormat="1" ht="11.25">
      <c r="A177" s="36"/>
      <c r="B177" s="37"/>
      <c r="C177" s="38"/>
      <c r="D177" s="211" t="s">
        <v>189</v>
      </c>
      <c r="E177" s="38"/>
      <c r="F177" s="212" t="s">
        <v>331</v>
      </c>
      <c r="G177" s="38"/>
      <c r="H177" s="38"/>
      <c r="I177" s="213"/>
      <c r="J177" s="38"/>
      <c r="K177" s="38"/>
      <c r="L177" s="41"/>
      <c r="M177" s="214"/>
      <c r="N177" s="215"/>
      <c r="O177" s="66"/>
      <c r="P177" s="66"/>
      <c r="Q177" s="66"/>
      <c r="R177" s="66"/>
      <c r="S177" s="66"/>
      <c r="T177" s="67"/>
      <c r="U177" s="36"/>
      <c r="V177" s="36"/>
      <c r="W177" s="36"/>
      <c r="X177" s="36"/>
      <c r="Y177" s="36"/>
      <c r="Z177" s="36"/>
      <c r="AA177" s="36"/>
      <c r="AB177" s="36"/>
      <c r="AC177" s="36"/>
      <c r="AD177" s="36"/>
      <c r="AE177" s="36"/>
      <c r="AT177" s="19" t="s">
        <v>189</v>
      </c>
      <c r="AU177" s="19" t="s">
        <v>85</v>
      </c>
    </row>
    <row r="178" spans="1:65" s="13" customFormat="1" ht="11.25">
      <c r="B178" s="188"/>
      <c r="C178" s="189"/>
      <c r="D178" s="190" t="s">
        <v>132</v>
      </c>
      <c r="E178" s="191" t="s">
        <v>19</v>
      </c>
      <c r="F178" s="192" t="s">
        <v>332</v>
      </c>
      <c r="G178" s="189"/>
      <c r="H178" s="193">
        <v>41.61</v>
      </c>
      <c r="I178" s="194"/>
      <c r="J178" s="189"/>
      <c r="K178" s="189"/>
      <c r="L178" s="195"/>
      <c r="M178" s="196"/>
      <c r="N178" s="197"/>
      <c r="O178" s="197"/>
      <c r="P178" s="197"/>
      <c r="Q178" s="197"/>
      <c r="R178" s="197"/>
      <c r="S178" s="197"/>
      <c r="T178" s="198"/>
      <c r="AT178" s="199" t="s">
        <v>132</v>
      </c>
      <c r="AU178" s="199" t="s">
        <v>85</v>
      </c>
      <c r="AV178" s="13" t="s">
        <v>85</v>
      </c>
      <c r="AW178" s="13" t="s">
        <v>37</v>
      </c>
      <c r="AX178" s="13" t="s">
        <v>83</v>
      </c>
      <c r="AY178" s="199" t="s">
        <v>120</v>
      </c>
    </row>
    <row r="179" spans="1:65" s="2" customFormat="1" ht="44.25" customHeight="1">
      <c r="A179" s="36"/>
      <c r="B179" s="37"/>
      <c r="C179" s="175" t="s">
        <v>333</v>
      </c>
      <c r="D179" s="175" t="s">
        <v>123</v>
      </c>
      <c r="E179" s="176" t="s">
        <v>334</v>
      </c>
      <c r="F179" s="177" t="s">
        <v>258</v>
      </c>
      <c r="G179" s="178" t="s">
        <v>259</v>
      </c>
      <c r="H179" s="179">
        <v>2.19</v>
      </c>
      <c r="I179" s="180"/>
      <c r="J179" s="181">
        <f>ROUND(I179*H179,2)</f>
        <v>0</v>
      </c>
      <c r="K179" s="177" t="s">
        <v>187</v>
      </c>
      <c r="L179" s="41"/>
      <c r="M179" s="182" t="s">
        <v>19</v>
      </c>
      <c r="N179" s="183" t="s">
        <v>46</v>
      </c>
      <c r="O179" s="66"/>
      <c r="P179" s="184">
        <f>O179*H179</f>
        <v>0</v>
      </c>
      <c r="Q179" s="184">
        <v>0</v>
      </c>
      <c r="R179" s="184">
        <f>Q179*H179</f>
        <v>0</v>
      </c>
      <c r="S179" s="184">
        <v>0</v>
      </c>
      <c r="T179" s="185">
        <f>S179*H179</f>
        <v>0</v>
      </c>
      <c r="U179" s="36"/>
      <c r="V179" s="36"/>
      <c r="W179" s="36"/>
      <c r="X179" s="36"/>
      <c r="Y179" s="36"/>
      <c r="Z179" s="36"/>
      <c r="AA179" s="36"/>
      <c r="AB179" s="36"/>
      <c r="AC179" s="36"/>
      <c r="AD179" s="36"/>
      <c r="AE179" s="36"/>
      <c r="AR179" s="186" t="s">
        <v>139</v>
      </c>
      <c r="AT179" s="186" t="s">
        <v>123</v>
      </c>
      <c r="AU179" s="186" t="s">
        <v>85</v>
      </c>
      <c r="AY179" s="19" t="s">
        <v>120</v>
      </c>
      <c r="BE179" s="187">
        <f>IF(N179="základní",J179,0)</f>
        <v>0</v>
      </c>
      <c r="BF179" s="187">
        <f>IF(N179="snížená",J179,0)</f>
        <v>0</v>
      </c>
      <c r="BG179" s="187">
        <f>IF(N179="zákl. přenesená",J179,0)</f>
        <v>0</v>
      </c>
      <c r="BH179" s="187">
        <f>IF(N179="sníž. přenesená",J179,0)</f>
        <v>0</v>
      </c>
      <c r="BI179" s="187">
        <f>IF(N179="nulová",J179,0)</f>
        <v>0</v>
      </c>
      <c r="BJ179" s="19" t="s">
        <v>83</v>
      </c>
      <c r="BK179" s="187">
        <f>ROUND(I179*H179,2)</f>
        <v>0</v>
      </c>
      <c r="BL179" s="19" t="s">
        <v>139</v>
      </c>
      <c r="BM179" s="186" t="s">
        <v>335</v>
      </c>
    </row>
    <row r="180" spans="1:65" s="2" customFormat="1" ht="11.25">
      <c r="A180" s="36"/>
      <c r="B180" s="37"/>
      <c r="C180" s="38"/>
      <c r="D180" s="211" t="s">
        <v>189</v>
      </c>
      <c r="E180" s="38"/>
      <c r="F180" s="212" t="s">
        <v>336</v>
      </c>
      <c r="G180" s="38"/>
      <c r="H180" s="38"/>
      <c r="I180" s="213"/>
      <c r="J180" s="38"/>
      <c r="K180" s="38"/>
      <c r="L180" s="41"/>
      <c r="M180" s="214"/>
      <c r="N180" s="215"/>
      <c r="O180" s="66"/>
      <c r="P180" s="66"/>
      <c r="Q180" s="66"/>
      <c r="R180" s="66"/>
      <c r="S180" s="66"/>
      <c r="T180" s="67"/>
      <c r="U180" s="36"/>
      <c r="V180" s="36"/>
      <c r="W180" s="36"/>
      <c r="X180" s="36"/>
      <c r="Y180" s="36"/>
      <c r="Z180" s="36"/>
      <c r="AA180" s="36"/>
      <c r="AB180" s="36"/>
      <c r="AC180" s="36"/>
      <c r="AD180" s="36"/>
      <c r="AE180" s="36"/>
      <c r="AT180" s="19" t="s">
        <v>189</v>
      </c>
      <c r="AU180" s="19" t="s">
        <v>85</v>
      </c>
    </row>
    <row r="181" spans="1:65" s="12" customFormat="1" ht="22.9" customHeight="1">
      <c r="B181" s="159"/>
      <c r="C181" s="160"/>
      <c r="D181" s="161" t="s">
        <v>74</v>
      </c>
      <c r="E181" s="173" t="s">
        <v>337</v>
      </c>
      <c r="F181" s="173" t="s">
        <v>338</v>
      </c>
      <c r="G181" s="160"/>
      <c r="H181" s="160"/>
      <c r="I181" s="163"/>
      <c r="J181" s="174">
        <f>BK181</f>
        <v>0</v>
      </c>
      <c r="K181" s="160"/>
      <c r="L181" s="165"/>
      <c r="M181" s="166"/>
      <c r="N181" s="167"/>
      <c r="O181" s="167"/>
      <c r="P181" s="168">
        <f>SUM(P182:P183)</f>
        <v>0</v>
      </c>
      <c r="Q181" s="167"/>
      <c r="R181" s="168">
        <f>SUM(R182:R183)</f>
        <v>0</v>
      </c>
      <c r="S181" s="167"/>
      <c r="T181" s="169">
        <f>SUM(T182:T183)</f>
        <v>0</v>
      </c>
      <c r="AR181" s="170" t="s">
        <v>83</v>
      </c>
      <c r="AT181" s="171" t="s">
        <v>74</v>
      </c>
      <c r="AU181" s="171" t="s">
        <v>83</v>
      </c>
      <c r="AY181" s="170" t="s">
        <v>120</v>
      </c>
      <c r="BK181" s="172">
        <f>SUM(BK182:BK183)</f>
        <v>0</v>
      </c>
    </row>
    <row r="182" spans="1:65" s="2" customFormat="1" ht="44.25" customHeight="1">
      <c r="A182" s="36"/>
      <c r="B182" s="37"/>
      <c r="C182" s="175" t="s">
        <v>339</v>
      </c>
      <c r="D182" s="175" t="s">
        <v>123</v>
      </c>
      <c r="E182" s="176" t="s">
        <v>340</v>
      </c>
      <c r="F182" s="177" t="s">
        <v>341</v>
      </c>
      <c r="G182" s="178" t="s">
        <v>259</v>
      </c>
      <c r="H182" s="179">
        <v>20.754000000000001</v>
      </c>
      <c r="I182" s="180"/>
      <c r="J182" s="181">
        <f>ROUND(I182*H182,2)</f>
        <v>0</v>
      </c>
      <c r="K182" s="177" t="s">
        <v>187</v>
      </c>
      <c r="L182" s="41"/>
      <c r="M182" s="182" t="s">
        <v>19</v>
      </c>
      <c r="N182" s="183" t="s">
        <v>46</v>
      </c>
      <c r="O182" s="66"/>
      <c r="P182" s="184">
        <f>O182*H182</f>
        <v>0</v>
      </c>
      <c r="Q182" s="184">
        <v>0</v>
      </c>
      <c r="R182" s="184">
        <f>Q182*H182</f>
        <v>0</v>
      </c>
      <c r="S182" s="184">
        <v>0</v>
      </c>
      <c r="T182" s="185">
        <f>S182*H182</f>
        <v>0</v>
      </c>
      <c r="U182" s="36"/>
      <c r="V182" s="36"/>
      <c r="W182" s="36"/>
      <c r="X182" s="36"/>
      <c r="Y182" s="36"/>
      <c r="Z182" s="36"/>
      <c r="AA182" s="36"/>
      <c r="AB182" s="36"/>
      <c r="AC182" s="36"/>
      <c r="AD182" s="36"/>
      <c r="AE182" s="36"/>
      <c r="AR182" s="186" t="s">
        <v>139</v>
      </c>
      <c r="AT182" s="186" t="s">
        <v>123</v>
      </c>
      <c r="AU182" s="186" t="s">
        <v>85</v>
      </c>
      <c r="AY182" s="19" t="s">
        <v>120</v>
      </c>
      <c r="BE182" s="187">
        <f>IF(N182="základní",J182,0)</f>
        <v>0</v>
      </c>
      <c r="BF182" s="187">
        <f>IF(N182="snížená",J182,0)</f>
        <v>0</v>
      </c>
      <c r="BG182" s="187">
        <f>IF(N182="zákl. přenesená",J182,0)</f>
        <v>0</v>
      </c>
      <c r="BH182" s="187">
        <f>IF(N182="sníž. přenesená",J182,0)</f>
        <v>0</v>
      </c>
      <c r="BI182" s="187">
        <f>IF(N182="nulová",J182,0)</f>
        <v>0</v>
      </c>
      <c r="BJ182" s="19" t="s">
        <v>83</v>
      </c>
      <c r="BK182" s="187">
        <f>ROUND(I182*H182,2)</f>
        <v>0</v>
      </c>
      <c r="BL182" s="19" t="s">
        <v>139</v>
      </c>
      <c r="BM182" s="186" t="s">
        <v>342</v>
      </c>
    </row>
    <row r="183" spans="1:65" s="2" customFormat="1" ht="11.25">
      <c r="A183" s="36"/>
      <c r="B183" s="37"/>
      <c r="C183" s="38"/>
      <c r="D183" s="211" t="s">
        <v>189</v>
      </c>
      <c r="E183" s="38"/>
      <c r="F183" s="212" t="s">
        <v>343</v>
      </c>
      <c r="G183" s="38"/>
      <c r="H183" s="38"/>
      <c r="I183" s="213"/>
      <c r="J183" s="38"/>
      <c r="K183" s="38"/>
      <c r="L183" s="41"/>
      <c r="M183" s="214"/>
      <c r="N183" s="215"/>
      <c r="O183" s="66"/>
      <c r="P183" s="66"/>
      <c r="Q183" s="66"/>
      <c r="R183" s="66"/>
      <c r="S183" s="66"/>
      <c r="T183" s="67"/>
      <c r="U183" s="36"/>
      <c r="V183" s="36"/>
      <c r="W183" s="36"/>
      <c r="X183" s="36"/>
      <c r="Y183" s="36"/>
      <c r="Z183" s="36"/>
      <c r="AA183" s="36"/>
      <c r="AB183" s="36"/>
      <c r="AC183" s="36"/>
      <c r="AD183" s="36"/>
      <c r="AE183" s="36"/>
      <c r="AT183" s="19" t="s">
        <v>189</v>
      </c>
      <c r="AU183" s="19" t="s">
        <v>85</v>
      </c>
    </row>
    <row r="184" spans="1:65" s="12" customFormat="1" ht="25.9" customHeight="1">
      <c r="B184" s="159"/>
      <c r="C184" s="160"/>
      <c r="D184" s="161" t="s">
        <v>74</v>
      </c>
      <c r="E184" s="162" t="s">
        <v>344</v>
      </c>
      <c r="F184" s="162" t="s">
        <v>345</v>
      </c>
      <c r="G184" s="160"/>
      <c r="H184" s="160"/>
      <c r="I184" s="163"/>
      <c r="J184" s="164">
        <f>BK184</f>
        <v>0</v>
      </c>
      <c r="K184" s="160"/>
      <c r="L184" s="165"/>
      <c r="M184" s="166"/>
      <c r="N184" s="167"/>
      <c r="O184" s="167"/>
      <c r="P184" s="168">
        <f>P185</f>
        <v>0</v>
      </c>
      <c r="Q184" s="167"/>
      <c r="R184" s="168">
        <f>R185</f>
        <v>5.0907599999999997E-2</v>
      </c>
      <c r="S184" s="167"/>
      <c r="T184" s="169">
        <f>T185</f>
        <v>0</v>
      </c>
      <c r="AR184" s="170" t="s">
        <v>85</v>
      </c>
      <c r="AT184" s="171" t="s">
        <v>74</v>
      </c>
      <c r="AU184" s="171" t="s">
        <v>75</v>
      </c>
      <c r="AY184" s="170" t="s">
        <v>120</v>
      </c>
      <c r="BK184" s="172">
        <f>BK185</f>
        <v>0</v>
      </c>
    </row>
    <row r="185" spans="1:65" s="12" customFormat="1" ht="22.9" customHeight="1">
      <c r="B185" s="159"/>
      <c r="C185" s="160"/>
      <c r="D185" s="161" t="s">
        <v>74</v>
      </c>
      <c r="E185" s="173" t="s">
        <v>346</v>
      </c>
      <c r="F185" s="173" t="s">
        <v>347</v>
      </c>
      <c r="G185" s="160"/>
      <c r="H185" s="160"/>
      <c r="I185" s="163"/>
      <c r="J185" s="174">
        <f>BK185</f>
        <v>0</v>
      </c>
      <c r="K185" s="160"/>
      <c r="L185" s="165"/>
      <c r="M185" s="166"/>
      <c r="N185" s="167"/>
      <c r="O185" s="167"/>
      <c r="P185" s="168">
        <f>SUM(P186:P199)</f>
        <v>0</v>
      </c>
      <c r="Q185" s="167"/>
      <c r="R185" s="168">
        <f>SUM(R186:R199)</f>
        <v>5.0907599999999997E-2</v>
      </c>
      <c r="S185" s="167"/>
      <c r="T185" s="169">
        <f>SUM(T186:T199)</f>
        <v>0</v>
      </c>
      <c r="AR185" s="170" t="s">
        <v>85</v>
      </c>
      <c r="AT185" s="171" t="s">
        <v>74</v>
      </c>
      <c r="AU185" s="171" t="s">
        <v>83</v>
      </c>
      <c r="AY185" s="170" t="s">
        <v>120</v>
      </c>
      <c r="BK185" s="172">
        <f>SUM(BK186:BK199)</f>
        <v>0</v>
      </c>
    </row>
    <row r="186" spans="1:65" s="2" customFormat="1" ht="44.25" customHeight="1">
      <c r="A186" s="36"/>
      <c r="B186" s="37"/>
      <c r="C186" s="175" t="s">
        <v>348</v>
      </c>
      <c r="D186" s="175" t="s">
        <v>123</v>
      </c>
      <c r="E186" s="176" t="s">
        <v>349</v>
      </c>
      <c r="F186" s="177" t="s">
        <v>350</v>
      </c>
      <c r="G186" s="178" t="s">
        <v>215</v>
      </c>
      <c r="H186" s="179">
        <v>20.100000000000001</v>
      </c>
      <c r="I186" s="180"/>
      <c r="J186" s="181">
        <f>ROUND(I186*H186,2)</f>
        <v>0</v>
      </c>
      <c r="K186" s="177" t="s">
        <v>187</v>
      </c>
      <c r="L186" s="41"/>
      <c r="M186" s="182" t="s">
        <v>19</v>
      </c>
      <c r="N186" s="183" t="s">
        <v>46</v>
      </c>
      <c r="O186" s="66"/>
      <c r="P186" s="184">
        <f>O186*H186</f>
        <v>0</v>
      </c>
      <c r="Q186" s="184">
        <v>0</v>
      </c>
      <c r="R186" s="184">
        <f>Q186*H186</f>
        <v>0</v>
      </c>
      <c r="S186" s="184">
        <v>0</v>
      </c>
      <c r="T186" s="185">
        <f>S186*H186</f>
        <v>0</v>
      </c>
      <c r="U186" s="36"/>
      <c r="V186" s="36"/>
      <c r="W186" s="36"/>
      <c r="X186" s="36"/>
      <c r="Y186" s="36"/>
      <c r="Z186" s="36"/>
      <c r="AA186" s="36"/>
      <c r="AB186" s="36"/>
      <c r="AC186" s="36"/>
      <c r="AD186" s="36"/>
      <c r="AE186" s="36"/>
      <c r="AR186" s="186" t="s">
        <v>269</v>
      </c>
      <c r="AT186" s="186" t="s">
        <v>123</v>
      </c>
      <c r="AU186" s="186" t="s">
        <v>85</v>
      </c>
      <c r="AY186" s="19" t="s">
        <v>120</v>
      </c>
      <c r="BE186" s="187">
        <f>IF(N186="základní",J186,0)</f>
        <v>0</v>
      </c>
      <c r="BF186" s="187">
        <f>IF(N186="snížená",J186,0)</f>
        <v>0</v>
      </c>
      <c r="BG186" s="187">
        <f>IF(N186="zákl. přenesená",J186,0)</f>
        <v>0</v>
      </c>
      <c r="BH186" s="187">
        <f>IF(N186="sníž. přenesená",J186,0)</f>
        <v>0</v>
      </c>
      <c r="BI186" s="187">
        <f>IF(N186="nulová",J186,0)</f>
        <v>0</v>
      </c>
      <c r="BJ186" s="19" t="s">
        <v>83</v>
      </c>
      <c r="BK186" s="187">
        <f>ROUND(I186*H186,2)</f>
        <v>0</v>
      </c>
      <c r="BL186" s="19" t="s">
        <v>269</v>
      </c>
      <c r="BM186" s="186" t="s">
        <v>351</v>
      </c>
    </row>
    <row r="187" spans="1:65" s="2" customFormat="1" ht="11.25">
      <c r="A187" s="36"/>
      <c r="B187" s="37"/>
      <c r="C187" s="38"/>
      <c r="D187" s="211" t="s">
        <v>189</v>
      </c>
      <c r="E187" s="38"/>
      <c r="F187" s="212" t="s">
        <v>352</v>
      </c>
      <c r="G187" s="38"/>
      <c r="H187" s="38"/>
      <c r="I187" s="213"/>
      <c r="J187" s="38"/>
      <c r="K187" s="38"/>
      <c r="L187" s="41"/>
      <c r="M187" s="214"/>
      <c r="N187" s="215"/>
      <c r="O187" s="66"/>
      <c r="P187" s="66"/>
      <c r="Q187" s="66"/>
      <c r="R187" s="66"/>
      <c r="S187" s="66"/>
      <c r="T187" s="67"/>
      <c r="U187" s="36"/>
      <c r="V187" s="36"/>
      <c r="W187" s="36"/>
      <c r="X187" s="36"/>
      <c r="Y187" s="36"/>
      <c r="Z187" s="36"/>
      <c r="AA187" s="36"/>
      <c r="AB187" s="36"/>
      <c r="AC187" s="36"/>
      <c r="AD187" s="36"/>
      <c r="AE187" s="36"/>
      <c r="AT187" s="19" t="s">
        <v>189</v>
      </c>
      <c r="AU187" s="19" t="s">
        <v>85</v>
      </c>
    </row>
    <row r="188" spans="1:65" s="13" customFormat="1" ht="11.25">
      <c r="B188" s="188"/>
      <c r="C188" s="189"/>
      <c r="D188" s="190" t="s">
        <v>132</v>
      </c>
      <c r="E188" s="191" t="s">
        <v>19</v>
      </c>
      <c r="F188" s="192" t="s">
        <v>353</v>
      </c>
      <c r="G188" s="189"/>
      <c r="H188" s="193">
        <v>20.100000000000001</v>
      </c>
      <c r="I188" s="194"/>
      <c r="J188" s="189"/>
      <c r="K188" s="189"/>
      <c r="L188" s="195"/>
      <c r="M188" s="196"/>
      <c r="N188" s="197"/>
      <c r="O188" s="197"/>
      <c r="P188" s="197"/>
      <c r="Q188" s="197"/>
      <c r="R188" s="197"/>
      <c r="S188" s="197"/>
      <c r="T188" s="198"/>
      <c r="AT188" s="199" t="s">
        <v>132</v>
      </c>
      <c r="AU188" s="199" t="s">
        <v>85</v>
      </c>
      <c r="AV188" s="13" t="s">
        <v>85</v>
      </c>
      <c r="AW188" s="13" t="s">
        <v>37</v>
      </c>
      <c r="AX188" s="13" t="s">
        <v>83</v>
      </c>
      <c r="AY188" s="199" t="s">
        <v>120</v>
      </c>
    </row>
    <row r="189" spans="1:65" s="2" customFormat="1" ht="24.2" customHeight="1">
      <c r="A189" s="36"/>
      <c r="B189" s="37"/>
      <c r="C189" s="219" t="s">
        <v>354</v>
      </c>
      <c r="D189" s="219" t="s">
        <v>270</v>
      </c>
      <c r="E189" s="220" t="s">
        <v>355</v>
      </c>
      <c r="F189" s="221" t="s">
        <v>356</v>
      </c>
      <c r="G189" s="222" t="s">
        <v>215</v>
      </c>
      <c r="H189" s="223">
        <v>21.105</v>
      </c>
      <c r="I189" s="224"/>
      <c r="J189" s="225">
        <f>ROUND(I189*H189,2)</f>
        <v>0</v>
      </c>
      <c r="K189" s="221" t="s">
        <v>187</v>
      </c>
      <c r="L189" s="226"/>
      <c r="M189" s="227" t="s">
        <v>19</v>
      </c>
      <c r="N189" s="228" t="s">
        <v>46</v>
      </c>
      <c r="O189" s="66"/>
      <c r="P189" s="184">
        <f>O189*H189</f>
        <v>0</v>
      </c>
      <c r="Q189" s="184">
        <v>2.2000000000000001E-4</v>
      </c>
      <c r="R189" s="184">
        <f>Q189*H189</f>
        <v>4.6430999999999998E-3</v>
      </c>
      <c r="S189" s="184">
        <v>0</v>
      </c>
      <c r="T189" s="185">
        <f>S189*H189</f>
        <v>0</v>
      </c>
      <c r="U189" s="36"/>
      <c r="V189" s="36"/>
      <c r="W189" s="36"/>
      <c r="X189" s="36"/>
      <c r="Y189" s="36"/>
      <c r="Z189" s="36"/>
      <c r="AA189" s="36"/>
      <c r="AB189" s="36"/>
      <c r="AC189" s="36"/>
      <c r="AD189" s="36"/>
      <c r="AE189" s="36"/>
      <c r="AR189" s="186" t="s">
        <v>357</v>
      </c>
      <c r="AT189" s="186" t="s">
        <v>270</v>
      </c>
      <c r="AU189" s="186" t="s">
        <v>85</v>
      </c>
      <c r="AY189" s="19" t="s">
        <v>120</v>
      </c>
      <c r="BE189" s="187">
        <f>IF(N189="základní",J189,0)</f>
        <v>0</v>
      </c>
      <c r="BF189" s="187">
        <f>IF(N189="snížená",J189,0)</f>
        <v>0</v>
      </c>
      <c r="BG189" s="187">
        <f>IF(N189="zákl. přenesená",J189,0)</f>
        <v>0</v>
      </c>
      <c r="BH189" s="187">
        <f>IF(N189="sníž. přenesená",J189,0)</f>
        <v>0</v>
      </c>
      <c r="BI189" s="187">
        <f>IF(N189="nulová",J189,0)</f>
        <v>0</v>
      </c>
      <c r="BJ189" s="19" t="s">
        <v>83</v>
      </c>
      <c r="BK189" s="187">
        <f>ROUND(I189*H189,2)</f>
        <v>0</v>
      </c>
      <c r="BL189" s="19" t="s">
        <v>269</v>
      </c>
      <c r="BM189" s="186" t="s">
        <v>358</v>
      </c>
    </row>
    <row r="190" spans="1:65" s="13" customFormat="1" ht="11.25">
      <c r="B190" s="188"/>
      <c r="C190" s="189"/>
      <c r="D190" s="190" t="s">
        <v>132</v>
      </c>
      <c r="E190" s="189"/>
      <c r="F190" s="192" t="s">
        <v>359</v>
      </c>
      <c r="G190" s="189"/>
      <c r="H190" s="193">
        <v>21.105</v>
      </c>
      <c r="I190" s="194"/>
      <c r="J190" s="189"/>
      <c r="K190" s="189"/>
      <c r="L190" s="195"/>
      <c r="M190" s="196"/>
      <c r="N190" s="197"/>
      <c r="O190" s="197"/>
      <c r="P190" s="197"/>
      <c r="Q190" s="197"/>
      <c r="R190" s="197"/>
      <c r="S190" s="197"/>
      <c r="T190" s="198"/>
      <c r="AT190" s="199" t="s">
        <v>132</v>
      </c>
      <c r="AU190" s="199" t="s">
        <v>85</v>
      </c>
      <c r="AV190" s="13" t="s">
        <v>85</v>
      </c>
      <c r="AW190" s="13" t="s">
        <v>4</v>
      </c>
      <c r="AX190" s="13" t="s">
        <v>83</v>
      </c>
      <c r="AY190" s="199" t="s">
        <v>120</v>
      </c>
    </row>
    <row r="191" spans="1:65" s="2" customFormat="1" ht="49.15" customHeight="1">
      <c r="A191" s="36"/>
      <c r="B191" s="37"/>
      <c r="C191" s="175" t="s">
        <v>360</v>
      </c>
      <c r="D191" s="175" t="s">
        <v>123</v>
      </c>
      <c r="E191" s="176" t="s">
        <v>361</v>
      </c>
      <c r="F191" s="177" t="s">
        <v>362</v>
      </c>
      <c r="G191" s="178" t="s">
        <v>215</v>
      </c>
      <c r="H191" s="179">
        <v>44.7</v>
      </c>
      <c r="I191" s="180"/>
      <c r="J191" s="181">
        <f>ROUND(I191*H191,2)</f>
        <v>0</v>
      </c>
      <c r="K191" s="177" t="s">
        <v>187</v>
      </c>
      <c r="L191" s="41"/>
      <c r="M191" s="182" t="s">
        <v>19</v>
      </c>
      <c r="N191" s="183" t="s">
        <v>46</v>
      </c>
      <c r="O191" s="66"/>
      <c r="P191" s="184">
        <f>O191*H191</f>
        <v>0</v>
      </c>
      <c r="Q191" s="184">
        <v>0</v>
      </c>
      <c r="R191" s="184">
        <f>Q191*H191</f>
        <v>0</v>
      </c>
      <c r="S191" s="184">
        <v>0</v>
      </c>
      <c r="T191" s="185">
        <f>S191*H191</f>
        <v>0</v>
      </c>
      <c r="U191" s="36"/>
      <c r="V191" s="36"/>
      <c r="W191" s="36"/>
      <c r="X191" s="36"/>
      <c r="Y191" s="36"/>
      <c r="Z191" s="36"/>
      <c r="AA191" s="36"/>
      <c r="AB191" s="36"/>
      <c r="AC191" s="36"/>
      <c r="AD191" s="36"/>
      <c r="AE191" s="36"/>
      <c r="AR191" s="186" t="s">
        <v>269</v>
      </c>
      <c r="AT191" s="186" t="s">
        <v>123</v>
      </c>
      <c r="AU191" s="186" t="s">
        <v>85</v>
      </c>
      <c r="AY191" s="19" t="s">
        <v>120</v>
      </c>
      <c r="BE191" s="187">
        <f>IF(N191="základní",J191,0)</f>
        <v>0</v>
      </c>
      <c r="BF191" s="187">
        <f>IF(N191="snížená",J191,0)</f>
        <v>0</v>
      </c>
      <c r="BG191" s="187">
        <f>IF(N191="zákl. přenesená",J191,0)</f>
        <v>0</v>
      </c>
      <c r="BH191" s="187">
        <f>IF(N191="sníž. přenesená",J191,0)</f>
        <v>0</v>
      </c>
      <c r="BI191" s="187">
        <f>IF(N191="nulová",J191,0)</f>
        <v>0</v>
      </c>
      <c r="BJ191" s="19" t="s">
        <v>83</v>
      </c>
      <c r="BK191" s="187">
        <f>ROUND(I191*H191,2)</f>
        <v>0</v>
      </c>
      <c r="BL191" s="19" t="s">
        <v>269</v>
      </c>
      <c r="BM191" s="186" t="s">
        <v>363</v>
      </c>
    </row>
    <row r="192" spans="1:65" s="2" customFormat="1" ht="11.25">
      <c r="A192" s="36"/>
      <c r="B192" s="37"/>
      <c r="C192" s="38"/>
      <c r="D192" s="211" t="s">
        <v>189</v>
      </c>
      <c r="E192" s="38"/>
      <c r="F192" s="212" t="s">
        <v>364</v>
      </c>
      <c r="G192" s="38"/>
      <c r="H192" s="38"/>
      <c r="I192" s="213"/>
      <c r="J192" s="38"/>
      <c r="K192" s="38"/>
      <c r="L192" s="41"/>
      <c r="M192" s="214"/>
      <c r="N192" s="215"/>
      <c r="O192" s="66"/>
      <c r="P192" s="66"/>
      <c r="Q192" s="66"/>
      <c r="R192" s="66"/>
      <c r="S192" s="66"/>
      <c r="T192" s="67"/>
      <c r="U192" s="36"/>
      <c r="V192" s="36"/>
      <c r="W192" s="36"/>
      <c r="X192" s="36"/>
      <c r="Y192" s="36"/>
      <c r="Z192" s="36"/>
      <c r="AA192" s="36"/>
      <c r="AB192" s="36"/>
      <c r="AC192" s="36"/>
      <c r="AD192" s="36"/>
      <c r="AE192" s="36"/>
      <c r="AT192" s="19" t="s">
        <v>189</v>
      </c>
      <c r="AU192" s="19" t="s">
        <v>85</v>
      </c>
    </row>
    <row r="193" spans="1:65" s="13" customFormat="1" ht="11.25">
      <c r="B193" s="188"/>
      <c r="C193" s="189"/>
      <c r="D193" s="190" t="s">
        <v>132</v>
      </c>
      <c r="E193" s="191" t="s">
        <v>19</v>
      </c>
      <c r="F193" s="192" t="s">
        <v>365</v>
      </c>
      <c r="G193" s="189"/>
      <c r="H193" s="193">
        <v>20.100000000000001</v>
      </c>
      <c r="I193" s="194"/>
      <c r="J193" s="189"/>
      <c r="K193" s="189"/>
      <c r="L193" s="195"/>
      <c r="M193" s="196"/>
      <c r="N193" s="197"/>
      <c r="O193" s="197"/>
      <c r="P193" s="197"/>
      <c r="Q193" s="197"/>
      <c r="R193" s="197"/>
      <c r="S193" s="197"/>
      <c r="T193" s="198"/>
      <c r="AT193" s="199" t="s">
        <v>132</v>
      </c>
      <c r="AU193" s="199" t="s">
        <v>85</v>
      </c>
      <c r="AV193" s="13" t="s">
        <v>85</v>
      </c>
      <c r="AW193" s="13" t="s">
        <v>37</v>
      </c>
      <c r="AX193" s="13" t="s">
        <v>75</v>
      </c>
      <c r="AY193" s="199" t="s">
        <v>120</v>
      </c>
    </row>
    <row r="194" spans="1:65" s="13" customFormat="1" ht="11.25">
      <c r="B194" s="188"/>
      <c r="C194" s="189"/>
      <c r="D194" s="190" t="s">
        <v>132</v>
      </c>
      <c r="E194" s="191" t="s">
        <v>19</v>
      </c>
      <c r="F194" s="192" t="s">
        <v>366</v>
      </c>
      <c r="G194" s="189"/>
      <c r="H194" s="193">
        <v>24.6</v>
      </c>
      <c r="I194" s="194"/>
      <c r="J194" s="189"/>
      <c r="K194" s="189"/>
      <c r="L194" s="195"/>
      <c r="M194" s="196"/>
      <c r="N194" s="197"/>
      <c r="O194" s="197"/>
      <c r="P194" s="197"/>
      <c r="Q194" s="197"/>
      <c r="R194" s="197"/>
      <c r="S194" s="197"/>
      <c r="T194" s="198"/>
      <c r="AT194" s="199" t="s">
        <v>132</v>
      </c>
      <c r="AU194" s="199" t="s">
        <v>85</v>
      </c>
      <c r="AV194" s="13" t="s">
        <v>85</v>
      </c>
      <c r="AW194" s="13" t="s">
        <v>37</v>
      </c>
      <c r="AX194" s="13" t="s">
        <v>75</v>
      </c>
      <c r="AY194" s="199" t="s">
        <v>120</v>
      </c>
    </row>
    <row r="195" spans="1:65" s="14" customFormat="1" ht="11.25">
      <c r="B195" s="200"/>
      <c r="C195" s="201"/>
      <c r="D195" s="190" t="s">
        <v>132</v>
      </c>
      <c r="E195" s="202" t="s">
        <v>19</v>
      </c>
      <c r="F195" s="203" t="s">
        <v>167</v>
      </c>
      <c r="G195" s="201"/>
      <c r="H195" s="204">
        <v>44.7</v>
      </c>
      <c r="I195" s="205"/>
      <c r="J195" s="201"/>
      <c r="K195" s="201"/>
      <c r="L195" s="206"/>
      <c r="M195" s="216"/>
      <c r="N195" s="217"/>
      <c r="O195" s="217"/>
      <c r="P195" s="217"/>
      <c r="Q195" s="217"/>
      <c r="R195" s="217"/>
      <c r="S195" s="217"/>
      <c r="T195" s="218"/>
      <c r="AT195" s="210" t="s">
        <v>132</v>
      </c>
      <c r="AU195" s="210" t="s">
        <v>85</v>
      </c>
      <c r="AV195" s="14" t="s">
        <v>139</v>
      </c>
      <c r="AW195" s="14" t="s">
        <v>37</v>
      </c>
      <c r="AX195" s="14" t="s">
        <v>83</v>
      </c>
      <c r="AY195" s="210" t="s">
        <v>120</v>
      </c>
    </row>
    <row r="196" spans="1:65" s="2" customFormat="1" ht="24.2" customHeight="1">
      <c r="A196" s="36"/>
      <c r="B196" s="37"/>
      <c r="C196" s="219" t="s">
        <v>367</v>
      </c>
      <c r="D196" s="219" t="s">
        <v>270</v>
      </c>
      <c r="E196" s="220" t="s">
        <v>368</v>
      </c>
      <c r="F196" s="221" t="s">
        <v>369</v>
      </c>
      <c r="G196" s="222" t="s">
        <v>215</v>
      </c>
      <c r="H196" s="223">
        <v>51.405000000000001</v>
      </c>
      <c r="I196" s="224"/>
      <c r="J196" s="225">
        <f>ROUND(I196*H196,2)</f>
        <v>0</v>
      </c>
      <c r="K196" s="221" t="s">
        <v>187</v>
      </c>
      <c r="L196" s="226"/>
      <c r="M196" s="227" t="s">
        <v>19</v>
      </c>
      <c r="N196" s="228" t="s">
        <v>46</v>
      </c>
      <c r="O196" s="66"/>
      <c r="P196" s="184">
        <f>O196*H196</f>
        <v>0</v>
      </c>
      <c r="Q196" s="184">
        <v>8.9999999999999998E-4</v>
      </c>
      <c r="R196" s="184">
        <f>Q196*H196</f>
        <v>4.62645E-2</v>
      </c>
      <c r="S196" s="184">
        <v>0</v>
      </c>
      <c r="T196" s="185">
        <f>S196*H196</f>
        <v>0</v>
      </c>
      <c r="U196" s="36"/>
      <c r="V196" s="36"/>
      <c r="W196" s="36"/>
      <c r="X196" s="36"/>
      <c r="Y196" s="36"/>
      <c r="Z196" s="36"/>
      <c r="AA196" s="36"/>
      <c r="AB196" s="36"/>
      <c r="AC196" s="36"/>
      <c r="AD196" s="36"/>
      <c r="AE196" s="36"/>
      <c r="AR196" s="186" t="s">
        <v>357</v>
      </c>
      <c r="AT196" s="186" t="s">
        <v>270</v>
      </c>
      <c r="AU196" s="186" t="s">
        <v>85</v>
      </c>
      <c r="AY196" s="19" t="s">
        <v>120</v>
      </c>
      <c r="BE196" s="187">
        <f>IF(N196="základní",J196,0)</f>
        <v>0</v>
      </c>
      <c r="BF196" s="187">
        <f>IF(N196="snížená",J196,0)</f>
        <v>0</v>
      </c>
      <c r="BG196" s="187">
        <f>IF(N196="zákl. přenesená",J196,0)</f>
        <v>0</v>
      </c>
      <c r="BH196" s="187">
        <f>IF(N196="sníž. přenesená",J196,0)</f>
        <v>0</v>
      </c>
      <c r="BI196" s="187">
        <f>IF(N196="nulová",J196,0)</f>
        <v>0</v>
      </c>
      <c r="BJ196" s="19" t="s">
        <v>83</v>
      </c>
      <c r="BK196" s="187">
        <f>ROUND(I196*H196,2)</f>
        <v>0</v>
      </c>
      <c r="BL196" s="19" t="s">
        <v>269</v>
      </c>
      <c r="BM196" s="186" t="s">
        <v>370</v>
      </c>
    </row>
    <row r="197" spans="1:65" s="13" customFormat="1" ht="11.25">
      <c r="B197" s="188"/>
      <c r="C197" s="189"/>
      <c r="D197" s="190" t="s">
        <v>132</v>
      </c>
      <c r="E197" s="191" t="s">
        <v>19</v>
      </c>
      <c r="F197" s="192" t="s">
        <v>371</v>
      </c>
      <c r="G197" s="189"/>
      <c r="H197" s="193">
        <v>51.405000000000001</v>
      </c>
      <c r="I197" s="194"/>
      <c r="J197" s="189"/>
      <c r="K197" s="189"/>
      <c r="L197" s="195"/>
      <c r="M197" s="196"/>
      <c r="N197" s="197"/>
      <c r="O197" s="197"/>
      <c r="P197" s="197"/>
      <c r="Q197" s="197"/>
      <c r="R197" s="197"/>
      <c r="S197" s="197"/>
      <c r="T197" s="198"/>
      <c r="AT197" s="199" t="s">
        <v>132</v>
      </c>
      <c r="AU197" s="199" t="s">
        <v>85</v>
      </c>
      <c r="AV197" s="13" t="s">
        <v>85</v>
      </c>
      <c r="AW197" s="13" t="s">
        <v>37</v>
      </c>
      <c r="AX197" s="13" t="s">
        <v>83</v>
      </c>
      <c r="AY197" s="199" t="s">
        <v>120</v>
      </c>
    </row>
    <row r="198" spans="1:65" s="2" customFormat="1" ht="16.5" customHeight="1">
      <c r="A198" s="36"/>
      <c r="B198" s="37"/>
      <c r="C198" s="175" t="s">
        <v>357</v>
      </c>
      <c r="D198" s="175" t="s">
        <v>123</v>
      </c>
      <c r="E198" s="176" t="s">
        <v>372</v>
      </c>
      <c r="F198" s="177" t="s">
        <v>373</v>
      </c>
      <c r="G198" s="178" t="s">
        <v>374</v>
      </c>
      <c r="H198" s="179">
        <v>3</v>
      </c>
      <c r="I198" s="180"/>
      <c r="J198" s="181">
        <f>ROUND(I198*H198,2)</f>
        <v>0</v>
      </c>
      <c r="K198" s="177" t="s">
        <v>19</v>
      </c>
      <c r="L198" s="41"/>
      <c r="M198" s="182" t="s">
        <v>19</v>
      </c>
      <c r="N198" s="183" t="s">
        <v>46</v>
      </c>
      <c r="O198" s="66"/>
      <c r="P198" s="184">
        <f>O198*H198</f>
        <v>0</v>
      </c>
      <c r="Q198" s="184">
        <v>0</v>
      </c>
      <c r="R198" s="184">
        <f>Q198*H198</f>
        <v>0</v>
      </c>
      <c r="S198" s="184">
        <v>0</v>
      </c>
      <c r="T198" s="185">
        <f>S198*H198</f>
        <v>0</v>
      </c>
      <c r="U198" s="36"/>
      <c r="V198" s="36"/>
      <c r="W198" s="36"/>
      <c r="X198" s="36"/>
      <c r="Y198" s="36"/>
      <c r="Z198" s="36"/>
      <c r="AA198" s="36"/>
      <c r="AB198" s="36"/>
      <c r="AC198" s="36"/>
      <c r="AD198" s="36"/>
      <c r="AE198" s="36"/>
      <c r="AR198" s="186" t="s">
        <v>269</v>
      </c>
      <c r="AT198" s="186" t="s">
        <v>123</v>
      </c>
      <c r="AU198" s="186" t="s">
        <v>85</v>
      </c>
      <c r="AY198" s="19" t="s">
        <v>120</v>
      </c>
      <c r="BE198" s="187">
        <f>IF(N198="základní",J198,0)</f>
        <v>0</v>
      </c>
      <c r="BF198" s="187">
        <f>IF(N198="snížená",J198,0)</f>
        <v>0</v>
      </c>
      <c r="BG198" s="187">
        <f>IF(N198="zákl. přenesená",J198,0)</f>
        <v>0</v>
      </c>
      <c r="BH198" s="187">
        <f>IF(N198="sníž. přenesená",J198,0)</f>
        <v>0</v>
      </c>
      <c r="BI198" s="187">
        <f>IF(N198="nulová",J198,0)</f>
        <v>0</v>
      </c>
      <c r="BJ198" s="19" t="s">
        <v>83</v>
      </c>
      <c r="BK198" s="187">
        <f>ROUND(I198*H198,2)</f>
        <v>0</v>
      </c>
      <c r="BL198" s="19" t="s">
        <v>269</v>
      </c>
      <c r="BM198" s="186" t="s">
        <v>375</v>
      </c>
    </row>
    <row r="199" spans="1:65" s="2" customFormat="1" ht="16.5" customHeight="1">
      <c r="A199" s="36"/>
      <c r="B199" s="37"/>
      <c r="C199" s="175" t="s">
        <v>376</v>
      </c>
      <c r="D199" s="175" t="s">
        <v>123</v>
      </c>
      <c r="E199" s="176" t="s">
        <v>377</v>
      </c>
      <c r="F199" s="177" t="s">
        <v>378</v>
      </c>
      <c r="G199" s="178" t="s">
        <v>374</v>
      </c>
      <c r="H199" s="179">
        <v>9</v>
      </c>
      <c r="I199" s="180"/>
      <c r="J199" s="181">
        <f>ROUND(I199*H199,2)</f>
        <v>0</v>
      </c>
      <c r="K199" s="177" t="s">
        <v>19</v>
      </c>
      <c r="L199" s="41"/>
      <c r="M199" s="182" t="s">
        <v>19</v>
      </c>
      <c r="N199" s="183" t="s">
        <v>46</v>
      </c>
      <c r="O199" s="66"/>
      <c r="P199" s="184">
        <f>O199*H199</f>
        <v>0</v>
      </c>
      <c r="Q199" s="184">
        <v>0</v>
      </c>
      <c r="R199" s="184">
        <f>Q199*H199</f>
        <v>0</v>
      </c>
      <c r="S199" s="184">
        <v>0</v>
      </c>
      <c r="T199" s="185">
        <f>S199*H199</f>
        <v>0</v>
      </c>
      <c r="U199" s="36"/>
      <c r="V199" s="36"/>
      <c r="W199" s="36"/>
      <c r="X199" s="36"/>
      <c r="Y199" s="36"/>
      <c r="Z199" s="36"/>
      <c r="AA199" s="36"/>
      <c r="AB199" s="36"/>
      <c r="AC199" s="36"/>
      <c r="AD199" s="36"/>
      <c r="AE199" s="36"/>
      <c r="AR199" s="186" t="s">
        <v>269</v>
      </c>
      <c r="AT199" s="186" t="s">
        <v>123</v>
      </c>
      <c r="AU199" s="186" t="s">
        <v>85</v>
      </c>
      <c r="AY199" s="19" t="s">
        <v>120</v>
      </c>
      <c r="BE199" s="187">
        <f>IF(N199="základní",J199,0)</f>
        <v>0</v>
      </c>
      <c r="BF199" s="187">
        <f>IF(N199="snížená",J199,0)</f>
        <v>0</v>
      </c>
      <c r="BG199" s="187">
        <f>IF(N199="zákl. přenesená",J199,0)</f>
        <v>0</v>
      </c>
      <c r="BH199" s="187">
        <f>IF(N199="sníž. přenesená",J199,0)</f>
        <v>0</v>
      </c>
      <c r="BI199" s="187">
        <f>IF(N199="nulová",J199,0)</f>
        <v>0</v>
      </c>
      <c r="BJ199" s="19" t="s">
        <v>83</v>
      </c>
      <c r="BK199" s="187">
        <f>ROUND(I199*H199,2)</f>
        <v>0</v>
      </c>
      <c r="BL199" s="19" t="s">
        <v>269</v>
      </c>
      <c r="BM199" s="186" t="s">
        <v>379</v>
      </c>
    </row>
    <row r="200" spans="1:65" s="12" customFormat="1" ht="25.9" customHeight="1">
      <c r="B200" s="159"/>
      <c r="C200" s="160"/>
      <c r="D200" s="161" t="s">
        <v>74</v>
      </c>
      <c r="E200" s="162" t="s">
        <v>270</v>
      </c>
      <c r="F200" s="162" t="s">
        <v>380</v>
      </c>
      <c r="G200" s="160"/>
      <c r="H200" s="160"/>
      <c r="I200" s="163"/>
      <c r="J200" s="164">
        <f>BK200</f>
        <v>0</v>
      </c>
      <c r="K200" s="160"/>
      <c r="L200" s="165"/>
      <c r="M200" s="166"/>
      <c r="N200" s="167"/>
      <c r="O200" s="167"/>
      <c r="P200" s="168">
        <f>P201+P224</f>
        <v>0</v>
      </c>
      <c r="Q200" s="167"/>
      <c r="R200" s="168">
        <f>R201+R224</f>
        <v>0.36970700000000001</v>
      </c>
      <c r="S200" s="167"/>
      <c r="T200" s="169">
        <f>T201+T224</f>
        <v>0</v>
      </c>
      <c r="AR200" s="170" t="s">
        <v>134</v>
      </c>
      <c r="AT200" s="171" t="s">
        <v>74</v>
      </c>
      <c r="AU200" s="171" t="s">
        <v>75</v>
      </c>
      <c r="AY200" s="170" t="s">
        <v>120</v>
      </c>
      <c r="BK200" s="172">
        <f>BK201+BK224</f>
        <v>0</v>
      </c>
    </row>
    <row r="201" spans="1:65" s="12" customFormat="1" ht="22.9" customHeight="1">
      <c r="B201" s="159"/>
      <c r="C201" s="160"/>
      <c r="D201" s="161" t="s">
        <v>74</v>
      </c>
      <c r="E201" s="173" t="s">
        <v>381</v>
      </c>
      <c r="F201" s="173" t="s">
        <v>382</v>
      </c>
      <c r="G201" s="160"/>
      <c r="H201" s="160"/>
      <c r="I201" s="163"/>
      <c r="J201" s="174">
        <f>BK201</f>
        <v>0</v>
      </c>
      <c r="K201" s="160"/>
      <c r="L201" s="165"/>
      <c r="M201" s="166"/>
      <c r="N201" s="167"/>
      <c r="O201" s="167"/>
      <c r="P201" s="168">
        <f>SUM(P202:P223)</f>
        <v>0</v>
      </c>
      <c r="Q201" s="167"/>
      <c r="R201" s="168">
        <f>SUM(R202:R223)</f>
        <v>0.36830000000000002</v>
      </c>
      <c r="S201" s="167"/>
      <c r="T201" s="169">
        <f>SUM(T202:T223)</f>
        <v>0</v>
      </c>
      <c r="AR201" s="170" t="s">
        <v>134</v>
      </c>
      <c r="AT201" s="171" t="s">
        <v>74</v>
      </c>
      <c r="AU201" s="171" t="s">
        <v>83</v>
      </c>
      <c r="AY201" s="170" t="s">
        <v>120</v>
      </c>
      <c r="BK201" s="172">
        <f>SUM(BK202:BK223)</f>
        <v>0</v>
      </c>
    </row>
    <row r="202" spans="1:65" s="2" customFormat="1" ht="24.2" customHeight="1">
      <c r="A202" s="36"/>
      <c r="B202" s="37"/>
      <c r="C202" s="175" t="s">
        <v>383</v>
      </c>
      <c r="D202" s="175" t="s">
        <v>123</v>
      </c>
      <c r="E202" s="176" t="s">
        <v>384</v>
      </c>
      <c r="F202" s="177" t="s">
        <v>385</v>
      </c>
      <c r="G202" s="178" t="s">
        <v>386</v>
      </c>
      <c r="H202" s="179">
        <v>2</v>
      </c>
      <c r="I202" s="180"/>
      <c r="J202" s="181">
        <f>ROUND(I202*H202,2)</f>
        <v>0</v>
      </c>
      <c r="K202" s="177" t="s">
        <v>187</v>
      </c>
      <c r="L202" s="41"/>
      <c r="M202" s="182" t="s">
        <v>19</v>
      </c>
      <c r="N202" s="183" t="s">
        <v>46</v>
      </c>
      <c r="O202" s="66"/>
      <c r="P202" s="184">
        <f>O202*H202</f>
        <v>0</v>
      </c>
      <c r="Q202" s="184">
        <v>0</v>
      </c>
      <c r="R202" s="184">
        <f>Q202*H202</f>
        <v>0</v>
      </c>
      <c r="S202" s="184">
        <v>0</v>
      </c>
      <c r="T202" s="185">
        <f>S202*H202</f>
        <v>0</v>
      </c>
      <c r="U202" s="36"/>
      <c r="V202" s="36"/>
      <c r="W202" s="36"/>
      <c r="X202" s="36"/>
      <c r="Y202" s="36"/>
      <c r="Z202" s="36"/>
      <c r="AA202" s="36"/>
      <c r="AB202" s="36"/>
      <c r="AC202" s="36"/>
      <c r="AD202" s="36"/>
      <c r="AE202" s="36"/>
      <c r="AR202" s="186" t="s">
        <v>387</v>
      </c>
      <c r="AT202" s="186" t="s">
        <v>123</v>
      </c>
      <c r="AU202" s="186" t="s">
        <v>85</v>
      </c>
      <c r="AY202" s="19" t="s">
        <v>120</v>
      </c>
      <c r="BE202" s="187">
        <f>IF(N202="základní",J202,0)</f>
        <v>0</v>
      </c>
      <c r="BF202" s="187">
        <f>IF(N202="snížená",J202,0)</f>
        <v>0</v>
      </c>
      <c r="BG202" s="187">
        <f>IF(N202="zákl. přenesená",J202,0)</f>
        <v>0</v>
      </c>
      <c r="BH202" s="187">
        <f>IF(N202="sníž. přenesená",J202,0)</f>
        <v>0</v>
      </c>
      <c r="BI202" s="187">
        <f>IF(N202="nulová",J202,0)</f>
        <v>0</v>
      </c>
      <c r="BJ202" s="19" t="s">
        <v>83</v>
      </c>
      <c r="BK202" s="187">
        <f>ROUND(I202*H202,2)</f>
        <v>0</v>
      </c>
      <c r="BL202" s="19" t="s">
        <v>387</v>
      </c>
      <c r="BM202" s="186" t="s">
        <v>388</v>
      </c>
    </row>
    <row r="203" spans="1:65" s="2" customFormat="1" ht="11.25">
      <c r="A203" s="36"/>
      <c r="B203" s="37"/>
      <c r="C203" s="38"/>
      <c r="D203" s="211" t="s">
        <v>189</v>
      </c>
      <c r="E203" s="38"/>
      <c r="F203" s="212" t="s">
        <v>389</v>
      </c>
      <c r="G203" s="38"/>
      <c r="H203" s="38"/>
      <c r="I203" s="213"/>
      <c r="J203" s="38"/>
      <c r="K203" s="38"/>
      <c r="L203" s="41"/>
      <c r="M203" s="214"/>
      <c r="N203" s="215"/>
      <c r="O203" s="66"/>
      <c r="P203" s="66"/>
      <c r="Q203" s="66"/>
      <c r="R203" s="66"/>
      <c r="S203" s="66"/>
      <c r="T203" s="67"/>
      <c r="U203" s="36"/>
      <c r="V203" s="36"/>
      <c r="W203" s="36"/>
      <c r="X203" s="36"/>
      <c r="Y203" s="36"/>
      <c r="Z203" s="36"/>
      <c r="AA203" s="36"/>
      <c r="AB203" s="36"/>
      <c r="AC203" s="36"/>
      <c r="AD203" s="36"/>
      <c r="AE203" s="36"/>
      <c r="AT203" s="19" t="s">
        <v>189</v>
      </c>
      <c r="AU203" s="19" t="s">
        <v>85</v>
      </c>
    </row>
    <row r="204" spans="1:65" s="2" customFormat="1" ht="24.2" customHeight="1">
      <c r="A204" s="36"/>
      <c r="B204" s="37"/>
      <c r="C204" s="219" t="s">
        <v>390</v>
      </c>
      <c r="D204" s="219" t="s">
        <v>270</v>
      </c>
      <c r="E204" s="220" t="s">
        <v>391</v>
      </c>
      <c r="F204" s="221" t="s">
        <v>392</v>
      </c>
      <c r="G204" s="222" t="s">
        <v>19</v>
      </c>
      <c r="H204" s="223">
        <v>2</v>
      </c>
      <c r="I204" s="224"/>
      <c r="J204" s="225">
        <f>ROUND(I204*H204,2)</f>
        <v>0</v>
      </c>
      <c r="K204" s="221" t="s">
        <v>19</v>
      </c>
      <c r="L204" s="226"/>
      <c r="M204" s="227" t="s">
        <v>19</v>
      </c>
      <c r="N204" s="228" t="s">
        <v>46</v>
      </c>
      <c r="O204" s="66"/>
      <c r="P204" s="184">
        <f>O204*H204</f>
        <v>0</v>
      </c>
      <c r="Q204" s="184">
        <v>0</v>
      </c>
      <c r="R204" s="184">
        <f>Q204*H204</f>
        <v>0</v>
      </c>
      <c r="S204" s="184">
        <v>0</v>
      </c>
      <c r="T204" s="185">
        <f>S204*H204</f>
        <v>0</v>
      </c>
      <c r="U204" s="36"/>
      <c r="V204" s="36"/>
      <c r="W204" s="36"/>
      <c r="X204" s="36"/>
      <c r="Y204" s="36"/>
      <c r="Z204" s="36"/>
      <c r="AA204" s="36"/>
      <c r="AB204" s="36"/>
      <c r="AC204" s="36"/>
      <c r="AD204" s="36"/>
      <c r="AE204" s="36"/>
      <c r="AR204" s="186" t="s">
        <v>393</v>
      </c>
      <c r="AT204" s="186" t="s">
        <v>270</v>
      </c>
      <c r="AU204" s="186" t="s">
        <v>85</v>
      </c>
      <c r="AY204" s="19" t="s">
        <v>120</v>
      </c>
      <c r="BE204" s="187">
        <f>IF(N204="základní",J204,0)</f>
        <v>0</v>
      </c>
      <c r="BF204" s="187">
        <f>IF(N204="snížená",J204,0)</f>
        <v>0</v>
      </c>
      <c r="BG204" s="187">
        <f>IF(N204="zákl. přenesená",J204,0)</f>
        <v>0</v>
      </c>
      <c r="BH204" s="187">
        <f>IF(N204="sníž. přenesená",J204,0)</f>
        <v>0</v>
      </c>
      <c r="BI204" s="187">
        <f>IF(N204="nulová",J204,0)</f>
        <v>0</v>
      </c>
      <c r="BJ204" s="19" t="s">
        <v>83</v>
      </c>
      <c r="BK204" s="187">
        <f>ROUND(I204*H204,2)</f>
        <v>0</v>
      </c>
      <c r="BL204" s="19" t="s">
        <v>387</v>
      </c>
      <c r="BM204" s="186" t="s">
        <v>394</v>
      </c>
    </row>
    <row r="205" spans="1:65" s="13" customFormat="1" ht="11.25">
      <c r="B205" s="188"/>
      <c r="C205" s="189"/>
      <c r="D205" s="190" t="s">
        <v>132</v>
      </c>
      <c r="E205" s="191" t="s">
        <v>19</v>
      </c>
      <c r="F205" s="192" t="s">
        <v>395</v>
      </c>
      <c r="G205" s="189"/>
      <c r="H205" s="193">
        <v>2</v>
      </c>
      <c r="I205" s="194"/>
      <c r="J205" s="189"/>
      <c r="K205" s="189"/>
      <c r="L205" s="195"/>
      <c r="M205" s="196"/>
      <c r="N205" s="197"/>
      <c r="O205" s="197"/>
      <c r="P205" s="197"/>
      <c r="Q205" s="197"/>
      <c r="R205" s="197"/>
      <c r="S205" s="197"/>
      <c r="T205" s="198"/>
      <c r="AT205" s="199" t="s">
        <v>132</v>
      </c>
      <c r="AU205" s="199" t="s">
        <v>85</v>
      </c>
      <c r="AV205" s="13" t="s">
        <v>85</v>
      </c>
      <c r="AW205" s="13" t="s">
        <v>37</v>
      </c>
      <c r="AX205" s="13" t="s">
        <v>83</v>
      </c>
      <c r="AY205" s="199" t="s">
        <v>120</v>
      </c>
    </row>
    <row r="206" spans="1:65" s="2" customFormat="1" ht="33" customHeight="1">
      <c r="A206" s="36"/>
      <c r="B206" s="37"/>
      <c r="C206" s="175" t="s">
        <v>396</v>
      </c>
      <c r="D206" s="175" t="s">
        <v>123</v>
      </c>
      <c r="E206" s="176" t="s">
        <v>397</v>
      </c>
      <c r="F206" s="177" t="s">
        <v>398</v>
      </c>
      <c r="G206" s="178" t="s">
        <v>386</v>
      </c>
      <c r="H206" s="179">
        <v>1</v>
      </c>
      <c r="I206" s="180"/>
      <c r="J206" s="181">
        <f>ROUND(I206*H206,2)</f>
        <v>0</v>
      </c>
      <c r="K206" s="177" t="s">
        <v>187</v>
      </c>
      <c r="L206" s="41"/>
      <c r="M206" s="182" t="s">
        <v>19</v>
      </c>
      <c r="N206" s="183" t="s">
        <v>46</v>
      </c>
      <c r="O206" s="66"/>
      <c r="P206" s="184">
        <f>O206*H206</f>
        <v>0</v>
      </c>
      <c r="Q206" s="184">
        <v>0</v>
      </c>
      <c r="R206" s="184">
        <f>Q206*H206</f>
        <v>0</v>
      </c>
      <c r="S206" s="184">
        <v>0</v>
      </c>
      <c r="T206" s="185">
        <f>S206*H206</f>
        <v>0</v>
      </c>
      <c r="U206" s="36"/>
      <c r="V206" s="36"/>
      <c r="W206" s="36"/>
      <c r="X206" s="36"/>
      <c r="Y206" s="36"/>
      <c r="Z206" s="36"/>
      <c r="AA206" s="36"/>
      <c r="AB206" s="36"/>
      <c r="AC206" s="36"/>
      <c r="AD206" s="36"/>
      <c r="AE206" s="36"/>
      <c r="AR206" s="186" t="s">
        <v>387</v>
      </c>
      <c r="AT206" s="186" t="s">
        <v>123</v>
      </c>
      <c r="AU206" s="186" t="s">
        <v>85</v>
      </c>
      <c r="AY206" s="19" t="s">
        <v>120</v>
      </c>
      <c r="BE206" s="187">
        <f>IF(N206="základní",J206,0)</f>
        <v>0</v>
      </c>
      <c r="BF206" s="187">
        <f>IF(N206="snížená",J206,0)</f>
        <v>0</v>
      </c>
      <c r="BG206" s="187">
        <f>IF(N206="zákl. přenesená",J206,0)</f>
        <v>0</v>
      </c>
      <c r="BH206" s="187">
        <f>IF(N206="sníž. přenesená",J206,0)</f>
        <v>0</v>
      </c>
      <c r="BI206" s="187">
        <f>IF(N206="nulová",J206,0)</f>
        <v>0</v>
      </c>
      <c r="BJ206" s="19" t="s">
        <v>83</v>
      </c>
      <c r="BK206" s="187">
        <f>ROUND(I206*H206,2)</f>
        <v>0</v>
      </c>
      <c r="BL206" s="19" t="s">
        <v>387</v>
      </c>
      <c r="BM206" s="186" t="s">
        <v>399</v>
      </c>
    </row>
    <row r="207" spans="1:65" s="2" customFormat="1" ht="11.25">
      <c r="A207" s="36"/>
      <c r="B207" s="37"/>
      <c r="C207" s="38"/>
      <c r="D207" s="211" t="s">
        <v>189</v>
      </c>
      <c r="E207" s="38"/>
      <c r="F207" s="212" t="s">
        <v>400</v>
      </c>
      <c r="G207" s="38"/>
      <c r="H207" s="38"/>
      <c r="I207" s="213"/>
      <c r="J207" s="38"/>
      <c r="K207" s="38"/>
      <c r="L207" s="41"/>
      <c r="M207" s="214"/>
      <c r="N207" s="215"/>
      <c r="O207" s="66"/>
      <c r="P207" s="66"/>
      <c r="Q207" s="66"/>
      <c r="R207" s="66"/>
      <c r="S207" s="66"/>
      <c r="T207" s="67"/>
      <c r="U207" s="36"/>
      <c r="V207" s="36"/>
      <c r="W207" s="36"/>
      <c r="X207" s="36"/>
      <c r="Y207" s="36"/>
      <c r="Z207" s="36"/>
      <c r="AA207" s="36"/>
      <c r="AB207" s="36"/>
      <c r="AC207" s="36"/>
      <c r="AD207" s="36"/>
      <c r="AE207" s="36"/>
      <c r="AT207" s="19" t="s">
        <v>189</v>
      </c>
      <c r="AU207" s="19" t="s">
        <v>85</v>
      </c>
    </row>
    <row r="208" spans="1:65" s="2" customFormat="1" ht="16.5" customHeight="1">
      <c r="A208" s="36"/>
      <c r="B208" s="37"/>
      <c r="C208" s="219" t="s">
        <v>401</v>
      </c>
      <c r="D208" s="219" t="s">
        <v>270</v>
      </c>
      <c r="E208" s="220" t="s">
        <v>402</v>
      </c>
      <c r="F208" s="221" t="s">
        <v>403</v>
      </c>
      <c r="G208" s="222" t="s">
        <v>19</v>
      </c>
      <c r="H208" s="223">
        <v>1</v>
      </c>
      <c r="I208" s="224"/>
      <c r="J208" s="225">
        <f>ROUND(I208*H208,2)</f>
        <v>0</v>
      </c>
      <c r="K208" s="221" t="s">
        <v>19</v>
      </c>
      <c r="L208" s="226"/>
      <c r="M208" s="227" t="s">
        <v>19</v>
      </c>
      <c r="N208" s="228" t="s">
        <v>46</v>
      </c>
      <c r="O208" s="66"/>
      <c r="P208" s="184">
        <f>O208*H208</f>
        <v>0</v>
      </c>
      <c r="Q208" s="184">
        <v>0</v>
      </c>
      <c r="R208" s="184">
        <f>Q208*H208</f>
        <v>0</v>
      </c>
      <c r="S208" s="184">
        <v>0</v>
      </c>
      <c r="T208" s="185">
        <f>S208*H208</f>
        <v>0</v>
      </c>
      <c r="U208" s="36"/>
      <c r="V208" s="36"/>
      <c r="W208" s="36"/>
      <c r="X208" s="36"/>
      <c r="Y208" s="36"/>
      <c r="Z208" s="36"/>
      <c r="AA208" s="36"/>
      <c r="AB208" s="36"/>
      <c r="AC208" s="36"/>
      <c r="AD208" s="36"/>
      <c r="AE208" s="36"/>
      <c r="AR208" s="186" t="s">
        <v>393</v>
      </c>
      <c r="AT208" s="186" t="s">
        <v>270</v>
      </c>
      <c r="AU208" s="186" t="s">
        <v>85</v>
      </c>
      <c r="AY208" s="19" t="s">
        <v>120</v>
      </c>
      <c r="BE208" s="187">
        <f>IF(N208="základní",J208,0)</f>
        <v>0</v>
      </c>
      <c r="BF208" s="187">
        <f>IF(N208="snížená",J208,0)</f>
        <v>0</v>
      </c>
      <c r="BG208" s="187">
        <f>IF(N208="zákl. přenesená",J208,0)</f>
        <v>0</v>
      </c>
      <c r="BH208" s="187">
        <f>IF(N208="sníž. přenesená",J208,0)</f>
        <v>0</v>
      </c>
      <c r="BI208" s="187">
        <f>IF(N208="nulová",J208,0)</f>
        <v>0</v>
      </c>
      <c r="BJ208" s="19" t="s">
        <v>83</v>
      </c>
      <c r="BK208" s="187">
        <f>ROUND(I208*H208,2)</f>
        <v>0</v>
      </c>
      <c r="BL208" s="19" t="s">
        <v>387</v>
      </c>
      <c r="BM208" s="186" t="s">
        <v>404</v>
      </c>
    </row>
    <row r="209" spans="1:65" s="13" customFormat="1" ht="11.25">
      <c r="B209" s="188"/>
      <c r="C209" s="189"/>
      <c r="D209" s="190" t="s">
        <v>132</v>
      </c>
      <c r="E209" s="191" t="s">
        <v>19</v>
      </c>
      <c r="F209" s="192" t="s">
        <v>405</v>
      </c>
      <c r="G209" s="189"/>
      <c r="H209" s="193">
        <v>1</v>
      </c>
      <c r="I209" s="194"/>
      <c r="J209" s="189"/>
      <c r="K209" s="189"/>
      <c r="L209" s="195"/>
      <c r="M209" s="196"/>
      <c r="N209" s="197"/>
      <c r="O209" s="197"/>
      <c r="P209" s="197"/>
      <c r="Q209" s="197"/>
      <c r="R209" s="197"/>
      <c r="S209" s="197"/>
      <c r="T209" s="198"/>
      <c r="AT209" s="199" t="s">
        <v>132</v>
      </c>
      <c r="AU209" s="199" t="s">
        <v>85</v>
      </c>
      <c r="AV209" s="13" t="s">
        <v>85</v>
      </c>
      <c r="AW209" s="13" t="s">
        <v>37</v>
      </c>
      <c r="AX209" s="13" t="s">
        <v>83</v>
      </c>
      <c r="AY209" s="199" t="s">
        <v>120</v>
      </c>
    </row>
    <row r="210" spans="1:65" s="2" customFormat="1" ht="24.2" customHeight="1">
      <c r="A210" s="36"/>
      <c r="B210" s="37"/>
      <c r="C210" s="175" t="s">
        <v>406</v>
      </c>
      <c r="D210" s="175" t="s">
        <v>123</v>
      </c>
      <c r="E210" s="176" t="s">
        <v>407</v>
      </c>
      <c r="F210" s="177" t="s">
        <v>408</v>
      </c>
      <c r="G210" s="178" t="s">
        <v>386</v>
      </c>
      <c r="H210" s="179">
        <v>3</v>
      </c>
      <c r="I210" s="180"/>
      <c r="J210" s="181">
        <f>ROUND(I210*H210,2)</f>
        <v>0</v>
      </c>
      <c r="K210" s="177" t="s">
        <v>187</v>
      </c>
      <c r="L210" s="41"/>
      <c r="M210" s="182" t="s">
        <v>19</v>
      </c>
      <c r="N210" s="183" t="s">
        <v>46</v>
      </c>
      <c r="O210" s="66"/>
      <c r="P210" s="184">
        <f>O210*H210</f>
        <v>0</v>
      </c>
      <c r="Q210" s="184">
        <v>0</v>
      </c>
      <c r="R210" s="184">
        <f>Q210*H210</f>
        <v>0</v>
      </c>
      <c r="S210" s="184">
        <v>0</v>
      </c>
      <c r="T210" s="185">
        <f>S210*H210</f>
        <v>0</v>
      </c>
      <c r="U210" s="36"/>
      <c r="V210" s="36"/>
      <c r="W210" s="36"/>
      <c r="X210" s="36"/>
      <c r="Y210" s="36"/>
      <c r="Z210" s="36"/>
      <c r="AA210" s="36"/>
      <c r="AB210" s="36"/>
      <c r="AC210" s="36"/>
      <c r="AD210" s="36"/>
      <c r="AE210" s="36"/>
      <c r="AR210" s="186" t="s">
        <v>387</v>
      </c>
      <c r="AT210" s="186" t="s">
        <v>123</v>
      </c>
      <c r="AU210" s="186" t="s">
        <v>85</v>
      </c>
      <c r="AY210" s="19" t="s">
        <v>120</v>
      </c>
      <c r="BE210" s="187">
        <f>IF(N210="základní",J210,0)</f>
        <v>0</v>
      </c>
      <c r="BF210" s="187">
        <f>IF(N210="snížená",J210,0)</f>
        <v>0</v>
      </c>
      <c r="BG210" s="187">
        <f>IF(N210="zákl. přenesená",J210,0)</f>
        <v>0</v>
      </c>
      <c r="BH210" s="187">
        <f>IF(N210="sníž. přenesená",J210,0)</f>
        <v>0</v>
      </c>
      <c r="BI210" s="187">
        <f>IF(N210="nulová",J210,0)</f>
        <v>0</v>
      </c>
      <c r="BJ210" s="19" t="s">
        <v>83</v>
      </c>
      <c r="BK210" s="187">
        <f>ROUND(I210*H210,2)</f>
        <v>0</v>
      </c>
      <c r="BL210" s="19" t="s">
        <v>387</v>
      </c>
      <c r="BM210" s="186" t="s">
        <v>409</v>
      </c>
    </row>
    <row r="211" spans="1:65" s="2" customFormat="1" ht="11.25">
      <c r="A211" s="36"/>
      <c r="B211" s="37"/>
      <c r="C211" s="38"/>
      <c r="D211" s="211" t="s">
        <v>189</v>
      </c>
      <c r="E211" s="38"/>
      <c r="F211" s="212" t="s">
        <v>410</v>
      </c>
      <c r="G211" s="38"/>
      <c r="H211" s="38"/>
      <c r="I211" s="213"/>
      <c r="J211" s="38"/>
      <c r="K211" s="38"/>
      <c r="L211" s="41"/>
      <c r="M211" s="214"/>
      <c r="N211" s="215"/>
      <c r="O211" s="66"/>
      <c r="P211" s="66"/>
      <c r="Q211" s="66"/>
      <c r="R211" s="66"/>
      <c r="S211" s="66"/>
      <c r="T211" s="67"/>
      <c r="U211" s="36"/>
      <c r="V211" s="36"/>
      <c r="W211" s="36"/>
      <c r="X211" s="36"/>
      <c r="Y211" s="36"/>
      <c r="Z211" s="36"/>
      <c r="AA211" s="36"/>
      <c r="AB211" s="36"/>
      <c r="AC211" s="36"/>
      <c r="AD211" s="36"/>
      <c r="AE211" s="36"/>
      <c r="AT211" s="19" t="s">
        <v>189</v>
      </c>
      <c r="AU211" s="19" t="s">
        <v>85</v>
      </c>
    </row>
    <row r="212" spans="1:65" s="2" customFormat="1" ht="16.5" customHeight="1">
      <c r="A212" s="36"/>
      <c r="B212" s="37"/>
      <c r="C212" s="219" t="s">
        <v>411</v>
      </c>
      <c r="D212" s="219" t="s">
        <v>270</v>
      </c>
      <c r="E212" s="220" t="s">
        <v>412</v>
      </c>
      <c r="F212" s="221" t="s">
        <v>413</v>
      </c>
      <c r="G212" s="222" t="s">
        <v>386</v>
      </c>
      <c r="H212" s="223">
        <v>3</v>
      </c>
      <c r="I212" s="224"/>
      <c r="J212" s="225">
        <f>ROUND(I212*H212,2)</f>
        <v>0</v>
      </c>
      <c r="K212" s="221" t="s">
        <v>187</v>
      </c>
      <c r="L212" s="226"/>
      <c r="M212" s="227" t="s">
        <v>19</v>
      </c>
      <c r="N212" s="228" t="s">
        <v>46</v>
      </c>
      <c r="O212" s="66"/>
      <c r="P212" s="184">
        <f>O212*H212</f>
        <v>0</v>
      </c>
      <c r="Q212" s="184">
        <v>0.115</v>
      </c>
      <c r="R212" s="184">
        <f>Q212*H212</f>
        <v>0.34500000000000003</v>
      </c>
      <c r="S212" s="184">
        <v>0</v>
      </c>
      <c r="T212" s="185">
        <f>S212*H212</f>
        <v>0</v>
      </c>
      <c r="U212" s="36"/>
      <c r="V212" s="36"/>
      <c r="W212" s="36"/>
      <c r="X212" s="36"/>
      <c r="Y212" s="36"/>
      <c r="Z212" s="36"/>
      <c r="AA212" s="36"/>
      <c r="AB212" s="36"/>
      <c r="AC212" s="36"/>
      <c r="AD212" s="36"/>
      <c r="AE212" s="36"/>
      <c r="AR212" s="186" t="s">
        <v>393</v>
      </c>
      <c r="AT212" s="186" t="s">
        <v>270</v>
      </c>
      <c r="AU212" s="186" t="s">
        <v>85</v>
      </c>
      <c r="AY212" s="19" t="s">
        <v>120</v>
      </c>
      <c r="BE212" s="187">
        <f>IF(N212="základní",J212,0)</f>
        <v>0</v>
      </c>
      <c r="BF212" s="187">
        <f>IF(N212="snížená",J212,0)</f>
        <v>0</v>
      </c>
      <c r="BG212" s="187">
        <f>IF(N212="zákl. přenesená",J212,0)</f>
        <v>0</v>
      </c>
      <c r="BH212" s="187">
        <f>IF(N212="sníž. přenesená",J212,0)</f>
        <v>0</v>
      </c>
      <c r="BI212" s="187">
        <f>IF(N212="nulová",J212,0)</f>
        <v>0</v>
      </c>
      <c r="BJ212" s="19" t="s">
        <v>83</v>
      </c>
      <c r="BK212" s="187">
        <f>ROUND(I212*H212,2)</f>
        <v>0</v>
      </c>
      <c r="BL212" s="19" t="s">
        <v>387</v>
      </c>
      <c r="BM212" s="186" t="s">
        <v>414</v>
      </c>
    </row>
    <row r="213" spans="1:65" s="13" customFormat="1" ht="11.25">
      <c r="B213" s="188"/>
      <c r="C213" s="189"/>
      <c r="D213" s="190" t="s">
        <v>132</v>
      </c>
      <c r="E213" s="191" t="s">
        <v>19</v>
      </c>
      <c r="F213" s="192" t="s">
        <v>415</v>
      </c>
      <c r="G213" s="189"/>
      <c r="H213" s="193">
        <v>1</v>
      </c>
      <c r="I213" s="194"/>
      <c r="J213" s="189"/>
      <c r="K213" s="189"/>
      <c r="L213" s="195"/>
      <c r="M213" s="196"/>
      <c r="N213" s="197"/>
      <c r="O213" s="197"/>
      <c r="P213" s="197"/>
      <c r="Q213" s="197"/>
      <c r="R213" s="197"/>
      <c r="S213" s="197"/>
      <c r="T213" s="198"/>
      <c r="AT213" s="199" t="s">
        <v>132</v>
      </c>
      <c r="AU213" s="199" t="s">
        <v>85</v>
      </c>
      <c r="AV213" s="13" t="s">
        <v>85</v>
      </c>
      <c r="AW213" s="13" t="s">
        <v>37</v>
      </c>
      <c r="AX213" s="13" t="s">
        <v>75</v>
      </c>
      <c r="AY213" s="199" t="s">
        <v>120</v>
      </c>
    </row>
    <row r="214" spans="1:65" s="13" customFormat="1" ht="11.25">
      <c r="B214" s="188"/>
      <c r="C214" s="189"/>
      <c r="D214" s="190" t="s">
        <v>132</v>
      </c>
      <c r="E214" s="191" t="s">
        <v>19</v>
      </c>
      <c r="F214" s="192" t="s">
        <v>416</v>
      </c>
      <c r="G214" s="189"/>
      <c r="H214" s="193">
        <v>2</v>
      </c>
      <c r="I214" s="194"/>
      <c r="J214" s="189"/>
      <c r="K214" s="189"/>
      <c r="L214" s="195"/>
      <c r="M214" s="196"/>
      <c r="N214" s="197"/>
      <c r="O214" s="197"/>
      <c r="P214" s="197"/>
      <c r="Q214" s="197"/>
      <c r="R214" s="197"/>
      <c r="S214" s="197"/>
      <c r="T214" s="198"/>
      <c r="AT214" s="199" t="s">
        <v>132</v>
      </c>
      <c r="AU214" s="199" t="s">
        <v>85</v>
      </c>
      <c r="AV214" s="13" t="s">
        <v>85</v>
      </c>
      <c r="AW214" s="13" t="s">
        <v>37</v>
      </c>
      <c r="AX214" s="13" t="s">
        <v>75</v>
      </c>
      <c r="AY214" s="199" t="s">
        <v>120</v>
      </c>
    </row>
    <row r="215" spans="1:65" s="14" customFormat="1" ht="11.25">
      <c r="B215" s="200"/>
      <c r="C215" s="201"/>
      <c r="D215" s="190" t="s">
        <v>132</v>
      </c>
      <c r="E215" s="202" t="s">
        <v>19</v>
      </c>
      <c r="F215" s="203" t="s">
        <v>167</v>
      </c>
      <c r="G215" s="201"/>
      <c r="H215" s="204">
        <v>3</v>
      </c>
      <c r="I215" s="205"/>
      <c r="J215" s="201"/>
      <c r="K215" s="201"/>
      <c r="L215" s="206"/>
      <c r="M215" s="216"/>
      <c r="N215" s="217"/>
      <c r="O215" s="217"/>
      <c r="P215" s="217"/>
      <c r="Q215" s="217"/>
      <c r="R215" s="217"/>
      <c r="S215" s="217"/>
      <c r="T215" s="218"/>
      <c r="AT215" s="210" t="s">
        <v>132</v>
      </c>
      <c r="AU215" s="210" t="s">
        <v>85</v>
      </c>
      <c r="AV215" s="14" t="s">
        <v>139</v>
      </c>
      <c r="AW215" s="14" t="s">
        <v>37</v>
      </c>
      <c r="AX215" s="14" t="s">
        <v>83</v>
      </c>
      <c r="AY215" s="210" t="s">
        <v>120</v>
      </c>
    </row>
    <row r="216" spans="1:65" s="2" customFormat="1" ht="24.2" customHeight="1">
      <c r="A216" s="36"/>
      <c r="B216" s="37"/>
      <c r="C216" s="175" t="s">
        <v>417</v>
      </c>
      <c r="D216" s="175" t="s">
        <v>123</v>
      </c>
      <c r="E216" s="176" t="s">
        <v>418</v>
      </c>
      <c r="F216" s="177" t="s">
        <v>419</v>
      </c>
      <c r="G216" s="178" t="s">
        <v>386</v>
      </c>
      <c r="H216" s="179">
        <v>2</v>
      </c>
      <c r="I216" s="180"/>
      <c r="J216" s="181">
        <f>ROUND(I216*H216,2)</f>
        <v>0</v>
      </c>
      <c r="K216" s="177" t="s">
        <v>187</v>
      </c>
      <c r="L216" s="41"/>
      <c r="M216" s="182" t="s">
        <v>19</v>
      </c>
      <c r="N216" s="183" t="s">
        <v>46</v>
      </c>
      <c r="O216" s="66"/>
      <c r="P216" s="184">
        <f>O216*H216</f>
        <v>0</v>
      </c>
      <c r="Q216" s="184">
        <v>0</v>
      </c>
      <c r="R216" s="184">
        <f>Q216*H216</f>
        <v>0</v>
      </c>
      <c r="S216" s="184">
        <v>0</v>
      </c>
      <c r="T216" s="185">
        <f>S216*H216</f>
        <v>0</v>
      </c>
      <c r="U216" s="36"/>
      <c r="V216" s="36"/>
      <c r="W216" s="36"/>
      <c r="X216" s="36"/>
      <c r="Y216" s="36"/>
      <c r="Z216" s="36"/>
      <c r="AA216" s="36"/>
      <c r="AB216" s="36"/>
      <c r="AC216" s="36"/>
      <c r="AD216" s="36"/>
      <c r="AE216" s="36"/>
      <c r="AR216" s="186" t="s">
        <v>387</v>
      </c>
      <c r="AT216" s="186" t="s">
        <v>123</v>
      </c>
      <c r="AU216" s="186" t="s">
        <v>85</v>
      </c>
      <c r="AY216" s="19" t="s">
        <v>120</v>
      </c>
      <c r="BE216" s="187">
        <f>IF(N216="základní",J216,0)</f>
        <v>0</v>
      </c>
      <c r="BF216" s="187">
        <f>IF(N216="snížená",J216,0)</f>
        <v>0</v>
      </c>
      <c r="BG216" s="187">
        <f>IF(N216="zákl. přenesená",J216,0)</f>
        <v>0</v>
      </c>
      <c r="BH216" s="187">
        <f>IF(N216="sníž. přenesená",J216,0)</f>
        <v>0</v>
      </c>
      <c r="BI216" s="187">
        <f>IF(N216="nulová",J216,0)</f>
        <v>0</v>
      </c>
      <c r="BJ216" s="19" t="s">
        <v>83</v>
      </c>
      <c r="BK216" s="187">
        <f>ROUND(I216*H216,2)</f>
        <v>0</v>
      </c>
      <c r="BL216" s="19" t="s">
        <v>387</v>
      </c>
      <c r="BM216" s="186" t="s">
        <v>420</v>
      </c>
    </row>
    <row r="217" spans="1:65" s="2" customFormat="1" ht="11.25">
      <c r="A217" s="36"/>
      <c r="B217" s="37"/>
      <c r="C217" s="38"/>
      <c r="D217" s="211" t="s">
        <v>189</v>
      </c>
      <c r="E217" s="38"/>
      <c r="F217" s="212" t="s">
        <v>421</v>
      </c>
      <c r="G217" s="38"/>
      <c r="H217" s="38"/>
      <c r="I217" s="213"/>
      <c r="J217" s="38"/>
      <c r="K217" s="38"/>
      <c r="L217" s="41"/>
      <c r="M217" s="214"/>
      <c r="N217" s="215"/>
      <c r="O217" s="66"/>
      <c r="P217" s="66"/>
      <c r="Q217" s="66"/>
      <c r="R217" s="66"/>
      <c r="S217" s="66"/>
      <c r="T217" s="67"/>
      <c r="U217" s="36"/>
      <c r="V217" s="36"/>
      <c r="W217" s="36"/>
      <c r="X217" s="36"/>
      <c r="Y217" s="36"/>
      <c r="Z217" s="36"/>
      <c r="AA217" s="36"/>
      <c r="AB217" s="36"/>
      <c r="AC217" s="36"/>
      <c r="AD217" s="36"/>
      <c r="AE217" s="36"/>
      <c r="AT217" s="19" t="s">
        <v>189</v>
      </c>
      <c r="AU217" s="19" t="s">
        <v>85</v>
      </c>
    </row>
    <row r="218" spans="1:65" s="2" customFormat="1" ht="24.2" customHeight="1">
      <c r="A218" s="36"/>
      <c r="B218" s="37"/>
      <c r="C218" s="219" t="s">
        <v>422</v>
      </c>
      <c r="D218" s="219" t="s">
        <v>270</v>
      </c>
      <c r="E218" s="220" t="s">
        <v>423</v>
      </c>
      <c r="F218" s="221" t="s">
        <v>424</v>
      </c>
      <c r="G218" s="222" t="s">
        <v>386</v>
      </c>
      <c r="H218" s="223">
        <v>1</v>
      </c>
      <c r="I218" s="224"/>
      <c r="J218" s="225">
        <f>ROUND(I218*H218,2)</f>
        <v>0</v>
      </c>
      <c r="K218" s="221" t="s">
        <v>187</v>
      </c>
      <c r="L218" s="226"/>
      <c r="M218" s="227" t="s">
        <v>19</v>
      </c>
      <c r="N218" s="228" t="s">
        <v>46</v>
      </c>
      <c r="O218" s="66"/>
      <c r="P218" s="184">
        <f>O218*H218</f>
        <v>0</v>
      </c>
      <c r="Q218" s="184">
        <v>1.2800000000000001E-2</v>
      </c>
      <c r="R218" s="184">
        <f>Q218*H218</f>
        <v>1.2800000000000001E-2</v>
      </c>
      <c r="S218" s="184">
        <v>0</v>
      </c>
      <c r="T218" s="185">
        <f>S218*H218</f>
        <v>0</v>
      </c>
      <c r="U218" s="36"/>
      <c r="V218" s="36"/>
      <c r="W218" s="36"/>
      <c r="X218" s="36"/>
      <c r="Y218" s="36"/>
      <c r="Z218" s="36"/>
      <c r="AA218" s="36"/>
      <c r="AB218" s="36"/>
      <c r="AC218" s="36"/>
      <c r="AD218" s="36"/>
      <c r="AE218" s="36"/>
      <c r="AR218" s="186" t="s">
        <v>393</v>
      </c>
      <c r="AT218" s="186" t="s">
        <v>270</v>
      </c>
      <c r="AU218" s="186" t="s">
        <v>85</v>
      </c>
      <c r="AY218" s="19" t="s">
        <v>120</v>
      </c>
      <c r="BE218" s="187">
        <f>IF(N218="základní",J218,0)</f>
        <v>0</v>
      </c>
      <c r="BF218" s="187">
        <f>IF(N218="snížená",J218,0)</f>
        <v>0</v>
      </c>
      <c r="BG218" s="187">
        <f>IF(N218="zákl. přenesená",J218,0)</f>
        <v>0</v>
      </c>
      <c r="BH218" s="187">
        <f>IF(N218="sníž. přenesená",J218,0)</f>
        <v>0</v>
      </c>
      <c r="BI218" s="187">
        <f>IF(N218="nulová",J218,0)</f>
        <v>0</v>
      </c>
      <c r="BJ218" s="19" t="s">
        <v>83</v>
      </c>
      <c r="BK218" s="187">
        <f>ROUND(I218*H218,2)</f>
        <v>0</v>
      </c>
      <c r="BL218" s="19" t="s">
        <v>387</v>
      </c>
      <c r="BM218" s="186" t="s">
        <v>425</v>
      </c>
    </row>
    <row r="219" spans="1:65" s="13" customFormat="1" ht="11.25">
      <c r="B219" s="188"/>
      <c r="C219" s="189"/>
      <c r="D219" s="190" t="s">
        <v>132</v>
      </c>
      <c r="E219" s="191" t="s">
        <v>19</v>
      </c>
      <c r="F219" s="192" t="s">
        <v>405</v>
      </c>
      <c r="G219" s="189"/>
      <c r="H219" s="193">
        <v>1</v>
      </c>
      <c r="I219" s="194"/>
      <c r="J219" s="189"/>
      <c r="K219" s="189"/>
      <c r="L219" s="195"/>
      <c r="M219" s="196"/>
      <c r="N219" s="197"/>
      <c r="O219" s="197"/>
      <c r="P219" s="197"/>
      <c r="Q219" s="197"/>
      <c r="R219" s="197"/>
      <c r="S219" s="197"/>
      <c r="T219" s="198"/>
      <c r="AT219" s="199" t="s">
        <v>132</v>
      </c>
      <c r="AU219" s="199" t="s">
        <v>85</v>
      </c>
      <c r="AV219" s="13" t="s">
        <v>85</v>
      </c>
      <c r="AW219" s="13" t="s">
        <v>37</v>
      </c>
      <c r="AX219" s="13" t="s">
        <v>83</v>
      </c>
      <c r="AY219" s="199" t="s">
        <v>120</v>
      </c>
    </row>
    <row r="220" spans="1:65" s="2" customFormat="1" ht="24.2" customHeight="1">
      <c r="A220" s="36"/>
      <c r="B220" s="37"/>
      <c r="C220" s="219" t="s">
        <v>426</v>
      </c>
      <c r="D220" s="219" t="s">
        <v>270</v>
      </c>
      <c r="E220" s="220" t="s">
        <v>427</v>
      </c>
      <c r="F220" s="221" t="s">
        <v>428</v>
      </c>
      <c r="G220" s="222" t="s">
        <v>386</v>
      </c>
      <c r="H220" s="223">
        <v>1</v>
      </c>
      <c r="I220" s="224"/>
      <c r="J220" s="225">
        <f>ROUND(I220*H220,2)</f>
        <v>0</v>
      </c>
      <c r="K220" s="221" t="s">
        <v>187</v>
      </c>
      <c r="L220" s="226"/>
      <c r="M220" s="227" t="s">
        <v>19</v>
      </c>
      <c r="N220" s="228" t="s">
        <v>46</v>
      </c>
      <c r="O220" s="66"/>
      <c r="P220" s="184">
        <f>O220*H220</f>
        <v>0</v>
      </c>
      <c r="Q220" s="184">
        <v>1.0500000000000001E-2</v>
      </c>
      <c r="R220" s="184">
        <f>Q220*H220</f>
        <v>1.0500000000000001E-2</v>
      </c>
      <c r="S220" s="184">
        <v>0</v>
      </c>
      <c r="T220" s="185">
        <f>S220*H220</f>
        <v>0</v>
      </c>
      <c r="U220" s="36"/>
      <c r="V220" s="36"/>
      <c r="W220" s="36"/>
      <c r="X220" s="36"/>
      <c r="Y220" s="36"/>
      <c r="Z220" s="36"/>
      <c r="AA220" s="36"/>
      <c r="AB220" s="36"/>
      <c r="AC220" s="36"/>
      <c r="AD220" s="36"/>
      <c r="AE220" s="36"/>
      <c r="AR220" s="186" t="s">
        <v>393</v>
      </c>
      <c r="AT220" s="186" t="s">
        <v>270</v>
      </c>
      <c r="AU220" s="186" t="s">
        <v>85</v>
      </c>
      <c r="AY220" s="19" t="s">
        <v>120</v>
      </c>
      <c r="BE220" s="187">
        <f>IF(N220="základní",J220,0)</f>
        <v>0</v>
      </c>
      <c r="BF220" s="187">
        <f>IF(N220="snížená",J220,0)</f>
        <v>0</v>
      </c>
      <c r="BG220" s="187">
        <f>IF(N220="zákl. přenesená",J220,0)</f>
        <v>0</v>
      </c>
      <c r="BH220" s="187">
        <f>IF(N220="sníž. přenesená",J220,0)</f>
        <v>0</v>
      </c>
      <c r="BI220" s="187">
        <f>IF(N220="nulová",J220,0)</f>
        <v>0</v>
      </c>
      <c r="BJ220" s="19" t="s">
        <v>83</v>
      </c>
      <c r="BK220" s="187">
        <f>ROUND(I220*H220,2)</f>
        <v>0</v>
      </c>
      <c r="BL220" s="19" t="s">
        <v>387</v>
      </c>
      <c r="BM220" s="186" t="s">
        <v>429</v>
      </c>
    </row>
    <row r="221" spans="1:65" s="13" customFormat="1" ht="11.25">
      <c r="B221" s="188"/>
      <c r="C221" s="189"/>
      <c r="D221" s="190" t="s">
        <v>132</v>
      </c>
      <c r="E221" s="191" t="s">
        <v>19</v>
      </c>
      <c r="F221" s="192" t="s">
        <v>405</v>
      </c>
      <c r="G221" s="189"/>
      <c r="H221" s="193">
        <v>1</v>
      </c>
      <c r="I221" s="194"/>
      <c r="J221" s="189"/>
      <c r="K221" s="189"/>
      <c r="L221" s="195"/>
      <c r="M221" s="196"/>
      <c r="N221" s="197"/>
      <c r="O221" s="197"/>
      <c r="P221" s="197"/>
      <c r="Q221" s="197"/>
      <c r="R221" s="197"/>
      <c r="S221" s="197"/>
      <c r="T221" s="198"/>
      <c r="AT221" s="199" t="s">
        <v>132</v>
      </c>
      <c r="AU221" s="199" t="s">
        <v>85</v>
      </c>
      <c r="AV221" s="13" t="s">
        <v>85</v>
      </c>
      <c r="AW221" s="13" t="s">
        <v>37</v>
      </c>
      <c r="AX221" s="13" t="s">
        <v>83</v>
      </c>
      <c r="AY221" s="199" t="s">
        <v>120</v>
      </c>
    </row>
    <row r="222" spans="1:65" s="2" customFormat="1" ht="24.2" customHeight="1">
      <c r="A222" s="36"/>
      <c r="B222" s="37"/>
      <c r="C222" s="175" t="s">
        <v>430</v>
      </c>
      <c r="D222" s="175" t="s">
        <v>123</v>
      </c>
      <c r="E222" s="176" t="s">
        <v>431</v>
      </c>
      <c r="F222" s="177" t="s">
        <v>432</v>
      </c>
      <c r="G222" s="178" t="s">
        <v>433</v>
      </c>
      <c r="H222" s="179">
        <v>3</v>
      </c>
      <c r="I222" s="180"/>
      <c r="J222" s="181">
        <f>ROUND(I222*H222,2)</f>
        <v>0</v>
      </c>
      <c r="K222" s="177" t="s">
        <v>187</v>
      </c>
      <c r="L222" s="41"/>
      <c r="M222" s="182" t="s">
        <v>19</v>
      </c>
      <c r="N222" s="183" t="s">
        <v>46</v>
      </c>
      <c r="O222" s="66"/>
      <c r="P222" s="184">
        <f>O222*H222</f>
        <v>0</v>
      </c>
      <c r="Q222" s="184">
        <v>0</v>
      </c>
      <c r="R222" s="184">
        <f>Q222*H222</f>
        <v>0</v>
      </c>
      <c r="S222" s="184">
        <v>0</v>
      </c>
      <c r="T222" s="185">
        <f>S222*H222</f>
        <v>0</v>
      </c>
      <c r="U222" s="36"/>
      <c r="V222" s="36"/>
      <c r="W222" s="36"/>
      <c r="X222" s="36"/>
      <c r="Y222" s="36"/>
      <c r="Z222" s="36"/>
      <c r="AA222" s="36"/>
      <c r="AB222" s="36"/>
      <c r="AC222" s="36"/>
      <c r="AD222" s="36"/>
      <c r="AE222" s="36"/>
      <c r="AR222" s="186" t="s">
        <v>139</v>
      </c>
      <c r="AT222" s="186" t="s">
        <v>123</v>
      </c>
      <c r="AU222" s="186" t="s">
        <v>85</v>
      </c>
      <c r="AY222" s="19" t="s">
        <v>120</v>
      </c>
      <c r="BE222" s="187">
        <f>IF(N222="základní",J222,0)</f>
        <v>0</v>
      </c>
      <c r="BF222" s="187">
        <f>IF(N222="snížená",J222,0)</f>
        <v>0</v>
      </c>
      <c r="BG222" s="187">
        <f>IF(N222="zákl. přenesená",J222,0)</f>
        <v>0</v>
      </c>
      <c r="BH222" s="187">
        <f>IF(N222="sníž. přenesená",J222,0)</f>
        <v>0</v>
      </c>
      <c r="BI222" s="187">
        <f>IF(N222="nulová",J222,0)</f>
        <v>0</v>
      </c>
      <c r="BJ222" s="19" t="s">
        <v>83</v>
      </c>
      <c r="BK222" s="187">
        <f>ROUND(I222*H222,2)</f>
        <v>0</v>
      </c>
      <c r="BL222" s="19" t="s">
        <v>139</v>
      </c>
      <c r="BM222" s="186" t="s">
        <v>434</v>
      </c>
    </row>
    <row r="223" spans="1:65" s="2" customFormat="1" ht="11.25">
      <c r="A223" s="36"/>
      <c r="B223" s="37"/>
      <c r="C223" s="38"/>
      <c r="D223" s="211" t="s">
        <v>189</v>
      </c>
      <c r="E223" s="38"/>
      <c r="F223" s="212" t="s">
        <v>435</v>
      </c>
      <c r="G223" s="38"/>
      <c r="H223" s="38"/>
      <c r="I223" s="213"/>
      <c r="J223" s="38"/>
      <c r="K223" s="38"/>
      <c r="L223" s="41"/>
      <c r="M223" s="214"/>
      <c r="N223" s="215"/>
      <c r="O223" s="66"/>
      <c r="P223" s="66"/>
      <c r="Q223" s="66"/>
      <c r="R223" s="66"/>
      <c r="S223" s="66"/>
      <c r="T223" s="67"/>
      <c r="U223" s="36"/>
      <c r="V223" s="36"/>
      <c r="W223" s="36"/>
      <c r="X223" s="36"/>
      <c r="Y223" s="36"/>
      <c r="Z223" s="36"/>
      <c r="AA223" s="36"/>
      <c r="AB223" s="36"/>
      <c r="AC223" s="36"/>
      <c r="AD223" s="36"/>
      <c r="AE223" s="36"/>
      <c r="AT223" s="19" t="s">
        <v>189</v>
      </c>
      <c r="AU223" s="19" t="s">
        <v>85</v>
      </c>
    </row>
    <row r="224" spans="1:65" s="12" customFormat="1" ht="22.9" customHeight="1">
      <c r="B224" s="159"/>
      <c r="C224" s="160"/>
      <c r="D224" s="161" t="s">
        <v>74</v>
      </c>
      <c r="E224" s="173" t="s">
        <v>436</v>
      </c>
      <c r="F224" s="173" t="s">
        <v>437</v>
      </c>
      <c r="G224" s="160"/>
      <c r="H224" s="160"/>
      <c r="I224" s="163"/>
      <c r="J224" s="174">
        <f>BK224</f>
        <v>0</v>
      </c>
      <c r="K224" s="160"/>
      <c r="L224" s="165"/>
      <c r="M224" s="166"/>
      <c r="N224" s="167"/>
      <c r="O224" s="167"/>
      <c r="P224" s="168">
        <f>SUM(P225:P226)</f>
        <v>0</v>
      </c>
      <c r="Q224" s="167"/>
      <c r="R224" s="168">
        <f>SUM(R225:R226)</f>
        <v>1.407E-3</v>
      </c>
      <c r="S224" s="167"/>
      <c r="T224" s="169">
        <f>SUM(T225:T226)</f>
        <v>0</v>
      </c>
      <c r="AR224" s="170" t="s">
        <v>134</v>
      </c>
      <c r="AT224" s="171" t="s">
        <v>74</v>
      </c>
      <c r="AU224" s="171" t="s">
        <v>83</v>
      </c>
      <c r="AY224" s="170" t="s">
        <v>120</v>
      </c>
      <c r="BK224" s="172">
        <f>SUM(BK225:BK226)</f>
        <v>0</v>
      </c>
    </row>
    <row r="225" spans="1:65" s="2" customFormat="1" ht="37.9" customHeight="1">
      <c r="A225" s="36"/>
      <c r="B225" s="37"/>
      <c r="C225" s="175" t="s">
        <v>438</v>
      </c>
      <c r="D225" s="175" t="s">
        <v>123</v>
      </c>
      <c r="E225" s="176" t="s">
        <v>439</v>
      </c>
      <c r="F225" s="177" t="s">
        <v>440</v>
      </c>
      <c r="G225" s="178" t="s">
        <v>215</v>
      </c>
      <c r="H225" s="179">
        <v>20.100000000000001</v>
      </c>
      <c r="I225" s="180"/>
      <c r="J225" s="181">
        <f>ROUND(I225*H225,2)</f>
        <v>0</v>
      </c>
      <c r="K225" s="177" t="s">
        <v>187</v>
      </c>
      <c r="L225" s="41"/>
      <c r="M225" s="182" t="s">
        <v>19</v>
      </c>
      <c r="N225" s="183" t="s">
        <v>46</v>
      </c>
      <c r="O225" s="66"/>
      <c r="P225" s="184">
        <f>O225*H225</f>
        <v>0</v>
      </c>
      <c r="Q225" s="184">
        <v>6.9999999999999994E-5</v>
      </c>
      <c r="R225" s="184">
        <f>Q225*H225</f>
        <v>1.407E-3</v>
      </c>
      <c r="S225" s="184">
        <v>0</v>
      </c>
      <c r="T225" s="185">
        <f>S225*H225</f>
        <v>0</v>
      </c>
      <c r="U225" s="36"/>
      <c r="V225" s="36"/>
      <c r="W225" s="36"/>
      <c r="X225" s="36"/>
      <c r="Y225" s="36"/>
      <c r="Z225" s="36"/>
      <c r="AA225" s="36"/>
      <c r="AB225" s="36"/>
      <c r="AC225" s="36"/>
      <c r="AD225" s="36"/>
      <c r="AE225" s="36"/>
      <c r="AR225" s="186" t="s">
        <v>387</v>
      </c>
      <c r="AT225" s="186" t="s">
        <v>123</v>
      </c>
      <c r="AU225" s="186" t="s">
        <v>85</v>
      </c>
      <c r="AY225" s="19" t="s">
        <v>120</v>
      </c>
      <c r="BE225" s="187">
        <f>IF(N225="základní",J225,0)</f>
        <v>0</v>
      </c>
      <c r="BF225" s="187">
        <f>IF(N225="snížená",J225,0)</f>
        <v>0</v>
      </c>
      <c r="BG225" s="187">
        <f>IF(N225="zákl. přenesená",J225,0)</f>
        <v>0</v>
      </c>
      <c r="BH225" s="187">
        <f>IF(N225="sníž. přenesená",J225,0)</f>
        <v>0</v>
      </c>
      <c r="BI225" s="187">
        <f>IF(N225="nulová",J225,0)</f>
        <v>0</v>
      </c>
      <c r="BJ225" s="19" t="s">
        <v>83</v>
      </c>
      <c r="BK225" s="187">
        <f>ROUND(I225*H225,2)</f>
        <v>0</v>
      </c>
      <c r="BL225" s="19" t="s">
        <v>387</v>
      </c>
      <c r="BM225" s="186" t="s">
        <v>441</v>
      </c>
    </row>
    <row r="226" spans="1:65" s="2" customFormat="1" ht="11.25">
      <c r="A226" s="36"/>
      <c r="B226" s="37"/>
      <c r="C226" s="38"/>
      <c r="D226" s="211" t="s">
        <v>189</v>
      </c>
      <c r="E226" s="38"/>
      <c r="F226" s="212" t="s">
        <v>442</v>
      </c>
      <c r="G226" s="38"/>
      <c r="H226" s="38"/>
      <c r="I226" s="213"/>
      <c r="J226" s="38"/>
      <c r="K226" s="38"/>
      <c r="L226" s="41"/>
      <c r="M226" s="239"/>
      <c r="N226" s="240"/>
      <c r="O226" s="241"/>
      <c r="P226" s="241"/>
      <c r="Q226" s="241"/>
      <c r="R226" s="241"/>
      <c r="S226" s="241"/>
      <c r="T226" s="242"/>
      <c r="U226" s="36"/>
      <c r="V226" s="36"/>
      <c r="W226" s="36"/>
      <c r="X226" s="36"/>
      <c r="Y226" s="36"/>
      <c r="Z226" s="36"/>
      <c r="AA226" s="36"/>
      <c r="AB226" s="36"/>
      <c r="AC226" s="36"/>
      <c r="AD226" s="36"/>
      <c r="AE226" s="36"/>
      <c r="AT226" s="19" t="s">
        <v>189</v>
      </c>
      <c r="AU226" s="19" t="s">
        <v>85</v>
      </c>
    </row>
    <row r="227" spans="1:65" s="2" customFormat="1" ht="6.95" customHeight="1">
      <c r="A227" s="36"/>
      <c r="B227" s="49"/>
      <c r="C227" s="50"/>
      <c r="D227" s="50"/>
      <c r="E227" s="50"/>
      <c r="F227" s="50"/>
      <c r="G227" s="50"/>
      <c r="H227" s="50"/>
      <c r="I227" s="50"/>
      <c r="J227" s="50"/>
      <c r="K227" s="50"/>
      <c r="L227" s="41"/>
      <c r="M227" s="36"/>
      <c r="O227" s="36"/>
      <c r="P227" s="36"/>
      <c r="Q227" s="36"/>
      <c r="R227" s="36"/>
      <c r="S227" s="36"/>
      <c r="T227" s="36"/>
      <c r="U227" s="36"/>
      <c r="V227" s="36"/>
      <c r="W227" s="36"/>
      <c r="X227" s="36"/>
      <c r="Y227" s="36"/>
      <c r="Z227" s="36"/>
      <c r="AA227" s="36"/>
      <c r="AB227" s="36"/>
      <c r="AC227" s="36"/>
      <c r="AD227" s="36"/>
      <c r="AE227" s="36"/>
    </row>
  </sheetData>
  <sheetProtection algorithmName="SHA-512" hashValue="FQL2qHXXqzhFWFl86OIqJR5GhsZ5lj9Tee4t7REg9rQChA9gzn/K/IyolpVSvWrq1IwQCB32bKO9lhF/w/BZ4A==" saltValue="PdvJVG+TKq4vPdSODFf3nDMj3538tFm+sT6KeXvnh2efRyUqOKzqCXg/e6bPfvSfOwzsKom71GKbuPMk+4E/+Q==" spinCount="100000" sheet="1" objects="1" scenarios="1" formatColumns="0" formatRows="0" autoFilter="0"/>
  <autoFilter ref="C90:K226"/>
  <mergeCells count="9">
    <mergeCell ref="E50:H50"/>
    <mergeCell ref="E81:H81"/>
    <mergeCell ref="E83:H83"/>
    <mergeCell ref="L2:V2"/>
    <mergeCell ref="E7:H7"/>
    <mergeCell ref="E9:H9"/>
    <mergeCell ref="E18:H18"/>
    <mergeCell ref="E27:H27"/>
    <mergeCell ref="E48:H48"/>
  </mergeCells>
  <hyperlinks>
    <hyperlink ref="F95" r:id="rId1"/>
    <hyperlink ref="F97" r:id="rId2"/>
    <hyperlink ref="F99" r:id="rId3"/>
    <hyperlink ref="F104" r:id="rId4"/>
    <hyperlink ref="F109" r:id="rId5"/>
    <hyperlink ref="F112" r:id="rId6"/>
    <hyperlink ref="F115" r:id="rId7"/>
    <hyperlink ref="F118" r:id="rId8"/>
    <hyperlink ref="F121" r:id="rId9"/>
    <hyperlink ref="F123" r:id="rId10"/>
    <hyperlink ref="F125" r:id="rId11"/>
    <hyperlink ref="F130" r:id="rId12"/>
    <hyperlink ref="F133" r:id="rId13"/>
    <hyperlink ref="F135" r:id="rId14"/>
    <hyperlink ref="F139" r:id="rId15"/>
    <hyperlink ref="F145" r:id="rId16"/>
    <hyperlink ref="F152" r:id="rId17"/>
    <hyperlink ref="F160" r:id="rId18"/>
    <hyperlink ref="F164" r:id="rId19"/>
    <hyperlink ref="F170" r:id="rId20"/>
    <hyperlink ref="F175" r:id="rId21"/>
    <hyperlink ref="F177" r:id="rId22"/>
    <hyperlink ref="F180" r:id="rId23"/>
    <hyperlink ref="F183" r:id="rId24"/>
    <hyperlink ref="F187" r:id="rId25"/>
    <hyperlink ref="F192" r:id="rId26"/>
    <hyperlink ref="F203" r:id="rId27"/>
    <hyperlink ref="F207" r:id="rId28"/>
    <hyperlink ref="F211" r:id="rId29"/>
    <hyperlink ref="F217" r:id="rId30"/>
    <hyperlink ref="F223" r:id="rId31"/>
    <hyperlink ref="F226" r:id="rId32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3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256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372"/>
      <c r="M2" s="372"/>
      <c r="N2" s="372"/>
      <c r="O2" s="372"/>
      <c r="P2" s="372"/>
      <c r="Q2" s="372"/>
      <c r="R2" s="372"/>
      <c r="S2" s="372"/>
      <c r="T2" s="372"/>
      <c r="U2" s="372"/>
      <c r="V2" s="372"/>
      <c r="AT2" s="19" t="s">
        <v>91</v>
      </c>
    </row>
    <row r="3" spans="1:46" s="1" customFormat="1" ht="6.95" customHeight="1">
      <c r="B3" s="103"/>
      <c r="C3" s="104"/>
      <c r="D3" s="104"/>
      <c r="E3" s="104"/>
      <c r="F3" s="104"/>
      <c r="G3" s="104"/>
      <c r="H3" s="104"/>
      <c r="I3" s="104"/>
      <c r="J3" s="104"/>
      <c r="K3" s="104"/>
      <c r="L3" s="22"/>
      <c r="AT3" s="19" t="s">
        <v>85</v>
      </c>
    </row>
    <row r="4" spans="1:46" s="1" customFormat="1" ht="24.95" customHeight="1">
      <c r="B4" s="22"/>
      <c r="D4" s="105" t="s">
        <v>92</v>
      </c>
      <c r="L4" s="22"/>
      <c r="M4" s="106" t="s">
        <v>10</v>
      </c>
      <c r="AT4" s="19" t="s">
        <v>4</v>
      </c>
    </row>
    <row r="5" spans="1:46" s="1" customFormat="1" ht="6.95" customHeight="1">
      <c r="B5" s="22"/>
      <c r="L5" s="22"/>
    </row>
    <row r="6" spans="1:46" s="1" customFormat="1" ht="12" customHeight="1">
      <c r="B6" s="22"/>
      <c r="D6" s="107" t="s">
        <v>16</v>
      </c>
      <c r="L6" s="22"/>
    </row>
    <row r="7" spans="1:46" s="1" customFormat="1" ht="16.5" customHeight="1">
      <c r="B7" s="22"/>
      <c r="E7" s="373" t="str">
        <f>'Rekapitulace stavby'!K6</f>
        <v>Přechod pro chodce, ul. Dvořákova, Kyjov</v>
      </c>
      <c r="F7" s="374"/>
      <c r="G7" s="374"/>
      <c r="H7" s="374"/>
      <c r="L7" s="22"/>
    </row>
    <row r="8" spans="1:46" s="2" customFormat="1" ht="12" customHeight="1">
      <c r="A8" s="36"/>
      <c r="B8" s="41"/>
      <c r="C8" s="36"/>
      <c r="D8" s="107" t="s">
        <v>93</v>
      </c>
      <c r="E8" s="36"/>
      <c r="F8" s="36"/>
      <c r="G8" s="36"/>
      <c r="H8" s="36"/>
      <c r="I8" s="36"/>
      <c r="J8" s="36"/>
      <c r="K8" s="36"/>
      <c r="L8" s="108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</row>
    <row r="9" spans="1:46" s="2" customFormat="1" ht="16.5" customHeight="1">
      <c r="A9" s="36"/>
      <c r="B9" s="41"/>
      <c r="C9" s="36"/>
      <c r="D9" s="36"/>
      <c r="E9" s="375" t="s">
        <v>443</v>
      </c>
      <c r="F9" s="376"/>
      <c r="G9" s="376"/>
      <c r="H9" s="376"/>
      <c r="I9" s="36"/>
      <c r="J9" s="36"/>
      <c r="K9" s="36"/>
      <c r="L9" s="108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</row>
    <row r="10" spans="1:46" s="2" customFormat="1" ht="11.25">
      <c r="A10" s="36"/>
      <c r="B10" s="41"/>
      <c r="C10" s="36"/>
      <c r="D10" s="36"/>
      <c r="E10" s="36"/>
      <c r="F10" s="36"/>
      <c r="G10" s="36"/>
      <c r="H10" s="36"/>
      <c r="I10" s="36"/>
      <c r="J10" s="36"/>
      <c r="K10" s="36"/>
      <c r="L10" s="108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</row>
    <row r="11" spans="1:46" s="2" customFormat="1" ht="12" customHeight="1">
      <c r="A11" s="36"/>
      <c r="B11" s="41"/>
      <c r="C11" s="36"/>
      <c r="D11" s="107" t="s">
        <v>18</v>
      </c>
      <c r="E11" s="36"/>
      <c r="F11" s="109" t="s">
        <v>19</v>
      </c>
      <c r="G11" s="36"/>
      <c r="H11" s="36"/>
      <c r="I11" s="107" t="s">
        <v>20</v>
      </c>
      <c r="J11" s="109" t="s">
        <v>19</v>
      </c>
      <c r="K11" s="36"/>
      <c r="L11" s="108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</row>
    <row r="12" spans="1:46" s="2" customFormat="1" ht="12" customHeight="1">
      <c r="A12" s="36"/>
      <c r="B12" s="41"/>
      <c r="C12" s="36"/>
      <c r="D12" s="107" t="s">
        <v>21</v>
      </c>
      <c r="E12" s="36"/>
      <c r="F12" s="109" t="s">
        <v>95</v>
      </c>
      <c r="G12" s="36"/>
      <c r="H12" s="36"/>
      <c r="I12" s="107" t="s">
        <v>23</v>
      </c>
      <c r="J12" s="110" t="str">
        <f>'Rekapitulace stavby'!AN8</f>
        <v>10. 6. 2024</v>
      </c>
      <c r="K12" s="36"/>
      <c r="L12" s="108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</row>
    <row r="13" spans="1:46" s="2" customFormat="1" ht="10.9" customHeight="1">
      <c r="A13" s="36"/>
      <c r="B13" s="41"/>
      <c r="C13" s="36"/>
      <c r="D13" s="36"/>
      <c r="E13" s="36"/>
      <c r="F13" s="36"/>
      <c r="G13" s="36"/>
      <c r="H13" s="36"/>
      <c r="I13" s="36"/>
      <c r="J13" s="36"/>
      <c r="K13" s="36"/>
      <c r="L13" s="108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</row>
    <row r="14" spans="1:46" s="2" customFormat="1" ht="12" customHeight="1">
      <c r="A14" s="36"/>
      <c r="B14" s="41"/>
      <c r="C14" s="36"/>
      <c r="D14" s="107" t="s">
        <v>25</v>
      </c>
      <c r="E14" s="36"/>
      <c r="F14" s="36"/>
      <c r="G14" s="36"/>
      <c r="H14" s="36"/>
      <c r="I14" s="107" t="s">
        <v>26</v>
      </c>
      <c r="J14" s="109" t="s">
        <v>27</v>
      </c>
      <c r="K14" s="36"/>
      <c r="L14" s="108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</row>
    <row r="15" spans="1:46" s="2" customFormat="1" ht="18" customHeight="1">
      <c r="A15" s="36"/>
      <c r="B15" s="41"/>
      <c r="C15" s="36"/>
      <c r="D15" s="36"/>
      <c r="E15" s="109" t="s">
        <v>28</v>
      </c>
      <c r="F15" s="36"/>
      <c r="G15" s="36"/>
      <c r="H15" s="36"/>
      <c r="I15" s="107" t="s">
        <v>29</v>
      </c>
      <c r="J15" s="109" t="s">
        <v>30</v>
      </c>
      <c r="K15" s="36"/>
      <c r="L15" s="108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</row>
    <row r="16" spans="1:46" s="2" customFormat="1" ht="6.95" customHeight="1">
      <c r="A16" s="36"/>
      <c r="B16" s="41"/>
      <c r="C16" s="36"/>
      <c r="D16" s="36"/>
      <c r="E16" s="36"/>
      <c r="F16" s="36"/>
      <c r="G16" s="36"/>
      <c r="H16" s="36"/>
      <c r="I16" s="36"/>
      <c r="J16" s="36"/>
      <c r="K16" s="36"/>
      <c r="L16" s="108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</row>
    <row r="17" spans="1:31" s="2" customFormat="1" ht="12" customHeight="1">
      <c r="A17" s="36"/>
      <c r="B17" s="41"/>
      <c r="C17" s="36"/>
      <c r="D17" s="107" t="s">
        <v>31</v>
      </c>
      <c r="E17" s="36"/>
      <c r="F17" s="36"/>
      <c r="G17" s="36"/>
      <c r="H17" s="36"/>
      <c r="I17" s="107" t="s">
        <v>26</v>
      </c>
      <c r="J17" s="32" t="str">
        <f>'Rekapitulace stavby'!AN13</f>
        <v>Vyplň údaj</v>
      </c>
      <c r="K17" s="36"/>
      <c r="L17" s="108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</row>
    <row r="18" spans="1:31" s="2" customFormat="1" ht="18" customHeight="1">
      <c r="A18" s="36"/>
      <c r="B18" s="41"/>
      <c r="C18" s="36"/>
      <c r="D18" s="36"/>
      <c r="E18" s="377" t="str">
        <f>'Rekapitulace stavby'!E14</f>
        <v>Vyplň údaj</v>
      </c>
      <c r="F18" s="378"/>
      <c r="G18" s="378"/>
      <c r="H18" s="378"/>
      <c r="I18" s="107" t="s">
        <v>29</v>
      </c>
      <c r="J18" s="32" t="str">
        <f>'Rekapitulace stavby'!AN14</f>
        <v>Vyplň údaj</v>
      </c>
      <c r="K18" s="36"/>
      <c r="L18" s="108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</row>
    <row r="19" spans="1:31" s="2" customFormat="1" ht="6.95" customHeight="1">
      <c r="A19" s="36"/>
      <c r="B19" s="41"/>
      <c r="C19" s="36"/>
      <c r="D19" s="36"/>
      <c r="E19" s="36"/>
      <c r="F19" s="36"/>
      <c r="G19" s="36"/>
      <c r="H19" s="36"/>
      <c r="I19" s="36"/>
      <c r="J19" s="36"/>
      <c r="K19" s="36"/>
      <c r="L19" s="108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</row>
    <row r="20" spans="1:31" s="2" customFormat="1" ht="12" customHeight="1">
      <c r="A20" s="36"/>
      <c r="B20" s="41"/>
      <c r="C20" s="36"/>
      <c r="D20" s="107" t="s">
        <v>33</v>
      </c>
      <c r="E20" s="36"/>
      <c r="F20" s="36"/>
      <c r="G20" s="36"/>
      <c r="H20" s="36"/>
      <c r="I20" s="107" t="s">
        <v>26</v>
      </c>
      <c r="J20" s="109" t="s">
        <v>34</v>
      </c>
      <c r="K20" s="36"/>
      <c r="L20" s="108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</row>
    <row r="21" spans="1:31" s="2" customFormat="1" ht="18" customHeight="1">
      <c r="A21" s="36"/>
      <c r="B21" s="41"/>
      <c r="C21" s="36"/>
      <c r="D21" s="36"/>
      <c r="E21" s="109" t="s">
        <v>96</v>
      </c>
      <c r="F21" s="36"/>
      <c r="G21" s="36"/>
      <c r="H21" s="36"/>
      <c r="I21" s="107" t="s">
        <v>29</v>
      </c>
      <c r="J21" s="109" t="s">
        <v>36</v>
      </c>
      <c r="K21" s="36"/>
      <c r="L21" s="108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</row>
    <row r="22" spans="1:31" s="2" customFormat="1" ht="6.95" customHeight="1">
      <c r="A22" s="36"/>
      <c r="B22" s="41"/>
      <c r="C22" s="36"/>
      <c r="D22" s="36"/>
      <c r="E22" s="36"/>
      <c r="F22" s="36"/>
      <c r="G22" s="36"/>
      <c r="H22" s="36"/>
      <c r="I22" s="36"/>
      <c r="J22" s="36"/>
      <c r="K22" s="36"/>
      <c r="L22" s="108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</row>
    <row r="23" spans="1:31" s="2" customFormat="1" ht="12" customHeight="1">
      <c r="A23" s="36"/>
      <c r="B23" s="41"/>
      <c r="C23" s="36"/>
      <c r="D23" s="107" t="s">
        <v>38</v>
      </c>
      <c r="E23" s="36"/>
      <c r="F23" s="36"/>
      <c r="G23" s="36"/>
      <c r="H23" s="36"/>
      <c r="I23" s="107" t="s">
        <v>26</v>
      </c>
      <c r="J23" s="109" t="s">
        <v>34</v>
      </c>
      <c r="K23" s="36"/>
      <c r="L23" s="108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</row>
    <row r="24" spans="1:31" s="2" customFormat="1" ht="18" customHeight="1">
      <c r="A24" s="36"/>
      <c r="B24" s="41"/>
      <c r="C24" s="36"/>
      <c r="D24" s="36"/>
      <c r="E24" s="109" t="s">
        <v>96</v>
      </c>
      <c r="F24" s="36"/>
      <c r="G24" s="36"/>
      <c r="H24" s="36"/>
      <c r="I24" s="107" t="s">
        <v>29</v>
      </c>
      <c r="J24" s="109" t="s">
        <v>36</v>
      </c>
      <c r="K24" s="36"/>
      <c r="L24" s="108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</row>
    <row r="25" spans="1:31" s="2" customFormat="1" ht="6.95" customHeight="1">
      <c r="A25" s="36"/>
      <c r="B25" s="41"/>
      <c r="C25" s="36"/>
      <c r="D25" s="36"/>
      <c r="E25" s="36"/>
      <c r="F25" s="36"/>
      <c r="G25" s="36"/>
      <c r="H25" s="36"/>
      <c r="I25" s="36"/>
      <c r="J25" s="36"/>
      <c r="K25" s="36"/>
      <c r="L25" s="108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</row>
    <row r="26" spans="1:31" s="2" customFormat="1" ht="12" customHeight="1">
      <c r="A26" s="36"/>
      <c r="B26" s="41"/>
      <c r="C26" s="36"/>
      <c r="D26" s="107" t="s">
        <v>39</v>
      </c>
      <c r="E26" s="36"/>
      <c r="F26" s="36"/>
      <c r="G26" s="36"/>
      <c r="H26" s="36"/>
      <c r="I26" s="36"/>
      <c r="J26" s="36"/>
      <c r="K26" s="36"/>
      <c r="L26" s="108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</row>
    <row r="27" spans="1:31" s="8" customFormat="1" ht="16.5" customHeight="1">
      <c r="A27" s="111"/>
      <c r="B27" s="112"/>
      <c r="C27" s="111"/>
      <c r="D27" s="111"/>
      <c r="E27" s="379" t="s">
        <v>19</v>
      </c>
      <c r="F27" s="379"/>
      <c r="G27" s="379"/>
      <c r="H27" s="379"/>
      <c r="I27" s="111"/>
      <c r="J27" s="111"/>
      <c r="K27" s="111"/>
      <c r="L27" s="113"/>
      <c r="S27" s="111"/>
      <c r="T27" s="111"/>
      <c r="U27" s="111"/>
      <c r="V27" s="111"/>
      <c r="W27" s="111"/>
      <c r="X27" s="111"/>
      <c r="Y27" s="111"/>
      <c r="Z27" s="111"/>
      <c r="AA27" s="111"/>
      <c r="AB27" s="111"/>
      <c r="AC27" s="111"/>
      <c r="AD27" s="111"/>
      <c r="AE27" s="111"/>
    </row>
    <row r="28" spans="1:31" s="2" customFormat="1" ht="6.95" customHeight="1">
      <c r="A28" s="36"/>
      <c r="B28" s="41"/>
      <c r="C28" s="36"/>
      <c r="D28" s="36"/>
      <c r="E28" s="36"/>
      <c r="F28" s="36"/>
      <c r="G28" s="36"/>
      <c r="H28" s="36"/>
      <c r="I28" s="36"/>
      <c r="J28" s="36"/>
      <c r="K28" s="36"/>
      <c r="L28" s="108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</row>
    <row r="29" spans="1:31" s="2" customFormat="1" ht="6.95" customHeight="1">
      <c r="A29" s="36"/>
      <c r="B29" s="41"/>
      <c r="C29" s="36"/>
      <c r="D29" s="114"/>
      <c r="E29" s="114"/>
      <c r="F29" s="114"/>
      <c r="G29" s="114"/>
      <c r="H29" s="114"/>
      <c r="I29" s="114"/>
      <c r="J29" s="114"/>
      <c r="K29" s="114"/>
      <c r="L29" s="108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</row>
    <row r="30" spans="1:31" s="2" customFormat="1" ht="25.35" customHeight="1">
      <c r="A30" s="36"/>
      <c r="B30" s="41"/>
      <c r="C30" s="36"/>
      <c r="D30" s="115" t="s">
        <v>41</v>
      </c>
      <c r="E30" s="36"/>
      <c r="F30" s="36"/>
      <c r="G30" s="36"/>
      <c r="H30" s="36"/>
      <c r="I30" s="36"/>
      <c r="J30" s="116">
        <f>ROUND(J87, 2)</f>
        <v>0</v>
      </c>
      <c r="K30" s="36"/>
      <c r="L30" s="108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</row>
    <row r="31" spans="1:31" s="2" customFormat="1" ht="6.95" customHeight="1">
      <c r="A31" s="36"/>
      <c r="B31" s="41"/>
      <c r="C31" s="36"/>
      <c r="D31" s="114"/>
      <c r="E31" s="114"/>
      <c r="F31" s="114"/>
      <c r="G31" s="114"/>
      <c r="H31" s="114"/>
      <c r="I31" s="114"/>
      <c r="J31" s="114"/>
      <c r="K31" s="114"/>
      <c r="L31" s="108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</row>
    <row r="32" spans="1:31" s="2" customFormat="1" ht="14.45" customHeight="1">
      <c r="A32" s="36"/>
      <c r="B32" s="41"/>
      <c r="C32" s="36"/>
      <c r="D32" s="36"/>
      <c r="E32" s="36"/>
      <c r="F32" s="117" t="s">
        <v>43</v>
      </c>
      <c r="G32" s="36"/>
      <c r="H32" s="36"/>
      <c r="I32" s="117" t="s">
        <v>42</v>
      </c>
      <c r="J32" s="117" t="s">
        <v>44</v>
      </c>
      <c r="K32" s="36"/>
      <c r="L32" s="108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</row>
    <row r="33" spans="1:31" s="2" customFormat="1" ht="14.45" customHeight="1">
      <c r="A33" s="36"/>
      <c r="B33" s="41"/>
      <c r="C33" s="36"/>
      <c r="D33" s="118" t="s">
        <v>45</v>
      </c>
      <c r="E33" s="107" t="s">
        <v>46</v>
      </c>
      <c r="F33" s="119">
        <f>ROUND((SUM(BE87:BE255)),  2)</f>
        <v>0</v>
      </c>
      <c r="G33" s="36"/>
      <c r="H33" s="36"/>
      <c r="I33" s="120">
        <v>0.21</v>
      </c>
      <c r="J33" s="119">
        <f>ROUND(((SUM(BE87:BE255))*I33),  2)</f>
        <v>0</v>
      </c>
      <c r="K33" s="36"/>
      <c r="L33" s="108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</row>
    <row r="34" spans="1:31" s="2" customFormat="1" ht="14.45" customHeight="1">
      <c r="A34" s="36"/>
      <c r="B34" s="41"/>
      <c r="C34" s="36"/>
      <c r="D34" s="36"/>
      <c r="E34" s="107" t="s">
        <v>47</v>
      </c>
      <c r="F34" s="119">
        <f>ROUND((SUM(BF87:BF255)),  2)</f>
        <v>0</v>
      </c>
      <c r="G34" s="36"/>
      <c r="H34" s="36"/>
      <c r="I34" s="120">
        <v>0.12</v>
      </c>
      <c r="J34" s="119">
        <f>ROUND(((SUM(BF87:BF255))*I34),  2)</f>
        <v>0</v>
      </c>
      <c r="K34" s="36"/>
      <c r="L34" s="108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</row>
    <row r="35" spans="1:31" s="2" customFormat="1" ht="14.45" hidden="1" customHeight="1">
      <c r="A35" s="36"/>
      <c r="B35" s="41"/>
      <c r="C35" s="36"/>
      <c r="D35" s="36"/>
      <c r="E35" s="107" t="s">
        <v>48</v>
      </c>
      <c r="F35" s="119">
        <f>ROUND((SUM(BG87:BG255)),  2)</f>
        <v>0</v>
      </c>
      <c r="G35" s="36"/>
      <c r="H35" s="36"/>
      <c r="I35" s="120">
        <v>0.21</v>
      </c>
      <c r="J35" s="119">
        <f>0</f>
        <v>0</v>
      </c>
      <c r="K35" s="36"/>
      <c r="L35" s="108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</row>
    <row r="36" spans="1:31" s="2" customFormat="1" ht="14.45" hidden="1" customHeight="1">
      <c r="A36" s="36"/>
      <c r="B36" s="41"/>
      <c r="C36" s="36"/>
      <c r="D36" s="36"/>
      <c r="E36" s="107" t="s">
        <v>49</v>
      </c>
      <c r="F36" s="119">
        <f>ROUND((SUM(BH87:BH255)),  2)</f>
        <v>0</v>
      </c>
      <c r="G36" s="36"/>
      <c r="H36" s="36"/>
      <c r="I36" s="120">
        <v>0.12</v>
      </c>
      <c r="J36" s="119">
        <f>0</f>
        <v>0</v>
      </c>
      <c r="K36" s="36"/>
      <c r="L36" s="108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</row>
    <row r="37" spans="1:31" s="2" customFormat="1" ht="14.45" hidden="1" customHeight="1">
      <c r="A37" s="36"/>
      <c r="B37" s="41"/>
      <c r="C37" s="36"/>
      <c r="D37" s="36"/>
      <c r="E37" s="107" t="s">
        <v>50</v>
      </c>
      <c r="F37" s="119">
        <f>ROUND((SUM(BI87:BI255)),  2)</f>
        <v>0</v>
      </c>
      <c r="G37" s="36"/>
      <c r="H37" s="36"/>
      <c r="I37" s="120">
        <v>0</v>
      </c>
      <c r="J37" s="119">
        <f>0</f>
        <v>0</v>
      </c>
      <c r="K37" s="36"/>
      <c r="L37" s="108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</row>
    <row r="38" spans="1:31" s="2" customFormat="1" ht="6.95" customHeight="1">
      <c r="A38" s="36"/>
      <c r="B38" s="41"/>
      <c r="C38" s="36"/>
      <c r="D38" s="36"/>
      <c r="E38" s="36"/>
      <c r="F38" s="36"/>
      <c r="G38" s="36"/>
      <c r="H38" s="36"/>
      <c r="I38" s="36"/>
      <c r="J38" s="36"/>
      <c r="K38" s="36"/>
      <c r="L38" s="108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</row>
    <row r="39" spans="1:31" s="2" customFormat="1" ht="25.35" customHeight="1">
      <c r="A39" s="36"/>
      <c r="B39" s="41"/>
      <c r="C39" s="121"/>
      <c r="D39" s="122" t="s">
        <v>51</v>
      </c>
      <c r="E39" s="123"/>
      <c r="F39" s="123"/>
      <c r="G39" s="124" t="s">
        <v>52</v>
      </c>
      <c r="H39" s="125" t="s">
        <v>53</v>
      </c>
      <c r="I39" s="123"/>
      <c r="J39" s="126">
        <f>SUM(J30:J37)</f>
        <v>0</v>
      </c>
      <c r="K39" s="127"/>
      <c r="L39" s="108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</row>
    <row r="40" spans="1:31" s="2" customFormat="1" ht="14.45" customHeight="1">
      <c r="A40" s="36"/>
      <c r="B40" s="128"/>
      <c r="C40" s="129"/>
      <c r="D40" s="129"/>
      <c r="E40" s="129"/>
      <c r="F40" s="129"/>
      <c r="G40" s="129"/>
      <c r="H40" s="129"/>
      <c r="I40" s="129"/>
      <c r="J40" s="129"/>
      <c r="K40" s="129"/>
      <c r="L40" s="108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</row>
    <row r="44" spans="1:31" s="2" customFormat="1" ht="6.95" customHeight="1">
      <c r="A44" s="36"/>
      <c r="B44" s="130"/>
      <c r="C44" s="131"/>
      <c r="D44" s="131"/>
      <c r="E44" s="131"/>
      <c r="F44" s="131"/>
      <c r="G44" s="131"/>
      <c r="H44" s="131"/>
      <c r="I44" s="131"/>
      <c r="J44" s="131"/>
      <c r="K44" s="131"/>
      <c r="L44" s="108"/>
      <c r="S44" s="36"/>
      <c r="T44" s="36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</row>
    <row r="45" spans="1:31" s="2" customFormat="1" ht="24.95" customHeight="1">
      <c r="A45" s="36"/>
      <c r="B45" s="37"/>
      <c r="C45" s="25" t="s">
        <v>97</v>
      </c>
      <c r="D45" s="38"/>
      <c r="E45" s="38"/>
      <c r="F45" s="38"/>
      <c r="G45" s="38"/>
      <c r="H45" s="38"/>
      <c r="I45" s="38"/>
      <c r="J45" s="38"/>
      <c r="K45" s="38"/>
      <c r="L45" s="108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</row>
    <row r="46" spans="1:31" s="2" customFormat="1" ht="6.95" customHeight="1">
      <c r="A46" s="36"/>
      <c r="B46" s="37"/>
      <c r="C46" s="38"/>
      <c r="D46" s="38"/>
      <c r="E46" s="38"/>
      <c r="F46" s="38"/>
      <c r="G46" s="38"/>
      <c r="H46" s="38"/>
      <c r="I46" s="38"/>
      <c r="J46" s="38"/>
      <c r="K46" s="38"/>
      <c r="L46" s="108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</row>
    <row r="47" spans="1:31" s="2" customFormat="1" ht="12" customHeight="1">
      <c r="A47" s="36"/>
      <c r="B47" s="37"/>
      <c r="C47" s="31" t="s">
        <v>16</v>
      </c>
      <c r="D47" s="38"/>
      <c r="E47" s="38"/>
      <c r="F47" s="38"/>
      <c r="G47" s="38"/>
      <c r="H47" s="38"/>
      <c r="I47" s="38"/>
      <c r="J47" s="38"/>
      <c r="K47" s="38"/>
      <c r="L47" s="108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</row>
    <row r="48" spans="1:31" s="2" customFormat="1" ht="16.5" customHeight="1">
      <c r="A48" s="36"/>
      <c r="B48" s="37"/>
      <c r="C48" s="38"/>
      <c r="D48" s="38"/>
      <c r="E48" s="380" t="str">
        <f>E7</f>
        <v>Přechod pro chodce, ul. Dvořákova, Kyjov</v>
      </c>
      <c r="F48" s="381"/>
      <c r="G48" s="381"/>
      <c r="H48" s="381"/>
      <c r="I48" s="38"/>
      <c r="J48" s="38"/>
      <c r="K48" s="38"/>
      <c r="L48" s="108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</row>
    <row r="49" spans="1:47" s="2" customFormat="1" ht="12" customHeight="1">
      <c r="A49" s="36"/>
      <c r="B49" s="37"/>
      <c r="C49" s="31" t="s">
        <v>93</v>
      </c>
      <c r="D49" s="38"/>
      <c r="E49" s="38"/>
      <c r="F49" s="38"/>
      <c r="G49" s="38"/>
      <c r="H49" s="38"/>
      <c r="I49" s="38"/>
      <c r="J49" s="38"/>
      <c r="K49" s="38"/>
      <c r="L49" s="108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</row>
    <row r="50" spans="1:47" s="2" customFormat="1" ht="16.5" customHeight="1">
      <c r="A50" s="36"/>
      <c r="B50" s="37"/>
      <c r="C50" s="38"/>
      <c r="D50" s="38"/>
      <c r="E50" s="352" t="str">
        <f>E9</f>
        <v>SO 101 - Zpevněné plochy</v>
      </c>
      <c r="F50" s="382"/>
      <c r="G50" s="382"/>
      <c r="H50" s="382"/>
      <c r="I50" s="38"/>
      <c r="J50" s="38"/>
      <c r="K50" s="38"/>
      <c r="L50" s="108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</row>
    <row r="51" spans="1:47" s="2" customFormat="1" ht="6.95" customHeight="1">
      <c r="A51" s="36"/>
      <c r="B51" s="37"/>
      <c r="C51" s="38"/>
      <c r="D51" s="38"/>
      <c r="E51" s="38"/>
      <c r="F51" s="38"/>
      <c r="G51" s="38"/>
      <c r="H51" s="38"/>
      <c r="I51" s="38"/>
      <c r="J51" s="38"/>
      <c r="K51" s="38"/>
      <c r="L51" s="108"/>
      <c r="S51" s="36"/>
      <c r="T51" s="36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</row>
    <row r="52" spans="1:47" s="2" customFormat="1" ht="12" customHeight="1">
      <c r="A52" s="36"/>
      <c r="B52" s="37"/>
      <c r="C52" s="31" t="s">
        <v>21</v>
      </c>
      <c r="D52" s="38"/>
      <c r="E52" s="38"/>
      <c r="F52" s="29" t="str">
        <f>F12</f>
        <v xml:space="preserve"> </v>
      </c>
      <c r="G52" s="38"/>
      <c r="H52" s="38"/>
      <c r="I52" s="31" t="s">
        <v>23</v>
      </c>
      <c r="J52" s="61" t="str">
        <f>IF(J12="","",J12)</f>
        <v>10. 6. 2024</v>
      </c>
      <c r="K52" s="38"/>
      <c r="L52" s="108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</row>
    <row r="53" spans="1:47" s="2" customFormat="1" ht="6.95" customHeight="1">
      <c r="A53" s="36"/>
      <c r="B53" s="37"/>
      <c r="C53" s="38"/>
      <c r="D53" s="38"/>
      <c r="E53" s="38"/>
      <c r="F53" s="38"/>
      <c r="G53" s="38"/>
      <c r="H53" s="38"/>
      <c r="I53" s="38"/>
      <c r="J53" s="38"/>
      <c r="K53" s="38"/>
      <c r="L53" s="108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</row>
    <row r="54" spans="1:47" s="2" customFormat="1" ht="15.2" customHeight="1">
      <c r="A54" s="36"/>
      <c r="B54" s="37"/>
      <c r="C54" s="31" t="s">
        <v>25</v>
      </c>
      <c r="D54" s="38"/>
      <c r="E54" s="38"/>
      <c r="F54" s="29" t="str">
        <f>E15</f>
        <v>Město Kyjov</v>
      </c>
      <c r="G54" s="38"/>
      <c r="H54" s="38"/>
      <c r="I54" s="31" t="s">
        <v>33</v>
      </c>
      <c r="J54" s="34" t="str">
        <f>E21</f>
        <v xml:space="preserve"> Ing. Vojtěch Holub</v>
      </c>
      <c r="K54" s="38"/>
      <c r="L54" s="108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</row>
    <row r="55" spans="1:47" s="2" customFormat="1" ht="15.2" customHeight="1">
      <c r="A55" s="36"/>
      <c r="B55" s="37"/>
      <c r="C55" s="31" t="s">
        <v>31</v>
      </c>
      <c r="D55" s="38"/>
      <c r="E55" s="38"/>
      <c r="F55" s="29" t="str">
        <f>IF(E18="","",E18)</f>
        <v>Vyplň údaj</v>
      </c>
      <c r="G55" s="38"/>
      <c r="H55" s="38"/>
      <c r="I55" s="31" t="s">
        <v>38</v>
      </c>
      <c r="J55" s="34" t="str">
        <f>E24</f>
        <v xml:space="preserve"> Ing. Vojtěch Holub</v>
      </c>
      <c r="K55" s="38"/>
      <c r="L55" s="108"/>
      <c r="S55" s="36"/>
      <c r="T55" s="36"/>
      <c r="U55" s="36"/>
      <c r="V55" s="36"/>
      <c r="W55" s="36"/>
      <c r="X55" s="36"/>
      <c r="Y55" s="36"/>
      <c r="Z55" s="36"/>
      <c r="AA55" s="36"/>
      <c r="AB55" s="36"/>
      <c r="AC55" s="36"/>
      <c r="AD55" s="36"/>
      <c r="AE55" s="36"/>
    </row>
    <row r="56" spans="1:47" s="2" customFormat="1" ht="10.35" customHeight="1">
      <c r="A56" s="36"/>
      <c r="B56" s="37"/>
      <c r="C56" s="38"/>
      <c r="D56" s="38"/>
      <c r="E56" s="38"/>
      <c r="F56" s="38"/>
      <c r="G56" s="38"/>
      <c r="H56" s="38"/>
      <c r="I56" s="38"/>
      <c r="J56" s="38"/>
      <c r="K56" s="38"/>
      <c r="L56" s="108"/>
      <c r="S56" s="36"/>
      <c r="T56" s="36"/>
      <c r="U56" s="36"/>
      <c r="V56" s="36"/>
      <c r="W56" s="36"/>
      <c r="X56" s="36"/>
      <c r="Y56" s="36"/>
      <c r="Z56" s="36"/>
      <c r="AA56" s="36"/>
      <c r="AB56" s="36"/>
      <c r="AC56" s="36"/>
      <c r="AD56" s="36"/>
      <c r="AE56" s="36"/>
    </row>
    <row r="57" spans="1:47" s="2" customFormat="1" ht="29.25" customHeight="1">
      <c r="A57" s="36"/>
      <c r="B57" s="37"/>
      <c r="C57" s="132" t="s">
        <v>98</v>
      </c>
      <c r="D57" s="133"/>
      <c r="E57" s="133"/>
      <c r="F57" s="133"/>
      <c r="G57" s="133"/>
      <c r="H57" s="133"/>
      <c r="I57" s="133"/>
      <c r="J57" s="134" t="s">
        <v>99</v>
      </c>
      <c r="K57" s="133"/>
      <c r="L57" s="108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6"/>
      <c r="AE57" s="36"/>
    </row>
    <row r="58" spans="1:47" s="2" customFormat="1" ht="10.35" customHeight="1">
      <c r="A58" s="36"/>
      <c r="B58" s="37"/>
      <c r="C58" s="38"/>
      <c r="D58" s="38"/>
      <c r="E58" s="38"/>
      <c r="F58" s="38"/>
      <c r="G58" s="38"/>
      <c r="H58" s="38"/>
      <c r="I58" s="38"/>
      <c r="J58" s="38"/>
      <c r="K58" s="38"/>
      <c r="L58" s="108"/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36"/>
    </row>
    <row r="59" spans="1:47" s="2" customFormat="1" ht="22.9" customHeight="1">
      <c r="A59" s="36"/>
      <c r="B59" s="37"/>
      <c r="C59" s="135" t="s">
        <v>73</v>
      </c>
      <c r="D59" s="38"/>
      <c r="E59" s="38"/>
      <c r="F59" s="38"/>
      <c r="G59" s="38"/>
      <c r="H59" s="38"/>
      <c r="I59" s="38"/>
      <c r="J59" s="79">
        <f>J87</f>
        <v>0</v>
      </c>
      <c r="K59" s="38"/>
      <c r="L59" s="108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U59" s="19" t="s">
        <v>100</v>
      </c>
    </row>
    <row r="60" spans="1:47" s="9" customFormat="1" ht="24.95" customHeight="1">
      <c r="B60" s="136"/>
      <c r="C60" s="137"/>
      <c r="D60" s="138" t="s">
        <v>169</v>
      </c>
      <c r="E60" s="139"/>
      <c r="F60" s="139"/>
      <c r="G60" s="139"/>
      <c r="H60" s="139"/>
      <c r="I60" s="139"/>
      <c r="J60" s="140">
        <f>J88</f>
        <v>0</v>
      </c>
      <c r="K60" s="137"/>
      <c r="L60" s="141"/>
    </row>
    <row r="61" spans="1:47" s="10" customFormat="1" ht="19.899999999999999" customHeight="1">
      <c r="B61" s="142"/>
      <c r="C61" s="143"/>
      <c r="D61" s="144" t="s">
        <v>170</v>
      </c>
      <c r="E61" s="145"/>
      <c r="F61" s="145"/>
      <c r="G61" s="145"/>
      <c r="H61" s="145"/>
      <c r="I61" s="145"/>
      <c r="J61" s="146">
        <f>J89</f>
        <v>0</v>
      </c>
      <c r="K61" s="143"/>
      <c r="L61" s="147"/>
    </row>
    <row r="62" spans="1:47" s="10" customFormat="1" ht="19.899999999999999" customHeight="1">
      <c r="B62" s="142"/>
      <c r="C62" s="143"/>
      <c r="D62" s="144" t="s">
        <v>173</v>
      </c>
      <c r="E62" s="145"/>
      <c r="F62" s="145"/>
      <c r="G62" s="145"/>
      <c r="H62" s="145"/>
      <c r="I62" s="145"/>
      <c r="J62" s="146">
        <f>J150</f>
        <v>0</v>
      </c>
      <c r="K62" s="143"/>
      <c r="L62" s="147"/>
    </row>
    <row r="63" spans="1:47" s="10" customFormat="1" ht="19.899999999999999" customHeight="1">
      <c r="B63" s="142"/>
      <c r="C63" s="143"/>
      <c r="D63" s="144" t="s">
        <v>444</v>
      </c>
      <c r="E63" s="145"/>
      <c r="F63" s="145"/>
      <c r="G63" s="145"/>
      <c r="H63" s="145"/>
      <c r="I63" s="145"/>
      <c r="J63" s="146">
        <f>J194</f>
        <v>0</v>
      </c>
      <c r="K63" s="143"/>
      <c r="L63" s="147"/>
    </row>
    <row r="64" spans="1:47" s="10" customFormat="1" ht="19.899999999999999" customHeight="1">
      <c r="B64" s="142"/>
      <c r="C64" s="143"/>
      <c r="D64" s="144" t="s">
        <v>174</v>
      </c>
      <c r="E64" s="145"/>
      <c r="F64" s="145"/>
      <c r="G64" s="145"/>
      <c r="H64" s="145"/>
      <c r="I64" s="145"/>
      <c r="J64" s="146">
        <f>J235</f>
        <v>0</v>
      </c>
      <c r="K64" s="143"/>
      <c r="L64" s="147"/>
    </row>
    <row r="65" spans="1:31" s="10" customFormat="1" ht="19.899999999999999" customHeight="1">
      <c r="B65" s="142"/>
      <c r="C65" s="143"/>
      <c r="D65" s="144" t="s">
        <v>175</v>
      </c>
      <c r="E65" s="145"/>
      <c r="F65" s="145"/>
      <c r="G65" s="145"/>
      <c r="H65" s="145"/>
      <c r="I65" s="145"/>
      <c r="J65" s="146">
        <f>J248</f>
        <v>0</v>
      </c>
      <c r="K65" s="143"/>
      <c r="L65" s="147"/>
    </row>
    <row r="66" spans="1:31" s="9" customFormat="1" ht="24.95" customHeight="1">
      <c r="B66" s="136"/>
      <c r="C66" s="137"/>
      <c r="D66" s="138" t="s">
        <v>176</v>
      </c>
      <c r="E66" s="139"/>
      <c r="F66" s="139"/>
      <c r="G66" s="139"/>
      <c r="H66" s="139"/>
      <c r="I66" s="139"/>
      <c r="J66" s="140">
        <f>J251</f>
        <v>0</v>
      </c>
      <c r="K66" s="137"/>
      <c r="L66" s="141"/>
    </row>
    <row r="67" spans="1:31" s="10" customFormat="1" ht="19.899999999999999" customHeight="1">
      <c r="B67" s="142"/>
      <c r="C67" s="143"/>
      <c r="D67" s="144" t="s">
        <v>445</v>
      </c>
      <c r="E67" s="145"/>
      <c r="F67" s="145"/>
      <c r="G67" s="145"/>
      <c r="H67" s="145"/>
      <c r="I67" s="145"/>
      <c r="J67" s="146">
        <f>J252</f>
        <v>0</v>
      </c>
      <c r="K67" s="143"/>
      <c r="L67" s="147"/>
    </row>
    <row r="68" spans="1:31" s="2" customFormat="1" ht="21.75" customHeight="1">
      <c r="A68" s="36"/>
      <c r="B68" s="37"/>
      <c r="C68" s="38"/>
      <c r="D68" s="38"/>
      <c r="E68" s="38"/>
      <c r="F68" s="38"/>
      <c r="G68" s="38"/>
      <c r="H68" s="38"/>
      <c r="I68" s="38"/>
      <c r="J68" s="38"/>
      <c r="K68" s="38"/>
      <c r="L68" s="108"/>
      <c r="S68" s="36"/>
      <c r="T68" s="36"/>
      <c r="U68" s="36"/>
      <c r="V68" s="36"/>
      <c r="W68" s="36"/>
      <c r="X68" s="36"/>
      <c r="Y68" s="36"/>
      <c r="Z68" s="36"/>
      <c r="AA68" s="36"/>
      <c r="AB68" s="36"/>
      <c r="AC68" s="36"/>
      <c r="AD68" s="36"/>
      <c r="AE68" s="36"/>
    </row>
    <row r="69" spans="1:31" s="2" customFormat="1" ht="6.95" customHeight="1">
      <c r="A69" s="36"/>
      <c r="B69" s="49"/>
      <c r="C69" s="50"/>
      <c r="D69" s="50"/>
      <c r="E69" s="50"/>
      <c r="F69" s="50"/>
      <c r="G69" s="50"/>
      <c r="H69" s="50"/>
      <c r="I69" s="50"/>
      <c r="J69" s="50"/>
      <c r="K69" s="50"/>
      <c r="L69" s="108"/>
      <c r="S69" s="36"/>
      <c r="T69" s="36"/>
      <c r="U69" s="36"/>
      <c r="V69" s="36"/>
      <c r="W69" s="36"/>
      <c r="X69" s="36"/>
      <c r="Y69" s="36"/>
      <c r="Z69" s="36"/>
      <c r="AA69" s="36"/>
      <c r="AB69" s="36"/>
      <c r="AC69" s="36"/>
      <c r="AD69" s="36"/>
      <c r="AE69" s="36"/>
    </row>
    <row r="73" spans="1:31" s="2" customFormat="1" ht="6.95" customHeight="1">
      <c r="A73" s="36"/>
      <c r="B73" s="51"/>
      <c r="C73" s="52"/>
      <c r="D73" s="52"/>
      <c r="E73" s="52"/>
      <c r="F73" s="52"/>
      <c r="G73" s="52"/>
      <c r="H73" s="52"/>
      <c r="I73" s="52"/>
      <c r="J73" s="52"/>
      <c r="K73" s="52"/>
      <c r="L73" s="108"/>
      <c r="S73" s="36"/>
      <c r="T73" s="36"/>
      <c r="U73" s="36"/>
      <c r="V73" s="36"/>
      <c r="W73" s="36"/>
      <c r="X73" s="36"/>
      <c r="Y73" s="36"/>
      <c r="Z73" s="36"/>
      <c r="AA73" s="36"/>
      <c r="AB73" s="36"/>
      <c r="AC73" s="36"/>
      <c r="AD73" s="36"/>
      <c r="AE73" s="36"/>
    </row>
    <row r="74" spans="1:31" s="2" customFormat="1" ht="24.95" customHeight="1">
      <c r="A74" s="36"/>
      <c r="B74" s="37"/>
      <c r="C74" s="25" t="s">
        <v>105</v>
      </c>
      <c r="D74" s="38"/>
      <c r="E74" s="38"/>
      <c r="F74" s="38"/>
      <c r="G74" s="38"/>
      <c r="H74" s="38"/>
      <c r="I74" s="38"/>
      <c r="J74" s="38"/>
      <c r="K74" s="38"/>
      <c r="L74" s="108"/>
      <c r="S74" s="36"/>
      <c r="T74" s="36"/>
      <c r="U74" s="36"/>
      <c r="V74" s="36"/>
      <c r="W74" s="36"/>
      <c r="X74" s="36"/>
      <c r="Y74" s="36"/>
      <c r="Z74" s="36"/>
      <c r="AA74" s="36"/>
      <c r="AB74" s="36"/>
      <c r="AC74" s="36"/>
      <c r="AD74" s="36"/>
      <c r="AE74" s="36"/>
    </row>
    <row r="75" spans="1:31" s="2" customFormat="1" ht="6.95" customHeight="1">
      <c r="A75" s="36"/>
      <c r="B75" s="37"/>
      <c r="C75" s="38"/>
      <c r="D75" s="38"/>
      <c r="E75" s="38"/>
      <c r="F75" s="38"/>
      <c r="G75" s="38"/>
      <c r="H75" s="38"/>
      <c r="I75" s="38"/>
      <c r="J75" s="38"/>
      <c r="K75" s="38"/>
      <c r="L75" s="108"/>
      <c r="S75" s="36"/>
      <c r="T75" s="36"/>
      <c r="U75" s="36"/>
      <c r="V75" s="36"/>
      <c r="W75" s="36"/>
      <c r="X75" s="36"/>
      <c r="Y75" s="36"/>
      <c r="Z75" s="36"/>
      <c r="AA75" s="36"/>
      <c r="AB75" s="36"/>
      <c r="AC75" s="36"/>
      <c r="AD75" s="36"/>
      <c r="AE75" s="36"/>
    </row>
    <row r="76" spans="1:31" s="2" customFormat="1" ht="12" customHeight="1">
      <c r="A76" s="36"/>
      <c r="B76" s="37"/>
      <c r="C76" s="31" t="s">
        <v>16</v>
      </c>
      <c r="D76" s="38"/>
      <c r="E76" s="38"/>
      <c r="F76" s="38"/>
      <c r="G76" s="38"/>
      <c r="H76" s="38"/>
      <c r="I76" s="38"/>
      <c r="J76" s="38"/>
      <c r="K76" s="38"/>
      <c r="L76" s="108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</row>
    <row r="77" spans="1:31" s="2" customFormat="1" ht="16.5" customHeight="1">
      <c r="A77" s="36"/>
      <c r="B77" s="37"/>
      <c r="C77" s="38"/>
      <c r="D77" s="38"/>
      <c r="E77" s="380" t="str">
        <f>E7</f>
        <v>Přechod pro chodce, ul. Dvořákova, Kyjov</v>
      </c>
      <c r="F77" s="381"/>
      <c r="G77" s="381"/>
      <c r="H77" s="381"/>
      <c r="I77" s="38"/>
      <c r="J77" s="38"/>
      <c r="K77" s="38"/>
      <c r="L77" s="108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</row>
    <row r="78" spans="1:31" s="2" customFormat="1" ht="12" customHeight="1">
      <c r="A78" s="36"/>
      <c r="B78" s="37"/>
      <c r="C78" s="31" t="s">
        <v>93</v>
      </c>
      <c r="D78" s="38"/>
      <c r="E78" s="38"/>
      <c r="F78" s="38"/>
      <c r="G78" s="38"/>
      <c r="H78" s="38"/>
      <c r="I78" s="38"/>
      <c r="J78" s="38"/>
      <c r="K78" s="38"/>
      <c r="L78" s="108"/>
      <c r="S78" s="36"/>
      <c r="T78" s="36"/>
      <c r="U78" s="36"/>
      <c r="V78" s="36"/>
      <c r="W78" s="36"/>
      <c r="X78" s="36"/>
      <c r="Y78" s="36"/>
      <c r="Z78" s="36"/>
      <c r="AA78" s="36"/>
      <c r="AB78" s="36"/>
      <c r="AC78" s="36"/>
      <c r="AD78" s="36"/>
      <c r="AE78" s="36"/>
    </row>
    <row r="79" spans="1:31" s="2" customFormat="1" ht="16.5" customHeight="1">
      <c r="A79" s="36"/>
      <c r="B79" s="37"/>
      <c r="C79" s="38"/>
      <c r="D79" s="38"/>
      <c r="E79" s="352" t="str">
        <f>E9</f>
        <v>SO 101 - Zpevněné plochy</v>
      </c>
      <c r="F79" s="382"/>
      <c r="G79" s="382"/>
      <c r="H79" s="382"/>
      <c r="I79" s="38"/>
      <c r="J79" s="38"/>
      <c r="K79" s="38"/>
      <c r="L79" s="108"/>
      <c r="S79" s="36"/>
      <c r="T79" s="36"/>
      <c r="U79" s="36"/>
      <c r="V79" s="36"/>
      <c r="W79" s="36"/>
      <c r="X79" s="36"/>
      <c r="Y79" s="36"/>
      <c r="Z79" s="36"/>
      <c r="AA79" s="36"/>
      <c r="AB79" s="36"/>
      <c r="AC79" s="36"/>
      <c r="AD79" s="36"/>
      <c r="AE79" s="36"/>
    </row>
    <row r="80" spans="1:31" s="2" customFormat="1" ht="6.95" customHeight="1">
      <c r="A80" s="36"/>
      <c r="B80" s="37"/>
      <c r="C80" s="38"/>
      <c r="D80" s="38"/>
      <c r="E80" s="38"/>
      <c r="F80" s="38"/>
      <c r="G80" s="38"/>
      <c r="H80" s="38"/>
      <c r="I80" s="38"/>
      <c r="J80" s="38"/>
      <c r="K80" s="38"/>
      <c r="L80" s="108"/>
      <c r="S80" s="36"/>
      <c r="T80" s="36"/>
      <c r="U80" s="36"/>
      <c r="V80" s="36"/>
      <c r="W80" s="36"/>
      <c r="X80" s="36"/>
      <c r="Y80" s="36"/>
      <c r="Z80" s="36"/>
      <c r="AA80" s="36"/>
      <c r="AB80" s="36"/>
      <c r="AC80" s="36"/>
      <c r="AD80" s="36"/>
      <c r="AE80" s="36"/>
    </row>
    <row r="81" spans="1:65" s="2" customFormat="1" ht="12" customHeight="1">
      <c r="A81" s="36"/>
      <c r="B81" s="37"/>
      <c r="C81" s="31" t="s">
        <v>21</v>
      </c>
      <c r="D81" s="38"/>
      <c r="E81" s="38"/>
      <c r="F81" s="29" t="str">
        <f>F12</f>
        <v xml:space="preserve"> </v>
      </c>
      <c r="G81" s="38"/>
      <c r="H81" s="38"/>
      <c r="I81" s="31" t="s">
        <v>23</v>
      </c>
      <c r="J81" s="61" t="str">
        <f>IF(J12="","",J12)</f>
        <v>10. 6. 2024</v>
      </c>
      <c r="K81" s="38"/>
      <c r="L81" s="108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</row>
    <row r="82" spans="1:65" s="2" customFormat="1" ht="6.95" customHeight="1">
      <c r="A82" s="36"/>
      <c r="B82" s="37"/>
      <c r="C82" s="38"/>
      <c r="D82" s="38"/>
      <c r="E82" s="38"/>
      <c r="F82" s="38"/>
      <c r="G82" s="38"/>
      <c r="H82" s="38"/>
      <c r="I82" s="38"/>
      <c r="J82" s="38"/>
      <c r="K82" s="38"/>
      <c r="L82" s="108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</row>
    <row r="83" spans="1:65" s="2" customFormat="1" ht="15.2" customHeight="1">
      <c r="A83" s="36"/>
      <c r="B83" s="37"/>
      <c r="C83" s="31" t="s">
        <v>25</v>
      </c>
      <c r="D83" s="38"/>
      <c r="E83" s="38"/>
      <c r="F83" s="29" t="str">
        <f>E15</f>
        <v>Město Kyjov</v>
      </c>
      <c r="G83" s="38"/>
      <c r="H83" s="38"/>
      <c r="I83" s="31" t="s">
        <v>33</v>
      </c>
      <c r="J83" s="34" t="str">
        <f>E21</f>
        <v xml:space="preserve"> Ing. Vojtěch Holub</v>
      </c>
      <c r="K83" s="38"/>
      <c r="L83" s="108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</row>
    <row r="84" spans="1:65" s="2" customFormat="1" ht="15.2" customHeight="1">
      <c r="A84" s="36"/>
      <c r="B84" s="37"/>
      <c r="C84" s="31" t="s">
        <v>31</v>
      </c>
      <c r="D84" s="38"/>
      <c r="E84" s="38"/>
      <c r="F84" s="29" t="str">
        <f>IF(E18="","",E18)</f>
        <v>Vyplň údaj</v>
      </c>
      <c r="G84" s="38"/>
      <c r="H84" s="38"/>
      <c r="I84" s="31" t="s">
        <v>38</v>
      </c>
      <c r="J84" s="34" t="str">
        <f>E24</f>
        <v xml:space="preserve"> Ing. Vojtěch Holub</v>
      </c>
      <c r="K84" s="38"/>
      <c r="L84" s="108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</row>
    <row r="85" spans="1:65" s="2" customFormat="1" ht="10.35" customHeight="1">
      <c r="A85" s="36"/>
      <c r="B85" s="37"/>
      <c r="C85" s="38"/>
      <c r="D85" s="38"/>
      <c r="E85" s="38"/>
      <c r="F85" s="38"/>
      <c r="G85" s="38"/>
      <c r="H85" s="38"/>
      <c r="I85" s="38"/>
      <c r="J85" s="38"/>
      <c r="K85" s="38"/>
      <c r="L85" s="108"/>
      <c r="S85" s="36"/>
      <c r="T85" s="36"/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</row>
    <row r="86" spans="1:65" s="11" customFormat="1" ht="29.25" customHeight="1">
      <c r="A86" s="148"/>
      <c r="B86" s="149"/>
      <c r="C86" s="150" t="s">
        <v>106</v>
      </c>
      <c r="D86" s="151" t="s">
        <v>60</v>
      </c>
      <c r="E86" s="151" t="s">
        <v>56</v>
      </c>
      <c r="F86" s="151" t="s">
        <v>57</v>
      </c>
      <c r="G86" s="151" t="s">
        <v>107</v>
      </c>
      <c r="H86" s="151" t="s">
        <v>108</v>
      </c>
      <c r="I86" s="151" t="s">
        <v>109</v>
      </c>
      <c r="J86" s="151" t="s">
        <v>99</v>
      </c>
      <c r="K86" s="152" t="s">
        <v>110</v>
      </c>
      <c r="L86" s="153"/>
      <c r="M86" s="70" t="s">
        <v>19</v>
      </c>
      <c r="N86" s="71" t="s">
        <v>45</v>
      </c>
      <c r="O86" s="71" t="s">
        <v>111</v>
      </c>
      <c r="P86" s="71" t="s">
        <v>112</v>
      </c>
      <c r="Q86" s="71" t="s">
        <v>113</v>
      </c>
      <c r="R86" s="71" t="s">
        <v>114</v>
      </c>
      <c r="S86" s="71" t="s">
        <v>115</v>
      </c>
      <c r="T86" s="72" t="s">
        <v>116</v>
      </c>
      <c r="U86" s="148"/>
      <c r="V86" s="148"/>
      <c r="W86" s="148"/>
      <c r="X86" s="148"/>
      <c r="Y86" s="148"/>
      <c r="Z86" s="148"/>
      <c r="AA86" s="148"/>
      <c r="AB86" s="148"/>
      <c r="AC86" s="148"/>
      <c r="AD86" s="148"/>
      <c r="AE86" s="148"/>
    </row>
    <row r="87" spans="1:65" s="2" customFormat="1" ht="22.9" customHeight="1">
      <c r="A87" s="36"/>
      <c r="B87" s="37"/>
      <c r="C87" s="77" t="s">
        <v>117</v>
      </c>
      <c r="D87" s="38"/>
      <c r="E87" s="38"/>
      <c r="F87" s="38"/>
      <c r="G87" s="38"/>
      <c r="H87" s="38"/>
      <c r="I87" s="38"/>
      <c r="J87" s="154">
        <f>BK87</f>
        <v>0</v>
      </c>
      <c r="K87" s="38"/>
      <c r="L87" s="41"/>
      <c r="M87" s="73"/>
      <c r="N87" s="155"/>
      <c r="O87" s="74"/>
      <c r="P87" s="156">
        <f>P88+P251</f>
        <v>0</v>
      </c>
      <c r="Q87" s="74"/>
      <c r="R87" s="156">
        <f>R88+R251</f>
        <v>48.825432160000005</v>
      </c>
      <c r="S87" s="74"/>
      <c r="T87" s="157">
        <f>T88+T251</f>
        <v>25.713100000000001</v>
      </c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  <c r="AT87" s="19" t="s">
        <v>74</v>
      </c>
      <c r="AU87" s="19" t="s">
        <v>100</v>
      </c>
      <c r="BK87" s="158">
        <f>BK88+BK251</f>
        <v>0</v>
      </c>
    </row>
    <row r="88" spans="1:65" s="12" customFormat="1" ht="25.9" customHeight="1">
      <c r="B88" s="159"/>
      <c r="C88" s="160"/>
      <c r="D88" s="161" t="s">
        <v>74</v>
      </c>
      <c r="E88" s="162" t="s">
        <v>181</v>
      </c>
      <c r="F88" s="162" t="s">
        <v>182</v>
      </c>
      <c r="G88" s="160"/>
      <c r="H88" s="160"/>
      <c r="I88" s="163"/>
      <c r="J88" s="164">
        <f>BK88</f>
        <v>0</v>
      </c>
      <c r="K88" s="160"/>
      <c r="L88" s="165"/>
      <c r="M88" s="166"/>
      <c r="N88" s="167"/>
      <c r="O88" s="167"/>
      <c r="P88" s="168">
        <f>P89+P150+P194+P235+P248</f>
        <v>0</v>
      </c>
      <c r="Q88" s="167"/>
      <c r="R88" s="168">
        <f>R89+R150+R194+R235+R248</f>
        <v>48.824574660000003</v>
      </c>
      <c r="S88" s="167"/>
      <c r="T88" s="169">
        <f>T89+T150+T194+T235+T248</f>
        <v>25.713100000000001</v>
      </c>
      <c r="AR88" s="170" t="s">
        <v>83</v>
      </c>
      <c r="AT88" s="171" t="s">
        <v>74</v>
      </c>
      <c r="AU88" s="171" t="s">
        <v>75</v>
      </c>
      <c r="AY88" s="170" t="s">
        <v>120</v>
      </c>
      <c r="BK88" s="172">
        <f>BK89+BK150+BK194+BK235+BK248</f>
        <v>0</v>
      </c>
    </row>
    <row r="89" spans="1:65" s="12" customFormat="1" ht="22.9" customHeight="1">
      <c r="B89" s="159"/>
      <c r="C89" s="160"/>
      <c r="D89" s="161" t="s">
        <v>74</v>
      </c>
      <c r="E89" s="173" t="s">
        <v>83</v>
      </c>
      <c r="F89" s="173" t="s">
        <v>183</v>
      </c>
      <c r="G89" s="160"/>
      <c r="H89" s="160"/>
      <c r="I89" s="163"/>
      <c r="J89" s="174">
        <f>BK89</f>
        <v>0</v>
      </c>
      <c r="K89" s="160"/>
      <c r="L89" s="165"/>
      <c r="M89" s="166"/>
      <c r="N89" s="167"/>
      <c r="O89" s="167"/>
      <c r="P89" s="168">
        <f>SUM(P90:P149)</f>
        <v>0</v>
      </c>
      <c r="Q89" s="167"/>
      <c r="R89" s="168">
        <f>SUM(R90:R149)</f>
        <v>2.8000000000000003E-4</v>
      </c>
      <c r="S89" s="167"/>
      <c r="T89" s="169">
        <f>SUM(T90:T149)</f>
        <v>25.549099999999999</v>
      </c>
      <c r="AR89" s="170" t="s">
        <v>83</v>
      </c>
      <c r="AT89" s="171" t="s">
        <v>74</v>
      </c>
      <c r="AU89" s="171" t="s">
        <v>83</v>
      </c>
      <c r="AY89" s="170" t="s">
        <v>120</v>
      </c>
      <c r="BK89" s="172">
        <f>SUM(BK90:BK149)</f>
        <v>0</v>
      </c>
    </row>
    <row r="90" spans="1:65" s="2" customFormat="1" ht="66.75" customHeight="1">
      <c r="A90" s="36"/>
      <c r="B90" s="37"/>
      <c r="C90" s="175" t="s">
        <v>83</v>
      </c>
      <c r="D90" s="175" t="s">
        <v>123</v>
      </c>
      <c r="E90" s="176" t="s">
        <v>446</v>
      </c>
      <c r="F90" s="177" t="s">
        <v>447</v>
      </c>
      <c r="G90" s="178" t="s">
        <v>186</v>
      </c>
      <c r="H90" s="179">
        <v>30.9</v>
      </c>
      <c r="I90" s="180"/>
      <c r="J90" s="181">
        <f>ROUND(I90*H90,2)</f>
        <v>0</v>
      </c>
      <c r="K90" s="177" t="s">
        <v>187</v>
      </c>
      <c r="L90" s="41"/>
      <c r="M90" s="182" t="s">
        <v>19</v>
      </c>
      <c r="N90" s="183" t="s">
        <v>46</v>
      </c>
      <c r="O90" s="66"/>
      <c r="P90" s="184">
        <f>O90*H90</f>
        <v>0</v>
      </c>
      <c r="Q90" s="184">
        <v>0</v>
      </c>
      <c r="R90" s="184">
        <f>Q90*H90</f>
        <v>0</v>
      </c>
      <c r="S90" s="184">
        <v>0.26</v>
      </c>
      <c r="T90" s="185">
        <f>S90*H90</f>
        <v>8.0340000000000007</v>
      </c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  <c r="AR90" s="186" t="s">
        <v>139</v>
      </c>
      <c r="AT90" s="186" t="s">
        <v>123</v>
      </c>
      <c r="AU90" s="186" t="s">
        <v>85</v>
      </c>
      <c r="AY90" s="19" t="s">
        <v>120</v>
      </c>
      <c r="BE90" s="187">
        <f>IF(N90="základní",J90,0)</f>
        <v>0</v>
      </c>
      <c r="BF90" s="187">
        <f>IF(N90="snížená",J90,0)</f>
        <v>0</v>
      </c>
      <c r="BG90" s="187">
        <f>IF(N90="zákl. přenesená",J90,0)</f>
        <v>0</v>
      </c>
      <c r="BH90" s="187">
        <f>IF(N90="sníž. přenesená",J90,0)</f>
        <v>0</v>
      </c>
      <c r="BI90" s="187">
        <f>IF(N90="nulová",J90,0)</f>
        <v>0</v>
      </c>
      <c r="BJ90" s="19" t="s">
        <v>83</v>
      </c>
      <c r="BK90" s="187">
        <f>ROUND(I90*H90,2)</f>
        <v>0</v>
      </c>
      <c r="BL90" s="19" t="s">
        <v>139</v>
      </c>
      <c r="BM90" s="186" t="s">
        <v>448</v>
      </c>
    </row>
    <row r="91" spans="1:65" s="2" customFormat="1" ht="11.25">
      <c r="A91" s="36"/>
      <c r="B91" s="37"/>
      <c r="C91" s="38"/>
      <c r="D91" s="211" t="s">
        <v>189</v>
      </c>
      <c r="E91" s="38"/>
      <c r="F91" s="212" t="s">
        <v>449</v>
      </c>
      <c r="G91" s="38"/>
      <c r="H91" s="38"/>
      <c r="I91" s="213"/>
      <c r="J91" s="38"/>
      <c r="K91" s="38"/>
      <c r="L91" s="41"/>
      <c r="M91" s="214"/>
      <c r="N91" s="215"/>
      <c r="O91" s="66"/>
      <c r="P91" s="66"/>
      <c r="Q91" s="66"/>
      <c r="R91" s="66"/>
      <c r="S91" s="66"/>
      <c r="T91" s="67"/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  <c r="AT91" s="19" t="s">
        <v>189</v>
      </c>
      <c r="AU91" s="19" t="s">
        <v>85</v>
      </c>
    </row>
    <row r="92" spans="1:65" s="13" customFormat="1" ht="11.25">
      <c r="B92" s="188"/>
      <c r="C92" s="189"/>
      <c r="D92" s="190" t="s">
        <v>132</v>
      </c>
      <c r="E92" s="191" t="s">
        <v>19</v>
      </c>
      <c r="F92" s="192" t="s">
        <v>450</v>
      </c>
      <c r="G92" s="189"/>
      <c r="H92" s="193">
        <v>24.5</v>
      </c>
      <c r="I92" s="194"/>
      <c r="J92" s="189"/>
      <c r="K92" s="189"/>
      <c r="L92" s="195"/>
      <c r="M92" s="196"/>
      <c r="N92" s="197"/>
      <c r="O92" s="197"/>
      <c r="P92" s="197"/>
      <c r="Q92" s="197"/>
      <c r="R92" s="197"/>
      <c r="S92" s="197"/>
      <c r="T92" s="198"/>
      <c r="AT92" s="199" t="s">
        <v>132</v>
      </c>
      <c r="AU92" s="199" t="s">
        <v>85</v>
      </c>
      <c r="AV92" s="13" t="s">
        <v>85</v>
      </c>
      <c r="AW92" s="13" t="s">
        <v>37</v>
      </c>
      <c r="AX92" s="13" t="s">
        <v>75</v>
      </c>
      <c r="AY92" s="199" t="s">
        <v>120</v>
      </c>
    </row>
    <row r="93" spans="1:65" s="13" customFormat="1" ht="11.25">
      <c r="B93" s="188"/>
      <c r="C93" s="189"/>
      <c r="D93" s="190" t="s">
        <v>132</v>
      </c>
      <c r="E93" s="191" t="s">
        <v>19</v>
      </c>
      <c r="F93" s="192" t="s">
        <v>451</v>
      </c>
      <c r="G93" s="189"/>
      <c r="H93" s="193">
        <v>6.4</v>
      </c>
      <c r="I93" s="194"/>
      <c r="J93" s="189"/>
      <c r="K93" s="189"/>
      <c r="L93" s="195"/>
      <c r="M93" s="196"/>
      <c r="N93" s="197"/>
      <c r="O93" s="197"/>
      <c r="P93" s="197"/>
      <c r="Q93" s="197"/>
      <c r="R93" s="197"/>
      <c r="S93" s="197"/>
      <c r="T93" s="198"/>
      <c r="AT93" s="199" t="s">
        <v>132</v>
      </c>
      <c r="AU93" s="199" t="s">
        <v>85</v>
      </c>
      <c r="AV93" s="13" t="s">
        <v>85</v>
      </c>
      <c r="AW93" s="13" t="s">
        <v>37</v>
      </c>
      <c r="AX93" s="13" t="s">
        <v>75</v>
      </c>
      <c r="AY93" s="199" t="s">
        <v>120</v>
      </c>
    </row>
    <row r="94" spans="1:65" s="14" customFormat="1" ht="11.25">
      <c r="B94" s="200"/>
      <c r="C94" s="201"/>
      <c r="D94" s="190" t="s">
        <v>132</v>
      </c>
      <c r="E94" s="202" t="s">
        <v>19</v>
      </c>
      <c r="F94" s="203" t="s">
        <v>167</v>
      </c>
      <c r="G94" s="201"/>
      <c r="H94" s="204">
        <v>30.9</v>
      </c>
      <c r="I94" s="205"/>
      <c r="J94" s="201"/>
      <c r="K94" s="201"/>
      <c r="L94" s="206"/>
      <c r="M94" s="216"/>
      <c r="N94" s="217"/>
      <c r="O94" s="217"/>
      <c r="P94" s="217"/>
      <c r="Q94" s="217"/>
      <c r="R94" s="217"/>
      <c r="S94" s="217"/>
      <c r="T94" s="218"/>
      <c r="AT94" s="210" t="s">
        <v>132</v>
      </c>
      <c r="AU94" s="210" t="s">
        <v>85</v>
      </c>
      <c r="AV94" s="14" t="s">
        <v>139</v>
      </c>
      <c r="AW94" s="14" t="s">
        <v>37</v>
      </c>
      <c r="AX94" s="14" t="s">
        <v>83</v>
      </c>
      <c r="AY94" s="210" t="s">
        <v>120</v>
      </c>
    </row>
    <row r="95" spans="1:65" s="2" customFormat="1" ht="62.65" customHeight="1">
      <c r="A95" s="36"/>
      <c r="B95" s="37"/>
      <c r="C95" s="175" t="s">
        <v>85</v>
      </c>
      <c r="D95" s="175" t="s">
        <v>123</v>
      </c>
      <c r="E95" s="176" t="s">
        <v>452</v>
      </c>
      <c r="F95" s="177" t="s">
        <v>453</v>
      </c>
      <c r="G95" s="178" t="s">
        <v>186</v>
      </c>
      <c r="H95" s="179">
        <v>15.5</v>
      </c>
      <c r="I95" s="180"/>
      <c r="J95" s="181">
        <f>ROUND(I95*H95,2)</f>
        <v>0</v>
      </c>
      <c r="K95" s="177" t="s">
        <v>187</v>
      </c>
      <c r="L95" s="41"/>
      <c r="M95" s="182" t="s">
        <v>19</v>
      </c>
      <c r="N95" s="183" t="s">
        <v>46</v>
      </c>
      <c r="O95" s="66"/>
      <c r="P95" s="184">
        <f>O95*H95</f>
        <v>0</v>
      </c>
      <c r="Q95" s="184">
        <v>0</v>
      </c>
      <c r="R95" s="184">
        <f>Q95*H95</f>
        <v>0</v>
      </c>
      <c r="S95" s="184">
        <v>0.17</v>
      </c>
      <c r="T95" s="185">
        <f>S95*H95</f>
        <v>2.6350000000000002</v>
      </c>
      <c r="U95" s="36"/>
      <c r="V95" s="36"/>
      <c r="W95" s="36"/>
      <c r="X95" s="36"/>
      <c r="Y95" s="36"/>
      <c r="Z95" s="36"/>
      <c r="AA95" s="36"/>
      <c r="AB95" s="36"/>
      <c r="AC95" s="36"/>
      <c r="AD95" s="36"/>
      <c r="AE95" s="36"/>
      <c r="AR95" s="186" t="s">
        <v>139</v>
      </c>
      <c r="AT95" s="186" t="s">
        <v>123</v>
      </c>
      <c r="AU95" s="186" t="s">
        <v>85</v>
      </c>
      <c r="AY95" s="19" t="s">
        <v>120</v>
      </c>
      <c r="BE95" s="187">
        <f>IF(N95="základní",J95,0)</f>
        <v>0</v>
      </c>
      <c r="BF95" s="187">
        <f>IF(N95="snížená",J95,0)</f>
        <v>0</v>
      </c>
      <c r="BG95" s="187">
        <f>IF(N95="zákl. přenesená",J95,0)</f>
        <v>0</v>
      </c>
      <c r="BH95" s="187">
        <f>IF(N95="sníž. přenesená",J95,0)</f>
        <v>0</v>
      </c>
      <c r="BI95" s="187">
        <f>IF(N95="nulová",J95,0)</f>
        <v>0</v>
      </c>
      <c r="BJ95" s="19" t="s">
        <v>83</v>
      </c>
      <c r="BK95" s="187">
        <f>ROUND(I95*H95,2)</f>
        <v>0</v>
      </c>
      <c r="BL95" s="19" t="s">
        <v>139</v>
      </c>
      <c r="BM95" s="186" t="s">
        <v>454</v>
      </c>
    </row>
    <row r="96" spans="1:65" s="2" customFormat="1" ht="11.25">
      <c r="A96" s="36"/>
      <c r="B96" s="37"/>
      <c r="C96" s="38"/>
      <c r="D96" s="211" t="s">
        <v>189</v>
      </c>
      <c r="E96" s="38"/>
      <c r="F96" s="212" t="s">
        <v>455</v>
      </c>
      <c r="G96" s="38"/>
      <c r="H96" s="38"/>
      <c r="I96" s="213"/>
      <c r="J96" s="38"/>
      <c r="K96" s="38"/>
      <c r="L96" s="41"/>
      <c r="M96" s="214"/>
      <c r="N96" s="215"/>
      <c r="O96" s="66"/>
      <c r="P96" s="66"/>
      <c r="Q96" s="66"/>
      <c r="R96" s="66"/>
      <c r="S96" s="66"/>
      <c r="T96" s="67"/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  <c r="AT96" s="19" t="s">
        <v>189</v>
      </c>
      <c r="AU96" s="19" t="s">
        <v>85</v>
      </c>
    </row>
    <row r="97" spans="1:65" s="13" customFormat="1" ht="11.25">
      <c r="B97" s="188"/>
      <c r="C97" s="189"/>
      <c r="D97" s="190" t="s">
        <v>132</v>
      </c>
      <c r="E97" s="191" t="s">
        <v>19</v>
      </c>
      <c r="F97" s="192" t="s">
        <v>451</v>
      </c>
      <c r="G97" s="189"/>
      <c r="H97" s="193">
        <v>6.4</v>
      </c>
      <c r="I97" s="194"/>
      <c r="J97" s="189"/>
      <c r="K97" s="189"/>
      <c r="L97" s="195"/>
      <c r="M97" s="196"/>
      <c r="N97" s="197"/>
      <c r="O97" s="197"/>
      <c r="P97" s="197"/>
      <c r="Q97" s="197"/>
      <c r="R97" s="197"/>
      <c r="S97" s="197"/>
      <c r="T97" s="198"/>
      <c r="AT97" s="199" t="s">
        <v>132</v>
      </c>
      <c r="AU97" s="199" t="s">
        <v>85</v>
      </c>
      <c r="AV97" s="13" t="s">
        <v>85</v>
      </c>
      <c r="AW97" s="13" t="s">
        <v>37</v>
      </c>
      <c r="AX97" s="13" t="s">
        <v>75</v>
      </c>
      <c r="AY97" s="199" t="s">
        <v>120</v>
      </c>
    </row>
    <row r="98" spans="1:65" s="13" customFormat="1" ht="11.25">
      <c r="B98" s="188"/>
      <c r="C98" s="189"/>
      <c r="D98" s="190" t="s">
        <v>132</v>
      </c>
      <c r="E98" s="191" t="s">
        <v>19</v>
      </c>
      <c r="F98" s="192" t="s">
        <v>456</v>
      </c>
      <c r="G98" s="189"/>
      <c r="H98" s="193">
        <v>9.1</v>
      </c>
      <c r="I98" s="194"/>
      <c r="J98" s="189"/>
      <c r="K98" s="189"/>
      <c r="L98" s="195"/>
      <c r="M98" s="196"/>
      <c r="N98" s="197"/>
      <c r="O98" s="197"/>
      <c r="P98" s="197"/>
      <c r="Q98" s="197"/>
      <c r="R98" s="197"/>
      <c r="S98" s="197"/>
      <c r="T98" s="198"/>
      <c r="AT98" s="199" t="s">
        <v>132</v>
      </c>
      <c r="AU98" s="199" t="s">
        <v>85</v>
      </c>
      <c r="AV98" s="13" t="s">
        <v>85</v>
      </c>
      <c r="AW98" s="13" t="s">
        <v>37</v>
      </c>
      <c r="AX98" s="13" t="s">
        <v>75</v>
      </c>
      <c r="AY98" s="199" t="s">
        <v>120</v>
      </c>
    </row>
    <row r="99" spans="1:65" s="14" customFormat="1" ht="11.25">
      <c r="B99" s="200"/>
      <c r="C99" s="201"/>
      <c r="D99" s="190" t="s">
        <v>132</v>
      </c>
      <c r="E99" s="202" t="s">
        <v>19</v>
      </c>
      <c r="F99" s="203" t="s">
        <v>167</v>
      </c>
      <c r="G99" s="201"/>
      <c r="H99" s="204">
        <v>15.5</v>
      </c>
      <c r="I99" s="205"/>
      <c r="J99" s="201"/>
      <c r="K99" s="201"/>
      <c r="L99" s="206"/>
      <c r="M99" s="216"/>
      <c r="N99" s="217"/>
      <c r="O99" s="217"/>
      <c r="P99" s="217"/>
      <c r="Q99" s="217"/>
      <c r="R99" s="217"/>
      <c r="S99" s="217"/>
      <c r="T99" s="218"/>
      <c r="AT99" s="210" t="s">
        <v>132</v>
      </c>
      <c r="AU99" s="210" t="s">
        <v>85</v>
      </c>
      <c r="AV99" s="14" t="s">
        <v>139</v>
      </c>
      <c r="AW99" s="14" t="s">
        <v>37</v>
      </c>
      <c r="AX99" s="14" t="s">
        <v>83</v>
      </c>
      <c r="AY99" s="210" t="s">
        <v>120</v>
      </c>
    </row>
    <row r="100" spans="1:65" s="2" customFormat="1" ht="66.75" customHeight="1">
      <c r="A100" s="36"/>
      <c r="B100" s="37"/>
      <c r="C100" s="175" t="s">
        <v>134</v>
      </c>
      <c r="D100" s="175" t="s">
        <v>123</v>
      </c>
      <c r="E100" s="176" t="s">
        <v>457</v>
      </c>
      <c r="F100" s="177" t="s">
        <v>458</v>
      </c>
      <c r="G100" s="178" t="s">
        <v>186</v>
      </c>
      <c r="H100" s="179">
        <v>24.5</v>
      </c>
      <c r="I100" s="180"/>
      <c r="J100" s="181">
        <f>ROUND(I100*H100,2)</f>
        <v>0</v>
      </c>
      <c r="K100" s="177" t="s">
        <v>187</v>
      </c>
      <c r="L100" s="41"/>
      <c r="M100" s="182" t="s">
        <v>19</v>
      </c>
      <c r="N100" s="183" t="s">
        <v>46</v>
      </c>
      <c r="O100" s="66"/>
      <c r="P100" s="184">
        <f>O100*H100</f>
        <v>0</v>
      </c>
      <c r="Q100" s="184">
        <v>0</v>
      </c>
      <c r="R100" s="184">
        <f>Q100*H100</f>
        <v>0</v>
      </c>
      <c r="S100" s="184">
        <v>0.28999999999999998</v>
      </c>
      <c r="T100" s="185">
        <f>S100*H100</f>
        <v>7.1049999999999995</v>
      </c>
      <c r="U100" s="36"/>
      <c r="V100" s="36"/>
      <c r="W100" s="36"/>
      <c r="X100" s="36"/>
      <c r="Y100" s="36"/>
      <c r="Z100" s="36"/>
      <c r="AA100" s="36"/>
      <c r="AB100" s="36"/>
      <c r="AC100" s="36"/>
      <c r="AD100" s="36"/>
      <c r="AE100" s="36"/>
      <c r="AR100" s="186" t="s">
        <v>139</v>
      </c>
      <c r="AT100" s="186" t="s">
        <v>123</v>
      </c>
      <c r="AU100" s="186" t="s">
        <v>85</v>
      </c>
      <c r="AY100" s="19" t="s">
        <v>120</v>
      </c>
      <c r="BE100" s="187">
        <f>IF(N100="základní",J100,0)</f>
        <v>0</v>
      </c>
      <c r="BF100" s="187">
        <f>IF(N100="snížená",J100,0)</f>
        <v>0</v>
      </c>
      <c r="BG100" s="187">
        <f>IF(N100="zákl. přenesená",J100,0)</f>
        <v>0</v>
      </c>
      <c r="BH100" s="187">
        <f>IF(N100="sníž. přenesená",J100,0)</f>
        <v>0</v>
      </c>
      <c r="BI100" s="187">
        <f>IF(N100="nulová",J100,0)</f>
        <v>0</v>
      </c>
      <c r="BJ100" s="19" t="s">
        <v>83</v>
      </c>
      <c r="BK100" s="187">
        <f>ROUND(I100*H100,2)</f>
        <v>0</v>
      </c>
      <c r="BL100" s="19" t="s">
        <v>139</v>
      </c>
      <c r="BM100" s="186" t="s">
        <v>459</v>
      </c>
    </row>
    <row r="101" spans="1:65" s="2" customFormat="1" ht="11.25">
      <c r="A101" s="36"/>
      <c r="B101" s="37"/>
      <c r="C101" s="38"/>
      <c r="D101" s="211" t="s">
        <v>189</v>
      </c>
      <c r="E101" s="38"/>
      <c r="F101" s="212" t="s">
        <v>460</v>
      </c>
      <c r="G101" s="38"/>
      <c r="H101" s="38"/>
      <c r="I101" s="213"/>
      <c r="J101" s="38"/>
      <c r="K101" s="38"/>
      <c r="L101" s="41"/>
      <c r="M101" s="214"/>
      <c r="N101" s="215"/>
      <c r="O101" s="66"/>
      <c r="P101" s="66"/>
      <c r="Q101" s="66"/>
      <c r="R101" s="66"/>
      <c r="S101" s="66"/>
      <c r="T101" s="67"/>
      <c r="U101" s="36"/>
      <c r="V101" s="36"/>
      <c r="W101" s="36"/>
      <c r="X101" s="36"/>
      <c r="Y101" s="36"/>
      <c r="Z101" s="36"/>
      <c r="AA101" s="36"/>
      <c r="AB101" s="36"/>
      <c r="AC101" s="36"/>
      <c r="AD101" s="36"/>
      <c r="AE101" s="36"/>
      <c r="AT101" s="19" t="s">
        <v>189</v>
      </c>
      <c r="AU101" s="19" t="s">
        <v>85</v>
      </c>
    </row>
    <row r="102" spans="1:65" s="13" customFormat="1" ht="11.25">
      <c r="B102" s="188"/>
      <c r="C102" s="189"/>
      <c r="D102" s="190" t="s">
        <v>132</v>
      </c>
      <c r="E102" s="191" t="s">
        <v>19</v>
      </c>
      <c r="F102" s="192" t="s">
        <v>450</v>
      </c>
      <c r="G102" s="189"/>
      <c r="H102" s="193">
        <v>24.5</v>
      </c>
      <c r="I102" s="194"/>
      <c r="J102" s="189"/>
      <c r="K102" s="189"/>
      <c r="L102" s="195"/>
      <c r="M102" s="196"/>
      <c r="N102" s="197"/>
      <c r="O102" s="197"/>
      <c r="P102" s="197"/>
      <c r="Q102" s="197"/>
      <c r="R102" s="197"/>
      <c r="S102" s="197"/>
      <c r="T102" s="198"/>
      <c r="AT102" s="199" t="s">
        <v>132</v>
      </c>
      <c r="AU102" s="199" t="s">
        <v>85</v>
      </c>
      <c r="AV102" s="13" t="s">
        <v>85</v>
      </c>
      <c r="AW102" s="13" t="s">
        <v>37</v>
      </c>
      <c r="AX102" s="13" t="s">
        <v>83</v>
      </c>
      <c r="AY102" s="199" t="s">
        <v>120</v>
      </c>
    </row>
    <row r="103" spans="1:65" s="2" customFormat="1" ht="55.5" customHeight="1">
      <c r="A103" s="36"/>
      <c r="B103" s="37"/>
      <c r="C103" s="175" t="s">
        <v>139</v>
      </c>
      <c r="D103" s="175" t="s">
        <v>123</v>
      </c>
      <c r="E103" s="176" t="s">
        <v>461</v>
      </c>
      <c r="F103" s="177" t="s">
        <v>462</v>
      </c>
      <c r="G103" s="178" t="s">
        <v>186</v>
      </c>
      <c r="H103" s="179">
        <v>9.1</v>
      </c>
      <c r="I103" s="180"/>
      <c r="J103" s="181">
        <f>ROUND(I103*H103,2)</f>
        <v>0</v>
      </c>
      <c r="K103" s="177" t="s">
        <v>187</v>
      </c>
      <c r="L103" s="41"/>
      <c r="M103" s="182" t="s">
        <v>19</v>
      </c>
      <c r="N103" s="183" t="s">
        <v>46</v>
      </c>
      <c r="O103" s="66"/>
      <c r="P103" s="184">
        <f>O103*H103</f>
        <v>0</v>
      </c>
      <c r="Q103" s="184">
        <v>0</v>
      </c>
      <c r="R103" s="184">
        <f>Q103*H103</f>
        <v>0</v>
      </c>
      <c r="S103" s="184">
        <v>0.316</v>
      </c>
      <c r="T103" s="185">
        <f>S103*H103</f>
        <v>2.8755999999999999</v>
      </c>
      <c r="U103" s="36"/>
      <c r="V103" s="36"/>
      <c r="W103" s="36"/>
      <c r="X103" s="36"/>
      <c r="Y103" s="36"/>
      <c r="Z103" s="36"/>
      <c r="AA103" s="36"/>
      <c r="AB103" s="36"/>
      <c r="AC103" s="36"/>
      <c r="AD103" s="36"/>
      <c r="AE103" s="36"/>
      <c r="AR103" s="186" t="s">
        <v>139</v>
      </c>
      <c r="AT103" s="186" t="s">
        <v>123</v>
      </c>
      <c r="AU103" s="186" t="s">
        <v>85</v>
      </c>
      <c r="AY103" s="19" t="s">
        <v>120</v>
      </c>
      <c r="BE103" s="187">
        <f>IF(N103="základní",J103,0)</f>
        <v>0</v>
      </c>
      <c r="BF103" s="187">
        <f>IF(N103="snížená",J103,0)</f>
        <v>0</v>
      </c>
      <c r="BG103" s="187">
        <f>IF(N103="zákl. přenesená",J103,0)</f>
        <v>0</v>
      </c>
      <c r="BH103" s="187">
        <f>IF(N103="sníž. přenesená",J103,0)</f>
        <v>0</v>
      </c>
      <c r="BI103" s="187">
        <f>IF(N103="nulová",J103,0)</f>
        <v>0</v>
      </c>
      <c r="BJ103" s="19" t="s">
        <v>83</v>
      </c>
      <c r="BK103" s="187">
        <f>ROUND(I103*H103,2)</f>
        <v>0</v>
      </c>
      <c r="BL103" s="19" t="s">
        <v>139</v>
      </c>
      <c r="BM103" s="186" t="s">
        <v>463</v>
      </c>
    </row>
    <row r="104" spans="1:65" s="2" customFormat="1" ht="11.25">
      <c r="A104" s="36"/>
      <c r="B104" s="37"/>
      <c r="C104" s="38"/>
      <c r="D104" s="211" t="s">
        <v>189</v>
      </c>
      <c r="E104" s="38"/>
      <c r="F104" s="212" t="s">
        <v>464</v>
      </c>
      <c r="G104" s="38"/>
      <c r="H104" s="38"/>
      <c r="I104" s="213"/>
      <c r="J104" s="38"/>
      <c r="K104" s="38"/>
      <c r="L104" s="41"/>
      <c r="M104" s="214"/>
      <c r="N104" s="215"/>
      <c r="O104" s="66"/>
      <c r="P104" s="66"/>
      <c r="Q104" s="66"/>
      <c r="R104" s="66"/>
      <c r="S104" s="66"/>
      <c r="T104" s="67"/>
      <c r="U104" s="36"/>
      <c r="V104" s="36"/>
      <c r="W104" s="36"/>
      <c r="X104" s="36"/>
      <c r="Y104" s="36"/>
      <c r="Z104" s="36"/>
      <c r="AA104" s="36"/>
      <c r="AB104" s="36"/>
      <c r="AC104" s="36"/>
      <c r="AD104" s="36"/>
      <c r="AE104" s="36"/>
      <c r="AT104" s="19" t="s">
        <v>189</v>
      </c>
      <c r="AU104" s="19" t="s">
        <v>85</v>
      </c>
    </row>
    <row r="105" spans="1:65" s="13" customFormat="1" ht="11.25">
      <c r="B105" s="188"/>
      <c r="C105" s="189"/>
      <c r="D105" s="190" t="s">
        <v>132</v>
      </c>
      <c r="E105" s="191" t="s">
        <v>19</v>
      </c>
      <c r="F105" s="192" t="s">
        <v>456</v>
      </c>
      <c r="G105" s="189"/>
      <c r="H105" s="193">
        <v>9.1</v>
      </c>
      <c r="I105" s="194"/>
      <c r="J105" s="189"/>
      <c r="K105" s="189"/>
      <c r="L105" s="195"/>
      <c r="M105" s="196"/>
      <c r="N105" s="197"/>
      <c r="O105" s="197"/>
      <c r="P105" s="197"/>
      <c r="Q105" s="197"/>
      <c r="R105" s="197"/>
      <c r="S105" s="197"/>
      <c r="T105" s="198"/>
      <c r="AT105" s="199" t="s">
        <v>132</v>
      </c>
      <c r="AU105" s="199" t="s">
        <v>85</v>
      </c>
      <c r="AV105" s="13" t="s">
        <v>85</v>
      </c>
      <c r="AW105" s="13" t="s">
        <v>37</v>
      </c>
      <c r="AX105" s="13" t="s">
        <v>83</v>
      </c>
      <c r="AY105" s="199" t="s">
        <v>120</v>
      </c>
    </row>
    <row r="106" spans="1:65" s="2" customFormat="1" ht="49.15" customHeight="1">
      <c r="A106" s="36"/>
      <c r="B106" s="37"/>
      <c r="C106" s="175" t="s">
        <v>119</v>
      </c>
      <c r="D106" s="175" t="s">
        <v>123</v>
      </c>
      <c r="E106" s="176" t="s">
        <v>465</v>
      </c>
      <c r="F106" s="177" t="s">
        <v>466</v>
      </c>
      <c r="G106" s="178" t="s">
        <v>215</v>
      </c>
      <c r="H106" s="179">
        <v>23.9</v>
      </c>
      <c r="I106" s="180"/>
      <c r="J106" s="181">
        <f>ROUND(I106*H106,2)</f>
        <v>0</v>
      </c>
      <c r="K106" s="177" t="s">
        <v>187</v>
      </c>
      <c r="L106" s="41"/>
      <c r="M106" s="182" t="s">
        <v>19</v>
      </c>
      <c r="N106" s="183" t="s">
        <v>46</v>
      </c>
      <c r="O106" s="66"/>
      <c r="P106" s="184">
        <f>O106*H106</f>
        <v>0</v>
      </c>
      <c r="Q106" s="184">
        <v>0</v>
      </c>
      <c r="R106" s="184">
        <f>Q106*H106</f>
        <v>0</v>
      </c>
      <c r="S106" s="184">
        <v>0.20499999999999999</v>
      </c>
      <c r="T106" s="185">
        <f>S106*H106</f>
        <v>4.8994999999999997</v>
      </c>
      <c r="U106" s="36"/>
      <c r="V106" s="36"/>
      <c r="W106" s="36"/>
      <c r="X106" s="36"/>
      <c r="Y106" s="36"/>
      <c r="Z106" s="36"/>
      <c r="AA106" s="36"/>
      <c r="AB106" s="36"/>
      <c r="AC106" s="36"/>
      <c r="AD106" s="36"/>
      <c r="AE106" s="36"/>
      <c r="AR106" s="186" t="s">
        <v>139</v>
      </c>
      <c r="AT106" s="186" t="s">
        <v>123</v>
      </c>
      <c r="AU106" s="186" t="s">
        <v>85</v>
      </c>
      <c r="AY106" s="19" t="s">
        <v>120</v>
      </c>
      <c r="BE106" s="187">
        <f>IF(N106="základní",J106,0)</f>
        <v>0</v>
      </c>
      <c r="BF106" s="187">
        <f>IF(N106="snížená",J106,0)</f>
        <v>0</v>
      </c>
      <c r="BG106" s="187">
        <f>IF(N106="zákl. přenesená",J106,0)</f>
        <v>0</v>
      </c>
      <c r="BH106" s="187">
        <f>IF(N106="sníž. přenesená",J106,0)</f>
        <v>0</v>
      </c>
      <c r="BI106" s="187">
        <f>IF(N106="nulová",J106,0)</f>
        <v>0</v>
      </c>
      <c r="BJ106" s="19" t="s">
        <v>83</v>
      </c>
      <c r="BK106" s="187">
        <f>ROUND(I106*H106,2)</f>
        <v>0</v>
      </c>
      <c r="BL106" s="19" t="s">
        <v>139</v>
      </c>
      <c r="BM106" s="186" t="s">
        <v>467</v>
      </c>
    </row>
    <row r="107" spans="1:65" s="2" customFormat="1" ht="11.25">
      <c r="A107" s="36"/>
      <c r="B107" s="37"/>
      <c r="C107" s="38"/>
      <c r="D107" s="211" t="s">
        <v>189</v>
      </c>
      <c r="E107" s="38"/>
      <c r="F107" s="212" t="s">
        <v>468</v>
      </c>
      <c r="G107" s="38"/>
      <c r="H107" s="38"/>
      <c r="I107" s="213"/>
      <c r="J107" s="38"/>
      <c r="K107" s="38"/>
      <c r="L107" s="41"/>
      <c r="M107" s="214"/>
      <c r="N107" s="215"/>
      <c r="O107" s="66"/>
      <c r="P107" s="66"/>
      <c r="Q107" s="66"/>
      <c r="R107" s="66"/>
      <c r="S107" s="66"/>
      <c r="T107" s="67"/>
      <c r="U107" s="36"/>
      <c r="V107" s="36"/>
      <c r="W107" s="36"/>
      <c r="X107" s="36"/>
      <c r="Y107" s="36"/>
      <c r="Z107" s="36"/>
      <c r="AA107" s="36"/>
      <c r="AB107" s="36"/>
      <c r="AC107" s="36"/>
      <c r="AD107" s="36"/>
      <c r="AE107" s="36"/>
      <c r="AT107" s="19" t="s">
        <v>189</v>
      </c>
      <c r="AU107" s="19" t="s">
        <v>85</v>
      </c>
    </row>
    <row r="108" spans="1:65" s="13" customFormat="1" ht="11.25">
      <c r="B108" s="188"/>
      <c r="C108" s="189"/>
      <c r="D108" s="190" t="s">
        <v>132</v>
      </c>
      <c r="E108" s="191" t="s">
        <v>19</v>
      </c>
      <c r="F108" s="192" t="s">
        <v>469</v>
      </c>
      <c r="G108" s="189"/>
      <c r="H108" s="193">
        <v>18.2</v>
      </c>
      <c r="I108" s="194"/>
      <c r="J108" s="189"/>
      <c r="K108" s="189"/>
      <c r="L108" s="195"/>
      <c r="M108" s="196"/>
      <c r="N108" s="197"/>
      <c r="O108" s="197"/>
      <c r="P108" s="197"/>
      <c r="Q108" s="197"/>
      <c r="R108" s="197"/>
      <c r="S108" s="197"/>
      <c r="T108" s="198"/>
      <c r="AT108" s="199" t="s">
        <v>132</v>
      </c>
      <c r="AU108" s="199" t="s">
        <v>85</v>
      </c>
      <c r="AV108" s="13" t="s">
        <v>85</v>
      </c>
      <c r="AW108" s="13" t="s">
        <v>37</v>
      </c>
      <c r="AX108" s="13" t="s">
        <v>75</v>
      </c>
      <c r="AY108" s="199" t="s">
        <v>120</v>
      </c>
    </row>
    <row r="109" spans="1:65" s="13" customFormat="1" ht="11.25">
      <c r="B109" s="188"/>
      <c r="C109" s="189"/>
      <c r="D109" s="190" t="s">
        <v>132</v>
      </c>
      <c r="E109" s="191" t="s">
        <v>19</v>
      </c>
      <c r="F109" s="192" t="s">
        <v>470</v>
      </c>
      <c r="G109" s="189"/>
      <c r="H109" s="193">
        <v>5.7</v>
      </c>
      <c r="I109" s="194"/>
      <c r="J109" s="189"/>
      <c r="K109" s="189"/>
      <c r="L109" s="195"/>
      <c r="M109" s="196"/>
      <c r="N109" s="197"/>
      <c r="O109" s="197"/>
      <c r="P109" s="197"/>
      <c r="Q109" s="197"/>
      <c r="R109" s="197"/>
      <c r="S109" s="197"/>
      <c r="T109" s="198"/>
      <c r="AT109" s="199" t="s">
        <v>132</v>
      </c>
      <c r="AU109" s="199" t="s">
        <v>85</v>
      </c>
      <c r="AV109" s="13" t="s">
        <v>85</v>
      </c>
      <c r="AW109" s="13" t="s">
        <v>37</v>
      </c>
      <c r="AX109" s="13" t="s">
        <v>75</v>
      </c>
      <c r="AY109" s="199" t="s">
        <v>120</v>
      </c>
    </row>
    <row r="110" spans="1:65" s="14" customFormat="1" ht="11.25">
      <c r="B110" s="200"/>
      <c r="C110" s="201"/>
      <c r="D110" s="190" t="s">
        <v>132</v>
      </c>
      <c r="E110" s="202" t="s">
        <v>19</v>
      </c>
      <c r="F110" s="203" t="s">
        <v>167</v>
      </c>
      <c r="G110" s="201"/>
      <c r="H110" s="204">
        <v>23.9</v>
      </c>
      <c r="I110" s="205"/>
      <c r="J110" s="201"/>
      <c r="K110" s="201"/>
      <c r="L110" s="206"/>
      <c r="M110" s="216"/>
      <c r="N110" s="217"/>
      <c r="O110" s="217"/>
      <c r="P110" s="217"/>
      <c r="Q110" s="217"/>
      <c r="R110" s="217"/>
      <c r="S110" s="217"/>
      <c r="T110" s="218"/>
      <c r="AT110" s="210" t="s">
        <v>132</v>
      </c>
      <c r="AU110" s="210" t="s">
        <v>85</v>
      </c>
      <c r="AV110" s="14" t="s">
        <v>139</v>
      </c>
      <c r="AW110" s="14" t="s">
        <v>37</v>
      </c>
      <c r="AX110" s="14" t="s">
        <v>83</v>
      </c>
      <c r="AY110" s="210" t="s">
        <v>120</v>
      </c>
    </row>
    <row r="111" spans="1:65" s="2" customFormat="1" ht="33" customHeight="1">
      <c r="A111" s="36"/>
      <c r="B111" s="37"/>
      <c r="C111" s="175" t="s">
        <v>151</v>
      </c>
      <c r="D111" s="175" t="s">
        <v>123</v>
      </c>
      <c r="E111" s="176" t="s">
        <v>471</v>
      </c>
      <c r="F111" s="177" t="s">
        <v>472</v>
      </c>
      <c r="G111" s="178" t="s">
        <v>197</v>
      </c>
      <c r="H111" s="179">
        <v>10.848000000000001</v>
      </c>
      <c r="I111" s="180"/>
      <c r="J111" s="181">
        <f>ROUND(I111*H111,2)</f>
        <v>0</v>
      </c>
      <c r="K111" s="177" t="s">
        <v>187</v>
      </c>
      <c r="L111" s="41"/>
      <c r="M111" s="182" t="s">
        <v>19</v>
      </c>
      <c r="N111" s="183" t="s">
        <v>46</v>
      </c>
      <c r="O111" s="66"/>
      <c r="P111" s="184">
        <f>O111*H111</f>
        <v>0</v>
      </c>
      <c r="Q111" s="184">
        <v>0</v>
      </c>
      <c r="R111" s="184">
        <f>Q111*H111</f>
        <v>0</v>
      </c>
      <c r="S111" s="184">
        <v>0</v>
      </c>
      <c r="T111" s="185">
        <f>S111*H111</f>
        <v>0</v>
      </c>
      <c r="U111" s="36"/>
      <c r="V111" s="36"/>
      <c r="W111" s="36"/>
      <c r="X111" s="36"/>
      <c r="Y111" s="36"/>
      <c r="Z111" s="36"/>
      <c r="AA111" s="36"/>
      <c r="AB111" s="36"/>
      <c r="AC111" s="36"/>
      <c r="AD111" s="36"/>
      <c r="AE111" s="36"/>
      <c r="AR111" s="186" t="s">
        <v>139</v>
      </c>
      <c r="AT111" s="186" t="s">
        <v>123</v>
      </c>
      <c r="AU111" s="186" t="s">
        <v>85</v>
      </c>
      <c r="AY111" s="19" t="s">
        <v>120</v>
      </c>
      <c r="BE111" s="187">
        <f>IF(N111="základní",J111,0)</f>
        <v>0</v>
      </c>
      <c r="BF111" s="187">
        <f>IF(N111="snížená",J111,0)</f>
        <v>0</v>
      </c>
      <c r="BG111" s="187">
        <f>IF(N111="zákl. přenesená",J111,0)</f>
        <v>0</v>
      </c>
      <c r="BH111" s="187">
        <f>IF(N111="sníž. přenesená",J111,0)</f>
        <v>0</v>
      </c>
      <c r="BI111" s="187">
        <f>IF(N111="nulová",J111,0)</f>
        <v>0</v>
      </c>
      <c r="BJ111" s="19" t="s">
        <v>83</v>
      </c>
      <c r="BK111" s="187">
        <f>ROUND(I111*H111,2)</f>
        <v>0</v>
      </c>
      <c r="BL111" s="19" t="s">
        <v>139</v>
      </c>
      <c r="BM111" s="186" t="s">
        <v>473</v>
      </c>
    </row>
    <row r="112" spans="1:65" s="2" customFormat="1" ht="11.25">
      <c r="A112" s="36"/>
      <c r="B112" s="37"/>
      <c r="C112" s="38"/>
      <c r="D112" s="211" t="s">
        <v>189</v>
      </c>
      <c r="E112" s="38"/>
      <c r="F112" s="212" t="s">
        <v>474</v>
      </c>
      <c r="G112" s="38"/>
      <c r="H112" s="38"/>
      <c r="I112" s="213"/>
      <c r="J112" s="38"/>
      <c r="K112" s="38"/>
      <c r="L112" s="41"/>
      <c r="M112" s="214"/>
      <c r="N112" s="215"/>
      <c r="O112" s="66"/>
      <c r="P112" s="66"/>
      <c r="Q112" s="66"/>
      <c r="R112" s="66"/>
      <c r="S112" s="66"/>
      <c r="T112" s="67"/>
      <c r="U112" s="36"/>
      <c r="V112" s="36"/>
      <c r="W112" s="36"/>
      <c r="X112" s="36"/>
      <c r="Y112" s="36"/>
      <c r="Z112" s="36"/>
      <c r="AA112" s="36"/>
      <c r="AB112" s="36"/>
      <c r="AC112" s="36"/>
      <c r="AD112" s="36"/>
      <c r="AE112" s="36"/>
      <c r="AT112" s="19" t="s">
        <v>189</v>
      </c>
      <c r="AU112" s="19" t="s">
        <v>85</v>
      </c>
    </row>
    <row r="113" spans="1:65" s="13" customFormat="1" ht="11.25">
      <c r="B113" s="188"/>
      <c r="C113" s="189"/>
      <c r="D113" s="190" t="s">
        <v>132</v>
      </c>
      <c r="E113" s="191" t="s">
        <v>19</v>
      </c>
      <c r="F113" s="192" t="s">
        <v>475</v>
      </c>
      <c r="G113" s="189"/>
      <c r="H113" s="193">
        <v>10.848000000000001</v>
      </c>
      <c r="I113" s="194"/>
      <c r="J113" s="189"/>
      <c r="K113" s="189"/>
      <c r="L113" s="195"/>
      <c r="M113" s="196"/>
      <c r="N113" s="197"/>
      <c r="O113" s="197"/>
      <c r="P113" s="197"/>
      <c r="Q113" s="197"/>
      <c r="R113" s="197"/>
      <c r="S113" s="197"/>
      <c r="T113" s="198"/>
      <c r="AT113" s="199" t="s">
        <v>132</v>
      </c>
      <c r="AU113" s="199" t="s">
        <v>85</v>
      </c>
      <c r="AV113" s="13" t="s">
        <v>85</v>
      </c>
      <c r="AW113" s="13" t="s">
        <v>37</v>
      </c>
      <c r="AX113" s="13" t="s">
        <v>83</v>
      </c>
      <c r="AY113" s="199" t="s">
        <v>120</v>
      </c>
    </row>
    <row r="114" spans="1:65" s="2" customFormat="1" ht="62.65" customHeight="1">
      <c r="A114" s="36"/>
      <c r="B114" s="37"/>
      <c r="C114" s="175" t="s">
        <v>155</v>
      </c>
      <c r="D114" s="175" t="s">
        <v>123</v>
      </c>
      <c r="E114" s="176" t="s">
        <v>476</v>
      </c>
      <c r="F114" s="177" t="s">
        <v>477</v>
      </c>
      <c r="G114" s="178" t="s">
        <v>197</v>
      </c>
      <c r="H114" s="179">
        <v>1.4</v>
      </c>
      <c r="I114" s="180"/>
      <c r="J114" s="181">
        <f>ROUND(I114*H114,2)</f>
        <v>0</v>
      </c>
      <c r="K114" s="177" t="s">
        <v>187</v>
      </c>
      <c r="L114" s="41"/>
      <c r="M114" s="182" t="s">
        <v>19</v>
      </c>
      <c r="N114" s="183" t="s">
        <v>46</v>
      </c>
      <c r="O114" s="66"/>
      <c r="P114" s="184">
        <f>O114*H114</f>
        <v>0</v>
      </c>
      <c r="Q114" s="184">
        <v>0</v>
      </c>
      <c r="R114" s="184">
        <f>Q114*H114</f>
        <v>0</v>
      </c>
      <c r="S114" s="184">
        <v>0</v>
      </c>
      <c r="T114" s="185">
        <f>S114*H114</f>
        <v>0</v>
      </c>
      <c r="U114" s="36"/>
      <c r="V114" s="36"/>
      <c r="W114" s="36"/>
      <c r="X114" s="36"/>
      <c r="Y114" s="36"/>
      <c r="Z114" s="36"/>
      <c r="AA114" s="36"/>
      <c r="AB114" s="36"/>
      <c r="AC114" s="36"/>
      <c r="AD114" s="36"/>
      <c r="AE114" s="36"/>
      <c r="AR114" s="186" t="s">
        <v>139</v>
      </c>
      <c r="AT114" s="186" t="s">
        <v>123</v>
      </c>
      <c r="AU114" s="186" t="s">
        <v>85</v>
      </c>
      <c r="AY114" s="19" t="s">
        <v>120</v>
      </c>
      <c r="BE114" s="187">
        <f>IF(N114="základní",J114,0)</f>
        <v>0</v>
      </c>
      <c r="BF114" s="187">
        <f>IF(N114="snížená",J114,0)</f>
        <v>0</v>
      </c>
      <c r="BG114" s="187">
        <f>IF(N114="zákl. přenesená",J114,0)</f>
        <v>0</v>
      </c>
      <c r="BH114" s="187">
        <f>IF(N114="sníž. přenesená",J114,0)</f>
        <v>0</v>
      </c>
      <c r="BI114" s="187">
        <f>IF(N114="nulová",J114,0)</f>
        <v>0</v>
      </c>
      <c r="BJ114" s="19" t="s">
        <v>83</v>
      </c>
      <c r="BK114" s="187">
        <f>ROUND(I114*H114,2)</f>
        <v>0</v>
      </c>
      <c r="BL114" s="19" t="s">
        <v>139</v>
      </c>
      <c r="BM114" s="186" t="s">
        <v>478</v>
      </c>
    </row>
    <row r="115" spans="1:65" s="2" customFormat="1" ht="11.25">
      <c r="A115" s="36"/>
      <c r="B115" s="37"/>
      <c r="C115" s="38"/>
      <c r="D115" s="211" t="s">
        <v>189</v>
      </c>
      <c r="E115" s="38"/>
      <c r="F115" s="212" t="s">
        <v>479</v>
      </c>
      <c r="G115" s="38"/>
      <c r="H115" s="38"/>
      <c r="I115" s="213"/>
      <c r="J115" s="38"/>
      <c r="K115" s="38"/>
      <c r="L115" s="41"/>
      <c r="M115" s="214"/>
      <c r="N115" s="215"/>
      <c r="O115" s="66"/>
      <c r="P115" s="66"/>
      <c r="Q115" s="66"/>
      <c r="R115" s="66"/>
      <c r="S115" s="66"/>
      <c r="T115" s="67"/>
      <c r="U115" s="36"/>
      <c r="V115" s="36"/>
      <c r="W115" s="36"/>
      <c r="X115" s="36"/>
      <c r="Y115" s="36"/>
      <c r="Z115" s="36"/>
      <c r="AA115" s="36"/>
      <c r="AB115" s="36"/>
      <c r="AC115" s="36"/>
      <c r="AD115" s="36"/>
      <c r="AE115" s="36"/>
      <c r="AT115" s="19" t="s">
        <v>189</v>
      </c>
      <c r="AU115" s="19" t="s">
        <v>85</v>
      </c>
    </row>
    <row r="116" spans="1:65" s="15" customFormat="1" ht="22.5">
      <c r="B116" s="229"/>
      <c r="C116" s="230"/>
      <c r="D116" s="190" t="s">
        <v>132</v>
      </c>
      <c r="E116" s="231" t="s">
        <v>19</v>
      </c>
      <c r="F116" s="232" t="s">
        <v>480</v>
      </c>
      <c r="G116" s="230"/>
      <c r="H116" s="231" t="s">
        <v>19</v>
      </c>
      <c r="I116" s="233"/>
      <c r="J116" s="230"/>
      <c r="K116" s="230"/>
      <c r="L116" s="234"/>
      <c r="M116" s="235"/>
      <c r="N116" s="236"/>
      <c r="O116" s="236"/>
      <c r="P116" s="236"/>
      <c r="Q116" s="236"/>
      <c r="R116" s="236"/>
      <c r="S116" s="236"/>
      <c r="T116" s="237"/>
      <c r="AT116" s="238" t="s">
        <v>132</v>
      </c>
      <c r="AU116" s="238" t="s">
        <v>85</v>
      </c>
      <c r="AV116" s="15" t="s">
        <v>83</v>
      </c>
      <c r="AW116" s="15" t="s">
        <v>37</v>
      </c>
      <c r="AX116" s="15" t="s">
        <v>75</v>
      </c>
      <c r="AY116" s="238" t="s">
        <v>120</v>
      </c>
    </row>
    <row r="117" spans="1:65" s="13" customFormat="1" ht="11.25">
      <c r="B117" s="188"/>
      <c r="C117" s="189"/>
      <c r="D117" s="190" t="s">
        <v>132</v>
      </c>
      <c r="E117" s="191" t="s">
        <v>19</v>
      </c>
      <c r="F117" s="192" t="s">
        <v>481</v>
      </c>
      <c r="G117" s="189"/>
      <c r="H117" s="193">
        <v>1.4</v>
      </c>
      <c r="I117" s="194"/>
      <c r="J117" s="189"/>
      <c r="K117" s="189"/>
      <c r="L117" s="195"/>
      <c r="M117" s="196"/>
      <c r="N117" s="197"/>
      <c r="O117" s="197"/>
      <c r="P117" s="197"/>
      <c r="Q117" s="197"/>
      <c r="R117" s="197"/>
      <c r="S117" s="197"/>
      <c r="T117" s="198"/>
      <c r="AT117" s="199" t="s">
        <v>132</v>
      </c>
      <c r="AU117" s="199" t="s">
        <v>85</v>
      </c>
      <c r="AV117" s="13" t="s">
        <v>85</v>
      </c>
      <c r="AW117" s="13" t="s">
        <v>37</v>
      </c>
      <c r="AX117" s="13" t="s">
        <v>83</v>
      </c>
      <c r="AY117" s="199" t="s">
        <v>120</v>
      </c>
    </row>
    <row r="118" spans="1:65" s="2" customFormat="1" ht="62.65" customHeight="1">
      <c r="A118" s="36"/>
      <c r="B118" s="37"/>
      <c r="C118" s="175" t="s">
        <v>161</v>
      </c>
      <c r="D118" s="175" t="s">
        <v>123</v>
      </c>
      <c r="E118" s="176" t="s">
        <v>240</v>
      </c>
      <c r="F118" s="177" t="s">
        <v>241</v>
      </c>
      <c r="G118" s="178" t="s">
        <v>197</v>
      </c>
      <c r="H118" s="179">
        <v>10.148</v>
      </c>
      <c r="I118" s="180"/>
      <c r="J118" s="181">
        <f>ROUND(I118*H118,2)</f>
        <v>0</v>
      </c>
      <c r="K118" s="177" t="s">
        <v>187</v>
      </c>
      <c r="L118" s="41"/>
      <c r="M118" s="182" t="s">
        <v>19</v>
      </c>
      <c r="N118" s="183" t="s">
        <v>46</v>
      </c>
      <c r="O118" s="66"/>
      <c r="P118" s="184">
        <f>O118*H118</f>
        <v>0</v>
      </c>
      <c r="Q118" s="184">
        <v>0</v>
      </c>
      <c r="R118" s="184">
        <f>Q118*H118</f>
        <v>0</v>
      </c>
      <c r="S118" s="184">
        <v>0</v>
      </c>
      <c r="T118" s="185">
        <f>S118*H118</f>
        <v>0</v>
      </c>
      <c r="U118" s="36"/>
      <c r="V118" s="36"/>
      <c r="W118" s="36"/>
      <c r="X118" s="36"/>
      <c r="Y118" s="36"/>
      <c r="Z118" s="36"/>
      <c r="AA118" s="36"/>
      <c r="AB118" s="36"/>
      <c r="AC118" s="36"/>
      <c r="AD118" s="36"/>
      <c r="AE118" s="36"/>
      <c r="AR118" s="186" t="s">
        <v>139</v>
      </c>
      <c r="AT118" s="186" t="s">
        <v>123</v>
      </c>
      <c r="AU118" s="186" t="s">
        <v>85</v>
      </c>
      <c r="AY118" s="19" t="s">
        <v>120</v>
      </c>
      <c r="BE118" s="187">
        <f>IF(N118="základní",J118,0)</f>
        <v>0</v>
      </c>
      <c r="BF118" s="187">
        <f>IF(N118="snížená",J118,0)</f>
        <v>0</v>
      </c>
      <c r="BG118" s="187">
        <f>IF(N118="zákl. přenesená",J118,0)</f>
        <v>0</v>
      </c>
      <c r="BH118" s="187">
        <f>IF(N118="sníž. přenesená",J118,0)</f>
        <v>0</v>
      </c>
      <c r="BI118" s="187">
        <f>IF(N118="nulová",J118,0)</f>
        <v>0</v>
      </c>
      <c r="BJ118" s="19" t="s">
        <v>83</v>
      </c>
      <c r="BK118" s="187">
        <f>ROUND(I118*H118,2)</f>
        <v>0</v>
      </c>
      <c r="BL118" s="19" t="s">
        <v>139</v>
      </c>
      <c r="BM118" s="186" t="s">
        <v>482</v>
      </c>
    </row>
    <row r="119" spans="1:65" s="2" customFormat="1" ht="11.25">
      <c r="A119" s="36"/>
      <c r="B119" s="37"/>
      <c r="C119" s="38"/>
      <c r="D119" s="211" t="s">
        <v>189</v>
      </c>
      <c r="E119" s="38"/>
      <c r="F119" s="212" t="s">
        <v>243</v>
      </c>
      <c r="G119" s="38"/>
      <c r="H119" s="38"/>
      <c r="I119" s="213"/>
      <c r="J119" s="38"/>
      <c r="K119" s="38"/>
      <c r="L119" s="41"/>
      <c r="M119" s="214"/>
      <c r="N119" s="215"/>
      <c r="O119" s="66"/>
      <c r="P119" s="66"/>
      <c r="Q119" s="66"/>
      <c r="R119" s="66"/>
      <c r="S119" s="66"/>
      <c r="T119" s="67"/>
      <c r="U119" s="36"/>
      <c r="V119" s="36"/>
      <c r="W119" s="36"/>
      <c r="X119" s="36"/>
      <c r="Y119" s="36"/>
      <c r="Z119" s="36"/>
      <c r="AA119" s="36"/>
      <c r="AB119" s="36"/>
      <c r="AC119" s="36"/>
      <c r="AD119" s="36"/>
      <c r="AE119" s="36"/>
      <c r="AT119" s="19" t="s">
        <v>189</v>
      </c>
      <c r="AU119" s="19" t="s">
        <v>85</v>
      </c>
    </row>
    <row r="120" spans="1:65" s="13" customFormat="1" ht="11.25">
      <c r="B120" s="188"/>
      <c r="C120" s="189"/>
      <c r="D120" s="190" t="s">
        <v>132</v>
      </c>
      <c r="E120" s="191" t="s">
        <v>19</v>
      </c>
      <c r="F120" s="192" t="s">
        <v>483</v>
      </c>
      <c r="G120" s="189"/>
      <c r="H120" s="193">
        <v>10.848000000000001</v>
      </c>
      <c r="I120" s="194"/>
      <c r="J120" s="189"/>
      <c r="K120" s="189"/>
      <c r="L120" s="195"/>
      <c r="M120" s="196"/>
      <c r="N120" s="197"/>
      <c r="O120" s="197"/>
      <c r="P120" s="197"/>
      <c r="Q120" s="197"/>
      <c r="R120" s="197"/>
      <c r="S120" s="197"/>
      <c r="T120" s="198"/>
      <c r="AT120" s="199" t="s">
        <v>132</v>
      </c>
      <c r="AU120" s="199" t="s">
        <v>85</v>
      </c>
      <c r="AV120" s="13" t="s">
        <v>85</v>
      </c>
      <c r="AW120" s="13" t="s">
        <v>37</v>
      </c>
      <c r="AX120" s="13" t="s">
        <v>75</v>
      </c>
      <c r="AY120" s="199" t="s">
        <v>120</v>
      </c>
    </row>
    <row r="121" spans="1:65" s="13" customFormat="1" ht="11.25">
      <c r="B121" s="188"/>
      <c r="C121" s="189"/>
      <c r="D121" s="190" t="s">
        <v>132</v>
      </c>
      <c r="E121" s="191" t="s">
        <v>19</v>
      </c>
      <c r="F121" s="192" t="s">
        <v>484</v>
      </c>
      <c r="G121" s="189"/>
      <c r="H121" s="193">
        <v>-0.7</v>
      </c>
      <c r="I121" s="194"/>
      <c r="J121" s="189"/>
      <c r="K121" s="189"/>
      <c r="L121" s="195"/>
      <c r="M121" s="196"/>
      <c r="N121" s="197"/>
      <c r="O121" s="197"/>
      <c r="P121" s="197"/>
      <c r="Q121" s="197"/>
      <c r="R121" s="197"/>
      <c r="S121" s="197"/>
      <c r="T121" s="198"/>
      <c r="AT121" s="199" t="s">
        <v>132</v>
      </c>
      <c r="AU121" s="199" t="s">
        <v>85</v>
      </c>
      <c r="AV121" s="13" t="s">
        <v>85</v>
      </c>
      <c r="AW121" s="13" t="s">
        <v>37</v>
      </c>
      <c r="AX121" s="13" t="s">
        <v>75</v>
      </c>
      <c r="AY121" s="199" t="s">
        <v>120</v>
      </c>
    </row>
    <row r="122" spans="1:65" s="14" customFormat="1" ht="11.25">
      <c r="B122" s="200"/>
      <c r="C122" s="201"/>
      <c r="D122" s="190" t="s">
        <v>132</v>
      </c>
      <c r="E122" s="202" t="s">
        <v>19</v>
      </c>
      <c r="F122" s="203" t="s">
        <v>167</v>
      </c>
      <c r="G122" s="201"/>
      <c r="H122" s="204">
        <v>10.148000000000001</v>
      </c>
      <c r="I122" s="205"/>
      <c r="J122" s="201"/>
      <c r="K122" s="201"/>
      <c r="L122" s="206"/>
      <c r="M122" s="216"/>
      <c r="N122" s="217"/>
      <c r="O122" s="217"/>
      <c r="P122" s="217"/>
      <c r="Q122" s="217"/>
      <c r="R122" s="217"/>
      <c r="S122" s="217"/>
      <c r="T122" s="218"/>
      <c r="AT122" s="210" t="s">
        <v>132</v>
      </c>
      <c r="AU122" s="210" t="s">
        <v>85</v>
      </c>
      <c r="AV122" s="14" t="s">
        <v>139</v>
      </c>
      <c r="AW122" s="14" t="s">
        <v>37</v>
      </c>
      <c r="AX122" s="14" t="s">
        <v>83</v>
      </c>
      <c r="AY122" s="210" t="s">
        <v>120</v>
      </c>
    </row>
    <row r="123" spans="1:65" s="2" customFormat="1" ht="66.75" customHeight="1">
      <c r="A123" s="36"/>
      <c r="B123" s="37"/>
      <c r="C123" s="175" t="s">
        <v>229</v>
      </c>
      <c r="D123" s="175" t="s">
        <v>123</v>
      </c>
      <c r="E123" s="176" t="s">
        <v>246</v>
      </c>
      <c r="F123" s="177" t="s">
        <v>247</v>
      </c>
      <c r="G123" s="178" t="s">
        <v>197</v>
      </c>
      <c r="H123" s="179">
        <v>101.48</v>
      </c>
      <c r="I123" s="180"/>
      <c r="J123" s="181">
        <f>ROUND(I123*H123,2)</f>
        <v>0</v>
      </c>
      <c r="K123" s="177" t="s">
        <v>187</v>
      </c>
      <c r="L123" s="41"/>
      <c r="M123" s="182" t="s">
        <v>19</v>
      </c>
      <c r="N123" s="183" t="s">
        <v>46</v>
      </c>
      <c r="O123" s="66"/>
      <c r="P123" s="184">
        <f>O123*H123</f>
        <v>0</v>
      </c>
      <c r="Q123" s="184">
        <v>0</v>
      </c>
      <c r="R123" s="184">
        <f>Q123*H123</f>
        <v>0</v>
      </c>
      <c r="S123" s="184">
        <v>0</v>
      </c>
      <c r="T123" s="185">
        <f>S123*H123</f>
        <v>0</v>
      </c>
      <c r="U123" s="36"/>
      <c r="V123" s="36"/>
      <c r="W123" s="36"/>
      <c r="X123" s="36"/>
      <c r="Y123" s="36"/>
      <c r="Z123" s="36"/>
      <c r="AA123" s="36"/>
      <c r="AB123" s="36"/>
      <c r="AC123" s="36"/>
      <c r="AD123" s="36"/>
      <c r="AE123" s="36"/>
      <c r="AR123" s="186" t="s">
        <v>139</v>
      </c>
      <c r="AT123" s="186" t="s">
        <v>123</v>
      </c>
      <c r="AU123" s="186" t="s">
        <v>85</v>
      </c>
      <c r="AY123" s="19" t="s">
        <v>120</v>
      </c>
      <c r="BE123" s="187">
        <f>IF(N123="základní",J123,0)</f>
        <v>0</v>
      </c>
      <c r="BF123" s="187">
        <f>IF(N123="snížená",J123,0)</f>
        <v>0</v>
      </c>
      <c r="BG123" s="187">
        <f>IF(N123="zákl. přenesená",J123,0)</f>
        <v>0</v>
      </c>
      <c r="BH123" s="187">
        <f>IF(N123="sníž. přenesená",J123,0)</f>
        <v>0</v>
      </c>
      <c r="BI123" s="187">
        <f>IF(N123="nulová",J123,0)</f>
        <v>0</v>
      </c>
      <c r="BJ123" s="19" t="s">
        <v>83</v>
      </c>
      <c r="BK123" s="187">
        <f>ROUND(I123*H123,2)</f>
        <v>0</v>
      </c>
      <c r="BL123" s="19" t="s">
        <v>139</v>
      </c>
      <c r="BM123" s="186" t="s">
        <v>485</v>
      </c>
    </row>
    <row r="124" spans="1:65" s="2" customFormat="1" ht="11.25">
      <c r="A124" s="36"/>
      <c r="B124" s="37"/>
      <c r="C124" s="38"/>
      <c r="D124" s="211" t="s">
        <v>189</v>
      </c>
      <c r="E124" s="38"/>
      <c r="F124" s="212" t="s">
        <v>249</v>
      </c>
      <c r="G124" s="38"/>
      <c r="H124" s="38"/>
      <c r="I124" s="213"/>
      <c r="J124" s="38"/>
      <c r="K124" s="38"/>
      <c r="L124" s="41"/>
      <c r="M124" s="214"/>
      <c r="N124" s="215"/>
      <c r="O124" s="66"/>
      <c r="P124" s="66"/>
      <c r="Q124" s="66"/>
      <c r="R124" s="66"/>
      <c r="S124" s="66"/>
      <c r="T124" s="67"/>
      <c r="U124" s="36"/>
      <c r="V124" s="36"/>
      <c r="W124" s="36"/>
      <c r="X124" s="36"/>
      <c r="Y124" s="36"/>
      <c r="Z124" s="36"/>
      <c r="AA124" s="36"/>
      <c r="AB124" s="36"/>
      <c r="AC124" s="36"/>
      <c r="AD124" s="36"/>
      <c r="AE124" s="36"/>
      <c r="AT124" s="19" t="s">
        <v>189</v>
      </c>
      <c r="AU124" s="19" t="s">
        <v>85</v>
      </c>
    </row>
    <row r="125" spans="1:65" s="13" customFormat="1" ht="11.25">
      <c r="B125" s="188"/>
      <c r="C125" s="189"/>
      <c r="D125" s="190" t="s">
        <v>132</v>
      </c>
      <c r="E125" s="191" t="s">
        <v>19</v>
      </c>
      <c r="F125" s="192" t="s">
        <v>486</v>
      </c>
      <c r="G125" s="189"/>
      <c r="H125" s="193">
        <v>101.48</v>
      </c>
      <c r="I125" s="194"/>
      <c r="J125" s="189"/>
      <c r="K125" s="189"/>
      <c r="L125" s="195"/>
      <c r="M125" s="196"/>
      <c r="N125" s="197"/>
      <c r="O125" s="197"/>
      <c r="P125" s="197"/>
      <c r="Q125" s="197"/>
      <c r="R125" s="197"/>
      <c r="S125" s="197"/>
      <c r="T125" s="198"/>
      <c r="AT125" s="199" t="s">
        <v>132</v>
      </c>
      <c r="AU125" s="199" t="s">
        <v>85</v>
      </c>
      <c r="AV125" s="13" t="s">
        <v>85</v>
      </c>
      <c r="AW125" s="13" t="s">
        <v>37</v>
      </c>
      <c r="AX125" s="13" t="s">
        <v>83</v>
      </c>
      <c r="AY125" s="199" t="s">
        <v>120</v>
      </c>
    </row>
    <row r="126" spans="1:65" s="2" customFormat="1" ht="37.9" customHeight="1">
      <c r="A126" s="36"/>
      <c r="B126" s="37"/>
      <c r="C126" s="175" t="s">
        <v>234</v>
      </c>
      <c r="D126" s="175" t="s">
        <v>123</v>
      </c>
      <c r="E126" s="176" t="s">
        <v>487</v>
      </c>
      <c r="F126" s="177" t="s">
        <v>488</v>
      </c>
      <c r="G126" s="178" t="s">
        <v>197</v>
      </c>
      <c r="H126" s="179">
        <v>0.7</v>
      </c>
      <c r="I126" s="180"/>
      <c r="J126" s="181">
        <f>ROUND(I126*H126,2)</f>
        <v>0</v>
      </c>
      <c r="K126" s="177" t="s">
        <v>187</v>
      </c>
      <c r="L126" s="41"/>
      <c r="M126" s="182" t="s">
        <v>19</v>
      </c>
      <c r="N126" s="183" t="s">
        <v>46</v>
      </c>
      <c r="O126" s="66"/>
      <c r="P126" s="184">
        <f>O126*H126</f>
        <v>0</v>
      </c>
      <c r="Q126" s="184">
        <v>0</v>
      </c>
      <c r="R126" s="184">
        <f>Q126*H126</f>
        <v>0</v>
      </c>
      <c r="S126" s="184">
        <v>0</v>
      </c>
      <c r="T126" s="185">
        <f>S126*H126</f>
        <v>0</v>
      </c>
      <c r="U126" s="36"/>
      <c r="V126" s="36"/>
      <c r="W126" s="36"/>
      <c r="X126" s="36"/>
      <c r="Y126" s="36"/>
      <c r="Z126" s="36"/>
      <c r="AA126" s="36"/>
      <c r="AB126" s="36"/>
      <c r="AC126" s="36"/>
      <c r="AD126" s="36"/>
      <c r="AE126" s="36"/>
      <c r="AR126" s="186" t="s">
        <v>139</v>
      </c>
      <c r="AT126" s="186" t="s">
        <v>123</v>
      </c>
      <c r="AU126" s="186" t="s">
        <v>85</v>
      </c>
      <c r="AY126" s="19" t="s">
        <v>120</v>
      </c>
      <c r="BE126" s="187">
        <f>IF(N126="základní",J126,0)</f>
        <v>0</v>
      </c>
      <c r="BF126" s="187">
        <f>IF(N126="snížená",J126,0)</f>
        <v>0</v>
      </c>
      <c r="BG126" s="187">
        <f>IF(N126="zákl. přenesená",J126,0)</f>
        <v>0</v>
      </c>
      <c r="BH126" s="187">
        <f>IF(N126="sníž. přenesená",J126,0)</f>
        <v>0</v>
      </c>
      <c r="BI126" s="187">
        <f>IF(N126="nulová",J126,0)</f>
        <v>0</v>
      </c>
      <c r="BJ126" s="19" t="s">
        <v>83</v>
      </c>
      <c r="BK126" s="187">
        <f>ROUND(I126*H126,2)</f>
        <v>0</v>
      </c>
      <c r="BL126" s="19" t="s">
        <v>139</v>
      </c>
      <c r="BM126" s="186" t="s">
        <v>489</v>
      </c>
    </row>
    <row r="127" spans="1:65" s="2" customFormat="1" ht="11.25">
      <c r="A127" s="36"/>
      <c r="B127" s="37"/>
      <c r="C127" s="38"/>
      <c r="D127" s="211" t="s">
        <v>189</v>
      </c>
      <c r="E127" s="38"/>
      <c r="F127" s="212" t="s">
        <v>490</v>
      </c>
      <c r="G127" s="38"/>
      <c r="H127" s="38"/>
      <c r="I127" s="213"/>
      <c r="J127" s="38"/>
      <c r="K127" s="38"/>
      <c r="L127" s="41"/>
      <c r="M127" s="214"/>
      <c r="N127" s="215"/>
      <c r="O127" s="66"/>
      <c r="P127" s="66"/>
      <c r="Q127" s="66"/>
      <c r="R127" s="66"/>
      <c r="S127" s="66"/>
      <c r="T127" s="67"/>
      <c r="U127" s="36"/>
      <c r="V127" s="36"/>
      <c r="W127" s="36"/>
      <c r="X127" s="36"/>
      <c r="Y127" s="36"/>
      <c r="Z127" s="36"/>
      <c r="AA127" s="36"/>
      <c r="AB127" s="36"/>
      <c r="AC127" s="36"/>
      <c r="AD127" s="36"/>
      <c r="AE127" s="36"/>
      <c r="AT127" s="19" t="s">
        <v>189</v>
      </c>
      <c r="AU127" s="19" t="s">
        <v>85</v>
      </c>
    </row>
    <row r="128" spans="1:65" s="15" customFormat="1" ht="11.25">
      <c r="B128" s="229"/>
      <c r="C128" s="230"/>
      <c r="D128" s="190" t="s">
        <v>132</v>
      </c>
      <c r="E128" s="231" t="s">
        <v>19</v>
      </c>
      <c r="F128" s="232" t="s">
        <v>491</v>
      </c>
      <c r="G128" s="230"/>
      <c r="H128" s="231" t="s">
        <v>19</v>
      </c>
      <c r="I128" s="233"/>
      <c r="J128" s="230"/>
      <c r="K128" s="230"/>
      <c r="L128" s="234"/>
      <c r="M128" s="235"/>
      <c r="N128" s="236"/>
      <c r="O128" s="236"/>
      <c r="P128" s="236"/>
      <c r="Q128" s="236"/>
      <c r="R128" s="236"/>
      <c r="S128" s="236"/>
      <c r="T128" s="237"/>
      <c r="AT128" s="238" t="s">
        <v>132</v>
      </c>
      <c r="AU128" s="238" t="s">
        <v>85</v>
      </c>
      <c r="AV128" s="15" t="s">
        <v>83</v>
      </c>
      <c r="AW128" s="15" t="s">
        <v>37</v>
      </c>
      <c r="AX128" s="15" t="s">
        <v>75</v>
      </c>
      <c r="AY128" s="238" t="s">
        <v>120</v>
      </c>
    </row>
    <row r="129" spans="1:65" s="13" customFormat="1" ht="11.25">
      <c r="B129" s="188"/>
      <c r="C129" s="189"/>
      <c r="D129" s="190" t="s">
        <v>132</v>
      </c>
      <c r="E129" s="191" t="s">
        <v>19</v>
      </c>
      <c r="F129" s="192" t="s">
        <v>492</v>
      </c>
      <c r="G129" s="189"/>
      <c r="H129" s="193">
        <v>0.7</v>
      </c>
      <c r="I129" s="194"/>
      <c r="J129" s="189"/>
      <c r="K129" s="189"/>
      <c r="L129" s="195"/>
      <c r="M129" s="196"/>
      <c r="N129" s="197"/>
      <c r="O129" s="197"/>
      <c r="P129" s="197"/>
      <c r="Q129" s="197"/>
      <c r="R129" s="197"/>
      <c r="S129" s="197"/>
      <c r="T129" s="198"/>
      <c r="AT129" s="199" t="s">
        <v>132</v>
      </c>
      <c r="AU129" s="199" t="s">
        <v>85</v>
      </c>
      <c r="AV129" s="13" t="s">
        <v>85</v>
      </c>
      <c r="AW129" s="13" t="s">
        <v>37</v>
      </c>
      <c r="AX129" s="13" t="s">
        <v>83</v>
      </c>
      <c r="AY129" s="199" t="s">
        <v>120</v>
      </c>
    </row>
    <row r="130" spans="1:65" s="2" customFormat="1" ht="37.9" customHeight="1">
      <c r="A130" s="36"/>
      <c r="B130" s="37"/>
      <c r="C130" s="175" t="s">
        <v>239</v>
      </c>
      <c r="D130" s="175" t="s">
        <v>123</v>
      </c>
      <c r="E130" s="176" t="s">
        <v>252</v>
      </c>
      <c r="F130" s="177" t="s">
        <v>253</v>
      </c>
      <c r="G130" s="178" t="s">
        <v>197</v>
      </c>
      <c r="H130" s="179">
        <v>10.148</v>
      </c>
      <c r="I130" s="180"/>
      <c r="J130" s="181">
        <f>ROUND(I130*H130,2)</f>
        <v>0</v>
      </c>
      <c r="K130" s="177" t="s">
        <v>187</v>
      </c>
      <c r="L130" s="41"/>
      <c r="M130" s="182" t="s">
        <v>19</v>
      </c>
      <c r="N130" s="183" t="s">
        <v>46</v>
      </c>
      <c r="O130" s="66"/>
      <c r="P130" s="184">
        <f>O130*H130</f>
        <v>0</v>
      </c>
      <c r="Q130" s="184">
        <v>0</v>
      </c>
      <c r="R130" s="184">
        <f>Q130*H130</f>
        <v>0</v>
      </c>
      <c r="S130" s="184">
        <v>0</v>
      </c>
      <c r="T130" s="185">
        <f>S130*H130</f>
        <v>0</v>
      </c>
      <c r="U130" s="36"/>
      <c r="V130" s="36"/>
      <c r="W130" s="36"/>
      <c r="X130" s="36"/>
      <c r="Y130" s="36"/>
      <c r="Z130" s="36"/>
      <c r="AA130" s="36"/>
      <c r="AB130" s="36"/>
      <c r="AC130" s="36"/>
      <c r="AD130" s="36"/>
      <c r="AE130" s="36"/>
      <c r="AR130" s="186" t="s">
        <v>139</v>
      </c>
      <c r="AT130" s="186" t="s">
        <v>123</v>
      </c>
      <c r="AU130" s="186" t="s">
        <v>85</v>
      </c>
      <c r="AY130" s="19" t="s">
        <v>120</v>
      </c>
      <c r="BE130" s="187">
        <f>IF(N130="základní",J130,0)</f>
        <v>0</v>
      </c>
      <c r="BF130" s="187">
        <f>IF(N130="snížená",J130,0)</f>
        <v>0</v>
      </c>
      <c r="BG130" s="187">
        <f>IF(N130="zákl. přenesená",J130,0)</f>
        <v>0</v>
      </c>
      <c r="BH130" s="187">
        <f>IF(N130="sníž. přenesená",J130,0)</f>
        <v>0</v>
      </c>
      <c r="BI130" s="187">
        <f>IF(N130="nulová",J130,0)</f>
        <v>0</v>
      </c>
      <c r="BJ130" s="19" t="s">
        <v>83</v>
      </c>
      <c r="BK130" s="187">
        <f>ROUND(I130*H130,2)</f>
        <v>0</v>
      </c>
      <c r="BL130" s="19" t="s">
        <v>139</v>
      </c>
      <c r="BM130" s="186" t="s">
        <v>493</v>
      </c>
    </row>
    <row r="131" spans="1:65" s="2" customFormat="1" ht="11.25">
      <c r="A131" s="36"/>
      <c r="B131" s="37"/>
      <c r="C131" s="38"/>
      <c r="D131" s="211" t="s">
        <v>189</v>
      </c>
      <c r="E131" s="38"/>
      <c r="F131" s="212" t="s">
        <v>255</v>
      </c>
      <c r="G131" s="38"/>
      <c r="H131" s="38"/>
      <c r="I131" s="213"/>
      <c r="J131" s="38"/>
      <c r="K131" s="38"/>
      <c r="L131" s="41"/>
      <c r="M131" s="214"/>
      <c r="N131" s="215"/>
      <c r="O131" s="66"/>
      <c r="P131" s="66"/>
      <c r="Q131" s="66"/>
      <c r="R131" s="66"/>
      <c r="S131" s="66"/>
      <c r="T131" s="67"/>
      <c r="U131" s="36"/>
      <c r="V131" s="36"/>
      <c r="W131" s="36"/>
      <c r="X131" s="36"/>
      <c r="Y131" s="36"/>
      <c r="Z131" s="36"/>
      <c r="AA131" s="36"/>
      <c r="AB131" s="36"/>
      <c r="AC131" s="36"/>
      <c r="AD131" s="36"/>
      <c r="AE131" s="36"/>
      <c r="AT131" s="19" t="s">
        <v>189</v>
      </c>
      <c r="AU131" s="19" t="s">
        <v>85</v>
      </c>
    </row>
    <row r="132" spans="1:65" s="2" customFormat="1" ht="44.25" customHeight="1">
      <c r="A132" s="36"/>
      <c r="B132" s="37"/>
      <c r="C132" s="175" t="s">
        <v>8</v>
      </c>
      <c r="D132" s="175" t="s">
        <v>123</v>
      </c>
      <c r="E132" s="176" t="s">
        <v>257</v>
      </c>
      <c r="F132" s="177" t="s">
        <v>258</v>
      </c>
      <c r="G132" s="178" t="s">
        <v>259</v>
      </c>
      <c r="H132" s="179">
        <v>18.265999999999998</v>
      </c>
      <c r="I132" s="180"/>
      <c r="J132" s="181">
        <f>ROUND(I132*H132,2)</f>
        <v>0</v>
      </c>
      <c r="K132" s="177" t="s">
        <v>187</v>
      </c>
      <c r="L132" s="41"/>
      <c r="M132" s="182" t="s">
        <v>19</v>
      </c>
      <c r="N132" s="183" t="s">
        <v>46</v>
      </c>
      <c r="O132" s="66"/>
      <c r="P132" s="184">
        <f>O132*H132</f>
        <v>0</v>
      </c>
      <c r="Q132" s="184">
        <v>0</v>
      </c>
      <c r="R132" s="184">
        <f>Q132*H132</f>
        <v>0</v>
      </c>
      <c r="S132" s="184">
        <v>0</v>
      </c>
      <c r="T132" s="185">
        <f>S132*H132</f>
        <v>0</v>
      </c>
      <c r="U132" s="36"/>
      <c r="V132" s="36"/>
      <c r="W132" s="36"/>
      <c r="X132" s="36"/>
      <c r="Y132" s="36"/>
      <c r="Z132" s="36"/>
      <c r="AA132" s="36"/>
      <c r="AB132" s="36"/>
      <c r="AC132" s="36"/>
      <c r="AD132" s="36"/>
      <c r="AE132" s="36"/>
      <c r="AR132" s="186" t="s">
        <v>139</v>
      </c>
      <c r="AT132" s="186" t="s">
        <v>123</v>
      </c>
      <c r="AU132" s="186" t="s">
        <v>85</v>
      </c>
      <c r="AY132" s="19" t="s">
        <v>120</v>
      </c>
      <c r="BE132" s="187">
        <f>IF(N132="základní",J132,0)</f>
        <v>0</v>
      </c>
      <c r="BF132" s="187">
        <f>IF(N132="snížená",J132,0)</f>
        <v>0</v>
      </c>
      <c r="BG132" s="187">
        <f>IF(N132="zákl. přenesená",J132,0)</f>
        <v>0</v>
      </c>
      <c r="BH132" s="187">
        <f>IF(N132="sníž. přenesená",J132,0)</f>
        <v>0</v>
      </c>
      <c r="BI132" s="187">
        <f>IF(N132="nulová",J132,0)</f>
        <v>0</v>
      </c>
      <c r="BJ132" s="19" t="s">
        <v>83</v>
      </c>
      <c r="BK132" s="187">
        <f>ROUND(I132*H132,2)</f>
        <v>0</v>
      </c>
      <c r="BL132" s="19" t="s">
        <v>139</v>
      </c>
      <c r="BM132" s="186" t="s">
        <v>494</v>
      </c>
    </row>
    <row r="133" spans="1:65" s="2" customFormat="1" ht="11.25">
      <c r="A133" s="36"/>
      <c r="B133" s="37"/>
      <c r="C133" s="38"/>
      <c r="D133" s="211" t="s">
        <v>189</v>
      </c>
      <c r="E133" s="38"/>
      <c r="F133" s="212" t="s">
        <v>261</v>
      </c>
      <c r="G133" s="38"/>
      <c r="H133" s="38"/>
      <c r="I133" s="213"/>
      <c r="J133" s="38"/>
      <c r="K133" s="38"/>
      <c r="L133" s="41"/>
      <c r="M133" s="214"/>
      <c r="N133" s="215"/>
      <c r="O133" s="66"/>
      <c r="P133" s="66"/>
      <c r="Q133" s="66"/>
      <c r="R133" s="66"/>
      <c r="S133" s="66"/>
      <c r="T133" s="67"/>
      <c r="U133" s="36"/>
      <c r="V133" s="36"/>
      <c r="W133" s="36"/>
      <c r="X133" s="36"/>
      <c r="Y133" s="36"/>
      <c r="Z133" s="36"/>
      <c r="AA133" s="36"/>
      <c r="AB133" s="36"/>
      <c r="AC133" s="36"/>
      <c r="AD133" s="36"/>
      <c r="AE133" s="36"/>
      <c r="AT133" s="19" t="s">
        <v>189</v>
      </c>
      <c r="AU133" s="19" t="s">
        <v>85</v>
      </c>
    </row>
    <row r="134" spans="1:65" s="13" customFormat="1" ht="11.25">
      <c r="B134" s="188"/>
      <c r="C134" s="189"/>
      <c r="D134" s="190" t="s">
        <v>132</v>
      </c>
      <c r="E134" s="191" t="s">
        <v>19</v>
      </c>
      <c r="F134" s="192" t="s">
        <v>495</v>
      </c>
      <c r="G134" s="189"/>
      <c r="H134" s="193">
        <v>18.265999999999998</v>
      </c>
      <c r="I134" s="194"/>
      <c r="J134" s="189"/>
      <c r="K134" s="189"/>
      <c r="L134" s="195"/>
      <c r="M134" s="196"/>
      <c r="N134" s="197"/>
      <c r="O134" s="197"/>
      <c r="P134" s="197"/>
      <c r="Q134" s="197"/>
      <c r="R134" s="197"/>
      <c r="S134" s="197"/>
      <c r="T134" s="198"/>
      <c r="AT134" s="199" t="s">
        <v>132</v>
      </c>
      <c r="AU134" s="199" t="s">
        <v>85</v>
      </c>
      <c r="AV134" s="13" t="s">
        <v>85</v>
      </c>
      <c r="AW134" s="13" t="s">
        <v>37</v>
      </c>
      <c r="AX134" s="13" t="s">
        <v>75</v>
      </c>
      <c r="AY134" s="199" t="s">
        <v>120</v>
      </c>
    </row>
    <row r="135" spans="1:65" s="14" customFormat="1" ht="11.25">
      <c r="B135" s="200"/>
      <c r="C135" s="201"/>
      <c r="D135" s="190" t="s">
        <v>132</v>
      </c>
      <c r="E135" s="202" t="s">
        <v>19</v>
      </c>
      <c r="F135" s="203" t="s">
        <v>167</v>
      </c>
      <c r="G135" s="201"/>
      <c r="H135" s="204">
        <v>18.265999999999998</v>
      </c>
      <c r="I135" s="205"/>
      <c r="J135" s="201"/>
      <c r="K135" s="201"/>
      <c r="L135" s="206"/>
      <c r="M135" s="216"/>
      <c r="N135" s="217"/>
      <c r="O135" s="217"/>
      <c r="P135" s="217"/>
      <c r="Q135" s="217"/>
      <c r="R135" s="217"/>
      <c r="S135" s="217"/>
      <c r="T135" s="218"/>
      <c r="AT135" s="210" t="s">
        <v>132</v>
      </c>
      <c r="AU135" s="210" t="s">
        <v>85</v>
      </c>
      <c r="AV135" s="14" t="s">
        <v>139</v>
      </c>
      <c r="AW135" s="14" t="s">
        <v>37</v>
      </c>
      <c r="AX135" s="14" t="s">
        <v>83</v>
      </c>
      <c r="AY135" s="210" t="s">
        <v>120</v>
      </c>
    </row>
    <row r="136" spans="1:65" s="2" customFormat="1" ht="33" customHeight="1">
      <c r="A136" s="36"/>
      <c r="B136" s="37"/>
      <c r="C136" s="175" t="s">
        <v>251</v>
      </c>
      <c r="D136" s="175" t="s">
        <v>123</v>
      </c>
      <c r="E136" s="176" t="s">
        <v>496</v>
      </c>
      <c r="F136" s="177" t="s">
        <v>497</v>
      </c>
      <c r="G136" s="178" t="s">
        <v>186</v>
      </c>
      <c r="H136" s="179">
        <v>7</v>
      </c>
      <c r="I136" s="180"/>
      <c r="J136" s="181">
        <f>ROUND(I136*H136,2)</f>
        <v>0</v>
      </c>
      <c r="K136" s="177" t="s">
        <v>187</v>
      </c>
      <c r="L136" s="41"/>
      <c r="M136" s="182" t="s">
        <v>19</v>
      </c>
      <c r="N136" s="183" t="s">
        <v>46</v>
      </c>
      <c r="O136" s="66"/>
      <c r="P136" s="184">
        <f>O136*H136</f>
        <v>0</v>
      </c>
      <c r="Q136" s="184">
        <v>0</v>
      </c>
      <c r="R136" s="184">
        <f>Q136*H136</f>
        <v>0</v>
      </c>
      <c r="S136" s="184">
        <v>0</v>
      </c>
      <c r="T136" s="185">
        <f>S136*H136</f>
        <v>0</v>
      </c>
      <c r="U136" s="36"/>
      <c r="V136" s="36"/>
      <c r="W136" s="36"/>
      <c r="X136" s="36"/>
      <c r="Y136" s="36"/>
      <c r="Z136" s="36"/>
      <c r="AA136" s="36"/>
      <c r="AB136" s="36"/>
      <c r="AC136" s="36"/>
      <c r="AD136" s="36"/>
      <c r="AE136" s="36"/>
      <c r="AR136" s="186" t="s">
        <v>139</v>
      </c>
      <c r="AT136" s="186" t="s">
        <v>123</v>
      </c>
      <c r="AU136" s="186" t="s">
        <v>85</v>
      </c>
      <c r="AY136" s="19" t="s">
        <v>120</v>
      </c>
      <c r="BE136" s="187">
        <f>IF(N136="základní",J136,0)</f>
        <v>0</v>
      </c>
      <c r="BF136" s="187">
        <f>IF(N136="snížená",J136,0)</f>
        <v>0</v>
      </c>
      <c r="BG136" s="187">
        <f>IF(N136="zákl. přenesená",J136,0)</f>
        <v>0</v>
      </c>
      <c r="BH136" s="187">
        <f>IF(N136="sníž. přenesená",J136,0)</f>
        <v>0</v>
      </c>
      <c r="BI136" s="187">
        <f>IF(N136="nulová",J136,0)</f>
        <v>0</v>
      </c>
      <c r="BJ136" s="19" t="s">
        <v>83</v>
      </c>
      <c r="BK136" s="187">
        <f>ROUND(I136*H136,2)</f>
        <v>0</v>
      </c>
      <c r="BL136" s="19" t="s">
        <v>139</v>
      </c>
      <c r="BM136" s="186" t="s">
        <v>498</v>
      </c>
    </row>
    <row r="137" spans="1:65" s="2" customFormat="1" ht="11.25">
      <c r="A137" s="36"/>
      <c r="B137" s="37"/>
      <c r="C137" s="38"/>
      <c r="D137" s="211" t="s">
        <v>189</v>
      </c>
      <c r="E137" s="38"/>
      <c r="F137" s="212" t="s">
        <v>499</v>
      </c>
      <c r="G137" s="38"/>
      <c r="H137" s="38"/>
      <c r="I137" s="213"/>
      <c r="J137" s="38"/>
      <c r="K137" s="38"/>
      <c r="L137" s="41"/>
      <c r="M137" s="214"/>
      <c r="N137" s="215"/>
      <c r="O137" s="66"/>
      <c r="P137" s="66"/>
      <c r="Q137" s="66"/>
      <c r="R137" s="66"/>
      <c r="S137" s="66"/>
      <c r="T137" s="67"/>
      <c r="U137" s="36"/>
      <c r="V137" s="36"/>
      <c r="W137" s="36"/>
      <c r="X137" s="36"/>
      <c r="Y137" s="36"/>
      <c r="Z137" s="36"/>
      <c r="AA137" s="36"/>
      <c r="AB137" s="36"/>
      <c r="AC137" s="36"/>
      <c r="AD137" s="36"/>
      <c r="AE137" s="36"/>
      <c r="AT137" s="19" t="s">
        <v>189</v>
      </c>
      <c r="AU137" s="19" t="s">
        <v>85</v>
      </c>
    </row>
    <row r="138" spans="1:65" s="13" customFormat="1" ht="11.25">
      <c r="B138" s="188"/>
      <c r="C138" s="189"/>
      <c r="D138" s="190" t="s">
        <v>132</v>
      </c>
      <c r="E138" s="191" t="s">
        <v>19</v>
      </c>
      <c r="F138" s="192" t="s">
        <v>500</v>
      </c>
      <c r="G138" s="189"/>
      <c r="H138" s="193">
        <v>7</v>
      </c>
      <c r="I138" s="194"/>
      <c r="J138" s="189"/>
      <c r="K138" s="189"/>
      <c r="L138" s="195"/>
      <c r="M138" s="196"/>
      <c r="N138" s="197"/>
      <c r="O138" s="197"/>
      <c r="P138" s="197"/>
      <c r="Q138" s="197"/>
      <c r="R138" s="197"/>
      <c r="S138" s="197"/>
      <c r="T138" s="198"/>
      <c r="AT138" s="199" t="s">
        <v>132</v>
      </c>
      <c r="AU138" s="199" t="s">
        <v>85</v>
      </c>
      <c r="AV138" s="13" t="s">
        <v>85</v>
      </c>
      <c r="AW138" s="13" t="s">
        <v>37</v>
      </c>
      <c r="AX138" s="13" t="s">
        <v>83</v>
      </c>
      <c r="AY138" s="199" t="s">
        <v>120</v>
      </c>
    </row>
    <row r="139" spans="1:65" s="2" customFormat="1" ht="37.9" customHeight="1">
      <c r="A139" s="36"/>
      <c r="B139" s="37"/>
      <c r="C139" s="175" t="s">
        <v>256</v>
      </c>
      <c r="D139" s="175" t="s">
        <v>123</v>
      </c>
      <c r="E139" s="176" t="s">
        <v>501</v>
      </c>
      <c r="F139" s="177" t="s">
        <v>502</v>
      </c>
      <c r="G139" s="178" t="s">
        <v>186</v>
      </c>
      <c r="H139" s="179">
        <v>7</v>
      </c>
      <c r="I139" s="180"/>
      <c r="J139" s="181">
        <f>ROUND(I139*H139,2)</f>
        <v>0</v>
      </c>
      <c r="K139" s="177" t="s">
        <v>187</v>
      </c>
      <c r="L139" s="41"/>
      <c r="M139" s="182" t="s">
        <v>19</v>
      </c>
      <c r="N139" s="183" t="s">
        <v>46</v>
      </c>
      <c r="O139" s="66"/>
      <c r="P139" s="184">
        <f>O139*H139</f>
        <v>0</v>
      </c>
      <c r="Q139" s="184">
        <v>0</v>
      </c>
      <c r="R139" s="184">
        <f>Q139*H139</f>
        <v>0</v>
      </c>
      <c r="S139" s="184">
        <v>0</v>
      </c>
      <c r="T139" s="185">
        <f>S139*H139</f>
        <v>0</v>
      </c>
      <c r="U139" s="36"/>
      <c r="V139" s="36"/>
      <c r="W139" s="36"/>
      <c r="X139" s="36"/>
      <c r="Y139" s="36"/>
      <c r="Z139" s="36"/>
      <c r="AA139" s="36"/>
      <c r="AB139" s="36"/>
      <c r="AC139" s="36"/>
      <c r="AD139" s="36"/>
      <c r="AE139" s="36"/>
      <c r="AR139" s="186" t="s">
        <v>139</v>
      </c>
      <c r="AT139" s="186" t="s">
        <v>123</v>
      </c>
      <c r="AU139" s="186" t="s">
        <v>85</v>
      </c>
      <c r="AY139" s="19" t="s">
        <v>120</v>
      </c>
      <c r="BE139" s="187">
        <f>IF(N139="základní",J139,0)</f>
        <v>0</v>
      </c>
      <c r="BF139" s="187">
        <f>IF(N139="snížená",J139,0)</f>
        <v>0</v>
      </c>
      <c r="BG139" s="187">
        <f>IF(N139="zákl. přenesená",J139,0)</f>
        <v>0</v>
      </c>
      <c r="BH139" s="187">
        <f>IF(N139="sníž. přenesená",J139,0)</f>
        <v>0</v>
      </c>
      <c r="BI139" s="187">
        <f>IF(N139="nulová",J139,0)</f>
        <v>0</v>
      </c>
      <c r="BJ139" s="19" t="s">
        <v>83</v>
      </c>
      <c r="BK139" s="187">
        <f>ROUND(I139*H139,2)</f>
        <v>0</v>
      </c>
      <c r="BL139" s="19" t="s">
        <v>139</v>
      </c>
      <c r="BM139" s="186" t="s">
        <v>503</v>
      </c>
    </row>
    <row r="140" spans="1:65" s="2" customFormat="1" ht="11.25">
      <c r="A140" s="36"/>
      <c r="B140" s="37"/>
      <c r="C140" s="38"/>
      <c r="D140" s="211" t="s">
        <v>189</v>
      </c>
      <c r="E140" s="38"/>
      <c r="F140" s="212" t="s">
        <v>504</v>
      </c>
      <c r="G140" s="38"/>
      <c r="H140" s="38"/>
      <c r="I140" s="213"/>
      <c r="J140" s="38"/>
      <c r="K140" s="38"/>
      <c r="L140" s="41"/>
      <c r="M140" s="214"/>
      <c r="N140" s="215"/>
      <c r="O140" s="66"/>
      <c r="P140" s="66"/>
      <c r="Q140" s="66"/>
      <c r="R140" s="66"/>
      <c r="S140" s="66"/>
      <c r="T140" s="67"/>
      <c r="U140" s="36"/>
      <c r="V140" s="36"/>
      <c r="W140" s="36"/>
      <c r="X140" s="36"/>
      <c r="Y140" s="36"/>
      <c r="Z140" s="36"/>
      <c r="AA140" s="36"/>
      <c r="AB140" s="36"/>
      <c r="AC140" s="36"/>
      <c r="AD140" s="36"/>
      <c r="AE140" s="36"/>
      <c r="AT140" s="19" t="s">
        <v>189</v>
      </c>
      <c r="AU140" s="19" t="s">
        <v>85</v>
      </c>
    </row>
    <row r="141" spans="1:65" s="2" customFormat="1" ht="16.5" customHeight="1">
      <c r="A141" s="36"/>
      <c r="B141" s="37"/>
      <c r="C141" s="219" t="s">
        <v>263</v>
      </c>
      <c r="D141" s="219" t="s">
        <v>270</v>
      </c>
      <c r="E141" s="220" t="s">
        <v>505</v>
      </c>
      <c r="F141" s="221" t="s">
        <v>506</v>
      </c>
      <c r="G141" s="222" t="s">
        <v>507</v>
      </c>
      <c r="H141" s="223">
        <v>0.28000000000000003</v>
      </c>
      <c r="I141" s="224"/>
      <c r="J141" s="225">
        <f>ROUND(I141*H141,2)</f>
        <v>0</v>
      </c>
      <c r="K141" s="221" t="s">
        <v>187</v>
      </c>
      <c r="L141" s="226"/>
      <c r="M141" s="227" t="s">
        <v>19</v>
      </c>
      <c r="N141" s="228" t="s">
        <v>46</v>
      </c>
      <c r="O141" s="66"/>
      <c r="P141" s="184">
        <f>O141*H141</f>
        <v>0</v>
      </c>
      <c r="Q141" s="184">
        <v>1E-3</v>
      </c>
      <c r="R141" s="184">
        <f>Q141*H141</f>
        <v>2.8000000000000003E-4</v>
      </c>
      <c r="S141" s="184">
        <v>0</v>
      </c>
      <c r="T141" s="185">
        <f>S141*H141</f>
        <v>0</v>
      </c>
      <c r="U141" s="36"/>
      <c r="V141" s="36"/>
      <c r="W141" s="36"/>
      <c r="X141" s="36"/>
      <c r="Y141" s="36"/>
      <c r="Z141" s="36"/>
      <c r="AA141" s="36"/>
      <c r="AB141" s="36"/>
      <c r="AC141" s="36"/>
      <c r="AD141" s="36"/>
      <c r="AE141" s="36"/>
      <c r="AR141" s="186" t="s">
        <v>161</v>
      </c>
      <c r="AT141" s="186" t="s">
        <v>270</v>
      </c>
      <c r="AU141" s="186" t="s">
        <v>85</v>
      </c>
      <c r="AY141" s="19" t="s">
        <v>120</v>
      </c>
      <c r="BE141" s="187">
        <f>IF(N141="základní",J141,0)</f>
        <v>0</v>
      </c>
      <c r="BF141" s="187">
        <f>IF(N141="snížená",J141,0)</f>
        <v>0</v>
      </c>
      <c r="BG141" s="187">
        <f>IF(N141="zákl. přenesená",J141,0)</f>
        <v>0</v>
      </c>
      <c r="BH141" s="187">
        <f>IF(N141="sníž. přenesená",J141,0)</f>
        <v>0</v>
      </c>
      <c r="BI141" s="187">
        <f>IF(N141="nulová",J141,0)</f>
        <v>0</v>
      </c>
      <c r="BJ141" s="19" t="s">
        <v>83</v>
      </c>
      <c r="BK141" s="187">
        <f>ROUND(I141*H141,2)</f>
        <v>0</v>
      </c>
      <c r="BL141" s="19" t="s">
        <v>139</v>
      </c>
      <c r="BM141" s="186" t="s">
        <v>508</v>
      </c>
    </row>
    <row r="142" spans="1:65" s="13" customFormat="1" ht="11.25">
      <c r="B142" s="188"/>
      <c r="C142" s="189"/>
      <c r="D142" s="190" t="s">
        <v>132</v>
      </c>
      <c r="E142" s="191" t="s">
        <v>19</v>
      </c>
      <c r="F142" s="192" t="s">
        <v>509</v>
      </c>
      <c r="G142" s="189"/>
      <c r="H142" s="193">
        <v>0.28000000000000003</v>
      </c>
      <c r="I142" s="194"/>
      <c r="J142" s="189"/>
      <c r="K142" s="189"/>
      <c r="L142" s="195"/>
      <c r="M142" s="196"/>
      <c r="N142" s="197"/>
      <c r="O142" s="197"/>
      <c r="P142" s="197"/>
      <c r="Q142" s="197"/>
      <c r="R142" s="197"/>
      <c r="S142" s="197"/>
      <c r="T142" s="198"/>
      <c r="AT142" s="199" t="s">
        <v>132</v>
      </c>
      <c r="AU142" s="199" t="s">
        <v>85</v>
      </c>
      <c r="AV142" s="13" t="s">
        <v>85</v>
      </c>
      <c r="AW142" s="13" t="s">
        <v>37</v>
      </c>
      <c r="AX142" s="13" t="s">
        <v>83</v>
      </c>
      <c r="AY142" s="199" t="s">
        <v>120</v>
      </c>
    </row>
    <row r="143" spans="1:65" s="2" customFormat="1" ht="33" customHeight="1">
      <c r="A143" s="36"/>
      <c r="B143" s="37"/>
      <c r="C143" s="175" t="s">
        <v>269</v>
      </c>
      <c r="D143" s="175" t="s">
        <v>123</v>
      </c>
      <c r="E143" s="176" t="s">
        <v>510</v>
      </c>
      <c r="F143" s="177" t="s">
        <v>511</v>
      </c>
      <c r="G143" s="178" t="s">
        <v>186</v>
      </c>
      <c r="H143" s="179">
        <v>33</v>
      </c>
      <c r="I143" s="180"/>
      <c r="J143" s="181">
        <f>ROUND(I143*H143,2)</f>
        <v>0</v>
      </c>
      <c r="K143" s="177" t="s">
        <v>187</v>
      </c>
      <c r="L143" s="41"/>
      <c r="M143" s="182" t="s">
        <v>19</v>
      </c>
      <c r="N143" s="183" t="s">
        <v>46</v>
      </c>
      <c r="O143" s="66"/>
      <c r="P143" s="184">
        <f>O143*H143</f>
        <v>0</v>
      </c>
      <c r="Q143" s="184">
        <v>0</v>
      </c>
      <c r="R143" s="184">
        <f>Q143*H143</f>
        <v>0</v>
      </c>
      <c r="S143" s="184">
        <v>0</v>
      </c>
      <c r="T143" s="185">
        <f>S143*H143</f>
        <v>0</v>
      </c>
      <c r="U143" s="36"/>
      <c r="V143" s="36"/>
      <c r="W143" s="36"/>
      <c r="X143" s="36"/>
      <c r="Y143" s="36"/>
      <c r="Z143" s="36"/>
      <c r="AA143" s="36"/>
      <c r="AB143" s="36"/>
      <c r="AC143" s="36"/>
      <c r="AD143" s="36"/>
      <c r="AE143" s="36"/>
      <c r="AR143" s="186" t="s">
        <v>139</v>
      </c>
      <c r="AT143" s="186" t="s">
        <v>123</v>
      </c>
      <c r="AU143" s="186" t="s">
        <v>85</v>
      </c>
      <c r="AY143" s="19" t="s">
        <v>120</v>
      </c>
      <c r="BE143" s="187">
        <f>IF(N143="základní",J143,0)</f>
        <v>0</v>
      </c>
      <c r="BF143" s="187">
        <f>IF(N143="snížená",J143,0)</f>
        <v>0</v>
      </c>
      <c r="BG143" s="187">
        <f>IF(N143="zákl. přenesená",J143,0)</f>
        <v>0</v>
      </c>
      <c r="BH143" s="187">
        <f>IF(N143="sníž. přenesená",J143,0)</f>
        <v>0</v>
      </c>
      <c r="BI143" s="187">
        <f>IF(N143="nulová",J143,0)</f>
        <v>0</v>
      </c>
      <c r="BJ143" s="19" t="s">
        <v>83</v>
      </c>
      <c r="BK143" s="187">
        <f>ROUND(I143*H143,2)</f>
        <v>0</v>
      </c>
      <c r="BL143" s="19" t="s">
        <v>139</v>
      </c>
      <c r="BM143" s="186" t="s">
        <v>512</v>
      </c>
    </row>
    <row r="144" spans="1:65" s="2" customFormat="1" ht="11.25">
      <c r="A144" s="36"/>
      <c r="B144" s="37"/>
      <c r="C144" s="38"/>
      <c r="D144" s="211" t="s">
        <v>189</v>
      </c>
      <c r="E144" s="38"/>
      <c r="F144" s="212" t="s">
        <v>513</v>
      </c>
      <c r="G144" s="38"/>
      <c r="H144" s="38"/>
      <c r="I144" s="213"/>
      <c r="J144" s="38"/>
      <c r="K144" s="38"/>
      <c r="L144" s="41"/>
      <c r="M144" s="214"/>
      <c r="N144" s="215"/>
      <c r="O144" s="66"/>
      <c r="P144" s="66"/>
      <c r="Q144" s="66"/>
      <c r="R144" s="66"/>
      <c r="S144" s="66"/>
      <c r="T144" s="67"/>
      <c r="U144" s="36"/>
      <c r="V144" s="36"/>
      <c r="W144" s="36"/>
      <c r="X144" s="36"/>
      <c r="Y144" s="36"/>
      <c r="Z144" s="36"/>
      <c r="AA144" s="36"/>
      <c r="AB144" s="36"/>
      <c r="AC144" s="36"/>
      <c r="AD144" s="36"/>
      <c r="AE144" s="36"/>
      <c r="AT144" s="19" t="s">
        <v>189</v>
      </c>
      <c r="AU144" s="19" t="s">
        <v>85</v>
      </c>
    </row>
    <row r="145" spans="1:65" s="2" customFormat="1" ht="33" customHeight="1">
      <c r="A145" s="36"/>
      <c r="B145" s="37"/>
      <c r="C145" s="175" t="s">
        <v>275</v>
      </c>
      <c r="D145" s="175" t="s">
        <v>123</v>
      </c>
      <c r="E145" s="176" t="s">
        <v>514</v>
      </c>
      <c r="F145" s="177" t="s">
        <v>515</v>
      </c>
      <c r="G145" s="178" t="s">
        <v>186</v>
      </c>
      <c r="H145" s="179">
        <v>15.5</v>
      </c>
      <c r="I145" s="180"/>
      <c r="J145" s="181">
        <f>ROUND(I145*H145,2)</f>
        <v>0</v>
      </c>
      <c r="K145" s="177" t="s">
        <v>187</v>
      </c>
      <c r="L145" s="41"/>
      <c r="M145" s="182" t="s">
        <v>19</v>
      </c>
      <c r="N145" s="183" t="s">
        <v>46</v>
      </c>
      <c r="O145" s="66"/>
      <c r="P145" s="184">
        <f>O145*H145</f>
        <v>0</v>
      </c>
      <c r="Q145" s="184">
        <v>0</v>
      </c>
      <c r="R145" s="184">
        <f>Q145*H145</f>
        <v>0</v>
      </c>
      <c r="S145" s="184">
        <v>0</v>
      </c>
      <c r="T145" s="185">
        <f>S145*H145</f>
        <v>0</v>
      </c>
      <c r="U145" s="36"/>
      <c r="V145" s="36"/>
      <c r="W145" s="36"/>
      <c r="X145" s="36"/>
      <c r="Y145" s="36"/>
      <c r="Z145" s="36"/>
      <c r="AA145" s="36"/>
      <c r="AB145" s="36"/>
      <c r="AC145" s="36"/>
      <c r="AD145" s="36"/>
      <c r="AE145" s="36"/>
      <c r="AR145" s="186" t="s">
        <v>139</v>
      </c>
      <c r="AT145" s="186" t="s">
        <v>123</v>
      </c>
      <c r="AU145" s="186" t="s">
        <v>85</v>
      </c>
      <c r="AY145" s="19" t="s">
        <v>120</v>
      </c>
      <c r="BE145" s="187">
        <f>IF(N145="základní",J145,0)</f>
        <v>0</v>
      </c>
      <c r="BF145" s="187">
        <f>IF(N145="snížená",J145,0)</f>
        <v>0</v>
      </c>
      <c r="BG145" s="187">
        <f>IF(N145="zákl. přenesená",J145,0)</f>
        <v>0</v>
      </c>
      <c r="BH145" s="187">
        <f>IF(N145="sníž. přenesená",J145,0)</f>
        <v>0</v>
      </c>
      <c r="BI145" s="187">
        <f>IF(N145="nulová",J145,0)</f>
        <v>0</v>
      </c>
      <c r="BJ145" s="19" t="s">
        <v>83</v>
      </c>
      <c r="BK145" s="187">
        <f>ROUND(I145*H145,2)</f>
        <v>0</v>
      </c>
      <c r="BL145" s="19" t="s">
        <v>139</v>
      </c>
      <c r="BM145" s="186" t="s">
        <v>516</v>
      </c>
    </row>
    <row r="146" spans="1:65" s="2" customFormat="1" ht="11.25">
      <c r="A146" s="36"/>
      <c r="B146" s="37"/>
      <c r="C146" s="38"/>
      <c r="D146" s="211" t="s">
        <v>189</v>
      </c>
      <c r="E146" s="38"/>
      <c r="F146" s="212" t="s">
        <v>517</v>
      </c>
      <c r="G146" s="38"/>
      <c r="H146" s="38"/>
      <c r="I146" s="213"/>
      <c r="J146" s="38"/>
      <c r="K146" s="38"/>
      <c r="L146" s="41"/>
      <c r="M146" s="214"/>
      <c r="N146" s="215"/>
      <c r="O146" s="66"/>
      <c r="P146" s="66"/>
      <c r="Q146" s="66"/>
      <c r="R146" s="66"/>
      <c r="S146" s="66"/>
      <c r="T146" s="67"/>
      <c r="U146" s="36"/>
      <c r="V146" s="36"/>
      <c r="W146" s="36"/>
      <c r="X146" s="36"/>
      <c r="Y146" s="36"/>
      <c r="Z146" s="36"/>
      <c r="AA146" s="36"/>
      <c r="AB146" s="36"/>
      <c r="AC146" s="36"/>
      <c r="AD146" s="36"/>
      <c r="AE146" s="36"/>
      <c r="AT146" s="19" t="s">
        <v>189</v>
      </c>
      <c r="AU146" s="19" t="s">
        <v>85</v>
      </c>
    </row>
    <row r="147" spans="1:65" s="13" customFormat="1" ht="11.25">
      <c r="B147" s="188"/>
      <c r="C147" s="189"/>
      <c r="D147" s="190" t="s">
        <v>132</v>
      </c>
      <c r="E147" s="191" t="s">
        <v>19</v>
      </c>
      <c r="F147" s="192" t="s">
        <v>451</v>
      </c>
      <c r="G147" s="189"/>
      <c r="H147" s="193">
        <v>6.4</v>
      </c>
      <c r="I147" s="194"/>
      <c r="J147" s="189"/>
      <c r="K147" s="189"/>
      <c r="L147" s="195"/>
      <c r="M147" s="196"/>
      <c r="N147" s="197"/>
      <c r="O147" s="197"/>
      <c r="P147" s="197"/>
      <c r="Q147" s="197"/>
      <c r="R147" s="197"/>
      <c r="S147" s="197"/>
      <c r="T147" s="198"/>
      <c r="AT147" s="199" t="s">
        <v>132</v>
      </c>
      <c r="AU147" s="199" t="s">
        <v>85</v>
      </c>
      <c r="AV147" s="13" t="s">
        <v>85</v>
      </c>
      <c r="AW147" s="13" t="s">
        <v>37</v>
      </c>
      <c r="AX147" s="13" t="s">
        <v>75</v>
      </c>
      <c r="AY147" s="199" t="s">
        <v>120</v>
      </c>
    </row>
    <row r="148" spans="1:65" s="13" customFormat="1" ht="11.25">
      <c r="B148" s="188"/>
      <c r="C148" s="189"/>
      <c r="D148" s="190" t="s">
        <v>132</v>
      </c>
      <c r="E148" s="191" t="s">
        <v>19</v>
      </c>
      <c r="F148" s="192" t="s">
        <v>518</v>
      </c>
      <c r="G148" s="189"/>
      <c r="H148" s="193">
        <v>9.1</v>
      </c>
      <c r="I148" s="194"/>
      <c r="J148" s="189"/>
      <c r="K148" s="189"/>
      <c r="L148" s="195"/>
      <c r="M148" s="196"/>
      <c r="N148" s="197"/>
      <c r="O148" s="197"/>
      <c r="P148" s="197"/>
      <c r="Q148" s="197"/>
      <c r="R148" s="197"/>
      <c r="S148" s="197"/>
      <c r="T148" s="198"/>
      <c r="AT148" s="199" t="s">
        <v>132</v>
      </c>
      <c r="AU148" s="199" t="s">
        <v>85</v>
      </c>
      <c r="AV148" s="13" t="s">
        <v>85</v>
      </c>
      <c r="AW148" s="13" t="s">
        <v>37</v>
      </c>
      <c r="AX148" s="13" t="s">
        <v>75</v>
      </c>
      <c r="AY148" s="199" t="s">
        <v>120</v>
      </c>
    </row>
    <row r="149" spans="1:65" s="14" customFormat="1" ht="11.25">
      <c r="B149" s="200"/>
      <c r="C149" s="201"/>
      <c r="D149" s="190" t="s">
        <v>132</v>
      </c>
      <c r="E149" s="202" t="s">
        <v>19</v>
      </c>
      <c r="F149" s="203" t="s">
        <v>167</v>
      </c>
      <c r="G149" s="201"/>
      <c r="H149" s="204">
        <v>15.5</v>
      </c>
      <c r="I149" s="205"/>
      <c r="J149" s="201"/>
      <c r="K149" s="201"/>
      <c r="L149" s="206"/>
      <c r="M149" s="216"/>
      <c r="N149" s="217"/>
      <c r="O149" s="217"/>
      <c r="P149" s="217"/>
      <c r="Q149" s="217"/>
      <c r="R149" s="217"/>
      <c r="S149" s="217"/>
      <c r="T149" s="218"/>
      <c r="AT149" s="210" t="s">
        <v>132</v>
      </c>
      <c r="AU149" s="210" t="s">
        <v>85</v>
      </c>
      <c r="AV149" s="14" t="s">
        <v>139</v>
      </c>
      <c r="AW149" s="14" t="s">
        <v>37</v>
      </c>
      <c r="AX149" s="14" t="s">
        <v>83</v>
      </c>
      <c r="AY149" s="210" t="s">
        <v>120</v>
      </c>
    </row>
    <row r="150" spans="1:65" s="12" customFormat="1" ht="22.9" customHeight="1">
      <c r="B150" s="159"/>
      <c r="C150" s="160"/>
      <c r="D150" s="161" t="s">
        <v>74</v>
      </c>
      <c r="E150" s="173" t="s">
        <v>119</v>
      </c>
      <c r="F150" s="173" t="s">
        <v>305</v>
      </c>
      <c r="G150" s="160"/>
      <c r="H150" s="160"/>
      <c r="I150" s="163"/>
      <c r="J150" s="174">
        <f>BK150</f>
        <v>0</v>
      </c>
      <c r="K150" s="160"/>
      <c r="L150" s="165"/>
      <c r="M150" s="166"/>
      <c r="N150" s="167"/>
      <c r="O150" s="167"/>
      <c r="P150" s="168">
        <f>SUM(P151:P193)</f>
        <v>0</v>
      </c>
      <c r="Q150" s="167"/>
      <c r="R150" s="168">
        <f>SUM(R151:R193)</f>
        <v>42.218543000000004</v>
      </c>
      <c r="S150" s="167"/>
      <c r="T150" s="169">
        <f>SUM(T151:T193)</f>
        <v>0</v>
      </c>
      <c r="AR150" s="170" t="s">
        <v>83</v>
      </c>
      <c r="AT150" s="171" t="s">
        <v>74</v>
      </c>
      <c r="AU150" s="171" t="s">
        <v>83</v>
      </c>
      <c r="AY150" s="170" t="s">
        <v>120</v>
      </c>
      <c r="BK150" s="172">
        <f>SUM(BK151:BK193)</f>
        <v>0</v>
      </c>
    </row>
    <row r="151" spans="1:65" s="2" customFormat="1" ht="33" customHeight="1">
      <c r="A151" s="36"/>
      <c r="B151" s="37"/>
      <c r="C151" s="175" t="s">
        <v>281</v>
      </c>
      <c r="D151" s="175" t="s">
        <v>123</v>
      </c>
      <c r="E151" s="176" t="s">
        <v>519</v>
      </c>
      <c r="F151" s="177" t="s">
        <v>520</v>
      </c>
      <c r="G151" s="178" t="s">
        <v>521</v>
      </c>
      <c r="H151" s="179">
        <v>15.5</v>
      </c>
      <c r="I151" s="180"/>
      <c r="J151" s="181">
        <f>ROUND(I151*H151,2)</f>
        <v>0</v>
      </c>
      <c r="K151" s="177" t="s">
        <v>187</v>
      </c>
      <c r="L151" s="41"/>
      <c r="M151" s="182" t="s">
        <v>19</v>
      </c>
      <c r="N151" s="183" t="s">
        <v>46</v>
      </c>
      <c r="O151" s="66"/>
      <c r="P151" s="184">
        <f>O151*H151</f>
        <v>0</v>
      </c>
      <c r="Q151" s="184">
        <v>0.23</v>
      </c>
      <c r="R151" s="184">
        <f>Q151*H151</f>
        <v>3.5649999999999999</v>
      </c>
      <c r="S151" s="184">
        <v>0</v>
      </c>
      <c r="T151" s="185">
        <f>S151*H151</f>
        <v>0</v>
      </c>
      <c r="U151" s="36"/>
      <c r="V151" s="36"/>
      <c r="W151" s="36"/>
      <c r="X151" s="36"/>
      <c r="Y151" s="36"/>
      <c r="Z151" s="36"/>
      <c r="AA151" s="36"/>
      <c r="AB151" s="36"/>
      <c r="AC151" s="36"/>
      <c r="AD151" s="36"/>
      <c r="AE151" s="36"/>
      <c r="AR151" s="186" t="s">
        <v>139</v>
      </c>
      <c r="AT151" s="186" t="s">
        <v>123</v>
      </c>
      <c r="AU151" s="186" t="s">
        <v>85</v>
      </c>
      <c r="AY151" s="19" t="s">
        <v>120</v>
      </c>
      <c r="BE151" s="187">
        <f>IF(N151="základní",J151,0)</f>
        <v>0</v>
      </c>
      <c r="BF151" s="187">
        <f>IF(N151="snížená",J151,0)</f>
        <v>0</v>
      </c>
      <c r="BG151" s="187">
        <f>IF(N151="zákl. přenesená",J151,0)</f>
        <v>0</v>
      </c>
      <c r="BH151" s="187">
        <f>IF(N151="sníž. přenesená",J151,0)</f>
        <v>0</v>
      </c>
      <c r="BI151" s="187">
        <f>IF(N151="nulová",J151,0)</f>
        <v>0</v>
      </c>
      <c r="BJ151" s="19" t="s">
        <v>83</v>
      </c>
      <c r="BK151" s="187">
        <f>ROUND(I151*H151,2)</f>
        <v>0</v>
      </c>
      <c r="BL151" s="19" t="s">
        <v>139</v>
      </c>
      <c r="BM151" s="186" t="s">
        <v>522</v>
      </c>
    </row>
    <row r="152" spans="1:65" s="2" customFormat="1" ht="11.25">
      <c r="A152" s="36"/>
      <c r="B152" s="37"/>
      <c r="C152" s="38"/>
      <c r="D152" s="211" t="s">
        <v>189</v>
      </c>
      <c r="E152" s="38"/>
      <c r="F152" s="212" t="s">
        <v>523</v>
      </c>
      <c r="G152" s="38"/>
      <c r="H152" s="38"/>
      <c r="I152" s="213"/>
      <c r="J152" s="38"/>
      <c r="K152" s="38"/>
      <c r="L152" s="41"/>
      <c r="M152" s="214"/>
      <c r="N152" s="215"/>
      <c r="O152" s="66"/>
      <c r="P152" s="66"/>
      <c r="Q152" s="66"/>
      <c r="R152" s="66"/>
      <c r="S152" s="66"/>
      <c r="T152" s="67"/>
      <c r="U152" s="36"/>
      <c r="V152" s="36"/>
      <c r="W152" s="36"/>
      <c r="X152" s="36"/>
      <c r="Y152" s="36"/>
      <c r="Z152" s="36"/>
      <c r="AA152" s="36"/>
      <c r="AB152" s="36"/>
      <c r="AC152" s="36"/>
      <c r="AD152" s="36"/>
      <c r="AE152" s="36"/>
      <c r="AT152" s="19" t="s">
        <v>189</v>
      </c>
      <c r="AU152" s="19" t="s">
        <v>85</v>
      </c>
    </row>
    <row r="153" spans="1:65" s="15" customFormat="1" ht="11.25">
      <c r="B153" s="229"/>
      <c r="C153" s="230"/>
      <c r="D153" s="190" t="s">
        <v>132</v>
      </c>
      <c r="E153" s="231" t="s">
        <v>19</v>
      </c>
      <c r="F153" s="232" t="s">
        <v>311</v>
      </c>
      <c r="G153" s="230"/>
      <c r="H153" s="231" t="s">
        <v>19</v>
      </c>
      <c r="I153" s="233"/>
      <c r="J153" s="230"/>
      <c r="K153" s="230"/>
      <c r="L153" s="234"/>
      <c r="M153" s="235"/>
      <c r="N153" s="236"/>
      <c r="O153" s="236"/>
      <c r="P153" s="236"/>
      <c r="Q153" s="236"/>
      <c r="R153" s="236"/>
      <c r="S153" s="236"/>
      <c r="T153" s="237"/>
      <c r="AT153" s="238" t="s">
        <v>132</v>
      </c>
      <c r="AU153" s="238" t="s">
        <v>85</v>
      </c>
      <c r="AV153" s="15" t="s">
        <v>83</v>
      </c>
      <c r="AW153" s="15" t="s">
        <v>37</v>
      </c>
      <c r="AX153" s="15" t="s">
        <v>75</v>
      </c>
      <c r="AY153" s="238" t="s">
        <v>120</v>
      </c>
    </row>
    <row r="154" spans="1:65" s="13" customFormat="1" ht="11.25">
      <c r="B154" s="188"/>
      <c r="C154" s="189"/>
      <c r="D154" s="190" t="s">
        <v>132</v>
      </c>
      <c r="E154" s="191" t="s">
        <v>19</v>
      </c>
      <c r="F154" s="192" t="s">
        <v>518</v>
      </c>
      <c r="G154" s="189"/>
      <c r="H154" s="193">
        <v>9.1</v>
      </c>
      <c r="I154" s="194"/>
      <c r="J154" s="189"/>
      <c r="K154" s="189"/>
      <c r="L154" s="195"/>
      <c r="M154" s="196"/>
      <c r="N154" s="197"/>
      <c r="O154" s="197"/>
      <c r="P154" s="197"/>
      <c r="Q154" s="197"/>
      <c r="R154" s="197"/>
      <c r="S154" s="197"/>
      <c r="T154" s="198"/>
      <c r="AT154" s="199" t="s">
        <v>132</v>
      </c>
      <c r="AU154" s="199" t="s">
        <v>85</v>
      </c>
      <c r="AV154" s="13" t="s">
        <v>85</v>
      </c>
      <c r="AW154" s="13" t="s">
        <v>37</v>
      </c>
      <c r="AX154" s="13" t="s">
        <v>75</v>
      </c>
      <c r="AY154" s="199" t="s">
        <v>120</v>
      </c>
    </row>
    <row r="155" spans="1:65" s="13" customFormat="1" ht="11.25">
      <c r="B155" s="188"/>
      <c r="C155" s="189"/>
      <c r="D155" s="190" t="s">
        <v>132</v>
      </c>
      <c r="E155" s="191" t="s">
        <v>19</v>
      </c>
      <c r="F155" s="192" t="s">
        <v>451</v>
      </c>
      <c r="G155" s="189"/>
      <c r="H155" s="193">
        <v>6.4</v>
      </c>
      <c r="I155" s="194"/>
      <c r="J155" s="189"/>
      <c r="K155" s="189"/>
      <c r="L155" s="195"/>
      <c r="M155" s="196"/>
      <c r="N155" s="197"/>
      <c r="O155" s="197"/>
      <c r="P155" s="197"/>
      <c r="Q155" s="197"/>
      <c r="R155" s="197"/>
      <c r="S155" s="197"/>
      <c r="T155" s="198"/>
      <c r="AT155" s="199" t="s">
        <v>132</v>
      </c>
      <c r="AU155" s="199" t="s">
        <v>85</v>
      </c>
      <c r="AV155" s="13" t="s">
        <v>85</v>
      </c>
      <c r="AW155" s="13" t="s">
        <v>37</v>
      </c>
      <c r="AX155" s="13" t="s">
        <v>75</v>
      </c>
      <c r="AY155" s="199" t="s">
        <v>120</v>
      </c>
    </row>
    <row r="156" spans="1:65" s="14" customFormat="1" ht="11.25">
      <c r="B156" s="200"/>
      <c r="C156" s="201"/>
      <c r="D156" s="190" t="s">
        <v>132</v>
      </c>
      <c r="E156" s="202" t="s">
        <v>19</v>
      </c>
      <c r="F156" s="203" t="s">
        <v>167</v>
      </c>
      <c r="G156" s="201"/>
      <c r="H156" s="204">
        <v>15.5</v>
      </c>
      <c r="I156" s="205"/>
      <c r="J156" s="201"/>
      <c r="K156" s="201"/>
      <c r="L156" s="206"/>
      <c r="M156" s="216"/>
      <c r="N156" s="217"/>
      <c r="O156" s="217"/>
      <c r="P156" s="217"/>
      <c r="Q156" s="217"/>
      <c r="R156" s="217"/>
      <c r="S156" s="217"/>
      <c r="T156" s="218"/>
      <c r="AT156" s="210" t="s">
        <v>132</v>
      </c>
      <c r="AU156" s="210" t="s">
        <v>85</v>
      </c>
      <c r="AV156" s="14" t="s">
        <v>139</v>
      </c>
      <c r="AW156" s="14" t="s">
        <v>37</v>
      </c>
      <c r="AX156" s="14" t="s">
        <v>83</v>
      </c>
      <c r="AY156" s="210" t="s">
        <v>120</v>
      </c>
    </row>
    <row r="157" spans="1:65" s="2" customFormat="1" ht="33" customHeight="1">
      <c r="A157" s="36"/>
      <c r="B157" s="37"/>
      <c r="C157" s="175" t="s">
        <v>288</v>
      </c>
      <c r="D157" s="175" t="s">
        <v>123</v>
      </c>
      <c r="E157" s="176" t="s">
        <v>307</v>
      </c>
      <c r="F157" s="177" t="s">
        <v>308</v>
      </c>
      <c r="G157" s="178" t="s">
        <v>186</v>
      </c>
      <c r="H157" s="179">
        <v>62.9</v>
      </c>
      <c r="I157" s="180"/>
      <c r="J157" s="181">
        <f>ROUND(I157*H157,2)</f>
        <v>0</v>
      </c>
      <c r="K157" s="177" t="s">
        <v>187</v>
      </c>
      <c r="L157" s="41"/>
      <c r="M157" s="182" t="s">
        <v>19</v>
      </c>
      <c r="N157" s="183" t="s">
        <v>46</v>
      </c>
      <c r="O157" s="66"/>
      <c r="P157" s="184">
        <f>O157*H157</f>
        <v>0</v>
      </c>
      <c r="Q157" s="184">
        <v>0.46</v>
      </c>
      <c r="R157" s="184">
        <f>Q157*H157</f>
        <v>28.934000000000001</v>
      </c>
      <c r="S157" s="184">
        <v>0</v>
      </c>
      <c r="T157" s="185">
        <f>S157*H157</f>
        <v>0</v>
      </c>
      <c r="U157" s="36"/>
      <c r="V157" s="36"/>
      <c r="W157" s="36"/>
      <c r="X157" s="36"/>
      <c r="Y157" s="36"/>
      <c r="Z157" s="36"/>
      <c r="AA157" s="36"/>
      <c r="AB157" s="36"/>
      <c r="AC157" s="36"/>
      <c r="AD157" s="36"/>
      <c r="AE157" s="36"/>
      <c r="AR157" s="186" t="s">
        <v>139</v>
      </c>
      <c r="AT157" s="186" t="s">
        <v>123</v>
      </c>
      <c r="AU157" s="186" t="s">
        <v>85</v>
      </c>
      <c r="AY157" s="19" t="s">
        <v>120</v>
      </c>
      <c r="BE157" s="187">
        <f>IF(N157="základní",J157,0)</f>
        <v>0</v>
      </c>
      <c r="BF157" s="187">
        <f>IF(N157="snížená",J157,0)</f>
        <v>0</v>
      </c>
      <c r="BG157" s="187">
        <f>IF(N157="zákl. přenesená",J157,0)</f>
        <v>0</v>
      </c>
      <c r="BH157" s="187">
        <f>IF(N157="sníž. přenesená",J157,0)</f>
        <v>0</v>
      </c>
      <c r="BI157" s="187">
        <f>IF(N157="nulová",J157,0)</f>
        <v>0</v>
      </c>
      <c r="BJ157" s="19" t="s">
        <v>83</v>
      </c>
      <c r="BK157" s="187">
        <f>ROUND(I157*H157,2)</f>
        <v>0</v>
      </c>
      <c r="BL157" s="19" t="s">
        <v>139</v>
      </c>
      <c r="BM157" s="186" t="s">
        <v>524</v>
      </c>
    </row>
    <row r="158" spans="1:65" s="2" customFormat="1" ht="11.25">
      <c r="A158" s="36"/>
      <c r="B158" s="37"/>
      <c r="C158" s="38"/>
      <c r="D158" s="211" t="s">
        <v>189</v>
      </c>
      <c r="E158" s="38"/>
      <c r="F158" s="212" t="s">
        <v>310</v>
      </c>
      <c r="G158" s="38"/>
      <c r="H158" s="38"/>
      <c r="I158" s="213"/>
      <c r="J158" s="38"/>
      <c r="K158" s="38"/>
      <c r="L158" s="41"/>
      <c r="M158" s="214"/>
      <c r="N158" s="215"/>
      <c r="O158" s="66"/>
      <c r="P158" s="66"/>
      <c r="Q158" s="66"/>
      <c r="R158" s="66"/>
      <c r="S158" s="66"/>
      <c r="T158" s="67"/>
      <c r="U158" s="36"/>
      <c r="V158" s="36"/>
      <c r="W158" s="36"/>
      <c r="X158" s="36"/>
      <c r="Y158" s="36"/>
      <c r="Z158" s="36"/>
      <c r="AA158" s="36"/>
      <c r="AB158" s="36"/>
      <c r="AC158" s="36"/>
      <c r="AD158" s="36"/>
      <c r="AE158" s="36"/>
      <c r="AT158" s="19" t="s">
        <v>189</v>
      </c>
      <c r="AU158" s="19" t="s">
        <v>85</v>
      </c>
    </row>
    <row r="159" spans="1:65" s="15" customFormat="1" ht="11.25">
      <c r="B159" s="229"/>
      <c r="C159" s="230"/>
      <c r="D159" s="190" t="s">
        <v>132</v>
      </c>
      <c r="E159" s="231" t="s">
        <v>19</v>
      </c>
      <c r="F159" s="232" t="s">
        <v>311</v>
      </c>
      <c r="G159" s="230"/>
      <c r="H159" s="231" t="s">
        <v>19</v>
      </c>
      <c r="I159" s="233"/>
      <c r="J159" s="230"/>
      <c r="K159" s="230"/>
      <c r="L159" s="234"/>
      <c r="M159" s="235"/>
      <c r="N159" s="236"/>
      <c r="O159" s="236"/>
      <c r="P159" s="236"/>
      <c r="Q159" s="236"/>
      <c r="R159" s="236"/>
      <c r="S159" s="236"/>
      <c r="T159" s="237"/>
      <c r="AT159" s="238" t="s">
        <v>132</v>
      </c>
      <c r="AU159" s="238" t="s">
        <v>85</v>
      </c>
      <c r="AV159" s="15" t="s">
        <v>83</v>
      </c>
      <c r="AW159" s="15" t="s">
        <v>37</v>
      </c>
      <c r="AX159" s="15" t="s">
        <v>75</v>
      </c>
      <c r="AY159" s="238" t="s">
        <v>120</v>
      </c>
    </row>
    <row r="160" spans="1:65" s="13" customFormat="1" ht="11.25">
      <c r="B160" s="188"/>
      <c r="C160" s="189"/>
      <c r="D160" s="190" t="s">
        <v>132</v>
      </c>
      <c r="E160" s="191" t="s">
        <v>19</v>
      </c>
      <c r="F160" s="192" t="s">
        <v>525</v>
      </c>
      <c r="G160" s="189"/>
      <c r="H160" s="193">
        <v>13.3</v>
      </c>
      <c r="I160" s="194"/>
      <c r="J160" s="189"/>
      <c r="K160" s="189"/>
      <c r="L160" s="195"/>
      <c r="M160" s="196"/>
      <c r="N160" s="197"/>
      <c r="O160" s="197"/>
      <c r="P160" s="197"/>
      <c r="Q160" s="197"/>
      <c r="R160" s="197"/>
      <c r="S160" s="197"/>
      <c r="T160" s="198"/>
      <c r="AT160" s="199" t="s">
        <v>132</v>
      </c>
      <c r="AU160" s="199" t="s">
        <v>85</v>
      </c>
      <c r="AV160" s="13" t="s">
        <v>85</v>
      </c>
      <c r="AW160" s="13" t="s">
        <v>37</v>
      </c>
      <c r="AX160" s="13" t="s">
        <v>75</v>
      </c>
      <c r="AY160" s="199" t="s">
        <v>120</v>
      </c>
    </row>
    <row r="161" spans="1:65" s="13" customFormat="1" ht="11.25">
      <c r="B161" s="188"/>
      <c r="C161" s="189"/>
      <c r="D161" s="190" t="s">
        <v>132</v>
      </c>
      <c r="E161" s="191" t="s">
        <v>19</v>
      </c>
      <c r="F161" s="192" t="s">
        <v>526</v>
      </c>
      <c r="G161" s="189"/>
      <c r="H161" s="193">
        <v>7.8</v>
      </c>
      <c r="I161" s="194"/>
      <c r="J161" s="189"/>
      <c r="K161" s="189"/>
      <c r="L161" s="195"/>
      <c r="M161" s="196"/>
      <c r="N161" s="197"/>
      <c r="O161" s="197"/>
      <c r="P161" s="197"/>
      <c r="Q161" s="197"/>
      <c r="R161" s="197"/>
      <c r="S161" s="197"/>
      <c r="T161" s="198"/>
      <c r="AT161" s="199" t="s">
        <v>132</v>
      </c>
      <c r="AU161" s="199" t="s">
        <v>85</v>
      </c>
      <c r="AV161" s="13" t="s">
        <v>85</v>
      </c>
      <c r="AW161" s="13" t="s">
        <v>37</v>
      </c>
      <c r="AX161" s="13" t="s">
        <v>75</v>
      </c>
      <c r="AY161" s="199" t="s">
        <v>120</v>
      </c>
    </row>
    <row r="162" spans="1:65" s="13" customFormat="1" ht="11.25">
      <c r="B162" s="188"/>
      <c r="C162" s="189"/>
      <c r="D162" s="190" t="s">
        <v>132</v>
      </c>
      <c r="E162" s="191" t="s">
        <v>19</v>
      </c>
      <c r="F162" s="192" t="s">
        <v>527</v>
      </c>
      <c r="G162" s="189"/>
      <c r="H162" s="193">
        <v>6.4</v>
      </c>
      <c r="I162" s="194"/>
      <c r="J162" s="189"/>
      <c r="K162" s="189"/>
      <c r="L162" s="195"/>
      <c r="M162" s="196"/>
      <c r="N162" s="197"/>
      <c r="O162" s="197"/>
      <c r="P162" s="197"/>
      <c r="Q162" s="197"/>
      <c r="R162" s="197"/>
      <c r="S162" s="197"/>
      <c r="T162" s="198"/>
      <c r="AT162" s="199" t="s">
        <v>132</v>
      </c>
      <c r="AU162" s="199" t="s">
        <v>85</v>
      </c>
      <c r="AV162" s="13" t="s">
        <v>85</v>
      </c>
      <c r="AW162" s="13" t="s">
        <v>37</v>
      </c>
      <c r="AX162" s="13" t="s">
        <v>75</v>
      </c>
      <c r="AY162" s="199" t="s">
        <v>120</v>
      </c>
    </row>
    <row r="163" spans="1:65" s="13" customFormat="1" ht="11.25">
      <c r="B163" s="188"/>
      <c r="C163" s="189"/>
      <c r="D163" s="190" t="s">
        <v>132</v>
      </c>
      <c r="E163" s="191" t="s">
        <v>19</v>
      </c>
      <c r="F163" s="192" t="s">
        <v>528</v>
      </c>
      <c r="G163" s="189"/>
      <c r="H163" s="193">
        <v>2.4</v>
      </c>
      <c r="I163" s="194"/>
      <c r="J163" s="189"/>
      <c r="K163" s="189"/>
      <c r="L163" s="195"/>
      <c r="M163" s="196"/>
      <c r="N163" s="197"/>
      <c r="O163" s="197"/>
      <c r="P163" s="197"/>
      <c r="Q163" s="197"/>
      <c r="R163" s="197"/>
      <c r="S163" s="197"/>
      <c r="T163" s="198"/>
      <c r="AT163" s="199" t="s">
        <v>132</v>
      </c>
      <c r="AU163" s="199" t="s">
        <v>85</v>
      </c>
      <c r="AV163" s="13" t="s">
        <v>85</v>
      </c>
      <c r="AW163" s="13" t="s">
        <v>37</v>
      </c>
      <c r="AX163" s="13" t="s">
        <v>75</v>
      </c>
      <c r="AY163" s="199" t="s">
        <v>120</v>
      </c>
    </row>
    <row r="164" spans="1:65" s="13" customFormat="1" ht="11.25">
      <c r="B164" s="188"/>
      <c r="C164" s="189"/>
      <c r="D164" s="190" t="s">
        <v>132</v>
      </c>
      <c r="E164" s="191" t="s">
        <v>19</v>
      </c>
      <c r="F164" s="192" t="s">
        <v>529</v>
      </c>
      <c r="G164" s="189"/>
      <c r="H164" s="193">
        <v>33</v>
      </c>
      <c r="I164" s="194"/>
      <c r="J164" s="189"/>
      <c r="K164" s="189"/>
      <c r="L164" s="195"/>
      <c r="M164" s="196"/>
      <c r="N164" s="197"/>
      <c r="O164" s="197"/>
      <c r="P164" s="197"/>
      <c r="Q164" s="197"/>
      <c r="R164" s="197"/>
      <c r="S164" s="197"/>
      <c r="T164" s="198"/>
      <c r="AT164" s="199" t="s">
        <v>132</v>
      </c>
      <c r="AU164" s="199" t="s">
        <v>85</v>
      </c>
      <c r="AV164" s="13" t="s">
        <v>85</v>
      </c>
      <c r="AW164" s="13" t="s">
        <v>37</v>
      </c>
      <c r="AX164" s="13" t="s">
        <v>75</v>
      </c>
      <c r="AY164" s="199" t="s">
        <v>120</v>
      </c>
    </row>
    <row r="165" spans="1:65" s="14" customFormat="1" ht="11.25">
      <c r="B165" s="200"/>
      <c r="C165" s="201"/>
      <c r="D165" s="190" t="s">
        <v>132</v>
      </c>
      <c r="E165" s="202" t="s">
        <v>19</v>
      </c>
      <c r="F165" s="203" t="s">
        <v>167</v>
      </c>
      <c r="G165" s="201"/>
      <c r="H165" s="204">
        <v>62.9</v>
      </c>
      <c r="I165" s="205"/>
      <c r="J165" s="201"/>
      <c r="K165" s="201"/>
      <c r="L165" s="206"/>
      <c r="M165" s="216"/>
      <c r="N165" s="217"/>
      <c r="O165" s="217"/>
      <c r="P165" s="217"/>
      <c r="Q165" s="217"/>
      <c r="R165" s="217"/>
      <c r="S165" s="217"/>
      <c r="T165" s="218"/>
      <c r="AT165" s="210" t="s">
        <v>132</v>
      </c>
      <c r="AU165" s="210" t="s">
        <v>85</v>
      </c>
      <c r="AV165" s="14" t="s">
        <v>139</v>
      </c>
      <c r="AW165" s="14" t="s">
        <v>37</v>
      </c>
      <c r="AX165" s="14" t="s">
        <v>83</v>
      </c>
      <c r="AY165" s="210" t="s">
        <v>120</v>
      </c>
    </row>
    <row r="166" spans="1:65" s="2" customFormat="1" ht="49.15" customHeight="1">
      <c r="A166" s="36"/>
      <c r="B166" s="37"/>
      <c r="C166" s="175" t="s">
        <v>295</v>
      </c>
      <c r="D166" s="175" t="s">
        <v>123</v>
      </c>
      <c r="E166" s="176" t="s">
        <v>530</v>
      </c>
      <c r="F166" s="177" t="s">
        <v>531</v>
      </c>
      <c r="G166" s="178" t="s">
        <v>186</v>
      </c>
      <c r="H166" s="179">
        <v>9.1</v>
      </c>
      <c r="I166" s="180"/>
      <c r="J166" s="181">
        <f>ROUND(I166*H166,2)</f>
        <v>0</v>
      </c>
      <c r="K166" s="177" t="s">
        <v>187</v>
      </c>
      <c r="L166" s="41"/>
      <c r="M166" s="182" t="s">
        <v>19</v>
      </c>
      <c r="N166" s="183" t="s">
        <v>46</v>
      </c>
      <c r="O166" s="66"/>
      <c r="P166" s="184">
        <f>O166*H166</f>
        <v>0</v>
      </c>
      <c r="Q166" s="184">
        <v>0.13188</v>
      </c>
      <c r="R166" s="184">
        <f>Q166*H166</f>
        <v>1.200108</v>
      </c>
      <c r="S166" s="184">
        <v>0</v>
      </c>
      <c r="T166" s="185">
        <f>S166*H166</f>
        <v>0</v>
      </c>
      <c r="U166" s="36"/>
      <c r="V166" s="36"/>
      <c r="W166" s="36"/>
      <c r="X166" s="36"/>
      <c r="Y166" s="36"/>
      <c r="Z166" s="36"/>
      <c r="AA166" s="36"/>
      <c r="AB166" s="36"/>
      <c r="AC166" s="36"/>
      <c r="AD166" s="36"/>
      <c r="AE166" s="36"/>
      <c r="AR166" s="186" t="s">
        <v>139</v>
      </c>
      <c r="AT166" s="186" t="s">
        <v>123</v>
      </c>
      <c r="AU166" s="186" t="s">
        <v>85</v>
      </c>
      <c r="AY166" s="19" t="s">
        <v>120</v>
      </c>
      <c r="BE166" s="187">
        <f>IF(N166="základní",J166,0)</f>
        <v>0</v>
      </c>
      <c r="BF166" s="187">
        <f>IF(N166="snížená",J166,0)</f>
        <v>0</v>
      </c>
      <c r="BG166" s="187">
        <f>IF(N166="zákl. přenesená",J166,0)</f>
        <v>0</v>
      </c>
      <c r="BH166" s="187">
        <f>IF(N166="sníž. přenesená",J166,0)</f>
        <v>0</v>
      </c>
      <c r="BI166" s="187">
        <f>IF(N166="nulová",J166,0)</f>
        <v>0</v>
      </c>
      <c r="BJ166" s="19" t="s">
        <v>83</v>
      </c>
      <c r="BK166" s="187">
        <f>ROUND(I166*H166,2)</f>
        <v>0</v>
      </c>
      <c r="BL166" s="19" t="s">
        <v>139</v>
      </c>
      <c r="BM166" s="186" t="s">
        <v>532</v>
      </c>
    </row>
    <row r="167" spans="1:65" s="2" customFormat="1" ht="11.25">
      <c r="A167" s="36"/>
      <c r="B167" s="37"/>
      <c r="C167" s="38"/>
      <c r="D167" s="211" t="s">
        <v>189</v>
      </c>
      <c r="E167" s="38"/>
      <c r="F167" s="212" t="s">
        <v>533</v>
      </c>
      <c r="G167" s="38"/>
      <c r="H167" s="38"/>
      <c r="I167" s="213"/>
      <c r="J167" s="38"/>
      <c r="K167" s="38"/>
      <c r="L167" s="41"/>
      <c r="M167" s="214"/>
      <c r="N167" s="215"/>
      <c r="O167" s="66"/>
      <c r="P167" s="66"/>
      <c r="Q167" s="66"/>
      <c r="R167" s="66"/>
      <c r="S167" s="66"/>
      <c r="T167" s="67"/>
      <c r="U167" s="36"/>
      <c r="V167" s="36"/>
      <c r="W167" s="36"/>
      <c r="X167" s="36"/>
      <c r="Y167" s="36"/>
      <c r="Z167" s="36"/>
      <c r="AA167" s="36"/>
      <c r="AB167" s="36"/>
      <c r="AC167" s="36"/>
      <c r="AD167" s="36"/>
      <c r="AE167" s="36"/>
      <c r="AT167" s="19" t="s">
        <v>189</v>
      </c>
      <c r="AU167" s="19" t="s">
        <v>85</v>
      </c>
    </row>
    <row r="168" spans="1:65" s="15" customFormat="1" ht="11.25">
      <c r="B168" s="229"/>
      <c r="C168" s="230"/>
      <c r="D168" s="190" t="s">
        <v>132</v>
      </c>
      <c r="E168" s="231" t="s">
        <v>19</v>
      </c>
      <c r="F168" s="232" t="s">
        <v>534</v>
      </c>
      <c r="G168" s="230"/>
      <c r="H168" s="231" t="s">
        <v>19</v>
      </c>
      <c r="I168" s="233"/>
      <c r="J168" s="230"/>
      <c r="K168" s="230"/>
      <c r="L168" s="234"/>
      <c r="M168" s="235"/>
      <c r="N168" s="236"/>
      <c r="O168" s="236"/>
      <c r="P168" s="236"/>
      <c r="Q168" s="236"/>
      <c r="R168" s="236"/>
      <c r="S168" s="236"/>
      <c r="T168" s="237"/>
      <c r="AT168" s="238" t="s">
        <v>132</v>
      </c>
      <c r="AU168" s="238" t="s">
        <v>85</v>
      </c>
      <c r="AV168" s="15" t="s">
        <v>83</v>
      </c>
      <c r="AW168" s="15" t="s">
        <v>37</v>
      </c>
      <c r="AX168" s="15" t="s">
        <v>75</v>
      </c>
      <c r="AY168" s="238" t="s">
        <v>120</v>
      </c>
    </row>
    <row r="169" spans="1:65" s="13" customFormat="1" ht="11.25">
      <c r="B169" s="188"/>
      <c r="C169" s="189"/>
      <c r="D169" s="190" t="s">
        <v>132</v>
      </c>
      <c r="E169" s="191" t="s">
        <v>19</v>
      </c>
      <c r="F169" s="192" t="s">
        <v>518</v>
      </c>
      <c r="G169" s="189"/>
      <c r="H169" s="193">
        <v>9.1</v>
      </c>
      <c r="I169" s="194"/>
      <c r="J169" s="189"/>
      <c r="K169" s="189"/>
      <c r="L169" s="195"/>
      <c r="M169" s="196"/>
      <c r="N169" s="197"/>
      <c r="O169" s="197"/>
      <c r="P169" s="197"/>
      <c r="Q169" s="197"/>
      <c r="R169" s="197"/>
      <c r="S169" s="197"/>
      <c r="T169" s="198"/>
      <c r="AT169" s="199" t="s">
        <v>132</v>
      </c>
      <c r="AU169" s="199" t="s">
        <v>85</v>
      </c>
      <c r="AV169" s="13" t="s">
        <v>85</v>
      </c>
      <c r="AW169" s="13" t="s">
        <v>37</v>
      </c>
      <c r="AX169" s="13" t="s">
        <v>83</v>
      </c>
      <c r="AY169" s="199" t="s">
        <v>120</v>
      </c>
    </row>
    <row r="170" spans="1:65" s="2" customFormat="1" ht="24.2" customHeight="1">
      <c r="A170" s="36"/>
      <c r="B170" s="37"/>
      <c r="C170" s="175" t="s">
        <v>7</v>
      </c>
      <c r="D170" s="175" t="s">
        <v>123</v>
      </c>
      <c r="E170" s="176" t="s">
        <v>535</v>
      </c>
      <c r="F170" s="177" t="s">
        <v>536</v>
      </c>
      <c r="G170" s="178" t="s">
        <v>186</v>
      </c>
      <c r="H170" s="179">
        <v>9.1</v>
      </c>
      <c r="I170" s="180"/>
      <c r="J170" s="181">
        <f>ROUND(I170*H170,2)</f>
        <v>0</v>
      </c>
      <c r="K170" s="177" t="s">
        <v>187</v>
      </c>
      <c r="L170" s="41"/>
      <c r="M170" s="182" t="s">
        <v>19</v>
      </c>
      <c r="N170" s="183" t="s">
        <v>46</v>
      </c>
      <c r="O170" s="66"/>
      <c r="P170" s="184">
        <f>O170*H170</f>
        <v>0</v>
      </c>
      <c r="Q170" s="184">
        <v>3.4000000000000002E-4</v>
      </c>
      <c r="R170" s="184">
        <f>Q170*H170</f>
        <v>3.094E-3</v>
      </c>
      <c r="S170" s="184">
        <v>0</v>
      </c>
      <c r="T170" s="185">
        <f>S170*H170</f>
        <v>0</v>
      </c>
      <c r="U170" s="36"/>
      <c r="V170" s="36"/>
      <c r="W170" s="36"/>
      <c r="X170" s="36"/>
      <c r="Y170" s="36"/>
      <c r="Z170" s="36"/>
      <c r="AA170" s="36"/>
      <c r="AB170" s="36"/>
      <c r="AC170" s="36"/>
      <c r="AD170" s="36"/>
      <c r="AE170" s="36"/>
      <c r="AR170" s="186" t="s">
        <v>139</v>
      </c>
      <c r="AT170" s="186" t="s">
        <v>123</v>
      </c>
      <c r="AU170" s="186" t="s">
        <v>85</v>
      </c>
      <c r="AY170" s="19" t="s">
        <v>120</v>
      </c>
      <c r="BE170" s="187">
        <f>IF(N170="základní",J170,0)</f>
        <v>0</v>
      </c>
      <c r="BF170" s="187">
        <f>IF(N170="snížená",J170,0)</f>
        <v>0</v>
      </c>
      <c r="BG170" s="187">
        <f>IF(N170="zákl. přenesená",J170,0)</f>
        <v>0</v>
      </c>
      <c r="BH170" s="187">
        <f>IF(N170="sníž. přenesená",J170,0)</f>
        <v>0</v>
      </c>
      <c r="BI170" s="187">
        <f>IF(N170="nulová",J170,0)</f>
        <v>0</v>
      </c>
      <c r="BJ170" s="19" t="s">
        <v>83</v>
      </c>
      <c r="BK170" s="187">
        <f>ROUND(I170*H170,2)</f>
        <v>0</v>
      </c>
      <c r="BL170" s="19" t="s">
        <v>139</v>
      </c>
      <c r="BM170" s="186" t="s">
        <v>537</v>
      </c>
    </row>
    <row r="171" spans="1:65" s="2" customFormat="1" ht="11.25">
      <c r="A171" s="36"/>
      <c r="B171" s="37"/>
      <c r="C171" s="38"/>
      <c r="D171" s="211" t="s">
        <v>189</v>
      </c>
      <c r="E171" s="38"/>
      <c r="F171" s="212" t="s">
        <v>538</v>
      </c>
      <c r="G171" s="38"/>
      <c r="H171" s="38"/>
      <c r="I171" s="213"/>
      <c r="J171" s="38"/>
      <c r="K171" s="38"/>
      <c r="L171" s="41"/>
      <c r="M171" s="214"/>
      <c r="N171" s="215"/>
      <c r="O171" s="66"/>
      <c r="P171" s="66"/>
      <c r="Q171" s="66"/>
      <c r="R171" s="66"/>
      <c r="S171" s="66"/>
      <c r="T171" s="67"/>
      <c r="U171" s="36"/>
      <c r="V171" s="36"/>
      <c r="W171" s="36"/>
      <c r="X171" s="36"/>
      <c r="Y171" s="36"/>
      <c r="Z171" s="36"/>
      <c r="AA171" s="36"/>
      <c r="AB171" s="36"/>
      <c r="AC171" s="36"/>
      <c r="AD171" s="36"/>
      <c r="AE171" s="36"/>
      <c r="AT171" s="19" t="s">
        <v>189</v>
      </c>
      <c r="AU171" s="19" t="s">
        <v>85</v>
      </c>
    </row>
    <row r="172" spans="1:65" s="15" customFormat="1" ht="11.25">
      <c r="B172" s="229"/>
      <c r="C172" s="230"/>
      <c r="D172" s="190" t="s">
        <v>132</v>
      </c>
      <c r="E172" s="231" t="s">
        <v>19</v>
      </c>
      <c r="F172" s="232" t="s">
        <v>539</v>
      </c>
      <c r="G172" s="230"/>
      <c r="H172" s="231" t="s">
        <v>19</v>
      </c>
      <c r="I172" s="233"/>
      <c r="J172" s="230"/>
      <c r="K172" s="230"/>
      <c r="L172" s="234"/>
      <c r="M172" s="235"/>
      <c r="N172" s="236"/>
      <c r="O172" s="236"/>
      <c r="P172" s="236"/>
      <c r="Q172" s="236"/>
      <c r="R172" s="236"/>
      <c r="S172" s="236"/>
      <c r="T172" s="237"/>
      <c r="AT172" s="238" t="s">
        <v>132</v>
      </c>
      <c r="AU172" s="238" t="s">
        <v>85</v>
      </c>
      <c r="AV172" s="15" t="s">
        <v>83</v>
      </c>
      <c r="AW172" s="15" t="s">
        <v>37</v>
      </c>
      <c r="AX172" s="15" t="s">
        <v>75</v>
      </c>
      <c r="AY172" s="238" t="s">
        <v>120</v>
      </c>
    </row>
    <row r="173" spans="1:65" s="13" customFormat="1" ht="11.25">
      <c r="B173" s="188"/>
      <c r="C173" s="189"/>
      <c r="D173" s="190" t="s">
        <v>132</v>
      </c>
      <c r="E173" s="191" t="s">
        <v>19</v>
      </c>
      <c r="F173" s="192" t="s">
        <v>518</v>
      </c>
      <c r="G173" s="189"/>
      <c r="H173" s="193">
        <v>9.1</v>
      </c>
      <c r="I173" s="194"/>
      <c r="J173" s="189"/>
      <c r="K173" s="189"/>
      <c r="L173" s="195"/>
      <c r="M173" s="196"/>
      <c r="N173" s="197"/>
      <c r="O173" s="197"/>
      <c r="P173" s="197"/>
      <c r="Q173" s="197"/>
      <c r="R173" s="197"/>
      <c r="S173" s="197"/>
      <c r="T173" s="198"/>
      <c r="AT173" s="199" t="s">
        <v>132</v>
      </c>
      <c r="AU173" s="199" t="s">
        <v>85</v>
      </c>
      <c r="AV173" s="13" t="s">
        <v>85</v>
      </c>
      <c r="AW173" s="13" t="s">
        <v>37</v>
      </c>
      <c r="AX173" s="13" t="s">
        <v>83</v>
      </c>
      <c r="AY173" s="199" t="s">
        <v>120</v>
      </c>
    </row>
    <row r="174" spans="1:65" s="2" customFormat="1" ht="24.2" customHeight="1">
      <c r="A174" s="36"/>
      <c r="B174" s="37"/>
      <c r="C174" s="175" t="s">
        <v>306</v>
      </c>
      <c r="D174" s="175" t="s">
        <v>123</v>
      </c>
      <c r="E174" s="176" t="s">
        <v>540</v>
      </c>
      <c r="F174" s="177" t="s">
        <v>541</v>
      </c>
      <c r="G174" s="178" t="s">
        <v>186</v>
      </c>
      <c r="H174" s="179">
        <v>9.1</v>
      </c>
      <c r="I174" s="180"/>
      <c r="J174" s="181">
        <f>ROUND(I174*H174,2)</f>
        <v>0</v>
      </c>
      <c r="K174" s="177" t="s">
        <v>187</v>
      </c>
      <c r="L174" s="41"/>
      <c r="M174" s="182" t="s">
        <v>19</v>
      </c>
      <c r="N174" s="183" t="s">
        <v>46</v>
      </c>
      <c r="O174" s="66"/>
      <c r="P174" s="184">
        <f>O174*H174</f>
        <v>0</v>
      </c>
      <c r="Q174" s="184">
        <v>3.1E-4</v>
      </c>
      <c r="R174" s="184">
        <f>Q174*H174</f>
        <v>2.8209999999999997E-3</v>
      </c>
      <c r="S174" s="184">
        <v>0</v>
      </c>
      <c r="T174" s="185">
        <f>S174*H174</f>
        <v>0</v>
      </c>
      <c r="U174" s="36"/>
      <c r="V174" s="36"/>
      <c r="W174" s="36"/>
      <c r="X174" s="36"/>
      <c r="Y174" s="36"/>
      <c r="Z174" s="36"/>
      <c r="AA174" s="36"/>
      <c r="AB174" s="36"/>
      <c r="AC174" s="36"/>
      <c r="AD174" s="36"/>
      <c r="AE174" s="36"/>
      <c r="AR174" s="186" t="s">
        <v>139</v>
      </c>
      <c r="AT174" s="186" t="s">
        <v>123</v>
      </c>
      <c r="AU174" s="186" t="s">
        <v>85</v>
      </c>
      <c r="AY174" s="19" t="s">
        <v>120</v>
      </c>
      <c r="BE174" s="187">
        <f>IF(N174="základní",J174,0)</f>
        <v>0</v>
      </c>
      <c r="BF174" s="187">
        <f>IF(N174="snížená",J174,0)</f>
        <v>0</v>
      </c>
      <c r="BG174" s="187">
        <f>IF(N174="zákl. přenesená",J174,0)</f>
        <v>0</v>
      </c>
      <c r="BH174" s="187">
        <f>IF(N174="sníž. přenesená",J174,0)</f>
        <v>0</v>
      </c>
      <c r="BI174" s="187">
        <f>IF(N174="nulová",J174,0)</f>
        <v>0</v>
      </c>
      <c r="BJ174" s="19" t="s">
        <v>83</v>
      </c>
      <c r="BK174" s="187">
        <f>ROUND(I174*H174,2)</f>
        <v>0</v>
      </c>
      <c r="BL174" s="19" t="s">
        <v>139</v>
      </c>
      <c r="BM174" s="186" t="s">
        <v>542</v>
      </c>
    </row>
    <row r="175" spans="1:65" s="2" customFormat="1" ht="11.25">
      <c r="A175" s="36"/>
      <c r="B175" s="37"/>
      <c r="C175" s="38"/>
      <c r="D175" s="211" t="s">
        <v>189</v>
      </c>
      <c r="E175" s="38"/>
      <c r="F175" s="212" t="s">
        <v>543</v>
      </c>
      <c r="G175" s="38"/>
      <c r="H175" s="38"/>
      <c r="I175" s="213"/>
      <c r="J175" s="38"/>
      <c r="K175" s="38"/>
      <c r="L175" s="41"/>
      <c r="M175" s="214"/>
      <c r="N175" s="215"/>
      <c r="O175" s="66"/>
      <c r="P175" s="66"/>
      <c r="Q175" s="66"/>
      <c r="R175" s="66"/>
      <c r="S175" s="66"/>
      <c r="T175" s="67"/>
      <c r="U175" s="36"/>
      <c r="V175" s="36"/>
      <c r="W175" s="36"/>
      <c r="X175" s="36"/>
      <c r="Y175" s="36"/>
      <c r="Z175" s="36"/>
      <c r="AA175" s="36"/>
      <c r="AB175" s="36"/>
      <c r="AC175" s="36"/>
      <c r="AD175" s="36"/>
      <c r="AE175" s="36"/>
      <c r="AT175" s="19" t="s">
        <v>189</v>
      </c>
      <c r="AU175" s="19" t="s">
        <v>85</v>
      </c>
    </row>
    <row r="176" spans="1:65" s="13" customFormat="1" ht="11.25">
      <c r="B176" s="188"/>
      <c r="C176" s="189"/>
      <c r="D176" s="190" t="s">
        <v>132</v>
      </c>
      <c r="E176" s="191" t="s">
        <v>19</v>
      </c>
      <c r="F176" s="192" t="s">
        <v>518</v>
      </c>
      <c r="G176" s="189"/>
      <c r="H176" s="193">
        <v>9.1</v>
      </c>
      <c r="I176" s="194"/>
      <c r="J176" s="189"/>
      <c r="K176" s="189"/>
      <c r="L176" s="195"/>
      <c r="M176" s="196"/>
      <c r="N176" s="197"/>
      <c r="O176" s="197"/>
      <c r="P176" s="197"/>
      <c r="Q176" s="197"/>
      <c r="R176" s="197"/>
      <c r="S176" s="197"/>
      <c r="T176" s="198"/>
      <c r="AT176" s="199" t="s">
        <v>132</v>
      </c>
      <c r="AU176" s="199" t="s">
        <v>85</v>
      </c>
      <c r="AV176" s="13" t="s">
        <v>85</v>
      </c>
      <c r="AW176" s="13" t="s">
        <v>37</v>
      </c>
      <c r="AX176" s="13" t="s">
        <v>83</v>
      </c>
      <c r="AY176" s="199" t="s">
        <v>120</v>
      </c>
    </row>
    <row r="177" spans="1:65" s="2" customFormat="1" ht="44.25" customHeight="1">
      <c r="A177" s="36"/>
      <c r="B177" s="37"/>
      <c r="C177" s="175" t="s">
        <v>314</v>
      </c>
      <c r="D177" s="175" t="s">
        <v>123</v>
      </c>
      <c r="E177" s="176" t="s">
        <v>544</v>
      </c>
      <c r="F177" s="177" t="s">
        <v>545</v>
      </c>
      <c r="G177" s="178" t="s">
        <v>186</v>
      </c>
      <c r="H177" s="179">
        <v>9.1</v>
      </c>
      <c r="I177" s="180"/>
      <c r="J177" s="181">
        <f>ROUND(I177*H177,2)</f>
        <v>0</v>
      </c>
      <c r="K177" s="177" t="s">
        <v>187</v>
      </c>
      <c r="L177" s="41"/>
      <c r="M177" s="182" t="s">
        <v>19</v>
      </c>
      <c r="N177" s="183" t="s">
        <v>46</v>
      </c>
      <c r="O177" s="66"/>
      <c r="P177" s="184">
        <f>O177*H177</f>
        <v>0</v>
      </c>
      <c r="Q177" s="184">
        <v>0.12966</v>
      </c>
      <c r="R177" s="184">
        <f>Q177*H177</f>
        <v>1.1799059999999999</v>
      </c>
      <c r="S177" s="184">
        <v>0</v>
      </c>
      <c r="T177" s="185">
        <f>S177*H177</f>
        <v>0</v>
      </c>
      <c r="U177" s="36"/>
      <c r="V177" s="36"/>
      <c r="W177" s="36"/>
      <c r="X177" s="36"/>
      <c r="Y177" s="36"/>
      <c r="Z177" s="36"/>
      <c r="AA177" s="36"/>
      <c r="AB177" s="36"/>
      <c r="AC177" s="36"/>
      <c r="AD177" s="36"/>
      <c r="AE177" s="36"/>
      <c r="AR177" s="186" t="s">
        <v>139</v>
      </c>
      <c r="AT177" s="186" t="s">
        <v>123</v>
      </c>
      <c r="AU177" s="186" t="s">
        <v>85</v>
      </c>
      <c r="AY177" s="19" t="s">
        <v>120</v>
      </c>
      <c r="BE177" s="187">
        <f>IF(N177="základní",J177,0)</f>
        <v>0</v>
      </c>
      <c r="BF177" s="187">
        <f>IF(N177="snížená",J177,0)</f>
        <v>0</v>
      </c>
      <c r="BG177" s="187">
        <f>IF(N177="zákl. přenesená",J177,0)</f>
        <v>0</v>
      </c>
      <c r="BH177" s="187">
        <f>IF(N177="sníž. přenesená",J177,0)</f>
        <v>0</v>
      </c>
      <c r="BI177" s="187">
        <f>IF(N177="nulová",J177,0)</f>
        <v>0</v>
      </c>
      <c r="BJ177" s="19" t="s">
        <v>83</v>
      </c>
      <c r="BK177" s="187">
        <f>ROUND(I177*H177,2)</f>
        <v>0</v>
      </c>
      <c r="BL177" s="19" t="s">
        <v>139</v>
      </c>
      <c r="BM177" s="186" t="s">
        <v>546</v>
      </c>
    </row>
    <row r="178" spans="1:65" s="2" customFormat="1" ht="11.25">
      <c r="A178" s="36"/>
      <c r="B178" s="37"/>
      <c r="C178" s="38"/>
      <c r="D178" s="211" t="s">
        <v>189</v>
      </c>
      <c r="E178" s="38"/>
      <c r="F178" s="212" t="s">
        <v>547</v>
      </c>
      <c r="G178" s="38"/>
      <c r="H178" s="38"/>
      <c r="I178" s="213"/>
      <c r="J178" s="38"/>
      <c r="K178" s="38"/>
      <c r="L178" s="41"/>
      <c r="M178" s="214"/>
      <c r="N178" s="215"/>
      <c r="O178" s="66"/>
      <c r="P178" s="66"/>
      <c r="Q178" s="66"/>
      <c r="R178" s="66"/>
      <c r="S178" s="66"/>
      <c r="T178" s="67"/>
      <c r="U178" s="36"/>
      <c r="V178" s="36"/>
      <c r="W178" s="36"/>
      <c r="X178" s="36"/>
      <c r="Y178" s="36"/>
      <c r="Z178" s="36"/>
      <c r="AA178" s="36"/>
      <c r="AB178" s="36"/>
      <c r="AC178" s="36"/>
      <c r="AD178" s="36"/>
      <c r="AE178" s="36"/>
      <c r="AT178" s="19" t="s">
        <v>189</v>
      </c>
      <c r="AU178" s="19" t="s">
        <v>85</v>
      </c>
    </row>
    <row r="179" spans="1:65" s="13" customFormat="1" ht="11.25">
      <c r="B179" s="188"/>
      <c r="C179" s="189"/>
      <c r="D179" s="190" t="s">
        <v>132</v>
      </c>
      <c r="E179" s="191" t="s">
        <v>19</v>
      </c>
      <c r="F179" s="192" t="s">
        <v>518</v>
      </c>
      <c r="G179" s="189"/>
      <c r="H179" s="193">
        <v>9.1</v>
      </c>
      <c r="I179" s="194"/>
      <c r="J179" s="189"/>
      <c r="K179" s="189"/>
      <c r="L179" s="195"/>
      <c r="M179" s="196"/>
      <c r="N179" s="197"/>
      <c r="O179" s="197"/>
      <c r="P179" s="197"/>
      <c r="Q179" s="197"/>
      <c r="R179" s="197"/>
      <c r="S179" s="197"/>
      <c r="T179" s="198"/>
      <c r="AT179" s="199" t="s">
        <v>132</v>
      </c>
      <c r="AU179" s="199" t="s">
        <v>85</v>
      </c>
      <c r="AV179" s="13" t="s">
        <v>85</v>
      </c>
      <c r="AW179" s="13" t="s">
        <v>37</v>
      </c>
      <c r="AX179" s="13" t="s">
        <v>83</v>
      </c>
      <c r="AY179" s="199" t="s">
        <v>120</v>
      </c>
    </row>
    <row r="180" spans="1:65" s="2" customFormat="1" ht="78" customHeight="1">
      <c r="A180" s="36"/>
      <c r="B180" s="37"/>
      <c r="C180" s="175" t="s">
        <v>322</v>
      </c>
      <c r="D180" s="175" t="s">
        <v>123</v>
      </c>
      <c r="E180" s="176" t="s">
        <v>315</v>
      </c>
      <c r="F180" s="177" t="s">
        <v>316</v>
      </c>
      <c r="G180" s="178" t="s">
        <v>186</v>
      </c>
      <c r="H180" s="179">
        <v>36.299999999999997</v>
      </c>
      <c r="I180" s="180"/>
      <c r="J180" s="181">
        <f>ROUND(I180*H180,2)</f>
        <v>0</v>
      </c>
      <c r="K180" s="177" t="s">
        <v>187</v>
      </c>
      <c r="L180" s="41"/>
      <c r="M180" s="182" t="s">
        <v>19</v>
      </c>
      <c r="N180" s="183" t="s">
        <v>46</v>
      </c>
      <c r="O180" s="66"/>
      <c r="P180" s="184">
        <f>O180*H180</f>
        <v>0</v>
      </c>
      <c r="Q180" s="184">
        <v>8.9219999999999994E-2</v>
      </c>
      <c r="R180" s="184">
        <f>Q180*H180</f>
        <v>3.2386859999999995</v>
      </c>
      <c r="S180" s="184">
        <v>0</v>
      </c>
      <c r="T180" s="185">
        <f>S180*H180</f>
        <v>0</v>
      </c>
      <c r="U180" s="36"/>
      <c r="V180" s="36"/>
      <c r="W180" s="36"/>
      <c r="X180" s="36"/>
      <c r="Y180" s="36"/>
      <c r="Z180" s="36"/>
      <c r="AA180" s="36"/>
      <c r="AB180" s="36"/>
      <c r="AC180" s="36"/>
      <c r="AD180" s="36"/>
      <c r="AE180" s="36"/>
      <c r="AR180" s="186" t="s">
        <v>139</v>
      </c>
      <c r="AT180" s="186" t="s">
        <v>123</v>
      </c>
      <c r="AU180" s="186" t="s">
        <v>85</v>
      </c>
      <c r="AY180" s="19" t="s">
        <v>120</v>
      </c>
      <c r="BE180" s="187">
        <f>IF(N180="základní",J180,0)</f>
        <v>0</v>
      </c>
      <c r="BF180" s="187">
        <f>IF(N180="snížená",J180,0)</f>
        <v>0</v>
      </c>
      <c r="BG180" s="187">
        <f>IF(N180="zákl. přenesená",J180,0)</f>
        <v>0</v>
      </c>
      <c r="BH180" s="187">
        <f>IF(N180="sníž. přenesená",J180,0)</f>
        <v>0</v>
      </c>
      <c r="BI180" s="187">
        <f>IF(N180="nulová",J180,0)</f>
        <v>0</v>
      </c>
      <c r="BJ180" s="19" t="s">
        <v>83</v>
      </c>
      <c r="BK180" s="187">
        <f>ROUND(I180*H180,2)</f>
        <v>0</v>
      </c>
      <c r="BL180" s="19" t="s">
        <v>139</v>
      </c>
      <c r="BM180" s="186" t="s">
        <v>548</v>
      </c>
    </row>
    <row r="181" spans="1:65" s="2" customFormat="1" ht="11.25">
      <c r="A181" s="36"/>
      <c r="B181" s="37"/>
      <c r="C181" s="38"/>
      <c r="D181" s="211" t="s">
        <v>189</v>
      </c>
      <c r="E181" s="38"/>
      <c r="F181" s="212" t="s">
        <v>318</v>
      </c>
      <c r="G181" s="38"/>
      <c r="H181" s="38"/>
      <c r="I181" s="213"/>
      <c r="J181" s="38"/>
      <c r="K181" s="38"/>
      <c r="L181" s="41"/>
      <c r="M181" s="214"/>
      <c r="N181" s="215"/>
      <c r="O181" s="66"/>
      <c r="P181" s="66"/>
      <c r="Q181" s="66"/>
      <c r="R181" s="66"/>
      <c r="S181" s="66"/>
      <c r="T181" s="67"/>
      <c r="U181" s="36"/>
      <c r="V181" s="36"/>
      <c r="W181" s="36"/>
      <c r="X181" s="36"/>
      <c r="Y181" s="36"/>
      <c r="Z181" s="36"/>
      <c r="AA181" s="36"/>
      <c r="AB181" s="36"/>
      <c r="AC181" s="36"/>
      <c r="AD181" s="36"/>
      <c r="AE181" s="36"/>
      <c r="AT181" s="19" t="s">
        <v>189</v>
      </c>
      <c r="AU181" s="19" t="s">
        <v>85</v>
      </c>
    </row>
    <row r="182" spans="1:65" s="13" customFormat="1" ht="11.25">
      <c r="B182" s="188"/>
      <c r="C182" s="189"/>
      <c r="D182" s="190" t="s">
        <v>132</v>
      </c>
      <c r="E182" s="191" t="s">
        <v>19</v>
      </c>
      <c r="F182" s="192" t="s">
        <v>525</v>
      </c>
      <c r="G182" s="189"/>
      <c r="H182" s="193">
        <v>13.3</v>
      </c>
      <c r="I182" s="194"/>
      <c r="J182" s="189"/>
      <c r="K182" s="189"/>
      <c r="L182" s="195"/>
      <c r="M182" s="196"/>
      <c r="N182" s="197"/>
      <c r="O182" s="197"/>
      <c r="P182" s="197"/>
      <c r="Q182" s="197"/>
      <c r="R182" s="197"/>
      <c r="S182" s="197"/>
      <c r="T182" s="198"/>
      <c r="AT182" s="199" t="s">
        <v>132</v>
      </c>
      <c r="AU182" s="199" t="s">
        <v>85</v>
      </c>
      <c r="AV182" s="13" t="s">
        <v>85</v>
      </c>
      <c r="AW182" s="13" t="s">
        <v>37</v>
      </c>
      <c r="AX182" s="13" t="s">
        <v>75</v>
      </c>
      <c r="AY182" s="199" t="s">
        <v>120</v>
      </c>
    </row>
    <row r="183" spans="1:65" s="13" customFormat="1" ht="11.25">
      <c r="B183" s="188"/>
      <c r="C183" s="189"/>
      <c r="D183" s="190" t="s">
        <v>132</v>
      </c>
      <c r="E183" s="191" t="s">
        <v>19</v>
      </c>
      <c r="F183" s="192" t="s">
        <v>526</v>
      </c>
      <c r="G183" s="189"/>
      <c r="H183" s="193">
        <v>7.8</v>
      </c>
      <c r="I183" s="194"/>
      <c r="J183" s="189"/>
      <c r="K183" s="189"/>
      <c r="L183" s="195"/>
      <c r="M183" s="196"/>
      <c r="N183" s="197"/>
      <c r="O183" s="197"/>
      <c r="P183" s="197"/>
      <c r="Q183" s="197"/>
      <c r="R183" s="197"/>
      <c r="S183" s="197"/>
      <c r="T183" s="198"/>
      <c r="AT183" s="199" t="s">
        <v>132</v>
      </c>
      <c r="AU183" s="199" t="s">
        <v>85</v>
      </c>
      <c r="AV183" s="13" t="s">
        <v>85</v>
      </c>
      <c r="AW183" s="13" t="s">
        <v>37</v>
      </c>
      <c r="AX183" s="13" t="s">
        <v>75</v>
      </c>
      <c r="AY183" s="199" t="s">
        <v>120</v>
      </c>
    </row>
    <row r="184" spans="1:65" s="13" customFormat="1" ht="11.25">
      <c r="B184" s="188"/>
      <c r="C184" s="189"/>
      <c r="D184" s="190" t="s">
        <v>132</v>
      </c>
      <c r="E184" s="191" t="s">
        <v>19</v>
      </c>
      <c r="F184" s="192" t="s">
        <v>451</v>
      </c>
      <c r="G184" s="189"/>
      <c r="H184" s="193">
        <v>6.4</v>
      </c>
      <c r="I184" s="194"/>
      <c r="J184" s="189"/>
      <c r="K184" s="189"/>
      <c r="L184" s="195"/>
      <c r="M184" s="196"/>
      <c r="N184" s="197"/>
      <c r="O184" s="197"/>
      <c r="P184" s="197"/>
      <c r="Q184" s="197"/>
      <c r="R184" s="197"/>
      <c r="S184" s="197"/>
      <c r="T184" s="198"/>
      <c r="AT184" s="199" t="s">
        <v>132</v>
      </c>
      <c r="AU184" s="199" t="s">
        <v>85</v>
      </c>
      <c r="AV184" s="13" t="s">
        <v>85</v>
      </c>
      <c r="AW184" s="13" t="s">
        <v>37</v>
      </c>
      <c r="AX184" s="13" t="s">
        <v>75</v>
      </c>
      <c r="AY184" s="199" t="s">
        <v>120</v>
      </c>
    </row>
    <row r="185" spans="1:65" s="13" customFormat="1" ht="11.25">
      <c r="B185" s="188"/>
      <c r="C185" s="189"/>
      <c r="D185" s="190" t="s">
        <v>132</v>
      </c>
      <c r="E185" s="191" t="s">
        <v>19</v>
      </c>
      <c r="F185" s="192" t="s">
        <v>527</v>
      </c>
      <c r="G185" s="189"/>
      <c r="H185" s="193">
        <v>6.4</v>
      </c>
      <c r="I185" s="194"/>
      <c r="J185" s="189"/>
      <c r="K185" s="189"/>
      <c r="L185" s="195"/>
      <c r="M185" s="196"/>
      <c r="N185" s="197"/>
      <c r="O185" s="197"/>
      <c r="P185" s="197"/>
      <c r="Q185" s="197"/>
      <c r="R185" s="197"/>
      <c r="S185" s="197"/>
      <c r="T185" s="198"/>
      <c r="AT185" s="199" t="s">
        <v>132</v>
      </c>
      <c r="AU185" s="199" t="s">
        <v>85</v>
      </c>
      <c r="AV185" s="13" t="s">
        <v>85</v>
      </c>
      <c r="AW185" s="13" t="s">
        <v>37</v>
      </c>
      <c r="AX185" s="13" t="s">
        <v>75</v>
      </c>
      <c r="AY185" s="199" t="s">
        <v>120</v>
      </c>
    </row>
    <row r="186" spans="1:65" s="13" customFormat="1" ht="11.25">
      <c r="B186" s="188"/>
      <c r="C186" s="189"/>
      <c r="D186" s="190" t="s">
        <v>132</v>
      </c>
      <c r="E186" s="191" t="s">
        <v>19</v>
      </c>
      <c r="F186" s="192" t="s">
        <v>528</v>
      </c>
      <c r="G186" s="189"/>
      <c r="H186" s="193">
        <v>2.4</v>
      </c>
      <c r="I186" s="194"/>
      <c r="J186" s="189"/>
      <c r="K186" s="189"/>
      <c r="L186" s="195"/>
      <c r="M186" s="196"/>
      <c r="N186" s="197"/>
      <c r="O186" s="197"/>
      <c r="P186" s="197"/>
      <c r="Q186" s="197"/>
      <c r="R186" s="197"/>
      <c r="S186" s="197"/>
      <c r="T186" s="198"/>
      <c r="AT186" s="199" t="s">
        <v>132</v>
      </c>
      <c r="AU186" s="199" t="s">
        <v>85</v>
      </c>
      <c r="AV186" s="13" t="s">
        <v>85</v>
      </c>
      <c r="AW186" s="13" t="s">
        <v>37</v>
      </c>
      <c r="AX186" s="13" t="s">
        <v>75</v>
      </c>
      <c r="AY186" s="199" t="s">
        <v>120</v>
      </c>
    </row>
    <row r="187" spans="1:65" s="14" customFormat="1" ht="11.25">
      <c r="B187" s="200"/>
      <c r="C187" s="201"/>
      <c r="D187" s="190" t="s">
        <v>132</v>
      </c>
      <c r="E187" s="202" t="s">
        <v>19</v>
      </c>
      <c r="F187" s="203" t="s">
        <v>167</v>
      </c>
      <c r="G187" s="201"/>
      <c r="H187" s="204">
        <v>36.299999999999997</v>
      </c>
      <c r="I187" s="205"/>
      <c r="J187" s="201"/>
      <c r="K187" s="201"/>
      <c r="L187" s="206"/>
      <c r="M187" s="216"/>
      <c r="N187" s="217"/>
      <c r="O187" s="217"/>
      <c r="P187" s="217"/>
      <c r="Q187" s="217"/>
      <c r="R187" s="217"/>
      <c r="S187" s="217"/>
      <c r="T187" s="218"/>
      <c r="AT187" s="210" t="s">
        <v>132</v>
      </c>
      <c r="AU187" s="210" t="s">
        <v>85</v>
      </c>
      <c r="AV187" s="14" t="s">
        <v>139</v>
      </c>
      <c r="AW187" s="14" t="s">
        <v>37</v>
      </c>
      <c r="AX187" s="14" t="s">
        <v>83</v>
      </c>
      <c r="AY187" s="210" t="s">
        <v>120</v>
      </c>
    </row>
    <row r="188" spans="1:65" s="2" customFormat="1" ht="24.2" customHeight="1">
      <c r="A188" s="36"/>
      <c r="B188" s="37"/>
      <c r="C188" s="219" t="s">
        <v>327</v>
      </c>
      <c r="D188" s="219" t="s">
        <v>270</v>
      </c>
      <c r="E188" s="220" t="s">
        <v>549</v>
      </c>
      <c r="F188" s="221" t="s">
        <v>550</v>
      </c>
      <c r="G188" s="222" t="s">
        <v>186</v>
      </c>
      <c r="H188" s="223">
        <v>20.696999999999999</v>
      </c>
      <c r="I188" s="224"/>
      <c r="J188" s="225">
        <f>ROUND(I188*H188,2)</f>
        <v>0</v>
      </c>
      <c r="K188" s="221" t="s">
        <v>187</v>
      </c>
      <c r="L188" s="226"/>
      <c r="M188" s="227" t="s">
        <v>19</v>
      </c>
      <c r="N188" s="228" t="s">
        <v>46</v>
      </c>
      <c r="O188" s="66"/>
      <c r="P188" s="184">
        <f>O188*H188</f>
        <v>0</v>
      </c>
      <c r="Q188" s="184">
        <v>0.13200000000000001</v>
      </c>
      <c r="R188" s="184">
        <f>Q188*H188</f>
        <v>2.7320039999999999</v>
      </c>
      <c r="S188" s="184">
        <v>0</v>
      </c>
      <c r="T188" s="185">
        <f>S188*H188</f>
        <v>0</v>
      </c>
      <c r="U188" s="36"/>
      <c r="V188" s="36"/>
      <c r="W188" s="36"/>
      <c r="X188" s="36"/>
      <c r="Y188" s="36"/>
      <c r="Z188" s="36"/>
      <c r="AA188" s="36"/>
      <c r="AB188" s="36"/>
      <c r="AC188" s="36"/>
      <c r="AD188" s="36"/>
      <c r="AE188" s="36"/>
      <c r="AR188" s="186" t="s">
        <v>161</v>
      </c>
      <c r="AT188" s="186" t="s">
        <v>270</v>
      </c>
      <c r="AU188" s="186" t="s">
        <v>85</v>
      </c>
      <c r="AY188" s="19" t="s">
        <v>120</v>
      </c>
      <c r="BE188" s="187">
        <f>IF(N188="základní",J188,0)</f>
        <v>0</v>
      </c>
      <c r="BF188" s="187">
        <f>IF(N188="snížená",J188,0)</f>
        <v>0</v>
      </c>
      <c r="BG188" s="187">
        <f>IF(N188="zákl. přenesená",J188,0)</f>
        <v>0</v>
      </c>
      <c r="BH188" s="187">
        <f>IF(N188="sníž. přenesená",J188,0)</f>
        <v>0</v>
      </c>
      <c r="BI188" s="187">
        <f>IF(N188="nulová",J188,0)</f>
        <v>0</v>
      </c>
      <c r="BJ188" s="19" t="s">
        <v>83</v>
      </c>
      <c r="BK188" s="187">
        <f>ROUND(I188*H188,2)</f>
        <v>0</v>
      </c>
      <c r="BL188" s="19" t="s">
        <v>139</v>
      </c>
      <c r="BM188" s="186" t="s">
        <v>551</v>
      </c>
    </row>
    <row r="189" spans="1:65" s="13" customFormat="1" ht="11.25">
      <c r="B189" s="188"/>
      <c r="C189" s="189"/>
      <c r="D189" s="190" t="s">
        <v>132</v>
      </c>
      <c r="E189" s="191" t="s">
        <v>19</v>
      </c>
      <c r="F189" s="192" t="s">
        <v>552</v>
      </c>
      <c r="G189" s="189"/>
      <c r="H189" s="193">
        <v>20.094000000000001</v>
      </c>
      <c r="I189" s="194"/>
      <c r="J189" s="189"/>
      <c r="K189" s="189"/>
      <c r="L189" s="195"/>
      <c r="M189" s="196"/>
      <c r="N189" s="197"/>
      <c r="O189" s="197"/>
      <c r="P189" s="197"/>
      <c r="Q189" s="197"/>
      <c r="R189" s="197"/>
      <c r="S189" s="197"/>
      <c r="T189" s="198"/>
      <c r="AT189" s="199" t="s">
        <v>132</v>
      </c>
      <c r="AU189" s="199" t="s">
        <v>85</v>
      </c>
      <c r="AV189" s="13" t="s">
        <v>85</v>
      </c>
      <c r="AW189" s="13" t="s">
        <v>37</v>
      </c>
      <c r="AX189" s="13" t="s">
        <v>83</v>
      </c>
      <c r="AY189" s="199" t="s">
        <v>120</v>
      </c>
    </row>
    <row r="190" spans="1:65" s="13" customFormat="1" ht="11.25">
      <c r="B190" s="188"/>
      <c r="C190" s="189"/>
      <c r="D190" s="190" t="s">
        <v>132</v>
      </c>
      <c r="E190" s="189"/>
      <c r="F190" s="192" t="s">
        <v>553</v>
      </c>
      <c r="G190" s="189"/>
      <c r="H190" s="193">
        <v>20.696999999999999</v>
      </c>
      <c r="I190" s="194"/>
      <c r="J190" s="189"/>
      <c r="K190" s="189"/>
      <c r="L190" s="195"/>
      <c r="M190" s="196"/>
      <c r="N190" s="197"/>
      <c r="O190" s="197"/>
      <c r="P190" s="197"/>
      <c r="Q190" s="197"/>
      <c r="R190" s="197"/>
      <c r="S190" s="197"/>
      <c r="T190" s="198"/>
      <c r="AT190" s="199" t="s">
        <v>132</v>
      </c>
      <c r="AU190" s="199" t="s">
        <v>85</v>
      </c>
      <c r="AV190" s="13" t="s">
        <v>85</v>
      </c>
      <c r="AW190" s="13" t="s">
        <v>4</v>
      </c>
      <c r="AX190" s="13" t="s">
        <v>83</v>
      </c>
      <c r="AY190" s="199" t="s">
        <v>120</v>
      </c>
    </row>
    <row r="191" spans="1:65" s="2" customFormat="1" ht="24.2" customHeight="1">
      <c r="A191" s="36"/>
      <c r="B191" s="37"/>
      <c r="C191" s="219" t="s">
        <v>333</v>
      </c>
      <c r="D191" s="219" t="s">
        <v>270</v>
      </c>
      <c r="E191" s="220" t="s">
        <v>554</v>
      </c>
      <c r="F191" s="221" t="s">
        <v>555</v>
      </c>
      <c r="G191" s="222" t="s">
        <v>186</v>
      </c>
      <c r="H191" s="223">
        <v>10.404</v>
      </c>
      <c r="I191" s="224"/>
      <c r="J191" s="225">
        <f>ROUND(I191*H191,2)</f>
        <v>0</v>
      </c>
      <c r="K191" s="221" t="s">
        <v>187</v>
      </c>
      <c r="L191" s="226"/>
      <c r="M191" s="227" t="s">
        <v>19</v>
      </c>
      <c r="N191" s="228" t="s">
        <v>46</v>
      </c>
      <c r="O191" s="66"/>
      <c r="P191" s="184">
        <f>O191*H191</f>
        <v>0</v>
      </c>
      <c r="Q191" s="184">
        <v>0.13100000000000001</v>
      </c>
      <c r="R191" s="184">
        <f>Q191*H191</f>
        <v>1.362924</v>
      </c>
      <c r="S191" s="184">
        <v>0</v>
      </c>
      <c r="T191" s="185">
        <f>S191*H191</f>
        <v>0</v>
      </c>
      <c r="U191" s="36"/>
      <c r="V191" s="36"/>
      <c r="W191" s="36"/>
      <c r="X191" s="36"/>
      <c r="Y191" s="36"/>
      <c r="Z191" s="36"/>
      <c r="AA191" s="36"/>
      <c r="AB191" s="36"/>
      <c r="AC191" s="36"/>
      <c r="AD191" s="36"/>
      <c r="AE191" s="36"/>
      <c r="AR191" s="186" t="s">
        <v>161</v>
      </c>
      <c r="AT191" s="186" t="s">
        <v>270</v>
      </c>
      <c r="AU191" s="186" t="s">
        <v>85</v>
      </c>
      <c r="AY191" s="19" t="s">
        <v>120</v>
      </c>
      <c r="BE191" s="187">
        <f>IF(N191="základní",J191,0)</f>
        <v>0</v>
      </c>
      <c r="BF191" s="187">
        <f>IF(N191="snížená",J191,0)</f>
        <v>0</v>
      </c>
      <c r="BG191" s="187">
        <f>IF(N191="zákl. přenesená",J191,0)</f>
        <v>0</v>
      </c>
      <c r="BH191" s="187">
        <f>IF(N191="sníž. přenesená",J191,0)</f>
        <v>0</v>
      </c>
      <c r="BI191" s="187">
        <f>IF(N191="nulová",J191,0)</f>
        <v>0</v>
      </c>
      <c r="BJ191" s="19" t="s">
        <v>83</v>
      </c>
      <c r="BK191" s="187">
        <f>ROUND(I191*H191,2)</f>
        <v>0</v>
      </c>
      <c r="BL191" s="19" t="s">
        <v>139</v>
      </c>
      <c r="BM191" s="186" t="s">
        <v>556</v>
      </c>
    </row>
    <row r="192" spans="1:65" s="15" customFormat="1" ht="11.25">
      <c r="B192" s="229"/>
      <c r="C192" s="230"/>
      <c r="D192" s="190" t="s">
        <v>132</v>
      </c>
      <c r="E192" s="231" t="s">
        <v>19</v>
      </c>
      <c r="F192" s="232" t="s">
        <v>557</v>
      </c>
      <c r="G192" s="230"/>
      <c r="H192" s="231" t="s">
        <v>19</v>
      </c>
      <c r="I192" s="233"/>
      <c r="J192" s="230"/>
      <c r="K192" s="230"/>
      <c r="L192" s="234"/>
      <c r="M192" s="235"/>
      <c r="N192" s="236"/>
      <c r="O192" s="236"/>
      <c r="P192" s="236"/>
      <c r="Q192" s="236"/>
      <c r="R192" s="236"/>
      <c r="S192" s="236"/>
      <c r="T192" s="237"/>
      <c r="AT192" s="238" t="s">
        <v>132</v>
      </c>
      <c r="AU192" s="238" t="s">
        <v>85</v>
      </c>
      <c r="AV192" s="15" t="s">
        <v>83</v>
      </c>
      <c r="AW192" s="15" t="s">
        <v>37</v>
      </c>
      <c r="AX192" s="15" t="s">
        <v>75</v>
      </c>
      <c r="AY192" s="238" t="s">
        <v>120</v>
      </c>
    </row>
    <row r="193" spans="1:65" s="13" customFormat="1" ht="11.25">
      <c r="B193" s="188"/>
      <c r="C193" s="189"/>
      <c r="D193" s="190" t="s">
        <v>132</v>
      </c>
      <c r="E193" s="191" t="s">
        <v>19</v>
      </c>
      <c r="F193" s="192" t="s">
        <v>558</v>
      </c>
      <c r="G193" s="189"/>
      <c r="H193" s="193">
        <v>10.404</v>
      </c>
      <c r="I193" s="194"/>
      <c r="J193" s="189"/>
      <c r="K193" s="189"/>
      <c r="L193" s="195"/>
      <c r="M193" s="196"/>
      <c r="N193" s="197"/>
      <c r="O193" s="197"/>
      <c r="P193" s="197"/>
      <c r="Q193" s="197"/>
      <c r="R193" s="197"/>
      <c r="S193" s="197"/>
      <c r="T193" s="198"/>
      <c r="AT193" s="199" t="s">
        <v>132</v>
      </c>
      <c r="AU193" s="199" t="s">
        <v>85</v>
      </c>
      <c r="AV193" s="13" t="s">
        <v>85</v>
      </c>
      <c r="AW193" s="13" t="s">
        <v>37</v>
      </c>
      <c r="AX193" s="13" t="s">
        <v>83</v>
      </c>
      <c r="AY193" s="199" t="s">
        <v>120</v>
      </c>
    </row>
    <row r="194" spans="1:65" s="12" customFormat="1" ht="22.9" customHeight="1">
      <c r="B194" s="159"/>
      <c r="C194" s="160"/>
      <c r="D194" s="161" t="s">
        <v>74</v>
      </c>
      <c r="E194" s="173" t="s">
        <v>229</v>
      </c>
      <c r="F194" s="173" t="s">
        <v>559</v>
      </c>
      <c r="G194" s="160"/>
      <c r="H194" s="160"/>
      <c r="I194" s="163"/>
      <c r="J194" s="174">
        <f>BK194</f>
        <v>0</v>
      </c>
      <c r="K194" s="160"/>
      <c r="L194" s="165"/>
      <c r="M194" s="166"/>
      <c r="N194" s="167"/>
      <c r="O194" s="167"/>
      <c r="P194" s="168">
        <f>SUM(P195:P234)</f>
        <v>0</v>
      </c>
      <c r="Q194" s="167"/>
      <c r="R194" s="168">
        <f>SUM(R195:R234)</f>
        <v>6.6057516600000001</v>
      </c>
      <c r="S194" s="167"/>
      <c r="T194" s="169">
        <f>SUM(T195:T234)</f>
        <v>0.16400000000000001</v>
      </c>
      <c r="AR194" s="170" t="s">
        <v>83</v>
      </c>
      <c r="AT194" s="171" t="s">
        <v>74</v>
      </c>
      <c r="AU194" s="171" t="s">
        <v>83</v>
      </c>
      <c r="AY194" s="170" t="s">
        <v>120</v>
      </c>
      <c r="BK194" s="172">
        <f>SUM(BK195:BK234)</f>
        <v>0</v>
      </c>
    </row>
    <row r="195" spans="1:65" s="2" customFormat="1" ht="24.2" customHeight="1">
      <c r="A195" s="36"/>
      <c r="B195" s="37"/>
      <c r="C195" s="175" t="s">
        <v>339</v>
      </c>
      <c r="D195" s="175" t="s">
        <v>123</v>
      </c>
      <c r="E195" s="176" t="s">
        <v>560</v>
      </c>
      <c r="F195" s="177" t="s">
        <v>561</v>
      </c>
      <c r="G195" s="178" t="s">
        <v>386</v>
      </c>
      <c r="H195" s="179">
        <v>3</v>
      </c>
      <c r="I195" s="180"/>
      <c r="J195" s="181">
        <f>ROUND(I195*H195,2)</f>
        <v>0</v>
      </c>
      <c r="K195" s="177" t="s">
        <v>187</v>
      </c>
      <c r="L195" s="41"/>
      <c r="M195" s="182" t="s">
        <v>19</v>
      </c>
      <c r="N195" s="183" t="s">
        <v>46</v>
      </c>
      <c r="O195" s="66"/>
      <c r="P195" s="184">
        <f>O195*H195</f>
        <v>0</v>
      </c>
      <c r="Q195" s="184">
        <v>1.0000000000000001E-5</v>
      </c>
      <c r="R195" s="184">
        <f>Q195*H195</f>
        <v>3.0000000000000004E-5</v>
      </c>
      <c r="S195" s="184">
        <v>0</v>
      </c>
      <c r="T195" s="185">
        <f>S195*H195</f>
        <v>0</v>
      </c>
      <c r="U195" s="36"/>
      <c r="V195" s="36"/>
      <c r="W195" s="36"/>
      <c r="X195" s="36"/>
      <c r="Y195" s="36"/>
      <c r="Z195" s="36"/>
      <c r="AA195" s="36"/>
      <c r="AB195" s="36"/>
      <c r="AC195" s="36"/>
      <c r="AD195" s="36"/>
      <c r="AE195" s="36"/>
      <c r="AR195" s="186" t="s">
        <v>139</v>
      </c>
      <c r="AT195" s="186" t="s">
        <v>123</v>
      </c>
      <c r="AU195" s="186" t="s">
        <v>85</v>
      </c>
      <c r="AY195" s="19" t="s">
        <v>120</v>
      </c>
      <c r="BE195" s="187">
        <f>IF(N195="základní",J195,0)</f>
        <v>0</v>
      </c>
      <c r="BF195" s="187">
        <f>IF(N195="snížená",J195,0)</f>
        <v>0</v>
      </c>
      <c r="BG195" s="187">
        <f>IF(N195="zákl. přenesená",J195,0)</f>
        <v>0</v>
      </c>
      <c r="BH195" s="187">
        <f>IF(N195="sníž. přenesená",J195,0)</f>
        <v>0</v>
      </c>
      <c r="BI195" s="187">
        <f>IF(N195="nulová",J195,0)</f>
        <v>0</v>
      </c>
      <c r="BJ195" s="19" t="s">
        <v>83</v>
      </c>
      <c r="BK195" s="187">
        <f>ROUND(I195*H195,2)</f>
        <v>0</v>
      </c>
      <c r="BL195" s="19" t="s">
        <v>139</v>
      </c>
      <c r="BM195" s="186" t="s">
        <v>562</v>
      </c>
    </row>
    <row r="196" spans="1:65" s="2" customFormat="1" ht="11.25">
      <c r="A196" s="36"/>
      <c r="B196" s="37"/>
      <c r="C196" s="38"/>
      <c r="D196" s="211" t="s">
        <v>189</v>
      </c>
      <c r="E196" s="38"/>
      <c r="F196" s="212" t="s">
        <v>563</v>
      </c>
      <c r="G196" s="38"/>
      <c r="H196" s="38"/>
      <c r="I196" s="213"/>
      <c r="J196" s="38"/>
      <c r="K196" s="38"/>
      <c r="L196" s="41"/>
      <c r="M196" s="214"/>
      <c r="N196" s="215"/>
      <c r="O196" s="66"/>
      <c r="P196" s="66"/>
      <c r="Q196" s="66"/>
      <c r="R196" s="66"/>
      <c r="S196" s="66"/>
      <c r="T196" s="67"/>
      <c r="U196" s="36"/>
      <c r="V196" s="36"/>
      <c r="W196" s="36"/>
      <c r="X196" s="36"/>
      <c r="Y196" s="36"/>
      <c r="Z196" s="36"/>
      <c r="AA196" s="36"/>
      <c r="AB196" s="36"/>
      <c r="AC196" s="36"/>
      <c r="AD196" s="36"/>
      <c r="AE196" s="36"/>
      <c r="AT196" s="19" t="s">
        <v>189</v>
      </c>
      <c r="AU196" s="19" t="s">
        <v>85</v>
      </c>
    </row>
    <row r="197" spans="1:65" s="2" customFormat="1" ht="24.2" customHeight="1">
      <c r="A197" s="36"/>
      <c r="B197" s="37"/>
      <c r="C197" s="219" t="s">
        <v>348</v>
      </c>
      <c r="D197" s="219" t="s">
        <v>270</v>
      </c>
      <c r="E197" s="220" t="s">
        <v>564</v>
      </c>
      <c r="F197" s="221" t="s">
        <v>565</v>
      </c>
      <c r="G197" s="222" t="s">
        <v>386</v>
      </c>
      <c r="H197" s="223">
        <v>2</v>
      </c>
      <c r="I197" s="224"/>
      <c r="J197" s="225">
        <f>ROUND(I197*H197,2)</f>
        <v>0</v>
      </c>
      <c r="K197" s="221" t="s">
        <v>187</v>
      </c>
      <c r="L197" s="226"/>
      <c r="M197" s="227" t="s">
        <v>19</v>
      </c>
      <c r="N197" s="228" t="s">
        <v>46</v>
      </c>
      <c r="O197" s="66"/>
      <c r="P197" s="184">
        <f>O197*H197</f>
        <v>0</v>
      </c>
      <c r="Q197" s="184">
        <v>2.5999999999999999E-3</v>
      </c>
      <c r="R197" s="184">
        <f>Q197*H197</f>
        <v>5.1999999999999998E-3</v>
      </c>
      <c r="S197" s="184">
        <v>0</v>
      </c>
      <c r="T197" s="185">
        <f>S197*H197</f>
        <v>0</v>
      </c>
      <c r="U197" s="36"/>
      <c r="V197" s="36"/>
      <c r="W197" s="36"/>
      <c r="X197" s="36"/>
      <c r="Y197" s="36"/>
      <c r="Z197" s="36"/>
      <c r="AA197" s="36"/>
      <c r="AB197" s="36"/>
      <c r="AC197" s="36"/>
      <c r="AD197" s="36"/>
      <c r="AE197" s="36"/>
      <c r="AR197" s="186" t="s">
        <v>161</v>
      </c>
      <c r="AT197" s="186" t="s">
        <v>270</v>
      </c>
      <c r="AU197" s="186" t="s">
        <v>85</v>
      </c>
      <c r="AY197" s="19" t="s">
        <v>120</v>
      </c>
      <c r="BE197" s="187">
        <f>IF(N197="základní",J197,0)</f>
        <v>0</v>
      </c>
      <c r="BF197" s="187">
        <f>IF(N197="snížená",J197,0)</f>
        <v>0</v>
      </c>
      <c r="BG197" s="187">
        <f>IF(N197="zákl. přenesená",J197,0)</f>
        <v>0</v>
      </c>
      <c r="BH197" s="187">
        <f>IF(N197="sníž. přenesená",J197,0)</f>
        <v>0</v>
      </c>
      <c r="BI197" s="187">
        <f>IF(N197="nulová",J197,0)</f>
        <v>0</v>
      </c>
      <c r="BJ197" s="19" t="s">
        <v>83</v>
      </c>
      <c r="BK197" s="187">
        <f>ROUND(I197*H197,2)</f>
        <v>0</v>
      </c>
      <c r="BL197" s="19" t="s">
        <v>139</v>
      </c>
      <c r="BM197" s="186" t="s">
        <v>566</v>
      </c>
    </row>
    <row r="198" spans="1:65" s="13" customFormat="1" ht="11.25">
      <c r="B198" s="188"/>
      <c r="C198" s="189"/>
      <c r="D198" s="190" t="s">
        <v>132</v>
      </c>
      <c r="E198" s="191" t="s">
        <v>19</v>
      </c>
      <c r="F198" s="192" t="s">
        <v>567</v>
      </c>
      <c r="G198" s="189"/>
      <c r="H198" s="193">
        <v>2</v>
      </c>
      <c r="I198" s="194"/>
      <c r="J198" s="189"/>
      <c r="K198" s="189"/>
      <c r="L198" s="195"/>
      <c r="M198" s="196"/>
      <c r="N198" s="197"/>
      <c r="O198" s="197"/>
      <c r="P198" s="197"/>
      <c r="Q198" s="197"/>
      <c r="R198" s="197"/>
      <c r="S198" s="197"/>
      <c r="T198" s="198"/>
      <c r="AT198" s="199" t="s">
        <v>132</v>
      </c>
      <c r="AU198" s="199" t="s">
        <v>85</v>
      </c>
      <c r="AV198" s="13" t="s">
        <v>85</v>
      </c>
      <c r="AW198" s="13" t="s">
        <v>37</v>
      </c>
      <c r="AX198" s="13" t="s">
        <v>83</v>
      </c>
      <c r="AY198" s="199" t="s">
        <v>120</v>
      </c>
    </row>
    <row r="199" spans="1:65" s="2" customFormat="1" ht="16.5" customHeight="1">
      <c r="A199" s="36"/>
      <c r="B199" s="37"/>
      <c r="C199" s="219" t="s">
        <v>354</v>
      </c>
      <c r="D199" s="219" t="s">
        <v>270</v>
      </c>
      <c r="E199" s="220" t="s">
        <v>568</v>
      </c>
      <c r="F199" s="221" t="s">
        <v>569</v>
      </c>
      <c r="G199" s="222" t="s">
        <v>386</v>
      </c>
      <c r="H199" s="223">
        <v>1</v>
      </c>
      <c r="I199" s="224"/>
      <c r="J199" s="225">
        <f>ROUND(I199*H199,2)</f>
        <v>0</v>
      </c>
      <c r="K199" s="221" t="s">
        <v>187</v>
      </c>
      <c r="L199" s="226"/>
      <c r="M199" s="227" t="s">
        <v>19</v>
      </c>
      <c r="N199" s="228" t="s">
        <v>46</v>
      </c>
      <c r="O199" s="66"/>
      <c r="P199" s="184">
        <f>O199*H199</f>
        <v>0</v>
      </c>
      <c r="Q199" s="184">
        <v>2.5000000000000001E-3</v>
      </c>
      <c r="R199" s="184">
        <f>Q199*H199</f>
        <v>2.5000000000000001E-3</v>
      </c>
      <c r="S199" s="184">
        <v>0</v>
      </c>
      <c r="T199" s="185">
        <f>S199*H199</f>
        <v>0</v>
      </c>
      <c r="U199" s="36"/>
      <c r="V199" s="36"/>
      <c r="W199" s="36"/>
      <c r="X199" s="36"/>
      <c r="Y199" s="36"/>
      <c r="Z199" s="36"/>
      <c r="AA199" s="36"/>
      <c r="AB199" s="36"/>
      <c r="AC199" s="36"/>
      <c r="AD199" s="36"/>
      <c r="AE199" s="36"/>
      <c r="AR199" s="186" t="s">
        <v>161</v>
      </c>
      <c r="AT199" s="186" t="s">
        <v>270</v>
      </c>
      <c r="AU199" s="186" t="s">
        <v>85</v>
      </c>
      <c r="AY199" s="19" t="s">
        <v>120</v>
      </c>
      <c r="BE199" s="187">
        <f>IF(N199="základní",J199,0)</f>
        <v>0</v>
      </c>
      <c r="BF199" s="187">
        <f>IF(N199="snížená",J199,0)</f>
        <v>0</v>
      </c>
      <c r="BG199" s="187">
        <f>IF(N199="zákl. přenesená",J199,0)</f>
        <v>0</v>
      </c>
      <c r="BH199" s="187">
        <f>IF(N199="sníž. přenesená",J199,0)</f>
        <v>0</v>
      </c>
      <c r="BI199" s="187">
        <f>IF(N199="nulová",J199,0)</f>
        <v>0</v>
      </c>
      <c r="BJ199" s="19" t="s">
        <v>83</v>
      </c>
      <c r="BK199" s="187">
        <f>ROUND(I199*H199,2)</f>
        <v>0</v>
      </c>
      <c r="BL199" s="19" t="s">
        <v>139</v>
      </c>
      <c r="BM199" s="186" t="s">
        <v>570</v>
      </c>
    </row>
    <row r="200" spans="1:65" s="13" customFormat="1" ht="22.5">
      <c r="B200" s="188"/>
      <c r="C200" s="189"/>
      <c r="D200" s="190" t="s">
        <v>132</v>
      </c>
      <c r="E200" s="191" t="s">
        <v>19</v>
      </c>
      <c r="F200" s="192" t="s">
        <v>571</v>
      </c>
      <c r="G200" s="189"/>
      <c r="H200" s="193">
        <v>1</v>
      </c>
      <c r="I200" s="194"/>
      <c r="J200" s="189"/>
      <c r="K200" s="189"/>
      <c r="L200" s="195"/>
      <c r="M200" s="196"/>
      <c r="N200" s="197"/>
      <c r="O200" s="197"/>
      <c r="P200" s="197"/>
      <c r="Q200" s="197"/>
      <c r="R200" s="197"/>
      <c r="S200" s="197"/>
      <c r="T200" s="198"/>
      <c r="AT200" s="199" t="s">
        <v>132</v>
      </c>
      <c r="AU200" s="199" t="s">
        <v>85</v>
      </c>
      <c r="AV200" s="13" t="s">
        <v>85</v>
      </c>
      <c r="AW200" s="13" t="s">
        <v>37</v>
      </c>
      <c r="AX200" s="13" t="s">
        <v>83</v>
      </c>
      <c r="AY200" s="199" t="s">
        <v>120</v>
      </c>
    </row>
    <row r="201" spans="1:65" s="2" customFormat="1" ht="24.2" customHeight="1">
      <c r="A201" s="36"/>
      <c r="B201" s="37"/>
      <c r="C201" s="175" t="s">
        <v>360</v>
      </c>
      <c r="D201" s="175" t="s">
        <v>123</v>
      </c>
      <c r="E201" s="176" t="s">
        <v>572</v>
      </c>
      <c r="F201" s="177" t="s">
        <v>573</v>
      </c>
      <c r="G201" s="178" t="s">
        <v>386</v>
      </c>
      <c r="H201" s="179">
        <v>1</v>
      </c>
      <c r="I201" s="180"/>
      <c r="J201" s="181">
        <f>ROUND(I201*H201,2)</f>
        <v>0</v>
      </c>
      <c r="K201" s="177" t="s">
        <v>187</v>
      </c>
      <c r="L201" s="41"/>
      <c r="M201" s="182" t="s">
        <v>19</v>
      </c>
      <c r="N201" s="183" t="s">
        <v>46</v>
      </c>
      <c r="O201" s="66"/>
      <c r="P201" s="184">
        <f>O201*H201</f>
        <v>0</v>
      </c>
      <c r="Q201" s="184">
        <v>0.11241</v>
      </c>
      <c r="R201" s="184">
        <f>Q201*H201</f>
        <v>0.11241</v>
      </c>
      <c r="S201" s="184">
        <v>0</v>
      </c>
      <c r="T201" s="185">
        <f>S201*H201</f>
        <v>0</v>
      </c>
      <c r="U201" s="36"/>
      <c r="V201" s="36"/>
      <c r="W201" s="36"/>
      <c r="X201" s="36"/>
      <c r="Y201" s="36"/>
      <c r="Z201" s="36"/>
      <c r="AA201" s="36"/>
      <c r="AB201" s="36"/>
      <c r="AC201" s="36"/>
      <c r="AD201" s="36"/>
      <c r="AE201" s="36"/>
      <c r="AR201" s="186" t="s">
        <v>139</v>
      </c>
      <c r="AT201" s="186" t="s">
        <v>123</v>
      </c>
      <c r="AU201" s="186" t="s">
        <v>85</v>
      </c>
      <c r="AY201" s="19" t="s">
        <v>120</v>
      </c>
      <c r="BE201" s="187">
        <f>IF(N201="základní",J201,0)</f>
        <v>0</v>
      </c>
      <c r="BF201" s="187">
        <f>IF(N201="snížená",J201,0)</f>
        <v>0</v>
      </c>
      <c r="BG201" s="187">
        <f>IF(N201="zákl. přenesená",J201,0)</f>
        <v>0</v>
      </c>
      <c r="BH201" s="187">
        <f>IF(N201="sníž. přenesená",J201,0)</f>
        <v>0</v>
      </c>
      <c r="BI201" s="187">
        <f>IF(N201="nulová",J201,0)</f>
        <v>0</v>
      </c>
      <c r="BJ201" s="19" t="s">
        <v>83</v>
      </c>
      <c r="BK201" s="187">
        <f>ROUND(I201*H201,2)</f>
        <v>0</v>
      </c>
      <c r="BL201" s="19" t="s">
        <v>139</v>
      </c>
      <c r="BM201" s="186" t="s">
        <v>574</v>
      </c>
    </row>
    <row r="202" spans="1:65" s="2" customFormat="1" ht="11.25">
      <c r="A202" s="36"/>
      <c r="B202" s="37"/>
      <c r="C202" s="38"/>
      <c r="D202" s="211" t="s">
        <v>189</v>
      </c>
      <c r="E202" s="38"/>
      <c r="F202" s="212" t="s">
        <v>575</v>
      </c>
      <c r="G202" s="38"/>
      <c r="H202" s="38"/>
      <c r="I202" s="213"/>
      <c r="J202" s="38"/>
      <c r="K202" s="38"/>
      <c r="L202" s="41"/>
      <c r="M202" s="214"/>
      <c r="N202" s="215"/>
      <c r="O202" s="66"/>
      <c r="P202" s="66"/>
      <c r="Q202" s="66"/>
      <c r="R202" s="66"/>
      <c r="S202" s="66"/>
      <c r="T202" s="67"/>
      <c r="U202" s="36"/>
      <c r="V202" s="36"/>
      <c r="W202" s="36"/>
      <c r="X202" s="36"/>
      <c r="Y202" s="36"/>
      <c r="Z202" s="36"/>
      <c r="AA202" s="36"/>
      <c r="AB202" s="36"/>
      <c r="AC202" s="36"/>
      <c r="AD202" s="36"/>
      <c r="AE202" s="36"/>
      <c r="AT202" s="19" t="s">
        <v>189</v>
      </c>
      <c r="AU202" s="19" t="s">
        <v>85</v>
      </c>
    </row>
    <row r="203" spans="1:65" s="2" customFormat="1" ht="21.75" customHeight="1">
      <c r="A203" s="36"/>
      <c r="B203" s="37"/>
      <c r="C203" s="219" t="s">
        <v>367</v>
      </c>
      <c r="D203" s="219" t="s">
        <v>270</v>
      </c>
      <c r="E203" s="220" t="s">
        <v>576</v>
      </c>
      <c r="F203" s="221" t="s">
        <v>577</v>
      </c>
      <c r="G203" s="222" t="s">
        <v>386</v>
      </c>
      <c r="H203" s="223">
        <v>1</v>
      </c>
      <c r="I203" s="224"/>
      <c r="J203" s="225">
        <f>ROUND(I203*H203,2)</f>
        <v>0</v>
      </c>
      <c r="K203" s="221" t="s">
        <v>187</v>
      </c>
      <c r="L203" s="226"/>
      <c r="M203" s="227" t="s">
        <v>19</v>
      </c>
      <c r="N203" s="228" t="s">
        <v>46</v>
      </c>
      <c r="O203" s="66"/>
      <c r="P203" s="184">
        <f>O203*H203</f>
        <v>0</v>
      </c>
      <c r="Q203" s="184">
        <v>6.1000000000000004E-3</v>
      </c>
      <c r="R203" s="184">
        <f>Q203*H203</f>
        <v>6.1000000000000004E-3</v>
      </c>
      <c r="S203" s="184">
        <v>0</v>
      </c>
      <c r="T203" s="185">
        <f>S203*H203</f>
        <v>0</v>
      </c>
      <c r="U203" s="36"/>
      <c r="V203" s="36"/>
      <c r="W203" s="36"/>
      <c r="X203" s="36"/>
      <c r="Y203" s="36"/>
      <c r="Z203" s="36"/>
      <c r="AA203" s="36"/>
      <c r="AB203" s="36"/>
      <c r="AC203" s="36"/>
      <c r="AD203" s="36"/>
      <c r="AE203" s="36"/>
      <c r="AR203" s="186" t="s">
        <v>161</v>
      </c>
      <c r="AT203" s="186" t="s">
        <v>270</v>
      </c>
      <c r="AU203" s="186" t="s">
        <v>85</v>
      </c>
      <c r="AY203" s="19" t="s">
        <v>120</v>
      </c>
      <c r="BE203" s="187">
        <f>IF(N203="základní",J203,0)</f>
        <v>0</v>
      </c>
      <c r="BF203" s="187">
        <f>IF(N203="snížená",J203,0)</f>
        <v>0</v>
      </c>
      <c r="BG203" s="187">
        <f>IF(N203="zákl. přenesená",J203,0)</f>
        <v>0</v>
      </c>
      <c r="BH203" s="187">
        <f>IF(N203="sníž. přenesená",J203,0)</f>
        <v>0</v>
      </c>
      <c r="BI203" s="187">
        <f>IF(N203="nulová",J203,0)</f>
        <v>0</v>
      </c>
      <c r="BJ203" s="19" t="s">
        <v>83</v>
      </c>
      <c r="BK203" s="187">
        <f>ROUND(I203*H203,2)</f>
        <v>0</v>
      </c>
      <c r="BL203" s="19" t="s">
        <v>139</v>
      </c>
      <c r="BM203" s="186" t="s">
        <v>578</v>
      </c>
    </row>
    <row r="204" spans="1:65" s="2" customFormat="1" ht="33" customHeight="1">
      <c r="A204" s="36"/>
      <c r="B204" s="37"/>
      <c r="C204" s="175" t="s">
        <v>357</v>
      </c>
      <c r="D204" s="175" t="s">
        <v>123</v>
      </c>
      <c r="E204" s="176" t="s">
        <v>579</v>
      </c>
      <c r="F204" s="177" t="s">
        <v>580</v>
      </c>
      <c r="G204" s="178" t="s">
        <v>186</v>
      </c>
      <c r="H204" s="179">
        <v>9</v>
      </c>
      <c r="I204" s="180"/>
      <c r="J204" s="181">
        <f>ROUND(I204*H204,2)</f>
        <v>0</v>
      </c>
      <c r="K204" s="177" t="s">
        <v>187</v>
      </c>
      <c r="L204" s="41"/>
      <c r="M204" s="182" t="s">
        <v>19</v>
      </c>
      <c r="N204" s="183" t="s">
        <v>46</v>
      </c>
      <c r="O204" s="66"/>
      <c r="P204" s="184">
        <f>O204*H204</f>
        <v>0</v>
      </c>
      <c r="Q204" s="184">
        <v>1.4499999999999999E-3</v>
      </c>
      <c r="R204" s="184">
        <f>Q204*H204</f>
        <v>1.3049999999999999E-2</v>
      </c>
      <c r="S204" s="184">
        <v>0</v>
      </c>
      <c r="T204" s="185">
        <f>S204*H204</f>
        <v>0</v>
      </c>
      <c r="U204" s="36"/>
      <c r="V204" s="36"/>
      <c r="W204" s="36"/>
      <c r="X204" s="36"/>
      <c r="Y204" s="36"/>
      <c r="Z204" s="36"/>
      <c r="AA204" s="36"/>
      <c r="AB204" s="36"/>
      <c r="AC204" s="36"/>
      <c r="AD204" s="36"/>
      <c r="AE204" s="36"/>
      <c r="AR204" s="186" t="s">
        <v>139</v>
      </c>
      <c r="AT204" s="186" t="s">
        <v>123</v>
      </c>
      <c r="AU204" s="186" t="s">
        <v>85</v>
      </c>
      <c r="AY204" s="19" t="s">
        <v>120</v>
      </c>
      <c r="BE204" s="187">
        <f>IF(N204="základní",J204,0)</f>
        <v>0</v>
      </c>
      <c r="BF204" s="187">
        <f>IF(N204="snížená",J204,0)</f>
        <v>0</v>
      </c>
      <c r="BG204" s="187">
        <f>IF(N204="zákl. přenesená",J204,0)</f>
        <v>0</v>
      </c>
      <c r="BH204" s="187">
        <f>IF(N204="sníž. přenesená",J204,0)</f>
        <v>0</v>
      </c>
      <c r="BI204" s="187">
        <f>IF(N204="nulová",J204,0)</f>
        <v>0</v>
      </c>
      <c r="BJ204" s="19" t="s">
        <v>83</v>
      </c>
      <c r="BK204" s="187">
        <f>ROUND(I204*H204,2)</f>
        <v>0</v>
      </c>
      <c r="BL204" s="19" t="s">
        <v>139</v>
      </c>
      <c r="BM204" s="186" t="s">
        <v>581</v>
      </c>
    </row>
    <row r="205" spans="1:65" s="2" customFormat="1" ht="11.25">
      <c r="A205" s="36"/>
      <c r="B205" s="37"/>
      <c r="C205" s="38"/>
      <c r="D205" s="211" t="s">
        <v>189</v>
      </c>
      <c r="E205" s="38"/>
      <c r="F205" s="212" t="s">
        <v>582</v>
      </c>
      <c r="G205" s="38"/>
      <c r="H205" s="38"/>
      <c r="I205" s="213"/>
      <c r="J205" s="38"/>
      <c r="K205" s="38"/>
      <c r="L205" s="41"/>
      <c r="M205" s="214"/>
      <c r="N205" s="215"/>
      <c r="O205" s="66"/>
      <c r="P205" s="66"/>
      <c r="Q205" s="66"/>
      <c r="R205" s="66"/>
      <c r="S205" s="66"/>
      <c r="T205" s="67"/>
      <c r="U205" s="36"/>
      <c r="V205" s="36"/>
      <c r="W205" s="36"/>
      <c r="X205" s="36"/>
      <c r="Y205" s="36"/>
      <c r="Z205" s="36"/>
      <c r="AA205" s="36"/>
      <c r="AB205" s="36"/>
      <c r="AC205" s="36"/>
      <c r="AD205" s="36"/>
      <c r="AE205" s="36"/>
      <c r="AT205" s="19" t="s">
        <v>189</v>
      </c>
      <c r="AU205" s="19" t="s">
        <v>85</v>
      </c>
    </row>
    <row r="206" spans="1:65" s="13" customFormat="1" ht="11.25">
      <c r="B206" s="188"/>
      <c r="C206" s="189"/>
      <c r="D206" s="190" t="s">
        <v>132</v>
      </c>
      <c r="E206" s="191" t="s">
        <v>19</v>
      </c>
      <c r="F206" s="192" t="s">
        <v>583</v>
      </c>
      <c r="G206" s="189"/>
      <c r="H206" s="193">
        <v>9</v>
      </c>
      <c r="I206" s="194"/>
      <c r="J206" s="189"/>
      <c r="K206" s="189"/>
      <c r="L206" s="195"/>
      <c r="M206" s="196"/>
      <c r="N206" s="197"/>
      <c r="O206" s="197"/>
      <c r="P206" s="197"/>
      <c r="Q206" s="197"/>
      <c r="R206" s="197"/>
      <c r="S206" s="197"/>
      <c r="T206" s="198"/>
      <c r="AT206" s="199" t="s">
        <v>132</v>
      </c>
      <c r="AU206" s="199" t="s">
        <v>85</v>
      </c>
      <c r="AV206" s="13" t="s">
        <v>85</v>
      </c>
      <c r="AW206" s="13" t="s">
        <v>37</v>
      </c>
      <c r="AX206" s="13" t="s">
        <v>83</v>
      </c>
      <c r="AY206" s="199" t="s">
        <v>120</v>
      </c>
    </row>
    <row r="207" spans="1:65" s="2" customFormat="1" ht="49.15" customHeight="1">
      <c r="A207" s="36"/>
      <c r="B207" s="37"/>
      <c r="C207" s="175" t="s">
        <v>376</v>
      </c>
      <c r="D207" s="175" t="s">
        <v>123</v>
      </c>
      <c r="E207" s="176" t="s">
        <v>584</v>
      </c>
      <c r="F207" s="177" t="s">
        <v>585</v>
      </c>
      <c r="G207" s="178" t="s">
        <v>215</v>
      </c>
      <c r="H207" s="179">
        <v>18.2</v>
      </c>
      <c r="I207" s="180"/>
      <c r="J207" s="181">
        <f>ROUND(I207*H207,2)</f>
        <v>0</v>
      </c>
      <c r="K207" s="177" t="s">
        <v>187</v>
      </c>
      <c r="L207" s="41"/>
      <c r="M207" s="182" t="s">
        <v>19</v>
      </c>
      <c r="N207" s="183" t="s">
        <v>46</v>
      </c>
      <c r="O207" s="66"/>
      <c r="P207" s="184">
        <f>O207*H207</f>
        <v>0</v>
      </c>
      <c r="Q207" s="184">
        <v>0.15540000000000001</v>
      </c>
      <c r="R207" s="184">
        <f>Q207*H207</f>
        <v>2.8282799999999999</v>
      </c>
      <c r="S207" s="184">
        <v>0</v>
      </c>
      <c r="T207" s="185">
        <f>S207*H207</f>
        <v>0</v>
      </c>
      <c r="U207" s="36"/>
      <c r="V207" s="36"/>
      <c r="W207" s="36"/>
      <c r="X207" s="36"/>
      <c r="Y207" s="36"/>
      <c r="Z207" s="36"/>
      <c r="AA207" s="36"/>
      <c r="AB207" s="36"/>
      <c r="AC207" s="36"/>
      <c r="AD207" s="36"/>
      <c r="AE207" s="36"/>
      <c r="AR207" s="186" t="s">
        <v>139</v>
      </c>
      <c r="AT207" s="186" t="s">
        <v>123</v>
      </c>
      <c r="AU207" s="186" t="s">
        <v>85</v>
      </c>
      <c r="AY207" s="19" t="s">
        <v>120</v>
      </c>
      <c r="BE207" s="187">
        <f>IF(N207="základní",J207,0)</f>
        <v>0</v>
      </c>
      <c r="BF207" s="187">
        <f>IF(N207="snížená",J207,0)</f>
        <v>0</v>
      </c>
      <c r="BG207" s="187">
        <f>IF(N207="zákl. přenesená",J207,0)</f>
        <v>0</v>
      </c>
      <c r="BH207" s="187">
        <f>IF(N207="sníž. přenesená",J207,0)</f>
        <v>0</v>
      </c>
      <c r="BI207" s="187">
        <f>IF(N207="nulová",J207,0)</f>
        <v>0</v>
      </c>
      <c r="BJ207" s="19" t="s">
        <v>83</v>
      </c>
      <c r="BK207" s="187">
        <f>ROUND(I207*H207,2)</f>
        <v>0</v>
      </c>
      <c r="BL207" s="19" t="s">
        <v>139</v>
      </c>
      <c r="BM207" s="186" t="s">
        <v>586</v>
      </c>
    </row>
    <row r="208" spans="1:65" s="2" customFormat="1" ht="11.25">
      <c r="A208" s="36"/>
      <c r="B208" s="37"/>
      <c r="C208" s="38"/>
      <c r="D208" s="211" t="s">
        <v>189</v>
      </c>
      <c r="E208" s="38"/>
      <c r="F208" s="212" t="s">
        <v>587</v>
      </c>
      <c r="G208" s="38"/>
      <c r="H208" s="38"/>
      <c r="I208" s="213"/>
      <c r="J208" s="38"/>
      <c r="K208" s="38"/>
      <c r="L208" s="41"/>
      <c r="M208" s="214"/>
      <c r="N208" s="215"/>
      <c r="O208" s="66"/>
      <c r="P208" s="66"/>
      <c r="Q208" s="66"/>
      <c r="R208" s="66"/>
      <c r="S208" s="66"/>
      <c r="T208" s="67"/>
      <c r="U208" s="36"/>
      <c r="V208" s="36"/>
      <c r="W208" s="36"/>
      <c r="X208" s="36"/>
      <c r="Y208" s="36"/>
      <c r="Z208" s="36"/>
      <c r="AA208" s="36"/>
      <c r="AB208" s="36"/>
      <c r="AC208" s="36"/>
      <c r="AD208" s="36"/>
      <c r="AE208" s="36"/>
      <c r="AT208" s="19" t="s">
        <v>189</v>
      </c>
      <c r="AU208" s="19" t="s">
        <v>85</v>
      </c>
    </row>
    <row r="209" spans="1:65" s="13" customFormat="1" ht="11.25">
      <c r="B209" s="188"/>
      <c r="C209" s="189"/>
      <c r="D209" s="190" t="s">
        <v>132</v>
      </c>
      <c r="E209" s="191" t="s">
        <v>19</v>
      </c>
      <c r="F209" s="192" t="s">
        <v>588</v>
      </c>
      <c r="G209" s="189"/>
      <c r="H209" s="193">
        <v>18.2</v>
      </c>
      <c r="I209" s="194"/>
      <c r="J209" s="189"/>
      <c r="K209" s="189"/>
      <c r="L209" s="195"/>
      <c r="M209" s="196"/>
      <c r="N209" s="197"/>
      <c r="O209" s="197"/>
      <c r="P209" s="197"/>
      <c r="Q209" s="197"/>
      <c r="R209" s="197"/>
      <c r="S209" s="197"/>
      <c r="T209" s="198"/>
      <c r="AT209" s="199" t="s">
        <v>132</v>
      </c>
      <c r="AU209" s="199" t="s">
        <v>85</v>
      </c>
      <c r="AV209" s="13" t="s">
        <v>85</v>
      </c>
      <c r="AW209" s="13" t="s">
        <v>37</v>
      </c>
      <c r="AX209" s="13" t="s">
        <v>83</v>
      </c>
      <c r="AY209" s="199" t="s">
        <v>120</v>
      </c>
    </row>
    <row r="210" spans="1:65" s="2" customFormat="1" ht="16.5" customHeight="1">
      <c r="A210" s="36"/>
      <c r="B210" s="37"/>
      <c r="C210" s="219" t="s">
        <v>383</v>
      </c>
      <c r="D210" s="219" t="s">
        <v>270</v>
      </c>
      <c r="E210" s="220" t="s">
        <v>589</v>
      </c>
      <c r="F210" s="221" t="s">
        <v>590</v>
      </c>
      <c r="G210" s="222" t="s">
        <v>215</v>
      </c>
      <c r="H210" s="223">
        <v>1</v>
      </c>
      <c r="I210" s="224"/>
      <c r="J210" s="225">
        <f>ROUND(I210*H210,2)</f>
        <v>0</v>
      </c>
      <c r="K210" s="221" t="s">
        <v>187</v>
      </c>
      <c r="L210" s="226"/>
      <c r="M210" s="227" t="s">
        <v>19</v>
      </c>
      <c r="N210" s="228" t="s">
        <v>46</v>
      </c>
      <c r="O210" s="66"/>
      <c r="P210" s="184">
        <f>O210*H210</f>
        <v>0</v>
      </c>
      <c r="Q210" s="184">
        <v>0.08</v>
      </c>
      <c r="R210" s="184">
        <f>Q210*H210</f>
        <v>0.08</v>
      </c>
      <c r="S210" s="184">
        <v>0</v>
      </c>
      <c r="T210" s="185">
        <f>S210*H210</f>
        <v>0</v>
      </c>
      <c r="U210" s="36"/>
      <c r="V210" s="36"/>
      <c r="W210" s="36"/>
      <c r="X210" s="36"/>
      <c r="Y210" s="36"/>
      <c r="Z210" s="36"/>
      <c r="AA210" s="36"/>
      <c r="AB210" s="36"/>
      <c r="AC210" s="36"/>
      <c r="AD210" s="36"/>
      <c r="AE210" s="36"/>
      <c r="AR210" s="186" t="s">
        <v>161</v>
      </c>
      <c r="AT210" s="186" t="s">
        <v>270</v>
      </c>
      <c r="AU210" s="186" t="s">
        <v>85</v>
      </c>
      <c r="AY210" s="19" t="s">
        <v>120</v>
      </c>
      <c r="BE210" s="187">
        <f>IF(N210="základní",J210,0)</f>
        <v>0</v>
      </c>
      <c r="BF210" s="187">
        <f>IF(N210="snížená",J210,0)</f>
        <v>0</v>
      </c>
      <c r="BG210" s="187">
        <f>IF(N210="zákl. přenesená",J210,0)</f>
        <v>0</v>
      </c>
      <c r="BH210" s="187">
        <f>IF(N210="sníž. přenesená",J210,0)</f>
        <v>0</v>
      </c>
      <c r="BI210" s="187">
        <f>IF(N210="nulová",J210,0)</f>
        <v>0</v>
      </c>
      <c r="BJ210" s="19" t="s">
        <v>83</v>
      </c>
      <c r="BK210" s="187">
        <f>ROUND(I210*H210,2)</f>
        <v>0</v>
      </c>
      <c r="BL210" s="19" t="s">
        <v>139</v>
      </c>
      <c r="BM210" s="186" t="s">
        <v>591</v>
      </c>
    </row>
    <row r="211" spans="1:65" s="13" customFormat="1" ht="11.25">
      <c r="B211" s="188"/>
      <c r="C211" s="189"/>
      <c r="D211" s="190" t="s">
        <v>132</v>
      </c>
      <c r="E211" s="191" t="s">
        <v>19</v>
      </c>
      <c r="F211" s="192" t="s">
        <v>83</v>
      </c>
      <c r="G211" s="189"/>
      <c r="H211" s="193">
        <v>1</v>
      </c>
      <c r="I211" s="194"/>
      <c r="J211" s="189"/>
      <c r="K211" s="189"/>
      <c r="L211" s="195"/>
      <c r="M211" s="196"/>
      <c r="N211" s="197"/>
      <c r="O211" s="197"/>
      <c r="P211" s="197"/>
      <c r="Q211" s="197"/>
      <c r="R211" s="197"/>
      <c r="S211" s="197"/>
      <c r="T211" s="198"/>
      <c r="AT211" s="199" t="s">
        <v>132</v>
      </c>
      <c r="AU211" s="199" t="s">
        <v>85</v>
      </c>
      <c r="AV211" s="13" t="s">
        <v>85</v>
      </c>
      <c r="AW211" s="13" t="s">
        <v>37</v>
      </c>
      <c r="AX211" s="13" t="s">
        <v>83</v>
      </c>
      <c r="AY211" s="199" t="s">
        <v>120</v>
      </c>
    </row>
    <row r="212" spans="1:65" s="2" customFormat="1" ht="16.5" customHeight="1">
      <c r="A212" s="36"/>
      <c r="B212" s="37"/>
      <c r="C212" s="219" t="s">
        <v>390</v>
      </c>
      <c r="D212" s="219" t="s">
        <v>270</v>
      </c>
      <c r="E212" s="220" t="s">
        <v>592</v>
      </c>
      <c r="F212" s="221" t="s">
        <v>593</v>
      </c>
      <c r="G212" s="222" t="s">
        <v>215</v>
      </c>
      <c r="H212" s="223">
        <v>13</v>
      </c>
      <c r="I212" s="224"/>
      <c r="J212" s="225">
        <f>ROUND(I212*H212,2)</f>
        <v>0</v>
      </c>
      <c r="K212" s="221" t="s">
        <v>187</v>
      </c>
      <c r="L212" s="226"/>
      <c r="M212" s="227" t="s">
        <v>19</v>
      </c>
      <c r="N212" s="228" t="s">
        <v>46</v>
      </c>
      <c r="O212" s="66"/>
      <c r="P212" s="184">
        <f>O212*H212</f>
        <v>0</v>
      </c>
      <c r="Q212" s="184">
        <v>5.5E-2</v>
      </c>
      <c r="R212" s="184">
        <f>Q212*H212</f>
        <v>0.71499999999999997</v>
      </c>
      <c r="S212" s="184">
        <v>0</v>
      </c>
      <c r="T212" s="185">
        <f>S212*H212</f>
        <v>0</v>
      </c>
      <c r="U212" s="36"/>
      <c r="V212" s="36"/>
      <c r="W212" s="36"/>
      <c r="X212" s="36"/>
      <c r="Y212" s="36"/>
      <c r="Z212" s="36"/>
      <c r="AA212" s="36"/>
      <c r="AB212" s="36"/>
      <c r="AC212" s="36"/>
      <c r="AD212" s="36"/>
      <c r="AE212" s="36"/>
      <c r="AR212" s="186" t="s">
        <v>161</v>
      </c>
      <c r="AT212" s="186" t="s">
        <v>270</v>
      </c>
      <c r="AU212" s="186" t="s">
        <v>85</v>
      </c>
      <c r="AY212" s="19" t="s">
        <v>120</v>
      </c>
      <c r="BE212" s="187">
        <f>IF(N212="základní",J212,0)</f>
        <v>0</v>
      </c>
      <c r="BF212" s="187">
        <f>IF(N212="snížená",J212,0)</f>
        <v>0</v>
      </c>
      <c r="BG212" s="187">
        <f>IF(N212="zákl. přenesená",J212,0)</f>
        <v>0</v>
      </c>
      <c r="BH212" s="187">
        <f>IF(N212="sníž. přenesená",J212,0)</f>
        <v>0</v>
      </c>
      <c r="BI212" s="187">
        <f>IF(N212="nulová",J212,0)</f>
        <v>0</v>
      </c>
      <c r="BJ212" s="19" t="s">
        <v>83</v>
      </c>
      <c r="BK212" s="187">
        <f>ROUND(I212*H212,2)</f>
        <v>0</v>
      </c>
      <c r="BL212" s="19" t="s">
        <v>139</v>
      </c>
      <c r="BM212" s="186" t="s">
        <v>594</v>
      </c>
    </row>
    <row r="213" spans="1:65" s="13" customFormat="1" ht="11.25">
      <c r="B213" s="188"/>
      <c r="C213" s="189"/>
      <c r="D213" s="190" t="s">
        <v>132</v>
      </c>
      <c r="E213" s="191" t="s">
        <v>19</v>
      </c>
      <c r="F213" s="192" t="s">
        <v>595</v>
      </c>
      <c r="G213" s="189"/>
      <c r="H213" s="193">
        <v>13</v>
      </c>
      <c r="I213" s="194"/>
      <c r="J213" s="189"/>
      <c r="K213" s="189"/>
      <c r="L213" s="195"/>
      <c r="M213" s="196"/>
      <c r="N213" s="197"/>
      <c r="O213" s="197"/>
      <c r="P213" s="197"/>
      <c r="Q213" s="197"/>
      <c r="R213" s="197"/>
      <c r="S213" s="197"/>
      <c r="T213" s="198"/>
      <c r="AT213" s="199" t="s">
        <v>132</v>
      </c>
      <c r="AU213" s="199" t="s">
        <v>85</v>
      </c>
      <c r="AV213" s="13" t="s">
        <v>85</v>
      </c>
      <c r="AW213" s="13" t="s">
        <v>37</v>
      </c>
      <c r="AX213" s="13" t="s">
        <v>83</v>
      </c>
      <c r="AY213" s="199" t="s">
        <v>120</v>
      </c>
    </row>
    <row r="214" spans="1:65" s="2" customFormat="1" ht="24.2" customHeight="1">
      <c r="A214" s="36"/>
      <c r="B214" s="37"/>
      <c r="C214" s="219" t="s">
        <v>396</v>
      </c>
      <c r="D214" s="219" t="s">
        <v>270</v>
      </c>
      <c r="E214" s="220" t="s">
        <v>596</v>
      </c>
      <c r="F214" s="221" t="s">
        <v>597</v>
      </c>
      <c r="G214" s="222" t="s">
        <v>215</v>
      </c>
      <c r="H214" s="223">
        <v>5</v>
      </c>
      <c r="I214" s="224"/>
      <c r="J214" s="225">
        <f>ROUND(I214*H214,2)</f>
        <v>0</v>
      </c>
      <c r="K214" s="221" t="s">
        <v>187</v>
      </c>
      <c r="L214" s="226"/>
      <c r="M214" s="227" t="s">
        <v>19</v>
      </c>
      <c r="N214" s="228" t="s">
        <v>46</v>
      </c>
      <c r="O214" s="66"/>
      <c r="P214" s="184">
        <f>O214*H214</f>
        <v>0</v>
      </c>
      <c r="Q214" s="184">
        <v>6.5670000000000006E-2</v>
      </c>
      <c r="R214" s="184">
        <f>Q214*H214</f>
        <v>0.32835000000000003</v>
      </c>
      <c r="S214" s="184">
        <v>0</v>
      </c>
      <c r="T214" s="185">
        <f>S214*H214</f>
        <v>0</v>
      </c>
      <c r="U214" s="36"/>
      <c r="V214" s="36"/>
      <c r="W214" s="36"/>
      <c r="X214" s="36"/>
      <c r="Y214" s="36"/>
      <c r="Z214" s="36"/>
      <c r="AA214" s="36"/>
      <c r="AB214" s="36"/>
      <c r="AC214" s="36"/>
      <c r="AD214" s="36"/>
      <c r="AE214" s="36"/>
      <c r="AR214" s="186" t="s">
        <v>161</v>
      </c>
      <c r="AT214" s="186" t="s">
        <v>270</v>
      </c>
      <c r="AU214" s="186" t="s">
        <v>85</v>
      </c>
      <c r="AY214" s="19" t="s">
        <v>120</v>
      </c>
      <c r="BE214" s="187">
        <f>IF(N214="základní",J214,0)</f>
        <v>0</v>
      </c>
      <c r="BF214" s="187">
        <f>IF(N214="snížená",J214,0)</f>
        <v>0</v>
      </c>
      <c r="BG214" s="187">
        <f>IF(N214="zákl. přenesená",J214,0)</f>
        <v>0</v>
      </c>
      <c r="BH214" s="187">
        <f>IF(N214="sníž. přenesená",J214,0)</f>
        <v>0</v>
      </c>
      <c r="BI214" s="187">
        <f>IF(N214="nulová",J214,0)</f>
        <v>0</v>
      </c>
      <c r="BJ214" s="19" t="s">
        <v>83</v>
      </c>
      <c r="BK214" s="187">
        <f>ROUND(I214*H214,2)</f>
        <v>0</v>
      </c>
      <c r="BL214" s="19" t="s">
        <v>139</v>
      </c>
      <c r="BM214" s="186" t="s">
        <v>598</v>
      </c>
    </row>
    <row r="215" spans="1:65" s="13" customFormat="1" ht="11.25">
      <c r="B215" s="188"/>
      <c r="C215" s="189"/>
      <c r="D215" s="190" t="s">
        <v>132</v>
      </c>
      <c r="E215" s="191" t="s">
        <v>19</v>
      </c>
      <c r="F215" s="192" t="s">
        <v>599</v>
      </c>
      <c r="G215" s="189"/>
      <c r="H215" s="193">
        <v>2</v>
      </c>
      <c r="I215" s="194"/>
      <c r="J215" s="189"/>
      <c r="K215" s="189"/>
      <c r="L215" s="195"/>
      <c r="M215" s="196"/>
      <c r="N215" s="197"/>
      <c r="O215" s="197"/>
      <c r="P215" s="197"/>
      <c r="Q215" s="197"/>
      <c r="R215" s="197"/>
      <c r="S215" s="197"/>
      <c r="T215" s="198"/>
      <c r="AT215" s="199" t="s">
        <v>132</v>
      </c>
      <c r="AU215" s="199" t="s">
        <v>85</v>
      </c>
      <c r="AV215" s="13" t="s">
        <v>85</v>
      </c>
      <c r="AW215" s="13" t="s">
        <v>37</v>
      </c>
      <c r="AX215" s="13" t="s">
        <v>75</v>
      </c>
      <c r="AY215" s="199" t="s">
        <v>120</v>
      </c>
    </row>
    <row r="216" spans="1:65" s="13" customFormat="1" ht="11.25">
      <c r="B216" s="188"/>
      <c r="C216" s="189"/>
      <c r="D216" s="190" t="s">
        <v>132</v>
      </c>
      <c r="E216" s="191" t="s">
        <v>19</v>
      </c>
      <c r="F216" s="192" t="s">
        <v>600</v>
      </c>
      <c r="G216" s="189"/>
      <c r="H216" s="193">
        <v>3</v>
      </c>
      <c r="I216" s="194"/>
      <c r="J216" s="189"/>
      <c r="K216" s="189"/>
      <c r="L216" s="195"/>
      <c r="M216" s="196"/>
      <c r="N216" s="197"/>
      <c r="O216" s="197"/>
      <c r="P216" s="197"/>
      <c r="Q216" s="197"/>
      <c r="R216" s="197"/>
      <c r="S216" s="197"/>
      <c r="T216" s="198"/>
      <c r="AT216" s="199" t="s">
        <v>132</v>
      </c>
      <c r="AU216" s="199" t="s">
        <v>85</v>
      </c>
      <c r="AV216" s="13" t="s">
        <v>85</v>
      </c>
      <c r="AW216" s="13" t="s">
        <v>37</v>
      </c>
      <c r="AX216" s="13" t="s">
        <v>75</v>
      </c>
      <c r="AY216" s="199" t="s">
        <v>120</v>
      </c>
    </row>
    <row r="217" spans="1:65" s="14" customFormat="1" ht="11.25">
      <c r="B217" s="200"/>
      <c r="C217" s="201"/>
      <c r="D217" s="190" t="s">
        <v>132</v>
      </c>
      <c r="E217" s="202" t="s">
        <v>19</v>
      </c>
      <c r="F217" s="203" t="s">
        <v>167</v>
      </c>
      <c r="G217" s="201"/>
      <c r="H217" s="204">
        <v>5</v>
      </c>
      <c r="I217" s="205"/>
      <c r="J217" s="201"/>
      <c r="K217" s="201"/>
      <c r="L217" s="206"/>
      <c r="M217" s="216"/>
      <c r="N217" s="217"/>
      <c r="O217" s="217"/>
      <c r="P217" s="217"/>
      <c r="Q217" s="217"/>
      <c r="R217" s="217"/>
      <c r="S217" s="217"/>
      <c r="T217" s="218"/>
      <c r="AT217" s="210" t="s">
        <v>132</v>
      </c>
      <c r="AU217" s="210" t="s">
        <v>85</v>
      </c>
      <c r="AV217" s="14" t="s">
        <v>139</v>
      </c>
      <c r="AW217" s="14" t="s">
        <v>37</v>
      </c>
      <c r="AX217" s="14" t="s">
        <v>83</v>
      </c>
      <c r="AY217" s="210" t="s">
        <v>120</v>
      </c>
    </row>
    <row r="218" spans="1:65" s="2" customFormat="1" ht="49.15" customHeight="1">
      <c r="A218" s="36"/>
      <c r="B218" s="37"/>
      <c r="C218" s="175" t="s">
        <v>401</v>
      </c>
      <c r="D218" s="175" t="s">
        <v>123</v>
      </c>
      <c r="E218" s="176" t="s">
        <v>601</v>
      </c>
      <c r="F218" s="177" t="s">
        <v>602</v>
      </c>
      <c r="G218" s="178" t="s">
        <v>215</v>
      </c>
      <c r="H218" s="179">
        <v>7.9</v>
      </c>
      <c r="I218" s="180"/>
      <c r="J218" s="181">
        <f>ROUND(I218*H218,2)</f>
        <v>0</v>
      </c>
      <c r="K218" s="177" t="s">
        <v>187</v>
      </c>
      <c r="L218" s="41"/>
      <c r="M218" s="182" t="s">
        <v>19</v>
      </c>
      <c r="N218" s="183" t="s">
        <v>46</v>
      </c>
      <c r="O218" s="66"/>
      <c r="P218" s="184">
        <f>O218*H218</f>
        <v>0</v>
      </c>
      <c r="Q218" s="184">
        <v>0.1295</v>
      </c>
      <c r="R218" s="184">
        <f>Q218*H218</f>
        <v>1.02305</v>
      </c>
      <c r="S218" s="184">
        <v>0</v>
      </c>
      <c r="T218" s="185">
        <f>S218*H218</f>
        <v>0</v>
      </c>
      <c r="U218" s="36"/>
      <c r="V218" s="36"/>
      <c r="W218" s="36"/>
      <c r="X218" s="36"/>
      <c r="Y218" s="36"/>
      <c r="Z218" s="36"/>
      <c r="AA218" s="36"/>
      <c r="AB218" s="36"/>
      <c r="AC218" s="36"/>
      <c r="AD218" s="36"/>
      <c r="AE218" s="36"/>
      <c r="AR218" s="186" t="s">
        <v>139</v>
      </c>
      <c r="AT218" s="186" t="s">
        <v>123</v>
      </c>
      <c r="AU218" s="186" t="s">
        <v>85</v>
      </c>
      <c r="AY218" s="19" t="s">
        <v>120</v>
      </c>
      <c r="BE218" s="187">
        <f>IF(N218="základní",J218,0)</f>
        <v>0</v>
      </c>
      <c r="BF218" s="187">
        <f>IF(N218="snížená",J218,0)</f>
        <v>0</v>
      </c>
      <c r="BG218" s="187">
        <f>IF(N218="zákl. přenesená",J218,0)</f>
        <v>0</v>
      </c>
      <c r="BH218" s="187">
        <f>IF(N218="sníž. přenesená",J218,0)</f>
        <v>0</v>
      </c>
      <c r="BI218" s="187">
        <f>IF(N218="nulová",J218,0)</f>
        <v>0</v>
      </c>
      <c r="BJ218" s="19" t="s">
        <v>83</v>
      </c>
      <c r="BK218" s="187">
        <f>ROUND(I218*H218,2)</f>
        <v>0</v>
      </c>
      <c r="BL218" s="19" t="s">
        <v>139</v>
      </c>
      <c r="BM218" s="186" t="s">
        <v>603</v>
      </c>
    </row>
    <row r="219" spans="1:65" s="2" customFormat="1" ht="11.25">
      <c r="A219" s="36"/>
      <c r="B219" s="37"/>
      <c r="C219" s="38"/>
      <c r="D219" s="211" t="s">
        <v>189</v>
      </c>
      <c r="E219" s="38"/>
      <c r="F219" s="212" t="s">
        <v>604</v>
      </c>
      <c r="G219" s="38"/>
      <c r="H219" s="38"/>
      <c r="I219" s="213"/>
      <c r="J219" s="38"/>
      <c r="K219" s="38"/>
      <c r="L219" s="41"/>
      <c r="M219" s="214"/>
      <c r="N219" s="215"/>
      <c r="O219" s="66"/>
      <c r="P219" s="66"/>
      <c r="Q219" s="66"/>
      <c r="R219" s="66"/>
      <c r="S219" s="66"/>
      <c r="T219" s="67"/>
      <c r="U219" s="36"/>
      <c r="V219" s="36"/>
      <c r="W219" s="36"/>
      <c r="X219" s="36"/>
      <c r="Y219" s="36"/>
      <c r="Z219" s="36"/>
      <c r="AA219" s="36"/>
      <c r="AB219" s="36"/>
      <c r="AC219" s="36"/>
      <c r="AD219" s="36"/>
      <c r="AE219" s="36"/>
      <c r="AT219" s="19" t="s">
        <v>189</v>
      </c>
      <c r="AU219" s="19" t="s">
        <v>85</v>
      </c>
    </row>
    <row r="220" spans="1:65" s="13" customFormat="1" ht="11.25">
      <c r="B220" s="188"/>
      <c r="C220" s="189"/>
      <c r="D220" s="190" t="s">
        <v>132</v>
      </c>
      <c r="E220" s="191" t="s">
        <v>19</v>
      </c>
      <c r="F220" s="192" t="s">
        <v>605</v>
      </c>
      <c r="G220" s="189"/>
      <c r="H220" s="193">
        <v>7.9</v>
      </c>
      <c r="I220" s="194"/>
      <c r="J220" s="189"/>
      <c r="K220" s="189"/>
      <c r="L220" s="195"/>
      <c r="M220" s="196"/>
      <c r="N220" s="197"/>
      <c r="O220" s="197"/>
      <c r="P220" s="197"/>
      <c r="Q220" s="197"/>
      <c r="R220" s="197"/>
      <c r="S220" s="197"/>
      <c r="T220" s="198"/>
      <c r="AT220" s="199" t="s">
        <v>132</v>
      </c>
      <c r="AU220" s="199" t="s">
        <v>85</v>
      </c>
      <c r="AV220" s="13" t="s">
        <v>85</v>
      </c>
      <c r="AW220" s="13" t="s">
        <v>37</v>
      </c>
      <c r="AX220" s="13" t="s">
        <v>83</v>
      </c>
      <c r="AY220" s="199" t="s">
        <v>120</v>
      </c>
    </row>
    <row r="221" spans="1:65" s="2" customFormat="1" ht="16.5" customHeight="1">
      <c r="A221" s="36"/>
      <c r="B221" s="37"/>
      <c r="C221" s="219" t="s">
        <v>406</v>
      </c>
      <c r="D221" s="219" t="s">
        <v>270</v>
      </c>
      <c r="E221" s="220" t="s">
        <v>606</v>
      </c>
      <c r="F221" s="221" t="s">
        <v>607</v>
      </c>
      <c r="G221" s="222" t="s">
        <v>215</v>
      </c>
      <c r="H221" s="223">
        <v>8.0579999999999998</v>
      </c>
      <c r="I221" s="224"/>
      <c r="J221" s="225">
        <f>ROUND(I221*H221,2)</f>
        <v>0</v>
      </c>
      <c r="K221" s="221" t="s">
        <v>187</v>
      </c>
      <c r="L221" s="226"/>
      <c r="M221" s="227" t="s">
        <v>19</v>
      </c>
      <c r="N221" s="228" t="s">
        <v>46</v>
      </c>
      <c r="O221" s="66"/>
      <c r="P221" s="184">
        <f>O221*H221</f>
        <v>0</v>
      </c>
      <c r="Q221" s="184">
        <v>5.6120000000000003E-2</v>
      </c>
      <c r="R221" s="184">
        <f>Q221*H221</f>
        <v>0.45221496</v>
      </c>
      <c r="S221" s="184">
        <v>0</v>
      </c>
      <c r="T221" s="185">
        <f>S221*H221</f>
        <v>0</v>
      </c>
      <c r="U221" s="36"/>
      <c r="V221" s="36"/>
      <c r="W221" s="36"/>
      <c r="X221" s="36"/>
      <c r="Y221" s="36"/>
      <c r="Z221" s="36"/>
      <c r="AA221" s="36"/>
      <c r="AB221" s="36"/>
      <c r="AC221" s="36"/>
      <c r="AD221" s="36"/>
      <c r="AE221" s="36"/>
      <c r="AR221" s="186" t="s">
        <v>161</v>
      </c>
      <c r="AT221" s="186" t="s">
        <v>270</v>
      </c>
      <c r="AU221" s="186" t="s">
        <v>85</v>
      </c>
      <c r="AY221" s="19" t="s">
        <v>120</v>
      </c>
      <c r="BE221" s="187">
        <f>IF(N221="základní",J221,0)</f>
        <v>0</v>
      </c>
      <c r="BF221" s="187">
        <f>IF(N221="snížená",J221,0)</f>
        <v>0</v>
      </c>
      <c r="BG221" s="187">
        <f>IF(N221="zákl. přenesená",J221,0)</f>
        <v>0</v>
      </c>
      <c r="BH221" s="187">
        <f>IF(N221="sníž. přenesená",J221,0)</f>
        <v>0</v>
      </c>
      <c r="BI221" s="187">
        <f>IF(N221="nulová",J221,0)</f>
        <v>0</v>
      </c>
      <c r="BJ221" s="19" t="s">
        <v>83</v>
      </c>
      <c r="BK221" s="187">
        <f>ROUND(I221*H221,2)</f>
        <v>0</v>
      </c>
      <c r="BL221" s="19" t="s">
        <v>139</v>
      </c>
      <c r="BM221" s="186" t="s">
        <v>608</v>
      </c>
    </row>
    <row r="222" spans="1:65" s="13" customFormat="1" ht="11.25">
      <c r="B222" s="188"/>
      <c r="C222" s="189"/>
      <c r="D222" s="190" t="s">
        <v>132</v>
      </c>
      <c r="E222" s="191" t="s">
        <v>19</v>
      </c>
      <c r="F222" s="192" t="s">
        <v>609</v>
      </c>
      <c r="G222" s="189"/>
      <c r="H222" s="193">
        <v>8.0579999999999998</v>
      </c>
      <c r="I222" s="194"/>
      <c r="J222" s="189"/>
      <c r="K222" s="189"/>
      <c r="L222" s="195"/>
      <c r="M222" s="196"/>
      <c r="N222" s="197"/>
      <c r="O222" s="197"/>
      <c r="P222" s="197"/>
      <c r="Q222" s="197"/>
      <c r="R222" s="197"/>
      <c r="S222" s="197"/>
      <c r="T222" s="198"/>
      <c r="AT222" s="199" t="s">
        <v>132</v>
      </c>
      <c r="AU222" s="199" t="s">
        <v>85</v>
      </c>
      <c r="AV222" s="13" t="s">
        <v>85</v>
      </c>
      <c r="AW222" s="13" t="s">
        <v>37</v>
      </c>
      <c r="AX222" s="13" t="s">
        <v>83</v>
      </c>
      <c r="AY222" s="199" t="s">
        <v>120</v>
      </c>
    </row>
    <row r="223" spans="1:65" s="2" customFormat="1" ht="24.2" customHeight="1">
      <c r="A223" s="36"/>
      <c r="B223" s="37"/>
      <c r="C223" s="175" t="s">
        <v>411</v>
      </c>
      <c r="D223" s="175" t="s">
        <v>123</v>
      </c>
      <c r="E223" s="176" t="s">
        <v>610</v>
      </c>
      <c r="F223" s="177" t="s">
        <v>611</v>
      </c>
      <c r="G223" s="178" t="s">
        <v>197</v>
      </c>
      <c r="H223" s="179">
        <v>0.45500000000000002</v>
      </c>
      <c r="I223" s="180"/>
      <c r="J223" s="181">
        <f>ROUND(I223*H223,2)</f>
        <v>0</v>
      </c>
      <c r="K223" s="177" t="s">
        <v>187</v>
      </c>
      <c r="L223" s="41"/>
      <c r="M223" s="182" t="s">
        <v>19</v>
      </c>
      <c r="N223" s="183" t="s">
        <v>46</v>
      </c>
      <c r="O223" s="66"/>
      <c r="P223" s="184">
        <f>O223*H223</f>
        <v>0</v>
      </c>
      <c r="Q223" s="184">
        <v>2.2563399999999998</v>
      </c>
      <c r="R223" s="184">
        <f>Q223*H223</f>
        <v>1.0266347</v>
      </c>
      <c r="S223" s="184">
        <v>0</v>
      </c>
      <c r="T223" s="185">
        <f>S223*H223</f>
        <v>0</v>
      </c>
      <c r="U223" s="36"/>
      <c r="V223" s="36"/>
      <c r="W223" s="36"/>
      <c r="X223" s="36"/>
      <c r="Y223" s="36"/>
      <c r="Z223" s="36"/>
      <c r="AA223" s="36"/>
      <c r="AB223" s="36"/>
      <c r="AC223" s="36"/>
      <c r="AD223" s="36"/>
      <c r="AE223" s="36"/>
      <c r="AR223" s="186" t="s">
        <v>139</v>
      </c>
      <c r="AT223" s="186" t="s">
        <v>123</v>
      </c>
      <c r="AU223" s="186" t="s">
        <v>85</v>
      </c>
      <c r="AY223" s="19" t="s">
        <v>120</v>
      </c>
      <c r="BE223" s="187">
        <f>IF(N223="základní",J223,0)</f>
        <v>0</v>
      </c>
      <c r="BF223" s="187">
        <f>IF(N223="snížená",J223,0)</f>
        <v>0</v>
      </c>
      <c r="BG223" s="187">
        <f>IF(N223="zákl. přenesená",J223,0)</f>
        <v>0</v>
      </c>
      <c r="BH223" s="187">
        <f>IF(N223="sníž. přenesená",J223,0)</f>
        <v>0</v>
      </c>
      <c r="BI223" s="187">
        <f>IF(N223="nulová",J223,0)</f>
        <v>0</v>
      </c>
      <c r="BJ223" s="19" t="s">
        <v>83</v>
      </c>
      <c r="BK223" s="187">
        <f>ROUND(I223*H223,2)</f>
        <v>0</v>
      </c>
      <c r="BL223" s="19" t="s">
        <v>139</v>
      </c>
      <c r="BM223" s="186" t="s">
        <v>612</v>
      </c>
    </row>
    <row r="224" spans="1:65" s="2" customFormat="1" ht="11.25">
      <c r="A224" s="36"/>
      <c r="B224" s="37"/>
      <c r="C224" s="38"/>
      <c r="D224" s="211" t="s">
        <v>189</v>
      </c>
      <c r="E224" s="38"/>
      <c r="F224" s="212" t="s">
        <v>613</v>
      </c>
      <c r="G224" s="38"/>
      <c r="H224" s="38"/>
      <c r="I224" s="213"/>
      <c r="J224" s="38"/>
      <c r="K224" s="38"/>
      <c r="L224" s="41"/>
      <c r="M224" s="214"/>
      <c r="N224" s="215"/>
      <c r="O224" s="66"/>
      <c r="P224" s="66"/>
      <c r="Q224" s="66"/>
      <c r="R224" s="66"/>
      <c r="S224" s="66"/>
      <c r="T224" s="67"/>
      <c r="U224" s="36"/>
      <c r="V224" s="36"/>
      <c r="W224" s="36"/>
      <c r="X224" s="36"/>
      <c r="Y224" s="36"/>
      <c r="Z224" s="36"/>
      <c r="AA224" s="36"/>
      <c r="AB224" s="36"/>
      <c r="AC224" s="36"/>
      <c r="AD224" s="36"/>
      <c r="AE224" s="36"/>
      <c r="AT224" s="19" t="s">
        <v>189</v>
      </c>
      <c r="AU224" s="19" t="s">
        <v>85</v>
      </c>
    </row>
    <row r="225" spans="1:65" s="13" customFormat="1" ht="11.25">
      <c r="B225" s="188"/>
      <c r="C225" s="189"/>
      <c r="D225" s="190" t="s">
        <v>132</v>
      </c>
      <c r="E225" s="191" t="s">
        <v>19</v>
      </c>
      <c r="F225" s="192" t="s">
        <v>614</v>
      </c>
      <c r="G225" s="189"/>
      <c r="H225" s="193">
        <v>0.45500000000000002</v>
      </c>
      <c r="I225" s="194"/>
      <c r="J225" s="189"/>
      <c r="K225" s="189"/>
      <c r="L225" s="195"/>
      <c r="M225" s="196"/>
      <c r="N225" s="197"/>
      <c r="O225" s="197"/>
      <c r="P225" s="197"/>
      <c r="Q225" s="197"/>
      <c r="R225" s="197"/>
      <c r="S225" s="197"/>
      <c r="T225" s="198"/>
      <c r="AT225" s="199" t="s">
        <v>132</v>
      </c>
      <c r="AU225" s="199" t="s">
        <v>85</v>
      </c>
      <c r="AV225" s="13" t="s">
        <v>85</v>
      </c>
      <c r="AW225" s="13" t="s">
        <v>37</v>
      </c>
      <c r="AX225" s="13" t="s">
        <v>83</v>
      </c>
      <c r="AY225" s="199" t="s">
        <v>120</v>
      </c>
    </row>
    <row r="226" spans="1:65" s="2" customFormat="1" ht="62.65" customHeight="1">
      <c r="A226" s="36"/>
      <c r="B226" s="37"/>
      <c r="C226" s="175" t="s">
        <v>417</v>
      </c>
      <c r="D226" s="175" t="s">
        <v>123</v>
      </c>
      <c r="E226" s="176" t="s">
        <v>615</v>
      </c>
      <c r="F226" s="177" t="s">
        <v>616</v>
      </c>
      <c r="G226" s="178" t="s">
        <v>215</v>
      </c>
      <c r="H226" s="179">
        <v>21.2</v>
      </c>
      <c r="I226" s="180"/>
      <c r="J226" s="181">
        <f>ROUND(I226*H226,2)</f>
        <v>0</v>
      </c>
      <c r="K226" s="177" t="s">
        <v>187</v>
      </c>
      <c r="L226" s="41"/>
      <c r="M226" s="182" t="s">
        <v>19</v>
      </c>
      <c r="N226" s="183" t="s">
        <v>46</v>
      </c>
      <c r="O226" s="66"/>
      <c r="P226" s="184">
        <f>O226*H226</f>
        <v>0</v>
      </c>
      <c r="Q226" s="184">
        <v>6.0999999999999997E-4</v>
      </c>
      <c r="R226" s="184">
        <f>Q226*H226</f>
        <v>1.2931999999999999E-2</v>
      </c>
      <c r="S226" s="184">
        <v>0</v>
      </c>
      <c r="T226" s="185">
        <f>S226*H226</f>
        <v>0</v>
      </c>
      <c r="U226" s="36"/>
      <c r="V226" s="36"/>
      <c r="W226" s="36"/>
      <c r="X226" s="36"/>
      <c r="Y226" s="36"/>
      <c r="Z226" s="36"/>
      <c r="AA226" s="36"/>
      <c r="AB226" s="36"/>
      <c r="AC226" s="36"/>
      <c r="AD226" s="36"/>
      <c r="AE226" s="36"/>
      <c r="AR226" s="186" t="s">
        <v>139</v>
      </c>
      <c r="AT226" s="186" t="s">
        <v>123</v>
      </c>
      <c r="AU226" s="186" t="s">
        <v>85</v>
      </c>
      <c r="AY226" s="19" t="s">
        <v>120</v>
      </c>
      <c r="BE226" s="187">
        <f>IF(N226="základní",J226,0)</f>
        <v>0</v>
      </c>
      <c r="BF226" s="187">
        <f>IF(N226="snížená",J226,0)</f>
        <v>0</v>
      </c>
      <c r="BG226" s="187">
        <f>IF(N226="zákl. přenesená",J226,0)</f>
        <v>0</v>
      </c>
      <c r="BH226" s="187">
        <f>IF(N226="sníž. přenesená",J226,0)</f>
        <v>0</v>
      </c>
      <c r="BI226" s="187">
        <f>IF(N226="nulová",J226,0)</f>
        <v>0</v>
      </c>
      <c r="BJ226" s="19" t="s">
        <v>83</v>
      </c>
      <c r="BK226" s="187">
        <f>ROUND(I226*H226,2)</f>
        <v>0</v>
      </c>
      <c r="BL226" s="19" t="s">
        <v>139</v>
      </c>
      <c r="BM226" s="186" t="s">
        <v>617</v>
      </c>
    </row>
    <row r="227" spans="1:65" s="2" customFormat="1" ht="11.25">
      <c r="A227" s="36"/>
      <c r="B227" s="37"/>
      <c r="C227" s="38"/>
      <c r="D227" s="211" t="s">
        <v>189</v>
      </c>
      <c r="E227" s="38"/>
      <c r="F227" s="212" t="s">
        <v>618</v>
      </c>
      <c r="G227" s="38"/>
      <c r="H227" s="38"/>
      <c r="I227" s="213"/>
      <c r="J227" s="38"/>
      <c r="K227" s="38"/>
      <c r="L227" s="41"/>
      <c r="M227" s="214"/>
      <c r="N227" s="215"/>
      <c r="O227" s="66"/>
      <c r="P227" s="66"/>
      <c r="Q227" s="66"/>
      <c r="R227" s="66"/>
      <c r="S227" s="66"/>
      <c r="T227" s="67"/>
      <c r="U227" s="36"/>
      <c r="V227" s="36"/>
      <c r="W227" s="36"/>
      <c r="X227" s="36"/>
      <c r="Y227" s="36"/>
      <c r="Z227" s="36"/>
      <c r="AA227" s="36"/>
      <c r="AB227" s="36"/>
      <c r="AC227" s="36"/>
      <c r="AD227" s="36"/>
      <c r="AE227" s="36"/>
      <c r="AT227" s="19" t="s">
        <v>189</v>
      </c>
      <c r="AU227" s="19" t="s">
        <v>85</v>
      </c>
    </row>
    <row r="228" spans="1:65" s="2" customFormat="1" ht="24.2" customHeight="1">
      <c r="A228" s="36"/>
      <c r="B228" s="37"/>
      <c r="C228" s="175" t="s">
        <v>422</v>
      </c>
      <c r="D228" s="175" t="s">
        <v>123</v>
      </c>
      <c r="E228" s="176" t="s">
        <v>619</v>
      </c>
      <c r="F228" s="177" t="s">
        <v>620</v>
      </c>
      <c r="G228" s="178" t="s">
        <v>215</v>
      </c>
      <c r="H228" s="179">
        <v>21.2</v>
      </c>
      <c r="I228" s="180"/>
      <c r="J228" s="181">
        <f>ROUND(I228*H228,2)</f>
        <v>0</v>
      </c>
      <c r="K228" s="177" t="s">
        <v>187</v>
      </c>
      <c r="L228" s="41"/>
      <c r="M228" s="182" t="s">
        <v>19</v>
      </c>
      <c r="N228" s="183" t="s">
        <v>46</v>
      </c>
      <c r="O228" s="66"/>
      <c r="P228" s="184">
        <f>O228*H228</f>
        <v>0</v>
      </c>
      <c r="Q228" s="184">
        <v>0</v>
      </c>
      <c r="R228" s="184">
        <f>Q228*H228</f>
        <v>0</v>
      </c>
      <c r="S228" s="184">
        <v>0</v>
      </c>
      <c r="T228" s="185">
        <f>S228*H228</f>
        <v>0</v>
      </c>
      <c r="U228" s="36"/>
      <c r="V228" s="36"/>
      <c r="W228" s="36"/>
      <c r="X228" s="36"/>
      <c r="Y228" s="36"/>
      <c r="Z228" s="36"/>
      <c r="AA228" s="36"/>
      <c r="AB228" s="36"/>
      <c r="AC228" s="36"/>
      <c r="AD228" s="36"/>
      <c r="AE228" s="36"/>
      <c r="AR228" s="186" t="s">
        <v>139</v>
      </c>
      <c r="AT228" s="186" t="s">
        <v>123</v>
      </c>
      <c r="AU228" s="186" t="s">
        <v>85</v>
      </c>
      <c r="AY228" s="19" t="s">
        <v>120</v>
      </c>
      <c r="BE228" s="187">
        <f>IF(N228="základní",J228,0)</f>
        <v>0</v>
      </c>
      <c r="BF228" s="187">
        <f>IF(N228="snížená",J228,0)</f>
        <v>0</v>
      </c>
      <c r="BG228" s="187">
        <f>IF(N228="zákl. přenesená",J228,0)</f>
        <v>0</v>
      </c>
      <c r="BH228" s="187">
        <f>IF(N228="sníž. přenesená",J228,0)</f>
        <v>0</v>
      </c>
      <c r="BI228" s="187">
        <f>IF(N228="nulová",J228,0)</f>
        <v>0</v>
      </c>
      <c r="BJ228" s="19" t="s">
        <v>83</v>
      </c>
      <c r="BK228" s="187">
        <f>ROUND(I228*H228,2)</f>
        <v>0</v>
      </c>
      <c r="BL228" s="19" t="s">
        <v>139</v>
      </c>
      <c r="BM228" s="186" t="s">
        <v>621</v>
      </c>
    </row>
    <row r="229" spans="1:65" s="2" customFormat="1" ht="11.25">
      <c r="A229" s="36"/>
      <c r="B229" s="37"/>
      <c r="C229" s="38"/>
      <c r="D229" s="211" t="s">
        <v>189</v>
      </c>
      <c r="E229" s="38"/>
      <c r="F229" s="212" t="s">
        <v>622</v>
      </c>
      <c r="G229" s="38"/>
      <c r="H229" s="38"/>
      <c r="I229" s="213"/>
      <c r="J229" s="38"/>
      <c r="K229" s="38"/>
      <c r="L229" s="41"/>
      <c r="M229" s="214"/>
      <c r="N229" s="215"/>
      <c r="O229" s="66"/>
      <c r="P229" s="66"/>
      <c r="Q229" s="66"/>
      <c r="R229" s="66"/>
      <c r="S229" s="66"/>
      <c r="T229" s="67"/>
      <c r="U229" s="36"/>
      <c r="V229" s="36"/>
      <c r="W229" s="36"/>
      <c r="X229" s="36"/>
      <c r="Y229" s="36"/>
      <c r="Z229" s="36"/>
      <c r="AA229" s="36"/>
      <c r="AB229" s="36"/>
      <c r="AC229" s="36"/>
      <c r="AD229" s="36"/>
      <c r="AE229" s="36"/>
      <c r="AT229" s="19" t="s">
        <v>189</v>
      </c>
      <c r="AU229" s="19" t="s">
        <v>85</v>
      </c>
    </row>
    <row r="230" spans="1:65" s="2" customFormat="1" ht="55.5" customHeight="1">
      <c r="A230" s="36"/>
      <c r="B230" s="37"/>
      <c r="C230" s="175" t="s">
        <v>426</v>
      </c>
      <c r="D230" s="175" t="s">
        <v>123</v>
      </c>
      <c r="E230" s="176" t="s">
        <v>623</v>
      </c>
      <c r="F230" s="177" t="s">
        <v>624</v>
      </c>
      <c r="G230" s="178" t="s">
        <v>386</v>
      </c>
      <c r="H230" s="179">
        <v>2</v>
      </c>
      <c r="I230" s="180"/>
      <c r="J230" s="181">
        <f>ROUND(I230*H230,2)</f>
        <v>0</v>
      </c>
      <c r="K230" s="177" t="s">
        <v>187</v>
      </c>
      <c r="L230" s="41"/>
      <c r="M230" s="182" t="s">
        <v>19</v>
      </c>
      <c r="N230" s="183" t="s">
        <v>46</v>
      </c>
      <c r="O230" s="66"/>
      <c r="P230" s="184">
        <f>O230*H230</f>
        <v>0</v>
      </c>
      <c r="Q230" s="184">
        <v>0</v>
      </c>
      <c r="R230" s="184">
        <f>Q230*H230</f>
        <v>0</v>
      </c>
      <c r="S230" s="184">
        <v>8.2000000000000003E-2</v>
      </c>
      <c r="T230" s="185">
        <f>S230*H230</f>
        <v>0.16400000000000001</v>
      </c>
      <c r="U230" s="36"/>
      <c r="V230" s="36"/>
      <c r="W230" s="36"/>
      <c r="X230" s="36"/>
      <c r="Y230" s="36"/>
      <c r="Z230" s="36"/>
      <c r="AA230" s="36"/>
      <c r="AB230" s="36"/>
      <c r="AC230" s="36"/>
      <c r="AD230" s="36"/>
      <c r="AE230" s="36"/>
      <c r="AR230" s="186" t="s">
        <v>139</v>
      </c>
      <c r="AT230" s="186" t="s">
        <v>123</v>
      </c>
      <c r="AU230" s="186" t="s">
        <v>85</v>
      </c>
      <c r="AY230" s="19" t="s">
        <v>120</v>
      </c>
      <c r="BE230" s="187">
        <f>IF(N230="základní",J230,0)</f>
        <v>0</v>
      </c>
      <c r="BF230" s="187">
        <f>IF(N230="snížená",J230,0)</f>
        <v>0</v>
      </c>
      <c r="BG230" s="187">
        <f>IF(N230="zákl. přenesená",J230,0)</f>
        <v>0</v>
      </c>
      <c r="BH230" s="187">
        <f>IF(N230="sníž. přenesená",J230,0)</f>
        <v>0</v>
      </c>
      <c r="BI230" s="187">
        <f>IF(N230="nulová",J230,0)</f>
        <v>0</v>
      </c>
      <c r="BJ230" s="19" t="s">
        <v>83</v>
      </c>
      <c r="BK230" s="187">
        <f>ROUND(I230*H230,2)</f>
        <v>0</v>
      </c>
      <c r="BL230" s="19" t="s">
        <v>139</v>
      </c>
      <c r="BM230" s="186" t="s">
        <v>625</v>
      </c>
    </row>
    <row r="231" spans="1:65" s="2" customFormat="1" ht="11.25">
      <c r="A231" s="36"/>
      <c r="B231" s="37"/>
      <c r="C231" s="38"/>
      <c r="D231" s="211" t="s">
        <v>189</v>
      </c>
      <c r="E231" s="38"/>
      <c r="F231" s="212" t="s">
        <v>626</v>
      </c>
      <c r="G231" s="38"/>
      <c r="H231" s="38"/>
      <c r="I231" s="213"/>
      <c r="J231" s="38"/>
      <c r="K231" s="38"/>
      <c r="L231" s="41"/>
      <c r="M231" s="214"/>
      <c r="N231" s="215"/>
      <c r="O231" s="66"/>
      <c r="P231" s="66"/>
      <c r="Q231" s="66"/>
      <c r="R231" s="66"/>
      <c r="S231" s="66"/>
      <c r="T231" s="67"/>
      <c r="U231" s="36"/>
      <c r="V231" s="36"/>
      <c r="W231" s="36"/>
      <c r="X231" s="36"/>
      <c r="Y231" s="36"/>
      <c r="Z231" s="36"/>
      <c r="AA231" s="36"/>
      <c r="AB231" s="36"/>
      <c r="AC231" s="36"/>
      <c r="AD231" s="36"/>
      <c r="AE231" s="36"/>
      <c r="AT231" s="19" t="s">
        <v>189</v>
      </c>
      <c r="AU231" s="19" t="s">
        <v>85</v>
      </c>
    </row>
    <row r="232" spans="1:65" s="13" customFormat="1" ht="11.25">
      <c r="B232" s="188"/>
      <c r="C232" s="189"/>
      <c r="D232" s="190" t="s">
        <v>132</v>
      </c>
      <c r="E232" s="191" t="s">
        <v>19</v>
      </c>
      <c r="F232" s="192" t="s">
        <v>627</v>
      </c>
      <c r="G232" s="189"/>
      <c r="H232" s="193">
        <v>2</v>
      </c>
      <c r="I232" s="194"/>
      <c r="J232" s="189"/>
      <c r="K232" s="189"/>
      <c r="L232" s="195"/>
      <c r="M232" s="196"/>
      <c r="N232" s="197"/>
      <c r="O232" s="197"/>
      <c r="P232" s="197"/>
      <c r="Q232" s="197"/>
      <c r="R232" s="197"/>
      <c r="S232" s="197"/>
      <c r="T232" s="198"/>
      <c r="AT232" s="199" t="s">
        <v>132</v>
      </c>
      <c r="AU232" s="199" t="s">
        <v>85</v>
      </c>
      <c r="AV232" s="13" t="s">
        <v>85</v>
      </c>
      <c r="AW232" s="13" t="s">
        <v>37</v>
      </c>
      <c r="AX232" s="13" t="s">
        <v>83</v>
      </c>
      <c r="AY232" s="199" t="s">
        <v>120</v>
      </c>
    </row>
    <row r="233" spans="1:65" s="15" customFormat="1" ht="22.5">
      <c r="B233" s="229"/>
      <c r="C233" s="230"/>
      <c r="D233" s="190" t="s">
        <v>132</v>
      </c>
      <c r="E233" s="231" t="s">
        <v>19</v>
      </c>
      <c r="F233" s="232" t="s">
        <v>628</v>
      </c>
      <c r="G233" s="230"/>
      <c r="H233" s="231" t="s">
        <v>19</v>
      </c>
      <c r="I233" s="233"/>
      <c r="J233" s="230"/>
      <c r="K233" s="230"/>
      <c r="L233" s="234"/>
      <c r="M233" s="235"/>
      <c r="N233" s="236"/>
      <c r="O233" s="236"/>
      <c r="P233" s="236"/>
      <c r="Q233" s="236"/>
      <c r="R233" s="236"/>
      <c r="S233" s="236"/>
      <c r="T233" s="237"/>
      <c r="AT233" s="238" t="s">
        <v>132</v>
      </c>
      <c r="AU233" s="238" t="s">
        <v>85</v>
      </c>
      <c r="AV233" s="15" t="s">
        <v>83</v>
      </c>
      <c r="AW233" s="15" t="s">
        <v>37</v>
      </c>
      <c r="AX233" s="15" t="s">
        <v>75</v>
      </c>
      <c r="AY233" s="238" t="s">
        <v>120</v>
      </c>
    </row>
    <row r="234" spans="1:65" s="15" customFormat="1" ht="22.5">
      <c r="B234" s="229"/>
      <c r="C234" s="230"/>
      <c r="D234" s="190" t="s">
        <v>132</v>
      </c>
      <c r="E234" s="231" t="s">
        <v>19</v>
      </c>
      <c r="F234" s="232" t="s">
        <v>629</v>
      </c>
      <c r="G234" s="230"/>
      <c r="H234" s="231" t="s">
        <v>19</v>
      </c>
      <c r="I234" s="233"/>
      <c r="J234" s="230"/>
      <c r="K234" s="230"/>
      <c r="L234" s="234"/>
      <c r="M234" s="235"/>
      <c r="N234" s="236"/>
      <c r="O234" s="236"/>
      <c r="P234" s="236"/>
      <c r="Q234" s="236"/>
      <c r="R234" s="236"/>
      <c r="S234" s="236"/>
      <c r="T234" s="237"/>
      <c r="AT234" s="238" t="s">
        <v>132</v>
      </c>
      <c r="AU234" s="238" t="s">
        <v>85</v>
      </c>
      <c r="AV234" s="15" t="s">
        <v>83</v>
      </c>
      <c r="AW234" s="15" t="s">
        <v>37</v>
      </c>
      <c r="AX234" s="15" t="s">
        <v>75</v>
      </c>
      <c r="AY234" s="238" t="s">
        <v>120</v>
      </c>
    </row>
    <row r="235" spans="1:65" s="12" customFormat="1" ht="22.9" customHeight="1">
      <c r="B235" s="159"/>
      <c r="C235" s="160"/>
      <c r="D235" s="161" t="s">
        <v>74</v>
      </c>
      <c r="E235" s="173" t="s">
        <v>320</v>
      </c>
      <c r="F235" s="173" t="s">
        <v>321</v>
      </c>
      <c r="G235" s="160"/>
      <c r="H235" s="160"/>
      <c r="I235" s="163"/>
      <c r="J235" s="174">
        <f>BK235</f>
        <v>0</v>
      </c>
      <c r="K235" s="160"/>
      <c r="L235" s="165"/>
      <c r="M235" s="166"/>
      <c r="N235" s="167"/>
      <c r="O235" s="167"/>
      <c r="P235" s="168">
        <f>SUM(P236:P247)</f>
        <v>0</v>
      </c>
      <c r="Q235" s="167"/>
      <c r="R235" s="168">
        <f>SUM(R236:R247)</f>
        <v>0</v>
      </c>
      <c r="S235" s="167"/>
      <c r="T235" s="169">
        <f>SUM(T236:T247)</f>
        <v>0</v>
      </c>
      <c r="AR235" s="170" t="s">
        <v>83</v>
      </c>
      <c r="AT235" s="171" t="s">
        <v>74</v>
      </c>
      <c r="AU235" s="171" t="s">
        <v>83</v>
      </c>
      <c r="AY235" s="170" t="s">
        <v>120</v>
      </c>
      <c r="BK235" s="172">
        <f>SUM(BK236:BK247)</f>
        <v>0</v>
      </c>
    </row>
    <row r="236" spans="1:65" s="2" customFormat="1" ht="33" customHeight="1">
      <c r="A236" s="36"/>
      <c r="B236" s="37"/>
      <c r="C236" s="175" t="s">
        <v>430</v>
      </c>
      <c r="D236" s="175" t="s">
        <v>123</v>
      </c>
      <c r="E236" s="176" t="s">
        <v>323</v>
      </c>
      <c r="F236" s="177" t="s">
        <v>324</v>
      </c>
      <c r="G236" s="178" t="s">
        <v>259</v>
      </c>
      <c r="H236" s="179">
        <v>25.55</v>
      </c>
      <c r="I236" s="180"/>
      <c r="J236" s="181">
        <f>ROUND(I236*H236,2)</f>
        <v>0</v>
      </c>
      <c r="K236" s="177" t="s">
        <v>187</v>
      </c>
      <c r="L236" s="41"/>
      <c r="M236" s="182" t="s">
        <v>19</v>
      </c>
      <c r="N236" s="183" t="s">
        <v>46</v>
      </c>
      <c r="O236" s="66"/>
      <c r="P236" s="184">
        <f>O236*H236</f>
        <v>0</v>
      </c>
      <c r="Q236" s="184">
        <v>0</v>
      </c>
      <c r="R236" s="184">
        <f>Q236*H236</f>
        <v>0</v>
      </c>
      <c r="S236" s="184">
        <v>0</v>
      </c>
      <c r="T236" s="185">
        <f>S236*H236</f>
        <v>0</v>
      </c>
      <c r="U236" s="36"/>
      <c r="V236" s="36"/>
      <c r="W236" s="36"/>
      <c r="X236" s="36"/>
      <c r="Y236" s="36"/>
      <c r="Z236" s="36"/>
      <c r="AA236" s="36"/>
      <c r="AB236" s="36"/>
      <c r="AC236" s="36"/>
      <c r="AD236" s="36"/>
      <c r="AE236" s="36"/>
      <c r="AR236" s="186" t="s">
        <v>139</v>
      </c>
      <c r="AT236" s="186" t="s">
        <v>123</v>
      </c>
      <c r="AU236" s="186" t="s">
        <v>85</v>
      </c>
      <c r="AY236" s="19" t="s">
        <v>120</v>
      </c>
      <c r="BE236" s="187">
        <f>IF(N236="základní",J236,0)</f>
        <v>0</v>
      </c>
      <c r="BF236" s="187">
        <f>IF(N236="snížená",J236,0)</f>
        <v>0</v>
      </c>
      <c r="BG236" s="187">
        <f>IF(N236="zákl. přenesená",J236,0)</f>
        <v>0</v>
      </c>
      <c r="BH236" s="187">
        <f>IF(N236="sníž. přenesená",J236,0)</f>
        <v>0</v>
      </c>
      <c r="BI236" s="187">
        <f>IF(N236="nulová",J236,0)</f>
        <v>0</v>
      </c>
      <c r="BJ236" s="19" t="s">
        <v>83</v>
      </c>
      <c r="BK236" s="187">
        <f>ROUND(I236*H236,2)</f>
        <v>0</v>
      </c>
      <c r="BL236" s="19" t="s">
        <v>139</v>
      </c>
      <c r="BM236" s="186" t="s">
        <v>630</v>
      </c>
    </row>
    <row r="237" spans="1:65" s="2" customFormat="1" ht="11.25">
      <c r="A237" s="36"/>
      <c r="B237" s="37"/>
      <c r="C237" s="38"/>
      <c r="D237" s="211" t="s">
        <v>189</v>
      </c>
      <c r="E237" s="38"/>
      <c r="F237" s="212" t="s">
        <v>326</v>
      </c>
      <c r="G237" s="38"/>
      <c r="H237" s="38"/>
      <c r="I237" s="213"/>
      <c r="J237" s="38"/>
      <c r="K237" s="38"/>
      <c r="L237" s="41"/>
      <c r="M237" s="214"/>
      <c r="N237" s="215"/>
      <c r="O237" s="66"/>
      <c r="P237" s="66"/>
      <c r="Q237" s="66"/>
      <c r="R237" s="66"/>
      <c r="S237" s="66"/>
      <c r="T237" s="67"/>
      <c r="U237" s="36"/>
      <c r="V237" s="36"/>
      <c r="W237" s="36"/>
      <c r="X237" s="36"/>
      <c r="Y237" s="36"/>
      <c r="Z237" s="36"/>
      <c r="AA237" s="36"/>
      <c r="AB237" s="36"/>
      <c r="AC237" s="36"/>
      <c r="AD237" s="36"/>
      <c r="AE237" s="36"/>
      <c r="AT237" s="19" t="s">
        <v>189</v>
      </c>
      <c r="AU237" s="19" t="s">
        <v>85</v>
      </c>
    </row>
    <row r="238" spans="1:65" s="13" customFormat="1" ht="11.25">
      <c r="B238" s="188"/>
      <c r="C238" s="189"/>
      <c r="D238" s="190" t="s">
        <v>132</v>
      </c>
      <c r="E238" s="191" t="s">
        <v>19</v>
      </c>
      <c r="F238" s="192" t="s">
        <v>631</v>
      </c>
      <c r="G238" s="189"/>
      <c r="H238" s="193">
        <v>25.55</v>
      </c>
      <c r="I238" s="194"/>
      <c r="J238" s="189"/>
      <c r="K238" s="189"/>
      <c r="L238" s="195"/>
      <c r="M238" s="196"/>
      <c r="N238" s="197"/>
      <c r="O238" s="197"/>
      <c r="P238" s="197"/>
      <c r="Q238" s="197"/>
      <c r="R238" s="197"/>
      <c r="S238" s="197"/>
      <c r="T238" s="198"/>
      <c r="AT238" s="199" t="s">
        <v>132</v>
      </c>
      <c r="AU238" s="199" t="s">
        <v>85</v>
      </c>
      <c r="AV238" s="13" t="s">
        <v>85</v>
      </c>
      <c r="AW238" s="13" t="s">
        <v>37</v>
      </c>
      <c r="AX238" s="13" t="s">
        <v>83</v>
      </c>
      <c r="AY238" s="199" t="s">
        <v>120</v>
      </c>
    </row>
    <row r="239" spans="1:65" s="2" customFormat="1" ht="44.25" customHeight="1">
      <c r="A239" s="36"/>
      <c r="B239" s="37"/>
      <c r="C239" s="175" t="s">
        <v>438</v>
      </c>
      <c r="D239" s="175" t="s">
        <v>123</v>
      </c>
      <c r="E239" s="176" t="s">
        <v>328</v>
      </c>
      <c r="F239" s="177" t="s">
        <v>329</v>
      </c>
      <c r="G239" s="178" t="s">
        <v>259</v>
      </c>
      <c r="H239" s="179">
        <v>485.45</v>
      </c>
      <c r="I239" s="180"/>
      <c r="J239" s="181">
        <f>ROUND(I239*H239,2)</f>
        <v>0</v>
      </c>
      <c r="K239" s="177" t="s">
        <v>187</v>
      </c>
      <c r="L239" s="41"/>
      <c r="M239" s="182" t="s">
        <v>19</v>
      </c>
      <c r="N239" s="183" t="s">
        <v>46</v>
      </c>
      <c r="O239" s="66"/>
      <c r="P239" s="184">
        <f>O239*H239</f>
        <v>0</v>
      </c>
      <c r="Q239" s="184">
        <v>0</v>
      </c>
      <c r="R239" s="184">
        <f>Q239*H239</f>
        <v>0</v>
      </c>
      <c r="S239" s="184">
        <v>0</v>
      </c>
      <c r="T239" s="185">
        <f>S239*H239</f>
        <v>0</v>
      </c>
      <c r="U239" s="36"/>
      <c r="V239" s="36"/>
      <c r="W239" s="36"/>
      <c r="X239" s="36"/>
      <c r="Y239" s="36"/>
      <c r="Z239" s="36"/>
      <c r="AA239" s="36"/>
      <c r="AB239" s="36"/>
      <c r="AC239" s="36"/>
      <c r="AD239" s="36"/>
      <c r="AE239" s="36"/>
      <c r="AR239" s="186" t="s">
        <v>139</v>
      </c>
      <c r="AT239" s="186" t="s">
        <v>123</v>
      </c>
      <c r="AU239" s="186" t="s">
        <v>85</v>
      </c>
      <c r="AY239" s="19" t="s">
        <v>120</v>
      </c>
      <c r="BE239" s="187">
        <f>IF(N239="základní",J239,0)</f>
        <v>0</v>
      </c>
      <c r="BF239" s="187">
        <f>IF(N239="snížená",J239,0)</f>
        <v>0</v>
      </c>
      <c r="BG239" s="187">
        <f>IF(N239="zákl. přenesená",J239,0)</f>
        <v>0</v>
      </c>
      <c r="BH239" s="187">
        <f>IF(N239="sníž. přenesená",J239,0)</f>
        <v>0</v>
      </c>
      <c r="BI239" s="187">
        <f>IF(N239="nulová",J239,0)</f>
        <v>0</v>
      </c>
      <c r="BJ239" s="19" t="s">
        <v>83</v>
      </c>
      <c r="BK239" s="187">
        <f>ROUND(I239*H239,2)</f>
        <v>0</v>
      </c>
      <c r="BL239" s="19" t="s">
        <v>139</v>
      </c>
      <c r="BM239" s="186" t="s">
        <v>632</v>
      </c>
    </row>
    <row r="240" spans="1:65" s="2" customFormat="1" ht="11.25">
      <c r="A240" s="36"/>
      <c r="B240" s="37"/>
      <c r="C240" s="38"/>
      <c r="D240" s="211" t="s">
        <v>189</v>
      </c>
      <c r="E240" s="38"/>
      <c r="F240" s="212" t="s">
        <v>331</v>
      </c>
      <c r="G240" s="38"/>
      <c r="H240" s="38"/>
      <c r="I240" s="213"/>
      <c r="J240" s="38"/>
      <c r="K240" s="38"/>
      <c r="L240" s="41"/>
      <c r="M240" s="214"/>
      <c r="N240" s="215"/>
      <c r="O240" s="66"/>
      <c r="P240" s="66"/>
      <c r="Q240" s="66"/>
      <c r="R240" s="66"/>
      <c r="S240" s="66"/>
      <c r="T240" s="67"/>
      <c r="U240" s="36"/>
      <c r="V240" s="36"/>
      <c r="W240" s="36"/>
      <c r="X240" s="36"/>
      <c r="Y240" s="36"/>
      <c r="Z240" s="36"/>
      <c r="AA240" s="36"/>
      <c r="AB240" s="36"/>
      <c r="AC240" s="36"/>
      <c r="AD240" s="36"/>
      <c r="AE240" s="36"/>
      <c r="AT240" s="19" t="s">
        <v>189</v>
      </c>
      <c r="AU240" s="19" t="s">
        <v>85</v>
      </c>
    </row>
    <row r="241" spans="1:65" s="13" customFormat="1" ht="11.25">
      <c r="B241" s="188"/>
      <c r="C241" s="189"/>
      <c r="D241" s="190" t="s">
        <v>132</v>
      </c>
      <c r="E241" s="191" t="s">
        <v>19</v>
      </c>
      <c r="F241" s="192" t="s">
        <v>633</v>
      </c>
      <c r="G241" s="189"/>
      <c r="H241" s="193">
        <v>485.45</v>
      </c>
      <c r="I241" s="194"/>
      <c r="J241" s="189"/>
      <c r="K241" s="189"/>
      <c r="L241" s="195"/>
      <c r="M241" s="196"/>
      <c r="N241" s="197"/>
      <c r="O241" s="197"/>
      <c r="P241" s="197"/>
      <c r="Q241" s="197"/>
      <c r="R241" s="197"/>
      <c r="S241" s="197"/>
      <c r="T241" s="198"/>
      <c r="AT241" s="199" t="s">
        <v>132</v>
      </c>
      <c r="AU241" s="199" t="s">
        <v>85</v>
      </c>
      <c r="AV241" s="13" t="s">
        <v>85</v>
      </c>
      <c r="AW241" s="13" t="s">
        <v>37</v>
      </c>
      <c r="AX241" s="13" t="s">
        <v>83</v>
      </c>
      <c r="AY241" s="199" t="s">
        <v>120</v>
      </c>
    </row>
    <row r="242" spans="1:65" s="2" customFormat="1" ht="44.25" customHeight="1">
      <c r="A242" s="36"/>
      <c r="B242" s="37"/>
      <c r="C242" s="175" t="s">
        <v>634</v>
      </c>
      <c r="D242" s="175" t="s">
        <v>123</v>
      </c>
      <c r="E242" s="176" t="s">
        <v>635</v>
      </c>
      <c r="F242" s="177" t="s">
        <v>636</v>
      </c>
      <c r="G242" s="178" t="s">
        <v>259</v>
      </c>
      <c r="H242" s="179">
        <v>8.0340000000000007</v>
      </c>
      <c r="I242" s="180"/>
      <c r="J242" s="181">
        <f>ROUND(I242*H242,2)</f>
        <v>0</v>
      </c>
      <c r="K242" s="177" t="s">
        <v>187</v>
      </c>
      <c r="L242" s="41"/>
      <c r="M242" s="182" t="s">
        <v>19</v>
      </c>
      <c r="N242" s="183" t="s">
        <v>46</v>
      </c>
      <c r="O242" s="66"/>
      <c r="P242" s="184">
        <f>O242*H242</f>
        <v>0</v>
      </c>
      <c r="Q242" s="184">
        <v>0</v>
      </c>
      <c r="R242" s="184">
        <f>Q242*H242</f>
        <v>0</v>
      </c>
      <c r="S242" s="184">
        <v>0</v>
      </c>
      <c r="T242" s="185">
        <f>S242*H242</f>
        <v>0</v>
      </c>
      <c r="U242" s="36"/>
      <c r="V242" s="36"/>
      <c r="W242" s="36"/>
      <c r="X242" s="36"/>
      <c r="Y242" s="36"/>
      <c r="Z242" s="36"/>
      <c r="AA242" s="36"/>
      <c r="AB242" s="36"/>
      <c r="AC242" s="36"/>
      <c r="AD242" s="36"/>
      <c r="AE242" s="36"/>
      <c r="AR242" s="186" t="s">
        <v>139</v>
      </c>
      <c r="AT242" s="186" t="s">
        <v>123</v>
      </c>
      <c r="AU242" s="186" t="s">
        <v>85</v>
      </c>
      <c r="AY242" s="19" t="s">
        <v>120</v>
      </c>
      <c r="BE242" s="187">
        <f>IF(N242="základní",J242,0)</f>
        <v>0</v>
      </c>
      <c r="BF242" s="187">
        <f>IF(N242="snížená",J242,0)</f>
        <v>0</v>
      </c>
      <c r="BG242" s="187">
        <f>IF(N242="zákl. přenesená",J242,0)</f>
        <v>0</v>
      </c>
      <c r="BH242" s="187">
        <f>IF(N242="sníž. přenesená",J242,0)</f>
        <v>0</v>
      </c>
      <c r="BI242" s="187">
        <f>IF(N242="nulová",J242,0)</f>
        <v>0</v>
      </c>
      <c r="BJ242" s="19" t="s">
        <v>83</v>
      </c>
      <c r="BK242" s="187">
        <f>ROUND(I242*H242,2)</f>
        <v>0</v>
      </c>
      <c r="BL242" s="19" t="s">
        <v>139</v>
      </c>
      <c r="BM242" s="186" t="s">
        <v>637</v>
      </c>
    </row>
    <row r="243" spans="1:65" s="2" customFormat="1" ht="11.25">
      <c r="A243" s="36"/>
      <c r="B243" s="37"/>
      <c r="C243" s="38"/>
      <c r="D243" s="211" t="s">
        <v>189</v>
      </c>
      <c r="E243" s="38"/>
      <c r="F243" s="212" t="s">
        <v>638</v>
      </c>
      <c r="G243" s="38"/>
      <c r="H243" s="38"/>
      <c r="I243" s="213"/>
      <c r="J243" s="38"/>
      <c r="K243" s="38"/>
      <c r="L243" s="41"/>
      <c r="M243" s="214"/>
      <c r="N243" s="215"/>
      <c r="O243" s="66"/>
      <c r="P243" s="66"/>
      <c r="Q243" s="66"/>
      <c r="R243" s="66"/>
      <c r="S243" s="66"/>
      <c r="T243" s="67"/>
      <c r="U243" s="36"/>
      <c r="V243" s="36"/>
      <c r="W243" s="36"/>
      <c r="X243" s="36"/>
      <c r="Y243" s="36"/>
      <c r="Z243" s="36"/>
      <c r="AA243" s="36"/>
      <c r="AB243" s="36"/>
      <c r="AC243" s="36"/>
      <c r="AD243" s="36"/>
      <c r="AE243" s="36"/>
      <c r="AT243" s="19" t="s">
        <v>189</v>
      </c>
      <c r="AU243" s="19" t="s">
        <v>85</v>
      </c>
    </row>
    <row r="244" spans="1:65" s="2" customFormat="1" ht="44.25" customHeight="1">
      <c r="A244" s="36"/>
      <c r="B244" s="37"/>
      <c r="C244" s="175" t="s">
        <v>639</v>
      </c>
      <c r="D244" s="175" t="s">
        <v>123</v>
      </c>
      <c r="E244" s="176" t="s">
        <v>640</v>
      </c>
      <c r="F244" s="177" t="s">
        <v>641</v>
      </c>
      <c r="G244" s="178" t="s">
        <v>259</v>
      </c>
      <c r="H244" s="179">
        <v>2.8759999999999999</v>
      </c>
      <c r="I244" s="180"/>
      <c r="J244" s="181">
        <f>ROUND(I244*H244,2)</f>
        <v>0</v>
      </c>
      <c r="K244" s="177" t="s">
        <v>187</v>
      </c>
      <c r="L244" s="41"/>
      <c r="M244" s="182" t="s">
        <v>19</v>
      </c>
      <c r="N244" s="183" t="s">
        <v>46</v>
      </c>
      <c r="O244" s="66"/>
      <c r="P244" s="184">
        <f>O244*H244</f>
        <v>0</v>
      </c>
      <c r="Q244" s="184">
        <v>0</v>
      </c>
      <c r="R244" s="184">
        <f>Q244*H244</f>
        <v>0</v>
      </c>
      <c r="S244" s="184">
        <v>0</v>
      </c>
      <c r="T244" s="185">
        <f>S244*H244</f>
        <v>0</v>
      </c>
      <c r="U244" s="36"/>
      <c r="V244" s="36"/>
      <c r="W244" s="36"/>
      <c r="X244" s="36"/>
      <c r="Y244" s="36"/>
      <c r="Z244" s="36"/>
      <c r="AA244" s="36"/>
      <c r="AB244" s="36"/>
      <c r="AC244" s="36"/>
      <c r="AD244" s="36"/>
      <c r="AE244" s="36"/>
      <c r="AR244" s="186" t="s">
        <v>139</v>
      </c>
      <c r="AT244" s="186" t="s">
        <v>123</v>
      </c>
      <c r="AU244" s="186" t="s">
        <v>85</v>
      </c>
      <c r="AY244" s="19" t="s">
        <v>120</v>
      </c>
      <c r="BE244" s="187">
        <f>IF(N244="základní",J244,0)</f>
        <v>0</v>
      </c>
      <c r="BF244" s="187">
        <f>IF(N244="snížená",J244,0)</f>
        <v>0</v>
      </c>
      <c r="BG244" s="187">
        <f>IF(N244="zákl. přenesená",J244,0)</f>
        <v>0</v>
      </c>
      <c r="BH244" s="187">
        <f>IF(N244="sníž. přenesená",J244,0)</f>
        <v>0</v>
      </c>
      <c r="BI244" s="187">
        <f>IF(N244="nulová",J244,0)</f>
        <v>0</v>
      </c>
      <c r="BJ244" s="19" t="s">
        <v>83</v>
      </c>
      <c r="BK244" s="187">
        <f>ROUND(I244*H244,2)</f>
        <v>0</v>
      </c>
      <c r="BL244" s="19" t="s">
        <v>139</v>
      </c>
      <c r="BM244" s="186" t="s">
        <v>642</v>
      </c>
    </row>
    <row r="245" spans="1:65" s="2" customFormat="1" ht="11.25">
      <c r="A245" s="36"/>
      <c r="B245" s="37"/>
      <c r="C245" s="38"/>
      <c r="D245" s="211" t="s">
        <v>189</v>
      </c>
      <c r="E245" s="38"/>
      <c r="F245" s="212" t="s">
        <v>643</v>
      </c>
      <c r="G245" s="38"/>
      <c r="H245" s="38"/>
      <c r="I245" s="213"/>
      <c r="J245" s="38"/>
      <c r="K245" s="38"/>
      <c r="L245" s="41"/>
      <c r="M245" s="214"/>
      <c r="N245" s="215"/>
      <c r="O245" s="66"/>
      <c r="P245" s="66"/>
      <c r="Q245" s="66"/>
      <c r="R245" s="66"/>
      <c r="S245" s="66"/>
      <c r="T245" s="67"/>
      <c r="U245" s="36"/>
      <c r="V245" s="36"/>
      <c r="W245" s="36"/>
      <c r="X245" s="36"/>
      <c r="Y245" s="36"/>
      <c r="Z245" s="36"/>
      <c r="AA245" s="36"/>
      <c r="AB245" s="36"/>
      <c r="AC245" s="36"/>
      <c r="AD245" s="36"/>
      <c r="AE245" s="36"/>
      <c r="AT245" s="19" t="s">
        <v>189</v>
      </c>
      <c r="AU245" s="19" t="s">
        <v>85</v>
      </c>
    </row>
    <row r="246" spans="1:65" s="2" customFormat="1" ht="44.25" customHeight="1">
      <c r="A246" s="36"/>
      <c r="B246" s="37"/>
      <c r="C246" s="175" t="s">
        <v>644</v>
      </c>
      <c r="D246" s="175" t="s">
        <v>123</v>
      </c>
      <c r="E246" s="176" t="s">
        <v>645</v>
      </c>
      <c r="F246" s="177" t="s">
        <v>646</v>
      </c>
      <c r="G246" s="178" t="s">
        <v>259</v>
      </c>
      <c r="H246" s="179">
        <v>14.64</v>
      </c>
      <c r="I246" s="180"/>
      <c r="J246" s="181">
        <f>ROUND(I246*H246,2)</f>
        <v>0</v>
      </c>
      <c r="K246" s="177" t="s">
        <v>187</v>
      </c>
      <c r="L246" s="41"/>
      <c r="M246" s="182" t="s">
        <v>19</v>
      </c>
      <c r="N246" s="183" t="s">
        <v>46</v>
      </c>
      <c r="O246" s="66"/>
      <c r="P246" s="184">
        <f>O246*H246</f>
        <v>0</v>
      </c>
      <c r="Q246" s="184">
        <v>0</v>
      </c>
      <c r="R246" s="184">
        <f>Q246*H246</f>
        <v>0</v>
      </c>
      <c r="S246" s="184">
        <v>0</v>
      </c>
      <c r="T246" s="185">
        <f>S246*H246</f>
        <v>0</v>
      </c>
      <c r="U246" s="36"/>
      <c r="V246" s="36"/>
      <c r="W246" s="36"/>
      <c r="X246" s="36"/>
      <c r="Y246" s="36"/>
      <c r="Z246" s="36"/>
      <c r="AA246" s="36"/>
      <c r="AB246" s="36"/>
      <c r="AC246" s="36"/>
      <c r="AD246" s="36"/>
      <c r="AE246" s="36"/>
      <c r="AR246" s="186" t="s">
        <v>139</v>
      </c>
      <c r="AT246" s="186" t="s">
        <v>123</v>
      </c>
      <c r="AU246" s="186" t="s">
        <v>85</v>
      </c>
      <c r="AY246" s="19" t="s">
        <v>120</v>
      </c>
      <c r="BE246" s="187">
        <f>IF(N246="základní",J246,0)</f>
        <v>0</v>
      </c>
      <c r="BF246" s="187">
        <f>IF(N246="snížená",J246,0)</f>
        <v>0</v>
      </c>
      <c r="BG246" s="187">
        <f>IF(N246="zákl. přenesená",J246,0)</f>
        <v>0</v>
      </c>
      <c r="BH246" s="187">
        <f>IF(N246="sníž. přenesená",J246,0)</f>
        <v>0</v>
      </c>
      <c r="BI246" s="187">
        <f>IF(N246="nulová",J246,0)</f>
        <v>0</v>
      </c>
      <c r="BJ246" s="19" t="s">
        <v>83</v>
      </c>
      <c r="BK246" s="187">
        <f>ROUND(I246*H246,2)</f>
        <v>0</v>
      </c>
      <c r="BL246" s="19" t="s">
        <v>139</v>
      </c>
      <c r="BM246" s="186" t="s">
        <v>647</v>
      </c>
    </row>
    <row r="247" spans="1:65" s="2" customFormat="1" ht="11.25">
      <c r="A247" s="36"/>
      <c r="B247" s="37"/>
      <c r="C247" s="38"/>
      <c r="D247" s="211" t="s">
        <v>189</v>
      </c>
      <c r="E247" s="38"/>
      <c r="F247" s="212" t="s">
        <v>648</v>
      </c>
      <c r="G247" s="38"/>
      <c r="H247" s="38"/>
      <c r="I247" s="213"/>
      <c r="J247" s="38"/>
      <c r="K247" s="38"/>
      <c r="L247" s="41"/>
      <c r="M247" s="214"/>
      <c r="N247" s="215"/>
      <c r="O247" s="66"/>
      <c r="P247" s="66"/>
      <c r="Q247" s="66"/>
      <c r="R247" s="66"/>
      <c r="S247" s="66"/>
      <c r="T247" s="67"/>
      <c r="U247" s="36"/>
      <c r="V247" s="36"/>
      <c r="W247" s="36"/>
      <c r="X247" s="36"/>
      <c r="Y247" s="36"/>
      <c r="Z247" s="36"/>
      <c r="AA247" s="36"/>
      <c r="AB247" s="36"/>
      <c r="AC247" s="36"/>
      <c r="AD247" s="36"/>
      <c r="AE247" s="36"/>
      <c r="AT247" s="19" t="s">
        <v>189</v>
      </c>
      <c r="AU247" s="19" t="s">
        <v>85</v>
      </c>
    </row>
    <row r="248" spans="1:65" s="12" customFormat="1" ht="22.9" customHeight="1">
      <c r="B248" s="159"/>
      <c r="C248" s="160"/>
      <c r="D248" s="161" t="s">
        <v>74</v>
      </c>
      <c r="E248" s="173" t="s">
        <v>337</v>
      </c>
      <c r="F248" s="173" t="s">
        <v>338</v>
      </c>
      <c r="G248" s="160"/>
      <c r="H248" s="160"/>
      <c r="I248" s="163"/>
      <c r="J248" s="174">
        <f>BK248</f>
        <v>0</v>
      </c>
      <c r="K248" s="160"/>
      <c r="L248" s="165"/>
      <c r="M248" s="166"/>
      <c r="N248" s="167"/>
      <c r="O248" s="167"/>
      <c r="P248" s="168">
        <f>SUM(P249:P250)</f>
        <v>0</v>
      </c>
      <c r="Q248" s="167"/>
      <c r="R248" s="168">
        <f>SUM(R249:R250)</f>
        <v>0</v>
      </c>
      <c r="S248" s="167"/>
      <c r="T248" s="169">
        <f>SUM(T249:T250)</f>
        <v>0</v>
      </c>
      <c r="AR248" s="170" t="s">
        <v>83</v>
      </c>
      <c r="AT248" s="171" t="s">
        <v>74</v>
      </c>
      <c r="AU248" s="171" t="s">
        <v>83</v>
      </c>
      <c r="AY248" s="170" t="s">
        <v>120</v>
      </c>
      <c r="BK248" s="172">
        <f>SUM(BK249:BK250)</f>
        <v>0</v>
      </c>
    </row>
    <row r="249" spans="1:65" s="2" customFormat="1" ht="37.9" customHeight="1">
      <c r="A249" s="36"/>
      <c r="B249" s="37"/>
      <c r="C249" s="175" t="s">
        <v>649</v>
      </c>
      <c r="D249" s="175" t="s">
        <v>123</v>
      </c>
      <c r="E249" s="176" t="s">
        <v>650</v>
      </c>
      <c r="F249" s="177" t="s">
        <v>651</v>
      </c>
      <c r="G249" s="178" t="s">
        <v>259</v>
      </c>
      <c r="H249" s="179">
        <v>48.825000000000003</v>
      </c>
      <c r="I249" s="180"/>
      <c r="J249" s="181">
        <f>ROUND(I249*H249,2)</f>
        <v>0</v>
      </c>
      <c r="K249" s="177" t="s">
        <v>187</v>
      </c>
      <c r="L249" s="41"/>
      <c r="M249" s="182" t="s">
        <v>19</v>
      </c>
      <c r="N249" s="183" t="s">
        <v>46</v>
      </c>
      <c r="O249" s="66"/>
      <c r="P249" s="184">
        <f>O249*H249</f>
        <v>0</v>
      </c>
      <c r="Q249" s="184">
        <v>0</v>
      </c>
      <c r="R249" s="184">
        <f>Q249*H249</f>
        <v>0</v>
      </c>
      <c r="S249" s="184">
        <v>0</v>
      </c>
      <c r="T249" s="185">
        <f>S249*H249</f>
        <v>0</v>
      </c>
      <c r="U249" s="36"/>
      <c r="V249" s="36"/>
      <c r="W249" s="36"/>
      <c r="X249" s="36"/>
      <c r="Y249" s="36"/>
      <c r="Z249" s="36"/>
      <c r="AA249" s="36"/>
      <c r="AB249" s="36"/>
      <c r="AC249" s="36"/>
      <c r="AD249" s="36"/>
      <c r="AE249" s="36"/>
      <c r="AR249" s="186" t="s">
        <v>139</v>
      </c>
      <c r="AT249" s="186" t="s">
        <v>123</v>
      </c>
      <c r="AU249" s="186" t="s">
        <v>85</v>
      </c>
      <c r="AY249" s="19" t="s">
        <v>120</v>
      </c>
      <c r="BE249" s="187">
        <f>IF(N249="základní",J249,0)</f>
        <v>0</v>
      </c>
      <c r="BF249" s="187">
        <f>IF(N249="snížená",J249,0)</f>
        <v>0</v>
      </c>
      <c r="BG249" s="187">
        <f>IF(N249="zákl. přenesená",J249,0)</f>
        <v>0</v>
      </c>
      <c r="BH249" s="187">
        <f>IF(N249="sníž. přenesená",J249,0)</f>
        <v>0</v>
      </c>
      <c r="BI249" s="187">
        <f>IF(N249="nulová",J249,0)</f>
        <v>0</v>
      </c>
      <c r="BJ249" s="19" t="s">
        <v>83</v>
      </c>
      <c r="BK249" s="187">
        <f>ROUND(I249*H249,2)</f>
        <v>0</v>
      </c>
      <c r="BL249" s="19" t="s">
        <v>139</v>
      </c>
      <c r="BM249" s="186" t="s">
        <v>652</v>
      </c>
    </row>
    <row r="250" spans="1:65" s="2" customFormat="1" ht="11.25">
      <c r="A250" s="36"/>
      <c r="B250" s="37"/>
      <c r="C250" s="38"/>
      <c r="D250" s="211" t="s">
        <v>189</v>
      </c>
      <c r="E250" s="38"/>
      <c r="F250" s="212" t="s">
        <v>653</v>
      </c>
      <c r="G250" s="38"/>
      <c r="H250" s="38"/>
      <c r="I250" s="213"/>
      <c r="J250" s="38"/>
      <c r="K250" s="38"/>
      <c r="L250" s="41"/>
      <c r="M250" s="214"/>
      <c r="N250" s="215"/>
      <c r="O250" s="66"/>
      <c r="P250" s="66"/>
      <c r="Q250" s="66"/>
      <c r="R250" s="66"/>
      <c r="S250" s="66"/>
      <c r="T250" s="67"/>
      <c r="U250" s="36"/>
      <c r="V250" s="36"/>
      <c r="W250" s="36"/>
      <c r="X250" s="36"/>
      <c r="Y250" s="36"/>
      <c r="Z250" s="36"/>
      <c r="AA250" s="36"/>
      <c r="AB250" s="36"/>
      <c r="AC250" s="36"/>
      <c r="AD250" s="36"/>
      <c r="AE250" s="36"/>
      <c r="AT250" s="19" t="s">
        <v>189</v>
      </c>
      <c r="AU250" s="19" t="s">
        <v>85</v>
      </c>
    </row>
    <row r="251" spans="1:65" s="12" customFormat="1" ht="25.9" customHeight="1">
      <c r="B251" s="159"/>
      <c r="C251" s="160"/>
      <c r="D251" s="161" t="s">
        <v>74</v>
      </c>
      <c r="E251" s="162" t="s">
        <v>344</v>
      </c>
      <c r="F251" s="162" t="s">
        <v>345</v>
      </c>
      <c r="G251" s="160"/>
      <c r="H251" s="160"/>
      <c r="I251" s="163"/>
      <c r="J251" s="164">
        <f>BK251</f>
        <v>0</v>
      </c>
      <c r="K251" s="160"/>
      <c r="L251" s="165"/>
      <c r="M251" s="166"/>
      <c r="N251" s="167"/>
      <c r="O251" s="167"/>
      <c r="P251" s="168">
        <f>P252</f>
        <v>0</v>
      </c>
      <c r="Q251" s="167"/>
      <c r="R251" s="168">
        <f>R252</f>
        <v>8.5750000000000008E-4</v>
      </c>
      <c r="S251" s="167"/>
      <c r="T251" s="169">
        <f>T252</f>
        <v>0</v>
      </c>
      <c r="AR251" s="170" t="s">
        <v>85</v>
      </c>
      <c r="AT251" s="171" t="s">
        <v>74</v>
      </c>
      <c r="AU251" s="171" t="s">
        <v>75</v>
      </c>
      <c r="AY251" s="170" t="s">
        <v>120</v>
      </c>
      <c r="BK251" s="172">
        <f>BK252</f>
        <v>0</v>
      </c>
    </row>
    <row r="252" spans="1:65" s="12" customFormat="1" ht="22.9" customHeight="1">
      <c r="B252" s="159"/>
      <c r="C252" s="160"/>
      <c r="D252" s="161" t="s">
        <v>74</v>
      </c>
      <c r="E252" s="173" t="s">
        <v>654</v>
      </c>
      <c r="F252" s="173" t="s">
        <v>655</v>
      </c>
      <c r="G252" s="160"/>
      <c r="H252" s="160"/>
      <c r="I252" s="163"/>
      <c r="J252" s="174">
        <f>BK252</f>
        <v>0</v>
      </c>
      <c r="K252" s="160"/>
      <c r="L252" s="165"/>
      <c r="M252" s="166"/>
      <c r="N252" s="167"/>
      <c r="O252" s="167"/>
      <c r="P252" s="168">
        <f>SUM(P253:P255)</f>
        <v>0</v>
      </c>
      <c r="Q252" s="167"/>
      <c r="R252" s="168">
        <f>SUM(R253:R255)</f>
        <v>8.5750000000000008E-4</v>
      </c>
      <c r="S252" s="167"/>
      <c r="T252" s="169">
        <f>SUM(T253:T255)</f>
        <v>0</v>
      </c>
      <c r="AR252" s="170" t="s">
        <v>85</v>
      </c>
      <c r="AT252" s="171" t="s">
        <v>74</v>
      </c>
      <c r="AU252" s="171" t="s">
        <v>83</v>
      </c>
      <c r="AY252" s="170" t="s">
        <v>120</v>
      </c>
      <c r="BK252" s="172">
        <f>SUM(BK253:BK255)</f>
        <v>0</v>
      </c>
    </row>
    <row r="253" spans="1:65" s="2" customFormat="1" ht="49.15" customHeight="1">
      <c r="A253" s="36"/>
      <c r="B253" s="37"/>
      <c r="C253" s="175" t="s">
        <v>656</v>
      </c>
      <c r="D253" s="175" t="s">
        <v>123</v>
      </c>
      <c r="E253" s="176" t="s">
        <v>657</v>
      </c>
      <c r="F253" s="177" t="s">
        <v>658</v>
      </c>
      <c r="G253" s="178" t="s">
        <v>186</v>
      </c>
      <c r="H253" s="179">
        <v>2.4500000000000002</v>
      </c>
      <c r="I253" s="180"/>
      <c r="J253" s="181">
        <f>ROUND(I253*H253,2)</f>
        <v>0</v>
      </c>
      <c r="K253" s="177" t="s">
        <v>187</v>
      </c>
      <c r="L253" s="41"/>
      <c r="M253" s="182" t="s">
        <v>19</v>
      </c>
      <c r="N253" s="183" t="s">
        <v>46</v>
      </c>
      <c r="O253" s="66"/>
      <c r="P253" s="184">
        <f>O253*H253</f>
        <v>0</v>
      </c>
      <c r="Q253" s="184">
        <v>3.5E-4</v>
      </c>
      <c r="R253" s="184">
        <f>Q253*H253</f>
        <v>8.5750000000000008E-4</v>
      </c>
      <c r="S253" s="184">
        <v>0</v>
      </c>
      <c r="T253" s="185">
        <f>S253*H253</f>
        <v>0</v>
      </c>
      <c r="U253" s="36"/>
      <c r="V253" s="36"/>
      <c r="W253" s="36"/>
      <c r="X253" s="36"/>
      <c r="Y253" s="36"/>
      <c r="Z253" s="36"/>
      <c r="AA253" s="36"/>
      <c r="AB253" s="36"/>
      <c r="AC253" s="36"/>
      <c r="AD253" s="36"/>
      <c r="AE253" s="36"/>
      <c r="AR253" s="186" t="s">
        <v>269</v>
      </c>
      <c r="AT253" s="186" t="s">
        <v>123</v>
      </c>
      <c r="AU253" s="186" t="s">
        <v>85</v>
      </c>
      <c r="AY253" s="19" t="s">
        <v>120</v>
      </c>
      <c r="BE253" s="187">
        <f>IF(N253="základní",J253,0)</f>
        <v>0</v>
      </c>
      <c r="BF253" s="187">
        <f>IF(N253="snížená",J253,0)</f>
        <v>0</v>
      </c>
      <c r="BG253" s="187">
        <f>IF(N253="zákl. přenesená",J253,0)</f>
        <v>0</v>
      </c>
      <c r="BH253" s="187">
        <f>IF(N253="sníž. přenesená",J253,0)</f>
        <v>0</v>
      </c>
      <c r="BI253" s="187">
        <f>IF(N253="nulová",J253,0)</f>
        <v>0</v>
      </c>
      <c r="BJ253" s="19" t="s">
        <v>83</v>
      </c>
      <c r="BK253" s="187">
        <f>ROUND(I253*H253,2)</f>
        <v>0</v>
      </c>
      <c r="BL253" s="19" t="s">
        <v>269</v>
      </c>
      <c r="BM253" s="186" t="s">
        <v>659</v>
      </c>
    </row>
    <row r="254" spans="1:65" s="2" customFormat="1" ht="11.25">
      <c r="A254" s="36"/>
      <c r="B254" s="37"/>
      <c r="C254" s="38"/>
      <c r="D254" s="211" t="s">
        <v>189</v>
      </c>
      <c r="E254" s="38"/>
      <c r="F254" s="212" t="s">
        <v>660</v>
      </c>
      <c r="G254" s="38"/>
      <c r="H254" s="38"/>
      <c r="I254" s="213"/>
      <c r="J254" s="38"/>
      <c r="K254" s="38"/>
      <c r="L254" s="41"/>
      <c r="M254" s="214"/>
      <c r="N254" s="215"/>
      <c r="O254" s="66"/>
      <c r="P254" s="66"/>
      <c r="Q254" s="66"/>
      <c r="R254" s="66"/>
      <c r="S254" s="66"/>
      <c r="T254" s="67"/>
      <c r="U254" s="36"/>
      <c r="V254" s="36"/>
      <c r="W254" s="36"/>
      <c r="X254" s="36"/>
      <c r="Y254" s="36"/>
      <c r="Z254" s="36"/>
      <c r="AA254" s="36"/>
      <c r="AB254" s="36"/>
      <c r="AC254" s="36"/>
      <c r="AD254" s="36"/>
      <c r="AE254" s="36"/>
      <c r="AT254" s="19" t="s">
        <v>189</v>
      </c>
      <c r="AU254" s="19" t="s">
        <v>85</v>
      </c>
    </row>
    <row r="255" spans="1:65" s="13" customFormat="1" ht="11.25">
      <c r="B255" s="188"/>
      <c r="C255" s="189"/>
      <c r="D255" s="190" t="s">
        <v>132</v>
      </c>
      <c r="E255" s="191" t="s">
        <v>19</v>
      </c>
      <c r="F255" s="192" t="s">
        <v>661</v>
      </c>
      <c r="G255" s="189"/>
      <c r="H255" s="193">
        <v>2.4500000000000002</v>
      </c>
      <c r="I255" s="194"/>
      <c r="J255" s="189"/>
      <c r="K255" s="189"/>
      <c r="L255" s="195"/>
      <c r="M255" s="243"/>
      <c r="N255" s="244"/>
      <c r="O255" s="244"/>
      <c r="P255" s="244"/>
      <c r="Q255" s="244"/>
      <c r="R255" s="244"/>
      <c r="S255" s="244"/>
      <c r="T255" s="245"/>
      <c r="AT255" s="199" t="s">
        <v>132</v>
      </c>
      <c r="AU255" s="199" t="s">
        <v>85</v>
      </c>
      <c r="AV255" s="13" t="s">
        <v>85</v>
      </c>
      <c r="AW255" s="13" t="s">
        <v>37</v>
      </c>
      <c r="AX255" s="13" t="s">
        <v>83</v>
      </c>
      <c r="AY255" s="199" t="s">
        <v>120</v>
      </c>
    </row>
    <row r="256" spans="1:65" s="2" customFormat="1" ht="6.95" customHeight="1">
      <c r="A256" s="36"/>
      <c r="B256" s="49"/>
      <c r="C256" s="50"/>
      <c r="D256" s="50"/>
      <c r="E256" s="50"/>
      <c r="F256" s="50"/>
      <c r="G256" s="50"/>
      <c r="H256" s="50"/>
      <c r="I256" s="50"/>
      <c r="J256" s="50"/>
      <c r="K256" s="50"/>
      <c r="L256" s="41"/>
      <c r="M256" s="36"/>
      <c r="O256" s="36"/>
      <c r="P256" s="36"/>
      <c r="Q256" s="36"/>
      <c r="R256" s="36"/>
      <c r="S256" s="36"/>
      <c r="T256" s="36"/>
      <c r="U256" s="36"/>
      <c r="V256" s="36"/>
      <c r="W256" s="36"/>
      <c r="X256" s="36"/>
      <c r="Y256" s="36"/>
      <c r="Z256" s="36"/>
      <c r="AA256" s="36"/>
      <c r="AB256" s="36"/>
      <c r="AC256" s="36"/>
      <c r="AD256" s="36"/>
      <c r="AE256" s="36"/>
    </row>
  </sheetData>
  <sheetProtection algorithmName="SHA-512" hashValue="cqw/vJng1J5BAkO7oqCKYFop6msjo2ECqgydI8fNQvKBZ5s5BTNwyPLKJI522Kgd6CVgePOXsfoh/jgvzq3rLg==" saltValue="19AUxdh5obijtuCffVe+hjKDbqmKDfeVt9v+d1EUh9lSTmecdJE87FfM/vVSrHT0muEYmPxZwY5xRo4sqcCiAw==" spinCount="100000" sheet="1" objects="1" scenarios="1" formatColumns="0" formatRows="0" autoFilter="0"/>
  <autoFilter ref="C86:K255"/>
  <mergeCells count="9">
    <mergeCell ref="E50:H50"/>
    <mergeCell ref="E77:H77"/>
    <mergeCell ref="E79:H79"/>
    <mergeCell ref="L2:V2"/>
    <mergeCell ref="E7:H7"/>
    <mergeCell ref="E9:H9"/>
    <mergeCell ref="E18:H18"/>
    <mergeCell ref="E27:H27"/>
    <mergeCell ref="E48:H48"/>
  </mergeCells>
  <hyperlinks>
    <hyperlink ref="F91" r:id="rId1"/>
    <hyperlink ref="F96" r:id="rId2"/>
    <hyperlink ref="F101" r:id="rId3"/>
    <hyperlink ref="F104" r:id="rId4"/>
    <hyperlink ref="F107" r:id="rId5"/>
    <hyperlink ref="F112" r:id="rId6"/>
    <hyperlink ref="F115" r:id="rId7"/>
    <hyperlink ref="F119" r:id="rId8"/>
    <hyperlink ref="F124" r:id="rId9"/>
    <hyperlink ref="F127" r:id="rId10"/>
    <hyperlink ref="F131" r:id="rId11"/>
    <hyperlink ref="F133" r:id="rId12"/>
    <hyperlink ref="F137" r:id="rId13"/>
    <hyperlink ref="F140" r:id="rId14"/>
    <hyperlink ref="F144" r:id="rId15"/>
    <hyperlink ref="F146" r:id="rId16"/>
    <hyperlink ref="F152" r:id="rId17"/>
    <hyperlink ref="F158" r:id="rId18"/>
    <hyperlink ref="F167" r:id="rId19"/>
    <hyperlink ref="F171" r:id="rId20"/>
    <hyperlink ref="F175" r:id="rId21"/>
    <hyperlink ref="F178" r:id="rId22"/>
    <hyperlink ref="F181" r:id="rId23"/>
    <hyperlink ref="F196" r:id="rId24"/>
    <hyperlink ref="F202" r:id="rId25"/>
    <hyperlink ref="F205" r:id="rId26"/>
    <hyperlink ref="F208" r:id="rId27"/>
    <hyperlink ref="F219" r:id="rId28"/>
    <hyperlink ref="F224" r:id="rId29"/>
    <hyperlink ref="F227" r:id="rId30"/>
    <hyperlink ref="F229" r:id="rId31"/>
    <hyperlink ref="F231" r:id="rId32"/>
    <hyperlink ref="F237" r:id="rId33"/>
    <hyperlink ref="F240" r:id="rId34"/>
    <hyperlink ref="F243" r:id="rId35"/>
    <hyperlink ref="F245" r:id="rId36"/>
    <hyperlink ref="F247" r:id="rId37"/>
    <hyperlink ref="F250" r:id="rId38"/>
    <hyperlink ref="F254" r:id="rId39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4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19"/>
  <sheetViews>
    <sheetView showGridLines="0" topLeftCell="A58" zoomScale="110" zoomScaleNormal="110" workbookViewId="0"/>
  </sheetViews>
  <sheetFormatPr defaultRowHeight="15"/>
  <cols>
    <col min="1" max="1" width="8.33203125" style="246" customWidth="1"/>
    <col min="2" max="2" width="1.6640625" style="246" customWidth="1"/>
    <col min="3" max="4" width="5" style="246" customWidth="1"/>
    <col min="5" max="5" width="11.6640625" style="246" customWidth="1"/>
    <col min="6" max="6" width="9.1640625" style="246" customWidth="1"/>
    <col min="7" max="7" width="5" style="246" customWidth="1"/>
    <col min="8" max="8" width="77.83203125" style="246" customWidth="1"/>
    <col min="9" max="10" width="20" style="246" customWidth="1"/>
    <col min="11" max="11" width="1.6640625" style="246" customWidth="1"/>
  </cols>
  <sheetData>
    <row r="1" spans="2:11" s="1" customFormat="1" ht="37.5" customHeight="1"/>
    <row r="2" spans="2:11" s="1" customFormat="1" ht="7.5" customHeight="1">
      <c r="B2" s="247"/>
      <c r="C2" s="248"/>
      <c r="D2" s="248"/>
      <c r="E2" s="248"/>
      <c r="F2" s="248"/>
      <c r="G2" s="248"/>
      <c r="H2" s="248"/>
      <c r="I2" s="248"/>
      <c r="J2" s="248"/>
      <c r="K2" s="249"/>
    </row>
    <row r="3" spans="2:11" s="16" customFormat="1" ht="45" customHeight="1">
      <c r="B3" s="250"/>
      <c r="C3" s="385" t="s">
        <v>662</v>
      </c>
      <c r="D3" s="385"/>
      <c r="E3" s="385"/>
      <c r="F3" s="385"/>
      <c r="G3" s="385"/>
      <c r="H3" s="385"/>
      <c r="I3" s="385"/>
      <c r="J3" s="385"/>
      <c r="K3" s="251"/>
    </row>
    <row r="4" spans="2:11" s="1" customFormat="1" ht="25.5" customHeight="1">
      <c r="B4" s="252"/>
      <c r="C4" s="384" t="s">
        <v>663</v>
      </c>
      <c r="D4" s="384"/>
      <c r="E4" s="384"/>
      <c r="F4" s="384"/>
      <c r="G4" s="384"/>
      <c r="H4" s="384"/>
      <c r="I4" s="384"/>
      <c r="J4" s="384"/>
      <c r="K4" s="253"/>
    </row>
    <row r="5" spans="2:11" s="1" customFormat="1" ht="5.25" customHeight="1">
      <c r="B5" s="252"/>
      <c r="C5" s="254"/>
      <c r="D5" s="254"/>
      <c r="E5" s="254"/>
      <c r="F5" s="254"/>
      <c r="G5" s="254"/>
      <c r="H5" s="254"/>
      <c r="I5" s="254"/>
      <c r="J5" s="254"/>
      <c r="K5" s="253"/>
    </row>
    <row r="6" spans="2:11" s="1" customFormat="1" ht="15" customHeight="1">
      <c r="B6" s="252"/>
      <c r="C6" s="383" t="s">
        <v>664</v>
      </c>
      <c r="D6" s="383"/>
      <c r="E6" s="383"/>
      <c r="F6" s="383"/>
      <c r="G6" s="383"/>
      <c r="H6" s="383"/>
      <c r="I6" s="383"/>
      <c r="J6" s="383"/>
      <c r="K6" s="253"/>
    </row>
    <row r="7" spans="2:11" s="1" customFormat="1" ht="15" customHeight="1">
      <c r="B7" s="256"/>
      <c r="C7" s="383" t="s">
        <v>665</v>
      </c>
      <c r="D7" s="383"/>
      <c r="E7" s="383"/>
      <c r="F7" s="383"/>
      <c r="G7" s="383"/>
      <c r="H7" s="383"/>
      <c r="I7" s="383"/>
      <c r="J7" s="383"/>
      <c r="K7" s="253"/>
    </row>
    <row r="8" spans="2:11" s="1" customFormat="1" ht="12.75" customHeight="1">
      <c r="B8" s="256"/>
      <c r="C8" s="255"/>
      <c r="D8" s="255"/>
      <c r="E8" s="255"/>
      <c r="F8" s="255"/>
      <c r="G8" s="255"/>
      <c r="H8" s="255"/>
      <c r="I8" s="255"/>
      <c r="J8" s="255"/>
      <c r="K8" s="253"/>
    </row>
    <row r="9" spans="2:11" s="1" customFormat="1" ht="15" customHeight="1">
      <c r="B9" s="256"/>
      <c r="C9" s="383" t="s">
        <v>666</v>
      </c>
      <c r="D9" s="383"/>
      <c r="E9" s="383"/>
      <c r="F9" s="383"/>
      <c r="G9" s="383"/>
      <c r="H9" s="383"/>
      <c r="I9" s="383"/>
      <c r="J9" s="383"/>
      <c r="K9" s="253"/>
    </row>
    <row r="10" spans="2:11" s="1" customFormat="1" ht="15" customHeight="1">
      <c r="B10" s="256"/>
      <c r="C10" s="255"/>
      <c r="D10" s="383" t="s">
        <v>667</v>
      </c>
      <c r="E10" s="383"/>
      <c r="F10" s="383"/>
      <c r="G10" s="383"/>
      <c r="H10" s="383"/>
      <c r="I10" s="383"/>
      <c r="J10" s="383"/>
      <c r="K10" s="253"/>
    </row>
    <row r="11" spans="2:11" s="1" customFormat="1" ht="15" customHeight="1">
      <c r="B11" s="256"/>
      <c r="C11" s="257"/>
      <c r="D11" s="383" t="s">
        <v>668</v>
      </c>
      <c r="E11" s="383"/>
      <c r="F11" s="383"/>
      <c r="G11" s="383"/>
      <c r="H11" s="383"/>
      <c r="I11" s="383"/>
      <c r="J11" s="383"/>
      <c r="K11" s="253"/>
    </row>
    <row r="12" spans="2:11" s="1" customFormat="1" ht="15" customHeight="1">
      <c r="B12" s="256"/>
      <c r="C12" s="257"/>
      <c r="D12" s="255"/>
      <c r="E12" s="255"/>
      <c r="F12" s="255"/>
      <c r="G12" s="255"/>
      <c r="H12" s="255"/>
      <c r="I12" s="255"/>
      <c r="J12" s="255"/>
      <c r="K12" s="253"/>
    </row>
    <row r="13" spans="2:11" s="1" customFormat="1" ht="15" customHeight="1">
      <c r="B13" s="256"/>
      <c r="C13" s="257"/>
      <c r="D13" s="258" t="s">
        <v>669</v>
      </c>
      <c r="E13" s="255"/>
      <c r="F13" s="255"/>
      <c r="G13" s="255"/>
      <c r="H13" s="255"/>
      <c r="I13" s="255"/>
      <c r="J13" s="255"/>
      <c r="K13" s="253"/>
    </row>
    <row r="14" spans="2:11" s="1" customFormat="1" ht="12.75" customHeight="1">
      <c r="B14" s="256"/>
      <c r="C14" s="257"/>
      <c r="D14" s="257"/>
      <c r="E14" s="257"/>
      <c r="F14" s="257"/>
      <c r="G14" s="257"/>
      <c r="H14" s="257"/>
      <c r="I14" s="257"/>
      <c r="J14" s="257"/>
      <c r="K14" s="253"/>
    </row>
    <row r="15" spans="2:11" s="1" customFormat="1" ht="15" customHeight="1">
      <c r="B15" s="256"/>
      <c r="C15" s="257"/>
      <c r="D15" s="383" t="s">
        <v>670</v>
      </c>
      <c r="E15" s="383"/>
      <c r="F15" s="383"/>
      <c r="G15" s="383"/>
      <c r="H15" s="383"/>
      <c r="I15" s="383"/>
      <c r="J15" s="383"/>
      <c r="K15" s="253"/>
    </row>
    <row r="16" spans="2:11" s="1" customFormat="1" ht="15" customHeight="1">
      <c r="B16" s="256"/>
      <c r="C16" s="257"/>
      <c r="D16" s="383" t="s">
        <v>671</v>
      </c>
      <c r="E16" s="383"/>
      <c r="F16" s="383"/>
      <c r="G16" s="383"/>
      <c r="H16" s="383"/>
      <c r="I16" s="383"/>
      <c r="J16" s="383"/>
      <c r="K16" s="253"/>
    </row>
    <row r="17" spans="2:11" s="1" customFormat="1" ht="15" customHeight="1">
      <c r="B17" s="256"/>
      <c r="C17" s="257"/>
      <c r="D17" s="383" t="s">
        <v>672</v>
      </c>
      <c r="E17" s="383"/>
      <c r="F17" s="383"/>
      <c r="G17" s="383"/>
      <c r="H17" s="383"/>
      <c r="I17" s="383"/>
      <c r="J17" s="383"/>
      <c r="K17" s="253"/>
    </row>
    <row r="18" spans="2:11" s="1" customFormat="1" ht="15" customHeight="1">
      <c r="B18" s="256"/>
      <c r="C18" s="257"/>
      <c r="D18" s="257"/>
      <c r="E18" s="259" t="s">
        <v>82</v>
      </c>
      <c r="F18" s="383" t="s">
        <v>673</v>
      </c>
      <c r="G18" s="383"/>
      <c r="H18" s="383"/>
      <c r="I18" s="383"/>
      <c r="J18" s="383"/>
      <c r="K18" s="253"/>
    </row>
    <row r="19" spans="2:11" s="1" customFormat="1" ht="15" customHeight="1">
      <c r="B19" s="256"/>
      <c r="C19" s="257"/>
      <c r="D19" s="257"/>
      <c r="E19" s="259" t="s">
        <v>674</v>
      </c>
      <c r="F19" s="383" t="s">
        <v>675</v>
      </c>
      <c r="G19" s="383"/>
      <c r="H19" s="383"/>
      <c r="I19" s="383"/>
      <c r="J19" s="383"/>
      <c r="K19" s="253"/>
    </row>
    <row r="20" spans="2:11" s="1" customFormat="1" ht="15" customHeight="1">
      <c r="B20" s="256"/>
      <c r="C20" s="257"/>
      <c r="D20" s="257"/>
      <c r="E20" s="259" t="s">
        <v>676</v>
      </c>
      <c r="F20" s="383" t="s">
        <v>677</v>
      </c>
      <c r="G20" s="383"/>
      <c r="H20" s="383"/>
      <c r="I20" s="383"/>
      <c r="J20" s="383"/>
      <c r="K20" s="253"/>
    </row>
    <row r="21" spans="2:11" s="1" customFormat="1" ht="15" customHeight="1">
      <c r="B21" s="256"/>
      <c r="C21" s="257"/>
      <c r="D21" s="257"/>
      <c r="E21" s="259" t="s">
        <v>678</v>
      </c>
      <c r="F21" s="383" t="s">
        <v>679</v>
      </c>
      <c r="G21" s="383"/>
      <c r="H21" s="383"/>
      <c r="I21" s="383"/>
      <c r="J21" s="383"/>
      <c r="K21" s="253"/>
    </row>
    <row r="22" spans="2:11" s="1" customFormat="1" ht="15" customHeight="1">
      <c r="B22" s="256"/>
      <c r="C22" s="257"/>
      <c r="D22" s="257"/>
      <c r="E22" s="259" t="s">
        <v>680</v>
      </c>
      <c r="F22" s="383" t="s">
        <v>681</v>
      </c>
      <c r="G22" s="383"/>
      <c r="H22" s="383"/>
      <c r="I22" s="383"/>
      <c r="J22" s="383"/>
      <c r="K22" s="253"/>
    </row>
    <row r="23" spans="2:11" s="1" customFormat="1" ht="15" customHeight="1">
      <c r="B23" s="256"/>
      <c r="C23" s="257"/>
      <c r="D23" s="257"/>
      <c r="E23" s="259" t="s">
        <v>682</v>
      </c>
      <c r="F23" s="383" t="s">
        <v>683</v>
      </c>
      <c r="G23" s="383"/>
      <c r="H23" s="383"/>
      <c r="I23" s="383"/>
      <c r="J23" s="383"/>
      <c r="K23" s="253"/>
    </row>
    <row r="24" spans="2:11" s="1" customFormat="1" ht="12.75" customHeight="1">
      <c r="B24" s="256"/>
      <c r="C24" s="257"/>
      <c r="D24" s="257"/>
      <c r="E24" s="257"/>
      <c r="F24" s="257"/>
      <c r="G24" s="257"/>
      <c r="H24" s="257"/>
      <c r="I24" s="257"/>
      <c r="J24" s="257"/>
      <c r="K24" s="253"/>
    </row>
    <row r="25" spans="2:11" s="1" customFormat="1" ht="15" customHeight="1">
      <c r="B25" s="256"/>
      <c r="C25" s="383" t="s">
        <v>684</v>
      </c>
      <c r="D25" s="383"/>
      <c r="E25" s="383"/>
      <c r="F25" s="383"/>
      <c r="G25" s="383"/>
      <c r="H25" s="383"/>
      <c r="I25" s="383"/>
      <c r="J25" s="383"/>
      <c r="K25" s="253"/>
    </row>
    <row r="26" spans="2:11" s="1" customFormat="1" ht="15" customHeight="1">
      <c r="B26" s="256"/>
      <c r="C26" s="383" t="s">
        <v>685</v>
      </c>
      <c r="D26" s="383"/>
      <c r="E26" s="383"/>
      <c r="F26" s="383"/>
      <c r="G26" s="383"/>
      <c r="H26" s="383"/>
      <c r="I26" s="383"/>
      <c r="J26" s="383"/>
      <c r="K26" s="253"/>
    </row>
    <row r="27" spans="2:11" s="1" customFormat="1" ht="15" customHeight="1">
      <c r="B27" s="256"/>
      <c r="C27" s="255"/>
      <c r="D27" s="383" t="s">
        <v>686</v>
      </c>
      <c r="E27" s="383"/>
      <c r="F27" s="383"/>
      <c r="G27" s="383"/>
      <c r="H27" s="383"/>
      <c r="I27" s="383"/>
      <c r="J27" s="383"/>
      <c r="K27" s="253"/>
    </row>
    <row r="28" spans="2:11" s="1" customFormat="1" ht="15" customHeight="1">
      <c r="B28" s="256"/>
      <c r="C28" s="257"/>
      <c r="D28" s="383" t="s">
        <v>687</v>
      </c>
      <c r="E28" s="383"/>
      <c r="F28" s="383"/>
      <c r="G28" s="383"/>
      <c r="H28" s="383"/>
      <c r="I28" s="383"/>
      <c r="J28" s="383"/>
      <c r="K28" s="253"/>
    </row>
    <row r="29" spans="2:11" s="1" customFormat="1" ht="12.75" customHeight="1">
      <c r="B29" s="256"/>
      <c r="C29" s="257"/>
      <c r="D29" s="257"/>
      <c r="E29" s="257"/>
      <c r="F29" s="257"/>
      <c r="G29" s="257"/>
      <c r="H29" s="257"/>
      <c r="I29" s="257"/>
      <c r="J29" s="257"/>
      <c r="K29" s="253"/>
    </row>
    <row r="30" spans="2:11" s="1" customFormat="1" ht="15" customHeight="1">
      <c r="B30" s="256"/>
      <c r="C30" s="257"/>
      <c r="D30" s="383" t="s">
        <v>688</v>
      </c>
      <c r="E30" s="383"/>
      <c r="F30" s="383"/>
      <c r="G30" s="383"/>
      <c r="H30" s="383"/>
      <c r="I30" s="383"/>
      <c r="J30" s="383"/>
      <c r="K30" s="253"/>
    </row>
    <row r="31" spans="2:11" s="1" customFormat="1" ht="15" customHeight="1">
      <c r="B31" s="256"/>
      <c r="C31" s="257"/>
      <c r="D31" s="383" t="s">
        <v>689</v>
      </c>
      <c r="E31" s="383"/>
      <c r="F31" s="383"/>
      <c r="G31" s="383"/>
      <c r="H31" s="383"/>
      <c r="I31" s="383"/>
      <c r="J31" s="383"/>
      <c r="K31" s="253"/>
    </row>
    <row r="32" spans="2:11" s="1" customFormat="1" ht="12.75" customHeight="1">
      <c r="B32" s="256"/>
      <c r="C32" s="257"/>
      <c r="D32" s="257"/>
      <c r="E32" s="257"/>
      <c r="F32" s="257"/>
      <c r="G32" s="257"/>
      <c r="H32" s="257"/>
      <c r="I32" s="257"/>
      <c r="J32" s="257"/>
      <c r="K32" s="253"/>
    </row>
    <row r="33" spans="2:11" s="1" customFormat="1" ht="15" customHeight="1">
      <c r="B33" s="256"/>
      <c r="C33" s="257"/>
      <c r="D33" s="383" t="s">
        <v>690</v>
      </c>
      <c r="E33" s="383"/>
      <c r="F33" s="383"/>
      <c r="G33" s="383"/>
      <c r="H33" s="383"/>
      <c r="I33" s="383"/>
      <c r="J33" s="383"/>
      <c r="K33" s="253"/>
    </row>
    <row r="34" spans="2:11" s="1" customFormat="1" ht="15" customHeight="1">
      <c r="B34" s="256"/>
      <c r="C34" s="257"/>
      <c r="D34" s="383" t="s">
        <v>691</v>
      </c>
      <c r="E34" s="383"/>
      <c r="F34" s="383"/>
      <c r="G34" s="383"/>
      <c r="H34" s="383"/>
      <c r="I34" s="383"/>
      <c r="J34" s="383"/>
      <c r="K34" s="253"/>
    </row>
    <row r="35" spans="2:11" s="1" customFormat="1" ht="15" customHeight="1">
      <c r="B35" s="256"/>
      <c r="C35" s="257"/>
      <c r="D35" s="383" t="s">
        <v>692</v>
      </c>
      <c r="E35" s="383"/>
      <c r="F35" s="383"/>
      <c r="G35" s="383"/>
      <c r="H35" s="383"/>
      <c r="I35" s="383"/>
      <c r="J35" s="383"/>
      <c r="K35" s="253"/>
    </row>
    <row r="36" spans="2:11" s="1" customFormat="1" ht="15" customHeight="1">
      <c r="B36" s="256"/>
      <c r="C36" s="257"/>
      <c r="D36" s="255"/>
      <c r="E36" s="258" t="s">
        <v>106</v>
      </c>
      <c r="F36" s="255"/>
      <c r="G36" s="383" t="s">
        <v>693</v>
      </c>
      <c r="H36" s="383"/>
      <c r="I36" s="383"/>
      <c r="J36" s="383"/>
      <c r="K36" s="253"/>
    </row>
    <row r="37" spans="2:11" s="1" customFormat="1" ht="30.75" customHeight="1">
      <c r="B37" s="256"/>
      <c r="C37" s="257"/>
      <c r="D37" s="255"/>
      <c r="E37" s="258" t="s">
        <v>694</v>
      </c>
      <c r="F37" s="255"/>
      <c r="G37" s="383" t="s">
        <v>695</v>
      </c>
      <c r="H37" s="383"/>
      <c r="I37" s="383"/>
      <c r="J37" s="383"/>
      <c r="K37" s="253"/>
    </row>
    <row r="38" spans="2:11" s="1" customFormat="1" ht="15" customHeight="1">
      <c r="B38" s="256"/>
      <c r="C38" s="257"/>
      <c r="D38" s="255"/>
      <c r="E38" s="258" t="s">
        <v>56</v>
      </c>
      <c r="F38" s="255"/>
      <c r="G38" s="383" t="s">
        <v>696</v>
      </c>
      <c r="H38" s="383"/>
      <c r="I38" s="383"/>
      <c r="J38" s="383"/>
      <c r="K38" s="253"/>
    </row>
    <row r="39" spans="2:11" s="1" customFormat="1" ht="15" customHeight="1">
      <c r="B39" s="256"/>
      <c r="C39" s="257"/>
      <c r="D39" s="255"/>
      <c r="E39" s="258" t="s">
        <v>57</v>
      </c>
      <c r="F39" s="255"/>
      <c r="G39" s="383" t="s">
        <v>697</v>
      </c>
      <c r="H39" s="383"/>
      <c r="I39" s="383"/>
      <c r="J39" s="383"/>
      <c r="K39" s="253"/>
    </row>
    <row r="40" spans="2:11" s="1" customFormat="1" ht="15" customHeight="1">
      <c r="B40" s="256"/>
      <c r="C40" s="257"/>
      <c r="D40" s="255"/>
      <c r="E40" s="258" t="s">
        <v>107</v>
      </c>
      <c r="F40" s="255"/>
      <c r="G40" s="383" t="s">
        <v>698</v>
      </c>
      <c r="H40" s="383"/>
      <c r="I40" s="383"/>
      <c r="J40" s="383"/>
      <c r="K40" s="253"/>
    </row>
    <row r="41" spans="2:11" s="1" customFormat="1" ht="15" customHeight="1">
      <c r="B41" s="256"/>
      <c r="C41" s="257"/>
      <c r="D41" s="255"/>
      <c r="E41" s="258" t="s">
        <v>108</v>
      </c>
      <c r="F41" s="255"/>
      <c r="G41" s="383" t="s">
        <v>699</v>
      </c>
      <c r="H41" s="383"/>
      <c r="I41" s="383"/>
      <c r="J41" s="383"/>
      <c r="K41" s="253"/>
    </row>
    <row r="42" spans="2:11" s="1" customFormat="1" ht="15" customHeight="1">
      <c r="B42" s="256"/>
      <c r="C42" s="257"/>
      <c r="D42" s="255"/>
      <c r="E42" s="258" t="s">
        <v>700</v>
      </c>
      <c r="F42" s="255"/>
      <c r="G42" s="383" t="s">
        <v>701</v>
      </c>
      <c r="H42" s="383"/>
      <c r="I42" s="383"/>
      <c r="J42" s="383"/>
      <c r="K42" s="253"/>
    </row>
    <row r="43" spans="2:11" s="1" customFormat="1" ht="15" customHeight="1">
      <c r="B43" s="256"/>
      <c r="C43" s="257"/>
      <c r="D43" s="255"/>
      <c r="E43" s="258"/>
      <c r="F43" s="255"/>
      <c r="G43" s="383" t="s">
        <v>702</v>
      </c>
      <c r="H43" s="383"/>
      <c r="I43" s="383"/>
      <c r="J43" s="383"/>
      <c r="K43" s="253"/>
    </row>
    <row r="44" spans="2:11" s="1" customFormat="1" ht="15" customHeight="1">
      <c r="B44" s="256"/>
      <c r="C44" s="257"/>
      <c r="D44" s="255"/>
      <c r="E44" s="258" t="s">
        <v>703</v>
      </c>
      <c r="F44" s="255"/>
      <c r="G44" s="383" t="s">
        <v>704</v>
      </c>
      <c r="H44" s="383"/>
      <c r="I44" s="383"/>
      <c r="J44" s="383"/>
      <c r="K44" s="253"/>
    </row>
    <row r="45" spans="2:11" s="1" customFormat="1" ht="15" customHeight="1">
      <c r="B45" s="256"/>
      <c r="C45" s="257"/>
      <c r="D45" s="255"/>
      <c r="E45" s="258" t="s">
        <v>110</v>
      </c>
      <c r="F45" s="255"/>
      <c r="G45" s="383" t="s">
        <v>705</v>
      </c>
      <c r="H45" s="383"/>
      <c r="I45" s="383"/>
      <c r="J45" s="383"/>
      <c r="K45" s="253"/>
    </row>
    <row r="46" spans="2:11" s="1" customFormat="1" ht="12.75" customHeight="1">
      <c r="B46" s="256"/>
      <c r="C46" s="257"/>
      <c r="D46" s="255"/>
      <c r="E46" s="255"/>
      <c r="F46" s="255"/>
      <c r="G46" s="255"/>
      <c r="H46" s="255"/>
      <c r="I46" s="255"/>
      <c r="J46" s="255"/>
      <c r="K46" s="253"/>
    </row>
    <row r="47" spans="2:11" s="1" customFormat="1" ht="15" customHeight="1">
      <c r="B47" s="256"/>
      <c r="C47" s="257"/>
      <c r="D47" s="383" t="s">
        <v>706</v>
      </c>
      <c r="E47" s="383"/>
      <c r="F47" s="383"/>
      <c r="G47" s="383"/>
      <c r="H47" s="383"/>
      <c r="I47" s="383"/>
      <c r="J47" s="383"/>
      <c r="K47" s="253"/>
    </row>
    <row r="48" spans="2:11" s="1" customFormat="1" ht="15" customHeight="1">
      <c r="B48" s="256"/>
      <c r="C48" s="257"/>
      <c r="D48" s="257"/>
      <c r="E48" s="383" t="s">
        <v>707</v>
      </c>
      <c r="F48" s="383"/>
      <c r="G48" s="383"/>
      <c r="H48" s="383"/>
      <c r="I48" s="383"/>
      <c r="J48" s="383"/>
      <c r="K48" s="253"/>
    </row>
    <row r="49" spans="2:11" s="1" customFormat="1" ht="15" customHeight="1">
      <c r="B49" s="256"/>
      <c r="C49" s="257"/>
      <c r="D49" s="257"/>
      <c r="E49" s="383" t="s">
        <v>708</v>
      </c>
      <c r="F49" s="383"/>
      <c r="G49" s="383"/>
      <c r="H49" s="383"/>
      <c r="I49" s="383"/>
      <c r="J49" s="383"/>
      <c r="K49" s="253"/>
    </row>
    <row r="50" spans="2:11" s="1" customFormat="1" ht="15" customHeight="1">
      <c r="B50" s="256"/>
      <c r="C50" s="257"/>
      <c r="D50" s="257"/>
      <c r="E50" s="383" t="s">
        <v>709</v>
      </c>
      <c r="F50" s="383"/>
      <c r="G50" s="383"/>
      <c r="H50" s="383"/>
      <c r="I50" s="383"/>
      <c r="J50" s="383"/>
      <c r="K50" s="253"/>
    </row>
    <row r="51" spans="2:11" s="1" customFormat="1" ht="15" customHeight="1">
      <c r="B51" s="256"/>
      <c r="C51" s="257"/>
      <c r="D51" s="383" t="s">
        <v>710</v>
      </c>
      <c r="E51" s="383"/>
      <c r="F51" s="383"/>
      <c r="G51" s="383"/>
      <c r="H51" s="383"/>
      <c r="I51" s="383"/>
      <c r="J51" s="383"/>
      <c r="K51" s="253"/>
    </row>
    <row r="52" spans="2:11" s="1" customFormat="1" ht="25.5" customHeight="1">
      <c r="B52" s="252"/>
      <c r="C52" s="384" t="s">
        <v>711</v>
      </c>
      <c r="D52" s="384"/>
      <c r="E52" s="384"/>
      <c r="F52" s="384"/>
      <c r="G52" s="384"/>
      <c r="H52" s="384"/>
      <c r="I52" s="384"/>
      <c r="J52" s="384"/>
      <c r="K52" s="253"/>
    </row>
    <row r="53" spans="2:11" s="1" customFormat="1" ht="5.25" customHeight="1">
      <c r="B53" s="252"/>
      <c r="C53" s="254"/>
      <c r="D53" s="254"/>
      <c r="E53" s="254"/>
      <c r="F53" s="254"/>
      <c r="G53" s="254"/>
      <c r="H53" s="254"/>
      <c r="I53" s="254"/>
      <c r="J53" s="254"/>
      <c r="K53" s="253"/>
    </row>
    <row r="54" spans="2:11" s="1" customFormat="1" ht="15" customHeight="1">
      <c r="B54" s="252"/>
      <c r="C54" s="383" t="s">
        <v>712</v>
      </c>
      <c r="D54" s="383"/>
      <c r="E54" s="383"/>
      <c r="F54" s="383"/>
      <c r="G54" s="383"/>
      <c r="H54" s="383"/>
      <c r="I54" s="383"/>
      <c r="J54" s="383"/>
      <c r="K54" s="253"/>
    </row>
    <row r="55" spans="2:11" s="1" customFormat="1" ht="15" customHeight="1">
      <c r="B55" s="252"/>
      <c r="C55" s="383" t="s">
        <v>713</v>
      </c>
      <c r="D55" s="383"/>
      <c r="E55" s="383"/>
      <c r="F55" s="383"/>
      <c r="G55" s="383"/>
      <c r="H55" s="383"/>
      <c r="I55" s="383"/>
      <c r="J55" s="383"/>
      <c r="K55" s="253"/>
    </row>
    <row r="56" spans="2:11" s="1" customFormat="1" ht="12.75" customHeight="1">
      <c r="B56" s="252"/>
      <c r="C56" s="255"/>
      <c r="D56" s="255"/>
      <c r="E56" s="255"/>
      <c r="F56" s="255"/>
      <c r="G56" s="255"/>
      <c r="H56" s="255"/>
      <c r="I56" s="255"/>
      <c r="J56" s="255"/>
      <c r="K56" s="253"/>
    </row>
    <row r="57" spans="2:11" s="1" customFormat="1" ht="15" customHeight="1">
      <c r="B57" s="252"/>
      <c r="C57" s="383" t="s">
        <v>714</v>
      </c>
      <c r="D57" s="383"/>
      <c r="E57" s="383"/>
      <c r="F57" s="383"/>
      <c r="G57" s="383"/>
      <c r="H57" s="383"/>
      <c r="I57" s="383"/>
      <c r="J57" s="383"/>
      <c r="K57" s="253"/>
    </row>
    <row r="58" spans="2:11" s="1" customFormat="1" ht="15" customHeight="1">
      <c r="B58" s="252"/>
      <c r="C58" s="257"/>
      <c r="D58" s="383" t="s">
        <v>715</v>
      </c>
      <c r="E58" s="383"/>
      <c r="F58" s="383"/>
      <c r="G58" s="383"/>
      <c r="H58" s="383"/>
      <c r="I58" s="383"/>
      <c r="J58" s="383"/>
      <c r="K58" s="253"/>
    </row>
    <row r="59" spans="2:11" s="1" customFormat="1" ht="15" customHeight="1">
      <c r="B59" s="252"/>
      <c r="C59" s="257"/>
      <c r="D59" s="383" t="s">
        <v>716</v>
      </c>
      <c r="E59" s="383"/>
      <c r="F59" s="383"/>
      <c r="G59" s="383"/>
      <c r="H59" s="383"/>
      <c r="I59" s="383"/>
      <c r="J59" s="383"/>
      <c r="K59" s="253"/>
    </row>
    <row r="60" spans="2:11" s="1" customFormat="1" ht="15" customHeight="1">
      <c r="B60" s="252"/>
      <c r="C60" s="257"/>
      <c r="D60" s="383" t="s">
        <v>717</v>
      </c>
      <c r="E60" s="383"/>
      <c r="F60" s="383"/>
      <c r="G60" s="383"/>
      <c r="H60" s="383"/>
      <c r="I60" s="383"/>
      <c r="J60" s="383"/>
      <c r="K60" s="253"/>
    </row>
    <row r="61" spans="2:11" s="1" customFormat="1" ht="15" customHeight="1">
      <c r="B61" s="252"/>
      <c r="C61" s="257"/>
      <c r="D61" s="383" t="s">
        <v>718</v>
      </c>
      <c r="E61" s="383"/>
      <c r="F61" s="383"/>
      <c r="G61" s="383"/>
      <c r="H61" s="383"/>
      <c r="I61" s="383"/>
      <c r="J61" s="383"/>
      <c r="K61" s="253"/>
    </row>
    <row r="62" spans="2:11" s="1" customFormat="1" ht="15" customHeight="1">
      <c r="B62" s="252"/>
      <c r="C62" s="257"/>
      <c r="D62" s="386" t="s">
        <v>719</v>
      </c>
      <c r="E62" s="386"/>
      <c r="F62" s="386"/>
      <c r="G62" s="386"/>
      <c r="H62" s="386"/>
      <c r="I62" s="386"/>
      <c r="J62" s="386"/>
      <c r="K62" s="253"/>
    </row>
    <row r="63" spans="2:11" s="1" customFormat="1" ht="15" customHeight="1">
      <c r="B63" s="252"/>
      <c r="C63" s="257"/>
      <c r="D63" s="383" t="s">
        <v>720</v>
      </c>
      <c r="E63" s="383"/>
      <c r="F63" s="383"/>
      <c r="G63" s="383"/>
      <c r="H63" s="383"/>
      <c r="I63" s="383"/>
      <c r="J63" s="383"/>
      <c r="K63" s="253"/>
    </row>
    <row r="64" spans="2:11" s="1" customFormat="1" ht="12.75" customHeight="1">
      <c r="B64" s="252"/>
      <c r="C64" s="257"/>
      <c r="D64" s="257"/>
      <c r="E64" s="260"/>
      <c r="F64" s="257"/>
      <c r="G64" s="257"/>
      <c r="H64" s="257"/>
      <c r="I64" s="257"/>
      <c r="J64" s="257"/>
      <c r="K64" s="253"/>
    </row>
    <row r="65" spans="2:11" s="1" customFormat="1" ht="15" customHeight="1">
      <c r="B65" s="252"/>
      <c r="C65" s="257"/>
      <c r="D65" s="383" t="s">
        <v>721</v>
      </c>
      <c r="E65" s="383"/>
      <c r="F65" s="383"/>
      <c r="G65" s="383"/>
      <c r="H65" s="383"/>
      <c r="I65" s="383"/>
      <c r="J65" s="383"/>
      <c r="K65" s="253"/>
    </row>
    <row r="66" spans="2:11" s="1" customFormat="1" ht="15" customHeight="1">
      <c r="B66" s="252"/>
      <c r="C66" s="257"/>
      <c r="D66" s="386" t="s">
        <v>722</v>
      </c>
      <c r="E66" s="386"/>
      <c r="F66" s="386"/>
      <c r="G66" s="386"/>
      <c r="H66" s="386"/>
      <c r="I66" s="386"/>
      <c r="J66" s="386"/>
      <c r="K66" s="253"/>
    </row>
    <row r="67" spans="2:11" s="1" customFormat="1" ht="15" customHeight="1">
      <c r="B67" s="252"/>
      <c r="C67" s="257"/>
      <c r="D67" s="383" t="s">
        <v>723</v>
      </c>
      <c r="E67" s="383"/>
      <c r="F67" s="383"/>
      <c r="G67" s="383"/>
      <c r="H67" s="383"/>
      <c r="I67" s="383"/>
      <c r="J67" s="383"/>
      <c r="K67" s="253"/>
    </row>
    <row r="68" spans="2:11" s="1" customFormat="1" ht="15" customHeight="1">
      <c r="B68" s="252"/>
      <c r="C68" s="257"/>
      <c r="D68" s="383" t="s">
        <v>724</v>
      </c>
      <c r="E68" s="383"/>
      <c r="F68" s="383"/>
      <c r="G68" s="383"/>
      <c r="H68" s="383"/>
      <c r="I68" s="383"/>
      <c r="J68" s="383"/>
      <c r="K68" s="253"/>
    </row>
    <row r="69" spans="2:11" s="1" customFormat="1" ht="15" customHeight="1">
      <c r="B69" s="252"/>
      <c r="C69" s="257"/>
      <c r="D69" s="383" t="s">
        <v>725</v>
      </c>
      <c r="E69" s="383"/>
      <c r="F69" s="383"/>
      <c r="G69" s="383"/>
      <c r="H69" s="383"/>
      <c r="I69" s="383"/>
      <c r="J69" s="383"/>
      <c r="K69" s="253"/>
    </row>
    <row r="70" spans="2:11" s="1" customFormat="1" ht="15" customHeight="1">
      <c r="B70" s="252"/>
      <c r="C70" s="257"/>
      <c r="D70" s="383" t="s">
        <v>726</v>
      </c>
      <c r="E70" s="383"/>
      <c r="F70" s="383"/>
      <c r="G70" s="383"/>
      <c r="H70" s="383"/>
      <c r="I70" s="383"/>
      <c r="J70" s="383"/>
      <c r="K70" s="253"/>
    </row>
    <row r="71" spans="2:11" s="1" customFormat="1" ht="12.75" customHeight="1">
      <c r="B71" s="261"/>
      <c r="C71" s="262"/>
      <c r="D71" s="262"/>
      <c r="E71" s="262"/>
      <c r="F71" s="262"/>
      <c r="G71" s="262"/>
      <c r="H71" s="262"/>
      <c r="I71" s="262"/>
      <c r="J71" s="262"/>
      <c r="K71" s="263"/>
    </row>
    <row r="72" spans="2:11" s="1" customFormat="1" ht="18.75" customHeight="1">
      <c r="B72" s="264"/>
      <c r="C72" s="264"/>
      <c r="D72" s="264"/>
      <c r="E72" s="264"/>
      <c r="F72" s="264"/>
      <c r="G72" s="264"/>
      <c r="H72" s="264"/>
      <c r="I72" s="264"/>
      <c r="J72" s="264"/>
      <c r="K72" s="265"/>
    </row>
    <row r="73" spans="2:11" s="1" customFormat="1" ht="18.75" customHeight="1">
      <c r="B73" s="265"/>
      <c r="C73" s="265"/>
      <c r="D73" s="265"/>
      <c r="E73" s="265"/>
      <c r="F73" s="265"/>
      <c r="G73" s="265"/>
      <c r="H73" s="265"/>
      <c r="I73" s="265"/>
      <c r="J73" s="265"/>
      <c r="K73" s="265"/>
    </row>
    <row r="74" spans="2:11" s="1" customFormat="1" ht="7.5" customHeight="1">
      <c r="B74" s="266"/>
      <c r="C74" s="267"/>
      <c r="D74" s="267"/>
      <c r="E74" s="267"/>
      <c r="F74" s="267"/>
      <c r="G74" s="267"/>
      <c r="H74" s="267"/>
      <c r="I74" s="267"/>
      <c r="J74" s="267"/>
      <c r="K74" s="268"/>
    </row>
    <row r="75" spans="2:11" s="1" customFormat="1" ht="45" customHeight="1">
      <c r="B75" s="269"/>
      <c r="C75" s="387" t="s">
        <v>727</v>
      </c>
      <c r="D75" s="387"/>
      <c r="E75" s="387"/>
      <c r="F75" s="387"/>
      <c r="G75" s="387"/>
      <c r="H75" s="387"/>
      <c r="I75" s="387"/>
      <c r="J75" s="387"/>
      <c r="K75" s="270"/>
    </row>
    <row r="76" spans="2:11" s="1" customFormat="1" ht="17.25" customHeight="1">
      <c r="B76" s="269"/>
      <c r="C76" s="271" t="s">
        <v>728</v>
      </c>
      <c r="D76" s="271"/>
      <c r="E76" s="271"/>
      <c r="F76" s="271" t="s">
        <v>729</v>
      </c>
      <c r="G76" s="272"/>
      <c r="H76" s="271" t="s">
        <v>57</v>
      </c>
      <c r="I76" s="271" t="s">
        <v>60</v>
      </c>
      <c r="J76" s="271" t="s">
        <v>730</v>
      </c>
      <c r="K76" s="270"/>
    </row>
    <row r="77" spans="2:11" s="1" customFormat="1" ht="17.25" customHeight="1">
      <c r="B77" s="269"/>
      <c r="C77" s="273" t="s">
        <v>731</v>
      </c>
      <c r="D77" s="273"/>
      <c r="E77" s="273"/>
      <c r="F77" s="274" t="s">
        <v>732</v>
      </c>
      <c r="G77" s="275"/>
      <c r="H77" s="273"/>
      <c r="I77" s="273"/>
      <c r="J77" s="273" t="s">
        <v>733</v>
      </c>
      <c r="K77" s="270"/>
    </row>
    <row r="78" spans="2:11" s="1" customFormat="1" ht="5.25" customHeight="1">
      <c r="B78" s="269"/>
      <c r="C78" s="276"/>
      <c r="D78" s="276"/>
      <c r="E78" s="276"/>
      <c r="F78" s="276"/>
      <c r="G78" s="277"/>
      <c r="H78" s="276"/>
      <c r="I78" s="276"/>
      <c r="J78" s="276"/>
      <c r="K78" s="270"/>
    </row>
    <row r="79" spans="2:11" s="1" customFormat="1" ht="15" customHeight="1">
      <c r="B79" s="269"/>
      <c r="C79" s="258" t="s">
        <v>56</v>
      </c>
      <c r="D79" s="278"/>
      <c r="E79" s="278"/>
      <c r="F79" s="279" t="s">
        <v>734</v>
      </c>
      <c r="G79" s="280"/>
      <c r="H79" s="258" t="s">
        <v>735</v>
      </c>
      <c r="I79" s="258" t="s">
        <v>736</v>
      </c>
      <c r="J79" s="258">
        <v>20</v>
      </c>
      <c r="K79" s="270"/>
    </row>
    <row r="80" spans="2:11" s="1" customFormat="1" ht="15" customHeight="1">
      <c r="B80" s="269"/>
      <c r="C80" s="258" t="s">
        <v>737</v>
      </c>
      <c r="D80" s="258"/>
      <c r="E80" s="258"/>
      <c r="F80" s="279" t="s">
        <v>734</v>
      </c>
      <c r="G80" s="280"/>
      <c r="H80" s="258" t="s">
        <v>738</v>
      </c>
      <c r="I80" s="258" t="s">
        <v>736</v>
      </c>
      <c r="J80" s="258">
        <v>120</v>
      </c>
      <c r="K80" s="270"/>
    </row>
    <row r="81" spans="2:11" s="1" customFormat="1" ht="15" customHeight="1">
      <c r="B81" s="281"/>
      <c r="C81" s="258" t="s">
        <v>739</v>
      </c>
      <c r="D81" s="258"/>
      <c r="E81" s="258"/>
      <c r="F81" s="279" t="s">
        <v>740</v>
      </c>
      <c r="G81" s="280"/>
      <c r="H81" s="258" t="s">
        <v>741</v>
      </c>
      <c r="I81" s="258" t="s">
        <v>736</v>
      </c>
      <c r="J81" s="258">
        <v>50</v>
      </c>
      <c r="K81" s="270"/>
    </row>
    <row r="82" spans="2:11" s="1" customFormat="1" ht="15" customHeight="1">
      <c r="B82" s="281"/>
      <c r="C82" s="258" t="s">
        <v>742</v>
      </c>
      <c r="D82" s="258"/>
      <c r="E82" s="258"/>
      <c r="F82" s="279" t="s">
        <v>734</v>
      </c>
      <c r="G82" s="280"/>
      <c r="H82" s="258" t="s">
        <v>743</v>
      </c>
      <c r="I82" s="258" t="s">
        <v>744</v>
      </c>
      <c r="J82" s="258"/>
      <c r="K82" s="270"/>
    </row>
    <row r="83" spans="2:11" s="1" customFormat="1" ht="15" customHeight="1">
      <c r="B83" s="281"/>
      <c r="C83" s="282" t="s">
        <v>745</v>
      </c>
      <c r="D83" s="282"/>
      <c r="E83" s="282"/>
      <c r="F83" s="283" t="s">
        <v>740</v>
      </c>
      <c r="G83" s="282"/>
      <c r="H83" s="282" t="s">
        <v>746</v>
      </c>
      <c r="I83" s="282" t="s">
        <v>736</v>
      </c>
      <c r="J83" s="282">
        <v>15</v>
      </c>
      <c r="K83" s="270"/>
    </row>
    <row r="84" spans="2:11" s="1" customFormat="1" ht="15" customHeight="1">
      <c r="B84" s="281"/>
      <c r="C84" s="282" t="s">
        <v>747</v>
      </c>
      <c r="D84" s="282"/>
      <c r="E84" s="282"/>
      <c r="F84" s="283" t="s">
        <v>740</v>
      </c>
      <c r="G84" s="282"/>
      <c r="H84" s="282" t="s">
        <v>748</v>
      </c>
      <c r="I84" s="282" t="s">
        <v>736</v>
      </c>
      <c r="J84" s="282">
        <v>15</v>
      </c>
      <c r="K84" s="270"/>
    </row>
    <row r="85" spans="2:11" s="1" customFormat="1" ht="15" customHeight="1">
      <c r="B85" s="281"/>
      <c r="C85" s="282" t="s">
        <v>749</v>
      </c>
      <c r="D85" s="282"/>
      <c r="E85" s="282"/>
      <c r="F85" s="283" t="s">
        <v>740</v>
      </c>
      <c r="G85" s="282"/>
      <c r="H85" s="282" t="s">
        <v>750</v>
      </c>
      <c r="I85" s="282" t="s">
        <v>736</v>
      </c>
      <c r="J85" s="282">
        <v>20</v>
      </c>
      <c r="K85" s="270"/>
    </row>
    <row r="86" spans="2:11" s="1" customFormat="1" ht="15" customHeight="1">
      <c r="B86" s="281"/>
      <c r="C86" s="282" t="s">
        <v>751</v>
      </c>
      <c r="D86" s="282"/>
      <c r="E86" s="282"/>
      <c r="F86" s="283" t="s">
        <v>740</v>
      </c>
      <c r="G86" s="282"/>
      <c r="H86" s="282" t="s">
        <v>752</v>
      </c>
      <c r="I86" s="282" t="s">
        <v>736</v>
      </c>
      <c r="J86" s="282">
        <v>20</v>
      </c>
      <c r="K86" s="270"/>
    </row>
    <row r="87" spans="2:11" s="1" customFormat="1" ht="15" customHeight="1">
      <c r="B87" s="281"/>
      <c r="C87" s="258" t="s">
        <v>753</v>
      </c>
      <c r="D87" s="258"/>
      <c r="E87" s="258"/>
      <c r="F87" s="279" t="s">
        <v>740</v>
      </c>
      <c r="G87" s="280"/>
      <c r="H87" s="258" t="s">
        <v>754</v>
      </c>
      <c r="I87" s="258" t="s">
        <v>736</v>
      </c>
      <c r="J87" s="258">
        <v>50</v>
      </c>
      <c r="K87" s="270"/>
    </row>
    <row r="88" spans="2:11" s="1" customFormat="1" ht="15" customHeight="1">
      <c r="B88" s="281"/>
      <c r="C88" s="258" t="s">
        <v>755</v>
      </c>
      <c r="D88" s="258"/>
      <c r="E88" s="258"/>
      <c r="F88" s="279" t="s">
        <v>740</v>
      </c>
      <c r="G88" s="280"/>
      <c r="H88" s="258" t="s">
        <v>756</v>
      </c>
      <c r="I88" s="258" t="s">
        <v>736</v>
      </c>
      <c r="J88" s="258">
        <v>20</v>
      </c>
      <c r="K88" s="270"/>
    </row>
    <row r="89" spans="2:11" s="1" customFormat="1" ht="15" customHeight="1">
      <c r="B89" s="281"/>
      <c r="C89" s="258" t="s">
        <v>757</v>
      </c>
      <c r="D89" s="258"/>
      <c r="E89" s="258"/>
      <c r="F89" s="279" t="s">
        <v>740</v>
      </c>
      <c r="G89" s="280"/>
      <c r="H89" s="258" t="s">
        <v>758</v>
      </c>
      <c r="I89" s="258" t="s">
        <v>736</v>
      </c>
      <c r="J89" s="258">
        <v>20</v>
      </c>
      <c r="K89" s="270"/>
    </row>
    <row r="90" spans="2:11" s="1" customFormat="1" ht="15" customHeight="1">
      <c r="B90" s="281"/>
      <c r="C90" s="258" t="s">
        <v>759</v>
      </c>
      <c r="D90" s="258"/>
      <c r="E90" s="258"/>
      <c r="F90" s="279" t="s">
        <v>740</v>
      </c>
      <c r="G90" s="280"/>
      <c r="H90" s="258" t="s">
        <v>760</v>
      </c>
      <c r="I90" s="258" t="s">
        <v>736</v>
      </c>
      <c r="J90" s="258">
        <v>50</v>
      </c>
      <c r="K90" s="270"/>
    </row>
    <row r="91" spans="2:11" s="1" customFormat="1" ht="15" customHeight="1">
      <c r="B91" s="281"/>
      <c r="C91" s="258" t="s">
        <v>761</v>
      </c>
      <c r="D91" s="258"/>
      <c r="E91" s="258"/>
      <c r="F91" s="279" t="s">
        <v>740</v>
      </c>
      <c r="G91" s="280"/>
      <c r="H91" s="258" t="s">
        <v>761</v>
      </c>
      <c r="I91" s="258" t="s">
        <v>736</v>
      </c>
      <c r="J91" s="258">
        <v>50</v>
      </c>
      <c r="K91" s="270"/>
    </row>
    <row r="92" spans="2:11" s="1" customFormat="1" ht="15" customHeight="1">
      <c r="B92" s="281"/>
      <c r="C92" s="258" t="s">
        <v>762</v>
      </c>
      <c r="D92" s="258"/>
      <c r="E92" s="258"/>
      <c r="F92" s="279" t="s">
        <v>740</v>
      </c>
      <c r="G92" s="280"/>
      <c r="H92" s="258" t="s">
        <v>763</v>
      </c>
      <c r="I92" s="258" t="s">
        <v>736</v>
      </c>
      <c r="J92" s="258">
        <v>255</v>
      </c>
      <c r="K92" s="270"/>
    </row>
    <row r="93" spans="2:11" s="1" customFormat="1" ht="15" customHeight="1">
      <c r="B93" s="281"/>
      <c r="C93" s="258" t="s">
        <v>764</v>
      </c>
      <c r="D93" s="258"/>
      <c r="E93" s="258"/>
      <c r="F93" s="279" t="s">
        <v>734</v>
      </c>
      <c r="G93" s="280"/>
      <c r="H93" s="258" t="s">
        <v>765</v>
      </c>
      <c r="I93" s="258" t="s">
        <v>766</v>
      </c>
      <c r="J93" s="258"/>
      <c r="K93" s="270"/>
    </row>
    <row r="94" spans="2:11" s="1" customFormat="1" ht="15" customHeight="1">
      <c r="B94" s="281"/>
      <c r="C94" s="258" t="s">
        <v>767</v>
      </c>
      <c r="D94" s="258"/>
      <c r="E94" s="258"/>
      <c r="F94" s="279" t="s">
        <v>734</v>
      </c>
      <c r="G94" s="280"/>
      <c r="H94" s="258" t="s">
        <v>768</v>
      </c>
      <c r="I94" s="258" t="s">
        <v>769</v>
      </c>
      <c r="J94" s="258"/>
      <c r="K94" s="270"/>
    </row>
    <row r="95" spans="2:11" s="1" customFormat="1" ht="15" customHeight="1">
      <c r="B95" s="281"/>
      <c r="C95" s="258" t="s">
        <v>770</v>
      </c>
      <c r="D95" s="258"/>
      <c r="E95" s="258"/>
      <c r="F95" s="279" t="s">
        <v>734</v>
      </c>
      <c r="G95" s="280"/>
      <c r="H95" s="258" t="s">
        <v>770</v>
      </c>
      <c r="I95" s="258" t="s">
        <v>769</v>
      </c>
      <c r="J95" s="258"/>
      <c r="K95" s="270"/>
    </row>
    <row r="96" spans="2:11" s="1" customFormat="1" ht="15" customHeight="1">
      <c r="B96" s="281"/>
      <c r="C96" s="258" t="s">
        <v>41</v>
      </c>
      <c r="D96" s="258"/>
      <c r="E96" s="258"/>
      <c r="F96" s="279" t="s">
        <v>734</v>
      </c>
      <c r="G96" s="280"/>
      <c r="H96" s="258" t="s">
        <v>771</v>
      </c>
      <c r="I96" s="258" t="s">
        <v>769</v>
      </c>
      <c r="J96" s="258"/>
      <c r="K96" s="270"/>
    </row>
    <row r="97" spans="2:11" s="1" customFormat="1" ht="15" customHeight="1">
      <c r="B97" s="281"/>
      <c r="C97" s="258" t="s">
        <v>51</v>
      </c>
      <c r="D97" s="258"/>
      <c r="E97" s="258"/>
      <c r="F97" s="279" t="s">
        <v>734</v>
      </c>
      <c r="G97" s="280"/>
      <c r="H97" s="258" t="s">
        <v>772</v>
      </c>
      <c r="I97" s="258" t="s">
        <v>769</v>
      </c>
      <c r="J97" s="258"/>
      <c r="K97" s="270"/>
    </row>
    <row r="98" spans="2:11" s="1" customFormat="1" ht="15" customHeight="1">
      <c r="B98" s="284"/>
      <c r="C98" s="285"/>
      <c r="D98" s="285"/>
      <c r="E98" s="285"/>
      <c r="F98" s="285"/>
      <c r="G98" s="285"/>
      <c r="H98" s="285"/>
      <c r="I98" s="285"/>
      <c r="J98" s="285"/>
      <c r="K98" s="286"/>
    </row>
    <row r="99" spans="2:11" s="1" customFormat="1" ht="18.75" customHeight="1">
      <c r="B99" s="287"/>
      <c r="C99" s="288"/>
      <c r="D99" s="288"/>
      <c r="E99" s="288"/>
      <c r="F99" s="288"/>
      <c r="G99" s="288"/>
      <c r="H99" s="288"/>
      <c r="I99" s="288"/>
      <c r="J99" s="288"/>
      <c r="K99" s="287"/>
    </row>
    <row r="100" spans="2:11" s="1" customFormat="1" ht="18.75" customHeight="1">
      <c r="B100" s="265"/>
      <c r="C100" s="265"/>
      <c r="D100" s="265"/>
      <c r="E100" s="265"/>
      <c r="F100" s="265"/>
      <c r="G100" s="265"/>
      <c r="H100" s="265"/>
      <c r="I100" s="265"/>
      <c r="J100" s="265"/>
      <c r="K100" s="265"/>
    </row>
    <row r="101" spans="2:11" s="1" customFormat="1" ht="7.5" customHeight="1">
      <c r="B101" s="266"/>
      <c r="C101" s="267"/>
      <c r="D101" s="267"/>
      <c r="E101" s="267"/>
      <c r="F101" s="267"/>
      <c r="G101" s="267"/>
      <c r="H101" s="267"/>
      <c r="I101" s="267"/>
      <c r="J101" s="267"/>
      <c r="K101" s="268"/>
    </row>
    <row r="102" spans="2:11" s="1" customFormat="1" ht="45" customHeight="1">
      <c r="B102" s="269"/>
      <c r="C102" s="387" t="s">
        <v>773</v>
      </c>
      <c r="D102" s="387"/>
      <c r="E102" s="387"/>
      <c r="F102" s="387"/>
      <c r="G102" s="387"/>
      <c r="H102" s="387"/>
      <c r="I102" s="387"/>
      <c r="J102" s="387"/>
      <c r="K102" s="270"/>
    </row>
    <row r="103" spans="2:11" s="1" customFormat="1" ht="17.25" customHeight="1">
      <c r="B103" s="269"/>
      <c r="C103" s="271" t="s">
        <v>728</v>
      </c>
      <c r="D103" s="271"/>
      <c r="E103" s="271"/>
      <c r="F103" s="271" t="s">
        <v>729</v>
      </c>
      <c r="G103" s="272"/>
      <c r="H103" s="271" t="s">
        <v>57</v>
      </c>
      <c r="I103" s="271" t="s">
        <v>60</v>
      </c>
      <c r="J103" s="271" t="s">
        <v>730</v>
      </c>
      <c r="K103" s="270"/>
    </row>
    <row r="104" spans="2:11" s="1" customFormat="1" ht="17.25" customHeight="1">
      <c r="B104" s="269"/>
      <c r="C104" s="273" t="s">
        <v>731</v>
      </c>
      <c r="D104" s="273"/>
      <c r="E104" s="273"/>
      <c r="F104" s="274" t="s">
        <v>732</v>
      </c>
      <c r="G104" s="275"/>
      <c r="H104" s="273"/>
      <c r="I104" s="273"/>
      <c r="J104" s="273" t="s">
        <v>733</v>
      </c>
      <c r="K104" s="270"/>
    </row>
    <row r="105" spans="2:11" s="1" customFormat="1" ht="5.25" customHeight="1">
      <c r="B105" s="269"/>
      <c r="C105" s="271"/>
      <c r="D105" s="271"/>
      <c r="E105" s="271"/>
      <c r="F105" s="271"/>
      <c r="G105" s="289"/>
      <c r="H105" s="271"/>
      <c r="I105" s="271"/>
      <c r="J105" s="271"/>
      <c r="K105" s="270"/>
    </row>
    <row r="106" spans="2:11" s="1" customFormat="1" ht="15" customHeight="1">
      <c r="B106" s="269"/>
      <c r="C106" s="258" t="s">
        <v>56</v>
      </c>
      <c r="D106" s="278"/>
      <c r="E106" s="278"/>
      <c r="F106" s="279" t="s">
        <v>734</v>
      </c>
      <c r="G106" s="258"/>
      <c r="H106" s="258" t="s">
        <v>774</v>
      </c>
      <c r="I106" s="258" t="s">
        <v>736</v>
      </c>
      <c r="J106" s="258">
        <v>20</v>
      </c>
      <c r="K106" s="270"/>
    </row>
    <row r="107" spans="2:11" s="1" customFormat="1" ht="15" customHeight="1">
      <c r="B107" s="269"/>
      <c r="C107" s="258" t="s">
        <v>737</v>
      </c>
      <c r="D107" s="258"/>
      <c r="E107" s="258"/>
      <c r="F107" s="279" t="s">
        <v>734</v>
      </c>
      <c r="G107" s="258"/>
      <c r="H107" s="258" t="s">
        <v>774</v>
      </c>
      <c r="I107" s="258" t="s">
        <v>736</v>
      </c>
      <c r="J107" s="258">
        <v>120</v>
      </c>
      <c r="K107" s="270"/>
    </row>
    <row r="108" spans="2:11" s="1" customFormat="1" ht="15" customHeight="1">
      <c r="B108" s="281"/>
      <c r="C108" s="258" t="s">
        <v>739</v>
      </c>
      <c r="D108" s="258"/>
      <c r="E108" s="258"/>
      <c r="F108" s="279" t="s">
        <v>740</v>
      </c>
      <c r="G108" s="258"/>
      <c r="H108" s="258" t="s">
        <v>774</v>
      </c>
      <c r="I108" s="258" t="s">
        <v>736</v>
      </c>
      <c r="J108" s="258">
        <v>50</v>
      </c>
      <c r="K108" s="270"/>
    </row>
    <row r="109" spans="2:11" s="1" customFormat="1" ht="15" customHeight="1">
      <c r="B109" s="281"/>
      <c r="C109" s="258" t="s">
        <v>742</v>
      </c>
      <c r="D109" s="258"/>
      <c r="E109" s="258"/>
      <c r="F109" s="279" t="s">
        <v>734</v>
      </c>
      <c r="G109" s="258"/>
      <c r="H109" s="258" t="s">
        <v>774</v>
      </c>
      <c r="I109" s="258" t="s">
        <v>744</v>
      </c>
      <c r="J109" s="258"/>
      <c r="K109" s="270"/>
    </row>
    <row r="110" spans="2:11" s="1" customFormat="1" ht="15" customHeight="1">
      <c r="B110" s="281"/>
      <c r="C110" s="258" t="s">
        <v>753</v>
      </c>
      <c r="D110" s="258"/>
      <c r="E110" s="258"/>
      <c r="F110" s="279" t="s">
        <v>740</v>
      </c>
      <c r="G110" s="258"/>
      <c r="H110" s="258" t="s">
        <v>774</v>
      </c>
      <c r="I110" s="258" t="s">
        <v>736</v>
      </c>
      <c r="J110" s="258">
        <v>50</v>
      </c>
      <c r="K110" s="270"/>
    </row>
    <row r="111" spans="2:11" s="1" customFormat="1" ht="15" customHeight="1">
      <c r="B111" s="281"/>
      <c r="C111" s="258" t="s">
        <v>761</v>
      </c>
      <c r="D111" s="258"/>
      <c r="E111" s="258"/>
      <c r="F111" s="279" t="s">
        <v>740</v>
      </c>
      <c r="G111" s="258"/>
      <c r="H111" s="258" t="s">
        <v>774</v>
      </c>
      <c r="I111" s="258" t="s">
        <v>736</v>
      </c>
      <c r="J111" s="258">
        <v>50</v>
      </c>
      <c r="K111" s="270"/>
    </row>
    <row r="112" spans="2:11" s="1" customFormat="1" ht="15" customHeight="1">
      <c r="B112" s="281"/>
      <c r="C112" s="258" t="s">
        <v>759</v>
      </c>
      <c r="D112" s="258"/>
      <c r="E112" s="258"/>
      <c r="F112" s="279" t="s">
        <v>740</v>
      </c>
      <c r="G112" s="258"/>
      <c r="H112" s="258" t="s">
        <v>774</v>
      </c>
      <c r="I112" s="258" t="s">
        <v>736</v>
      </c>
      <c r="J112" s="258">
        <v>50</v>
      </c>
      <c r="K112" s="270"/>
    </row>
    <row r="113" spans="2:11" s="1" customFormat="1" ht="15" customHeight="1">
      <c r="B113" s="281"/>
      <c r="C113" s="258" t="s">
        <v>56</v>
      </c>
      <c r="D113" s="258"/>
      <c r="E113" s="258"/>
      <c r="F113" s="279" t="s">
        <v>734</v>
      </c>
      <c r="G113" s="258"/>
      <c r="H113" s="258" t="s">
        <v>775</v>
      </c>
      <c r="I113" s="258" t="s">
        <v>736</v>
      </c>
      <c r="J113" s="258">
        <v>20</v>
      </c>
      <c r="K113" s="270"/>
    </row>
    <row r="114" spans="2:11" s="1" customFormat="1" ht="15" customHeight="1">
      <c r="B114" s="281"/>
      <c r="C114" s="258" t="s">
        <v>776</v>
      </c>
      <c r="D114" s="258"/>
      <c r="E114" s="258"/>
      <c r="F114" s="279" t="s">
        <v>734</v>
      </c>
      <c r="G114" s="258"/>
      <c r="H114" s="258" t="s">
        <v>777</v>
      </c>
      <c r="I114" s="258" t="s">
        <v>736</v>
      </c>
      <c r="J114" s="258">
        <v>120</v>
      </c>
      <c r="K114" s="270"/>
    </row>
    <row r="115" spans="2:11" s="1" customFormat="1" ht="15" customHeight="1">
      <c r="B115" s="281"/>
      <c r="C115" s="258" t="s">
        <v>41</v>
      </c>
      <c r="D115" s="258"/>
      <c r="E115" s="258"/>
      <c r="F115" s="279" t="s">
        <v>734</v>
      </c>
      <c r="G115" s="258"/>
      <c r="H115" s="258" t="s">
        <v>778</v>
      </c>
      <c r="I115" s="258" t="s">
        <v>769</v>
      </c>
      <c r="J115" s="258"/>
      <c r="K115" s="270"/>
    </row>
    <row r="116" spans="2:11" s="1" customFormat="1" ht="15" customHeight="1">
      <c r="B116" s="281"/>
      <c r="C116" s="258" t="s">
        <v>51</v>
      </c>
      <c r="D116" s="258"/>
      <c r="E116" s="258"/>
      <c r="F116" s="279" t="s">
        <v>734</v>
      </c>
      <c r="G116" s="258"/>
      <c r="H116" s="258" t="s">
        <v>779</v>
      </c>
      <c r="I116" s="258" t="s">
        <v>769</v>
      </c>
      <c r="J116" s="258"/>
      <c r="K116" s="270"/>
    </row>
    <row r="117" spans="2:11" s="1" customFormat="1" ht="15" customHeight="1">
      <c r="B117" s="281"/>
      <c r="C117" s="258" t="s">
        <v>60</v>
      </c>
      <c r="D117" s="258"/>
      <c r="E117" s="258"/>
      <c r="F117" s="279" t="s">
        <v>734</v>
      </c>
      <c r="G117" s="258"/>
      <c r="H117" s="258" t="s">
        <v>780</v>
      </c>
      <c r="I117" s="258" t="s">
        <v>781</v>
      </c>
      <c r="J117" s="258"/>
      <c r="K117" s="270"/>
    </row>
    <row r="118" spans="2:11" s="1" customFormat="1" ht="15" customHeight="1">
      <c r="B118" s="284"/>
      <c r="C118" s="290"/>
      <c r="D118" s="290"/>
      <c r="E118" s="290"/>
      <c r="F118" s="290"/>
      <c r="G118" s="290"/>
      <c r="H118" s="290"/>
      <c r="I118" s="290"/>
      <c r="J118" s="290"/>
      <c r="K118" s="286"/>
    </row>
    <row r="119" spans="2:11" s="1" customFormat="1" ht="18.75" customHeight="1">
      <c r="B119" s="291"/>
      <c r="C119" s="292"/>
      <c r="D119" s="292"/>
      <c r="E119" s="292"/>
      <c r="F119" s="293"/>
      <c r="G119" s="292"/>
      <c r="H119" s="292"/>
      <c r="I119" s="292"/>
      <c r="J119" s="292"/>
      <c r="K119" s="291"/>
    </row>
    <row r="120" spans="2:11" s="1" customFormat="1" ht="18.75" customHeight="1">
      <c r="B120" s="265"/>
      <c r="C120" s="265"/>
      <c r="D120" s="265"/>
      <c r="E120" s="265"/>
      <c r="F120" s="265"/>
      <c r="G120" s="265"/>
      <c r="H120" s="265"/>
      <c r="I120" s="265"/>
      <c r="J120" s="265"/>
      <c r="K120" s="265"/>
    </row>
    <row r="121" spans="2:11" s="1" customFormat="1" ht="7.5" customHeight="1">
      <c r="B121" s="294"/>
      <c r="C121" s="295"/>
      <c r="D121" s="295"/>
      <c r="E121" s="295"/>
      <c r="F121" s="295"/>
      <c r="G121" s="295"/>
      <c r="H121" s="295"/>
      <c r="I121" s="295"/>
      <c r="J121" s="295"/>
      <c r="K121" s="296"/>
    </row>
    <row r="122" spans="2:11" s="1" customFormat="1" ht="45" customHeight="1">
      <c r="B122" s="297"/>
      <c r="C122" s="385" t="s">
        <v>782</v>
      </c>
      <c r="D122" s="385"/>
      <c r="E122" s="385"/>
      <c r="F122" s="385"/>
      <c r="G122" s="385"/>
      <c r="H122" s="385"/>
      <c r="I122" s="385"/>
      <c r="J122" s="385"/>
      <c r="K122" s="298"/>
    </row>
    <row r="123" spans="2:11" s="1" customFormat="1" ht="17.25" customHeight="1">
      <c r="B123" s="299"/>
      <c r="C123" s="271" t="s">
        <v>728</v>
      </c>
      <c r="D123" s="271"/>
      <c r="E123" s="271"/>
      <c r="F123" s="271" t="s">
        <v>729</v>
      </c>
      <c r="G123" s="272"/>
      <c r="H123" s="271" t="s">
        <v>57</v>
      </c>
      <c r="I123" s="271" t="s">
        <v>60</v>
      </c>
      <c r="J123" s="271" t="s">
        <v>730</v>
      </c>
      <c r="K123" s="300"/>
    </row>
    <row r="124" spans="2:11" s="1" customFormat="1" ht="17.25" customHeight="1">
      <c r="B124" s="299"/>
      <c r="C124" s="273" t="s">
        <v>731</v>
      </c>
      <c r="D124" s="273"/>
      <c r="E124" s="273"/>
      <c r="F124" s="274" t="s">
        <v>732</v>
      </c>
      <c r="G124" s="275"/>
      <c r="H124" s="273"/>
      <c r="I124" s="273"/>
      <c r="J124" s="273" t="s">
        <v>733</v>
      </c>
      <c r="K124" s="300"/>
    </row>
    <row r="125" spans="2:11" s="1" customFormat="1" ht="5.25" customHeight="1">
      <c r="B125" s="301"/>
      <c r="C125" s="276"/>
      <c r="D125" s="276"/>
      <c r="E125" s="276"/>
      <c r="F125" s="276"/>
      <c r="G125" s="302"/>
      <c r="H125" s="276"/>
      <c r="I125" s="276"/>
      <c r="J125" s="276"/>
      <c r="K125" s="303"/>
    </row>
    <row r="126" spans="2:11" s="1" customFormat="1" ht="15" customHeight="1">
      <c r="B126" s="301"/>
      <c r="C126" s="258" t="s">
        <v>737</v>
      </c>
      <c r="D126" s="278"/>
      <c r="E126" s="278"/>
      <c r="F126" s="279" t="s">
        <v>734</v>
      </c>
      <c r="G126" s="258"/>
      <c r="H126" s="258" t="s">
        <v>774</v>
      </c>
      <c r="I126" s="258" t="s">
        <v>736</v>
      </c>
      <c r="J126" s="258">
        <v>120</v>
      </c>
      <c r="K126" s="304"/>
    </row>
    <row r="127" spans="2:11" s="1" customFormat="1" ht="15" customHeight="1">
      <c r="B127" s="301"/>
      <c r="C127" s="258" t="s">
        <v>783</v>
      </c>
      <c r="D127" s="258"/>
      <c r="E127" s="258"/>
      <c r="F127" s="279" t="s">
        <v>734</v>
      </c>
      <c r="G127" s="258"/>
      <c r="H127" s="258" t="s">
        <v>784</v>
      </c>
      <c r="I127" s="258" t="s">
        <v>736</v>
      </c>
      <c r="J127" s="258" t="s">
        <v>785</v>
      </c>
      <c r="K127" s="304"/>
    </row>
    <row r="128" spans="2:11" s="1" customFormat="1" ht="15" customHeight="1">
      <c r="B128" s="301"/>
      <c r="C128" s="258" t="s">
        <v>682</v>
      </c>
      <c r="D128" s="258"/>
      <c r="E128" s="258"/>
      <c r="F128" s="279" t="s">
        <v>734</v>
      </c>
      <c r="G128" s="258"/>
      <c r="H128" s="258" t="s">
        <v>786</v>
      </c>
      <c r="I128" s="258" t="s">
        <v>736</v>
      </c>
      <c r="J128" s="258" t="s">
        <v>785</v>
      </c>
      <c r="K128" s="304"/>
    </row>
    <row r="129" spans="2:11" s="1" customFormat="1" ht="15" customHeight="1">
      <c r="B129" s="301"/>
      <c r="C129" s="258" t="s">
        <v>745</v>
      </c>
      <c r="D129" s="258"/>
      <c r="E129" s="258"/>
      <c r="F129" s="279" t="s">
        <v>740</v>
      </c>
      <c r="G129" s="258"/>
      <c r="H129" s="258" t="s">
        <v>746</v>
      </c>
      <c r="I129" s="258" t="s">
        <v>736</v>
      </c>
      <c r="J129" s="258">
        <v>15</v>
      </c>
      <c r="K129" s="304"/>
    </row>
    <row r="130" spans="2:11" s="1" customFormat="1" ht="15" customHeight="1">
      <c r="B130" s="301"/>
      <c r="C130" s="282" t="s">
        <v>747</v>
      </c>
      <c r="D130" s="282"/>
      <c r="E130" s="282"/>
      <c r="F130" s="283" t="s">
        <v>740</v>
      </c>
      <c r="G130" s="282"/>
      <c r="H130" s="282" t="s">
        <v>748</v>
      </c>
      <c r="I130" s="282" t="s">
        <v>736</v>
      </c>
      <c r="J130" s="282">
        <v>15</v>
      </c>
      <c r="K130" s="304"/>
    </row>
    <row r="131" spans="2:11" s="1" customFormat="1" ht="15" customHeight="1">
      <c r="B131" s="301"/>
      <c r="C131" s="282" t="s">
        <v>749</v>
      </c>
      <c r="D131" s="282"/>
      <c r="E131" s="282"/>
      <c r="F131" s="283" t="s">
        <v>740</v>
      </c>
      <c r="G131" s="282"/>
      <c r="H131" s="282" t="s">
        <v>750</v>
      </c>
      <c r="I131" s="282" t="s">
        <v>736</v>
      </c>
      <c r="J131" s="282">
        <v>20</v>
      </c>
      <c r="K131" s="304"/>
    </row>
    <row r="132" spans="2:11" s="1" customFormat="1" ht="15" customHeight="1">
      <c r="B132" s="301"/>
      <c r="C132" s="282" t="s">
        <v>751</v>
      </c>
      <c r="D132" s="282"/>
      <c r="E132" s="282"/>
      <c r="F132" s="283" t="s">
        <v>740</v>
      </c>
      <c r="G132" s="282"/>
      <c r="H132" s="282" t="s">
        <v>752</v>
      </c>
      <c r="I132" s="282" t="s">
        <v>736</v>
      </c>
      <c r="J132" s="282">
        <v>20</v>
      </c>
      <c r="K132" s="304"/>
    </row>
    <row r="133" spans="2:11" s="1" customFormat="1" ht="15" customHeight="1">
      <c r="B133" s="301"/>
      <c r="C133" s="258" t="s">
        <v>739</v>
      </c>
      <c r="D133" s="258"/>
      <c r="E133" s="258"/>
      <c r="F133" s="279" t="s">
        <v>740</v>
      </c>
      <c r="G133" s="258"/>
      <c r="H133" s="258" t="s">
        <v>774</v>
      </c>
      <c r="I133" s="258" t="s">
        <v>736</v>
      </c>
      <c r="J133" s="258">
        <v>50</v>
      </c>
      <c r="K133" s="304"/>
    </row>
    <row r="134" spans="2:11" s="1" customFormat="1" ht="15" customHeight="1">
      <c r="B134" s="301"/>
      <c r="C134" s="258" t="s">
        <v>753</v>
      </c>
      <c r="D134" s="258"/>
      <c r="E134" s="258"/>
      <c r="F134" s="279" t="s">
        <v>740</v>
      </c>
      <c r="G134" s="258"/>
      <c r="H134" s="258" t="s">
        <v>774</v>
      </c>
      <c r="I134" s="258" t="s">
        <v>736</v>
      </c>
      <c r="J134" s="258">
        <v>50</v>
      </c>
      <c r="K134" s="304"/>
    </row>
    <row r="135" spans="2:11" s="1" customFormat="1" ht="15" customHeight="1">
      <c r="B135" s="301"/>
      <c r="C135" s="258" t="s">
        <v>759</v>
      </c>
      <c r="D135" s="258"/>
      <c r="E135" s="258"/>
      <c r="F135" s="279" t="s">
        <v>740</v>
      </c>
      <c r="G135" s="258"/>
      <c r="H135" s="258" t="s">
        <v>774</v>
      </c>
      <c r="I135" s="258" t="s">
        <v>736</v>
      </c>
      <c r="J135" s="258">
        <v>50</v>
      </c>
      <c r="K135" s="304"/>
    </row>
    <row r="136" spans="2:11" s="1" customFormat="1" ht="15" customHeight="1">
      <c r="B136" s="301"/>
      <c r="C136" s="258" t="s">
        <v>761</v>
      </c>
      <c r="D136" s="258"/>
      <c r="E136" s="258"/>
      <c r="F136" s="279" t="s">
        <v>740</v>
      </c>
      <c r="G136" s="258"/>
      <c r="H136" s="258" t="s">
        <v>774</v>
      </c>
      <c r="I136" s="258" t="s">
        <v>736</v>
      </c>
      <c r="J136" s="258">
        <v>50</v>
      </c>
      <c r="K136" s="304"/>
    </row>
    <row r="137" spans="2:11" s="1" customFormat="1" ht="15" customHeight="1">
      <c r="B137" s="301"/>
      <c r="C137" s="258" t="s">
        <v>762</v>
      </c>
      <c r="D137" s="258"/>
      <c r="E137" s="258"/>
      <c r="F137" s="279" t="s">
        <v>740</v>
      </c>
      <c r="G137" s="258"/>
      <c r="H137" s="258" t="s">
        <v>787</v>
      </c>
      <c r="I137" s="258" t="s">
        <v>736</v>
      </c>
      <c r="J137" s="258">
        <v>255</v>
      </c>
      <c r="K137" s="304"/>
    </row>
    <row r="138" spans="2:11" s="1" customFormat="1" ht="15" customHeight="1">
      <c r="B138" s="301"/>
      <c r="C138" s="258" t="s">
        <v>764</v>
      </c>
      <c r="D138" s="258"/>
      <c r="E138" s="258"/>
      <c r="F138" s="279" t="s">
        <v>734</v>
      </c>
      <c r="G138" s="258"/>
      <c r="H138" s="258" t="s">
        <v>788</v>
      </c>
      <c r="I138" s="258" t="s">
        <v>766</v>
      </c>
      <c r="J138" s="258"/>
      <c r="K138" s="304"/>
    </row>
    <row r="139" spans="2:11" s="1" customFormat="1" ht="15" customHeight="1">
      <c r="B139" s="301"/>
      <c r="C139" s="258" t="s">
        <v>767</v>
      </c>
      <c r="D139" s="258"/>
      <c r="E139" s="258"/>
      <c r="F139" s="279" t="s">
        <v>734</v>
      </c>
      <c r="G139" s="258"/>
      <c r="H139" s="258" t="s">
        <v>789</v>
      </c>
      <c r="I139" s="258" t="s">
        <v>769</v>
      </c>
      <c r="J139" s="258"/>
      <c r="K139" s="304"/>
    </row>
    <row r="140" spans="2:11" s="1" customFormat="1" ht="15" customHeight="1">
      <c r="B140" s="301"/>
      <c r="C140" s="258" t="s">
        <v>770</v>
      </c>
      <c r="D140" s="258"/>
      <c r="E140" s="258"/>
      <c r="F140" s="279" t="s">
        <v>734</v>
      </c>
      <c r="G140" s="258"/>
      <c r="H140" s="258" t="s">
        <v>770</v>
      </c>
      <c r="I140" s="258" t="s">
        <v>769</v>
      </c>
      <c r="J140" s="258"/>
      <c r="K140" s="304"/>
    </row>
    <row r="141" spans="2:11" s="1" customFormat="1" ht="15" customHeight="1">
      <c r="B141" s="301"/>
      <c r="C141" s="258" t="s">
        <v>41</v>
      </c>
      <c r="D141" s="258"/>
      <c r="E141" s="258"/>
      <c r="F141" s="279" t="s">
        <v>734</v>
      </c>
      <c r="G141" s="258"/>
      <c r="H141" s="258" t="s">
        <v>790</v>
      </c>
      <c r="I141" s="258" t="s">
        <v>769</v>
      </c>
      <c r="J141" s="258"/>
      <c r="K141" s="304"/>
    </row>
    <row r="142" spans="2:11" s="1" customFormat="1" ht="15" customHeight="1">
      <c r="B142" s="301"/>
      <c r="C142" s="258" t="s">
        <v>791</v>
      </c>
      <c r="D142" s="258"/>
      <c r="E142" s="258"/>
      <c r="F142" s="279" t="s">
        <v>734</v>
      </c>
      <c r="G142" s="258"/>
      <c r="H142" s="258" t="s">
        <v>792</v>
      </c>
      <c r="I142" s="258" t="s">
        <v>769</v>
      </c>
      <c r="J142" s="258"/>
      <c r="K142" s="304"/>
    </row>
    <row r="143" spans="2:11" s="1" customFormat="1" ht="15" customHeight="1">
      <c r="B143" s="305"/>
      <c r="C143" s="306"/>
      <c r="D143" s="306"/>
      <c r="E143" s="306"/>
      <c r="F143" s="306"/>
      <c r="G143" s="306"/>
      <c r="H143" s="306"/>
      <c r="I143" s="306"/>
      <c r="J143" s="306"/>
      <c r="K143" s="307"/>
    </row>
    <row r="144" spans="2:11" s="1" customFormat="1" ht="18.75" customHeight="1">
      <c r="B144" s="292"/>
      <c r="C144" s="292"/>
      <c r="D144" s="292"/>
      <c r="E144" s="292"/>
      <c r="F144" s="293"/>
      <c r="G144" s="292"/>
      <c r="H144" s="292"/>
      <c r="I144" s="292"/>
      <c r="J144" s="292"/>
      <c r="K144" s="292"/>
    </row>
    <row r="145" spans="2:11" s="1" customFormat="1" ht="18.75" customHeight="1">
      <c r="B145" s="265"/>
      <c r="C145" s="265"/>
      <c r="D145" s="265"/>
      <c r="E145" s="265"/>
      <c r="F145" s="265"/>
      <c r="G145" s="265"/>
      <c r="H145" s="265"/>
      <c r="I145" s="265"/>
      <c r="J145" s="265"/>
      <c r="K145" s="265"/>
    </row>
    <row r="146" spans="2:11" s="1" customFormat="1" ht="7.5" customHeight="1">
      <c r="B146" s="266"/>
      <c r="C146" s="267"/>
      <c r="D146" s="267"/>
      <c r="E146" s="267"/>
      <c r="F146" s="267"/>
      <c r="G146" s="267"/>
      <c r="H146" s="267"/>
      <c r="I146" s="267"/>
      <c r="J146" s="267"/>
      <c r="K146" s="268"/>
    </row>
    <row r="147" spans="2:11" s="1" customFormat="1" ht="45" customHeight="1">
      <c r="B147" s="269"/>
      <c r="C147" s="387" t="s">
        <v>793</v>
      </c>
      <c r="D147" s="387"/>
      <c r="E147" s="387"/>
      <c r="F147" s="387"/>
      <c r="G147" s="387"/>
      <c r="H147" s="387"/>
      <c r="I147" s="387"/>
      <c r="J147" s="387"/>
      <c r="K147" s="270"/>
    </row>
    <row r="148" spans="2:11" s="1" customFormat="1" ht="17.25" customHeight="1">
      <c r="B148" s="269"/>
      <c r="C148" s="271" t="s">
        <v>728</v>
      </c>
      <c r="D148" s="271"/>
      <c r="E148" s="271"/>
      <c r="F148" s="271" t="s">
        <v>729</v>
      </c>
      <c r="G148" s="272"/>
      <c r="H148" s="271" t="s">
        <v>57</v>
      </c>
      <c r="I148" s="271" t="s">
        <v>60</v>
      </c>
      <c r="J148" s="271" t="s">
        <v>730</v>
      </c>
      <c r="K148" s="270"/>
    </row>
    <row r="149" spans="2:11" s="1" customFormat="1" ht="17.25" customHeight="1">
      <c r="B149" s="269"/>
      <c r="C149" s="273" t="s">
        <v>731</v>
      </c>
      <c r="D149" s="273"/>
      <c r="E149" s="273"/>
      <c r="F149" s="274" t="s">
        <v>732</v>
      </c>
      <c r="G149" s="275"/>
      <c r="H149" s="273"/>
      <c r="I149" s="273"/>
      <c r="J149" s="273" t="s">
        <v>733</v>
      </c>
      <c r="K149" s="270"/>
    </row>
    <row r="150" spans="2:11" s="1" customFormat="1" ht="5.25" customHeight="1">
      <c r="B150" s="281"/>
      <c r="C150" s="276"/>
      <c r="D150" s="276"/>
      <c r="E150" s="276"/>
      <c r="F150" s="276"/>
      <c r="G150" s="277"/>
      <c r="H150" s="276"/>
      <c r="I150" s="276"/>
      <c r="J150" s="276"/>
      <c r="K150" s="304"/>
    </row>
    <row r="151" spans="2:11" s="1" customFormat="1" ht="15" customHeight="1">
      <c r="B151" s="281"/>
      <c r="C151" s="308" t="s">
        <v>737</v>
      </c>
      <c r="D151" s="258"/>
      <c r="E151" s="258"/>
      <c r="F151" s="309" t="s">
        <v>734</v>
      </c>
      <c r="G151" s="258"/>
      <c r="H151" s="308" t="s">
        <v>774</v>
      </c>
      <c r="I151" s="308" t="s">
        <v>736</v>
      </c>
      <c r="J151" s="308">
        <v>120</v>
      </c>
      <c r="K151" s="304"/>
    </row>
    <row r="152" spans="2:11" s="1" customFormat="1" ht="15" customHeight="1">
      <c r="B152" s="281"/>
      <c r="C152" s="308" t="s">
        <v>783</v>
      </c>
      <c r="D152" s="258"/>
      <c r="E152" s="258"/>
      <c r="F152" s="309" t="s">
        <v>734</v>
      </c>
      <c r="G152" s="258"/>
      <c r="H152" s="308" t="s">
        <v>794</v>
      </c>
      <c r="I152" s="308" t="s">
        <v>736</v>
      </c>
      <c r="J152" s="308" t="s">
        <v>785</v>
      </c>
      <c r="K152" s="304"/>
    </row>
    <row r="153" spans="2:11" s="1" customFormat="1" ht="15" customHeight="1">
      <c r="B153" s="281"/>
      <c r="C153" s="308" t="s">
        <v>682</v>
      </c>
      <c r="D153" s="258"/>
      <c r="E153" s="258"/>
      <c r="F153" s="309" t="s">
        <v>734</v>
      </c>
      <c r="G153" s="258"/>
      <c r="H153" s="308" t="s">
        <v>795</v>
      </c>
      <c r="I153" s="308" t="s">
        <v>736</v>
      </c>
      <c r="J153" s="308" t="s">
        <v>785</v>
      </c>
      <c r="K153" s="304"/>
    </row>
    <row r="154" spans="2:11" s="1" customFormat="1" ht="15" customHeight="1">
      <c r="B154" s="281"/>
      <c r="C154" s="308" t="s">
        <v>739</v>
      </c>
      <c r="D154" s="258"/>
      <c r="E154" s="258"/>
      <c r="F154" s="309" t="s">
        <v>740</v>
      </c>
      <c r="G154" s="258"/>
      <c r="H154" s="308" t="s">
        <v>774</v>
      </c>
      <c r="I154" s="308" t="s">
        <v>736</v>
      </c>
      <c r="J154" s="308">
        <v>50</v>
      </c>
      <c r="K154" s="304"/>
    </row>
    <row r="155" spans="2:11" s="1" customFormat="1" ht="15" customHeight="1">
      <c r="B155" s="281"/>
      <c r="C155" s="308" t="s">
        <v>742</v>
      </c>
      <c r="D155" s="258"/>
      <c r="E155" s="258"/>
      <c r="F155" s="309" t="s">
        <v>734</v>
      </c>
      <c r="G155" s="258"/>
      <c r="H155" s="308" t="s">
        <v>774</v>
      </c>
      <c r="I155" s="308" t="s">
        <v>744</v>
      </c>
      <c r="J155" s="308"/>
      <c r="K155" s="304"/>
    </row>
    <row r="156" spans="2:11" s="1" customFormat="1" ht="15" customHeight="1">
      <c r="B156" s="281"/>
      <c r="C156" s="308" t="s">
        <v>753</v>
      </c>
      <c r="D156" s="258"/>
      <c r="E156" s="258"/>
      <c r="F156" s="309" t="s">
        <v>740</v>
      </c>
      <c r="G156" s="258"/>
      <c r="H156" s="308" t="s">
        <v>774</v>
      </c>
      <c r="I156" s="308" t="s">
        <v>736</v>
      </c>
      <c r="J156" s="308">
        <v>50</v>
      </c>
      <c r="K156" s="304"/>
    </row>
    <row r="157" spans="2:11" s="1" customFormat="1" ht="15" customHeight="1">
      <c r="B157" s="281"/>
      <c r="C157" s="308" t="s">
        <v>761</v>
      </c>
      <c r="D157" s="258"/>
      <c r="E157" s="258"/>
      <c r="F157" s="309" t="s">
        <v>740</v>
      </c>
      <c r="G157" s="258"/>
      <c r="H157" s="308" t="s">
        <v>774</v>
      </c>
      <c r="I157" s="308" t="s">
        <v>736</v>
      </c>
      <c r="J157" s="308">
        <v>50</v>
      </c>
      <c r="K157" s="304"/>
    </row>
    <row r="158" spans="2:11" s="1" customFormat="1" ht="15" customHeight="1">
      <c r="B158" s="281"/>
      <c r="C158" s="308" t="s">
        <v>759</v>
      </c>
      <c r="D158" s="258"/>
      <c r="E158" s="258"/>
      <c r="F158" s="309" t="s">
        <v>740</v>
      </c>
      <c r="G158" s="258"/>
      <c r="H158" s="308" t="s">
        <v>774</v>
      </c>
      <c r="I158" s="308" t="s">
        <v>736</v>
      </c>
      <c r="J158" s="308">
        <v>50</v>
      </c>
      <c r="K158" s="304"/>
    </row>
    <row r="159" spans="2:11" s="1" customFormat="1" ht="15" customHeight="1">
      <c r="B159" s="281"/>
      <c r="C159" s="308" t="s">
        <v>98</v>
      </c>
      <c r="D159" s="258"/>
      <c r="E159" s="258"/>
      <c r="F159" s="309" t="s">
        <v>734</v>
      </c>
      <c r="G159" s="258"/>
      <c r="H159" s="308" t="s">
        <v>796</v>
      </c>
      <c r="I159" s="308" t="s">
        <v>736</v>
      </c>
      <c r="J159" s="308" t="s">
        <v>797</v>
      </c>
      <c r="K159" s="304"/>
    </row>
    <row r="160" spans="2:11" s="1" customFormat="1" ht="15" customHeight="1">
      <c r="B160" s="281"/>
      <c r="C160" s="308" t="s">
        <v>798</v>
      </c>
      <c r="D160" s="258"/>
      <c r="E160" s="258"/>
      <c r="F160" s="309" t="s">
        <v>734</v>
      </c>
      <c r="G160" s="258"/>
      <c r="H160" s="308" t="s">
        <v>799</v>
      </c>
      <c r="I160" s="308" t="s">
        <v>769</v>
      </c>
      <c r="J160" s="308"/>
      <c r="K160" s="304"/>
    </row>
    <row r="161" spans="2:11" s="1" customFormat="1" ht="15" customHeight="1">
      <c r="B161" s="310"/>
      <c r="C161" s="290"/>
      <c r="D161" s="290"/>
      <c r="E161" s="290"/>
      <c r="F161" s="290"/>
      <c r="G161" s="290"/>
      <c r="H161" s="290"/>
      <c r="I161" s="290"/>
      <c r="J161" s="290"/>
      <c r="K161" s="311"/>
    </row>
    <row r="162" spans="2:11" s="1" customFormat="1" ht="18.75" customHeight="1">
      <c r="B162" s="292"/>
      <c r="C162" s="302"/>
      <c r="D162" s="302"/>
      <c r="E162" s="302"/>
      <c r="F162" s="312"/>
      <c r="G162" s="302"/>
      <c r="H162" s="302"/>
      <c r="I162" s="302"/>
      <c r="J162" s="302"/>
      <c r="K162" s="292"/>
    </row>
    <row r="163" spans="2:11" s="1" customFormat="1" ht="18.75" customHeight="1">
      <c r="B163" s="265"/>
      <c r="C163" s="265"/>
      <c r="D163" s="265"/>
      <c r="E163" s="265"/>
      <c r="F163" s="265"/>
      <c r="G163" s="265"/>
      <c r="H163" s="265"/>
      <c r="I163" s="265"/>
      <c r="J163" s="265"/>
      <c r="K163" s="265"/>
    </row>
    <row r="164" spans="2:11" s="1" customFormat="1" ht="7.5" customHeight="1">
      <c r="B164" s="247"/>
      <c r="C164" s="248"/>
      <c r="D164" s="248"/>
      <c r="E164" s="248"/>
      <c r="F164" s="248"/>
      <c r="G164" s="248"/>
      <c r="H164" s="248"/>
      <c r="I164" s="248"/>
      <c r="J164" s="248"/>
      <c r="K164" s="249"/>
    </row>
    <row r="165" spans="2:11" s="1" customFormat="1" ht="45" customHeight="1">
      <c r="B165" s="250"/>
      <c r="C165" s="385" t="s">
        <v>800</v>
      </c>
      <c r="D165" s="385"/>
      <c r="E165" s="385"/>
      <c r="F165" s="385"/>
      <c r="G165" s="385"/>
      <c r="H165" s="385"/>
      <c r="I165" s="385"/>
      <c r="J165" s="385"/>
      <c r="K165" s="251"/>
    </row>
    <row r="166" spans="2:11" s="1" customFormat="1" ht="17.25" customHeight="1">
      <c r="B166" s="250"/>
      <c r="C166" s="271" t="s">
        <v>728</v>
      </c>
      <c r="D166" s="271"/>
      <c r="E166" s="271"/>
      <c r="F166" s="271" t="s">
        <v>729</v>
      </c>
      <c r="G166" s="313"/>
      <c r="H166" s="314" t="s">
        <v>57</v>
      </c>
      <c r="I166" s="314" t="s">
        <v>60</v>
      </c>
      <c r="J166" s="271" t="s">
        <v>730</v>
      </c>
      <c r="K166" s="251"/>
    </row>
    <row r="167" spans="2:11" s="1" customFormat="1" ht="17.25" customHeight="1">
      <c r="B167" s="252"/>
      <c r="C167" s="273" t="s">
        <v>731</v>
      </c>
      <c r="D167" s="273"/>
      <c r="E167" s="273"/>
      <c r="F167" s="274" t="s">
        <v>732</v>
      </c>
      <c r="G167" s="315"/>
      <c r="H167" s="316"/>
      <c r="I167" s="316"/>
      <c r="J167" s="273" t="s">
        <v>733</v>
      </c>
      <c r="K167" s="253"/>
    </row>
    <row r="168" spans="2:11" s="1" customFormat="1" ht="5.25" customHeight="1">
      <c r="B168" s="281"/>
      <c r="C168" s="276"/>
      <c r="D168" s="276"/>
      <c r="E168" s="276"/>
      <c r="F168" s="276"/>
      <c r="G168" s="277"/>
      <c r="H168" s="276"/>
      <c r="I168" s="276"/>
      <c r="J168" s="276"/>
      <c r="K168" s="304"/>
    </row>
    <row r="169" spans="2:11" s="1" customFormat="1" ht="15" customHeight="1">
      <c r="B169" s="281"/>
      <c r="C169" s="258" t="s">
        <v>737</v>
      </c>
      <c r="D169" s="258"/>
      <c r="E169" s="258"/>
      <c r="F169" s="279" t="s">
        <v>734</v>
      </c>
      <c r="G169" s="258"/>
      <c r="H169" s="258" t="s">
        <v>774</v>
      </c>
      <c r="I169" s="258" t="s">
        <v>736</v>
      </c>
      <c r="J169" s="258">
        <v>120</v>
      </c>
      <c r="K169" s="304"/>
    </row>
    <row r="170" spans="2:11" s="1" customFormat="1" ht="15" customHeight="1">
      <c r="B170" s="281"/>
      <c r="C170" s="258" t="s">
        <v>783</v>
      </c>
      <c r="D170" s="258"/>
      <c r="E170" s="258"/>
      <c r="F170" s="279" t="s">
        <v>734</v>
      </c>
      <c r="G170" s="258"/>
      <c r="H170" s="258" t="s">
        <v>784</v>
      </c>
      <c r="I170" s="258" t="s">
        <v>736</v>
      </c>
      <c r="J170" s="258" t="s">
        <v>785</v>
      </c>
      <c r="K170" s="304"/>
    </row>
    <row r="171" spans="2:11" s="1" customFormat="1" ht="15" customHeight="1">
      <c r="B171" s="281"/>
      <c r="C171" s="258" t="s">
        <v>682</v>
      </c>
      <c r="D171" s="258"/>
      <c r="E171" s="258"/>
      <c r="F171" s="279" t="s">
        <v>734</v>
      </c>
      <c r="G171" s="258"/>
      <c r="H171" s="258" t="s">
        <v>801</v>
      </c>
      <c r="I171" s="258" t="s">
        <v>736</v>
      </c>
      <c r="J171" s="258" t="s">
        <v>785</v>
      </c>
      <c r="K171" s="304"/>
    </row>
    <row r="172" spans="2:11" s="1" customFormat="1" ht="15" customHeight="1">
      <c r="B172" s="281"/>
      <c r="C172" s="258" t="s">
        <v>739</v>
      </c>
      <c r="D172" s="258"/>
      <c r="E172" s="258"/>
      <c r="F172" s="279" t="s">
        <v>740</v>
      </c>
      <c r="G172" s="258"/>
      <c r="H172" s="258" t="s">
        <v>801</v>
      </c>
      <c r="I172" s="258" t="s">
        <v>736</v>
      </c>
      <c r="J172" s="258">
        <v>50</v>
      </c>
      <c r="K172" s="304"/>
    </row>
    <row r="173" spans="2:11" s="1" customFormat="1" ht="15" customHeight="1">
      <c r="B173" s="281"/>
      <c r="C173" s="258" t="s">
        <v>742</v>
      </c>
      <c r="D173" s="258"/>
      <c r="E173" s="258"/>
      <c r="F173" s="279" t="s">
        <v>734</v>
      </c>
      <c r="G173" s="258"/>
      <c r="H173" s="258" t="s">
        <v>801</v>
      </c>
      <c r="I173" s="258" t="s">
        <v>744</v>
      </c>
      <c r="J173" s="258"/>
      <c r="K173" s="304"/>
    </row>
    <row r="174" spans="2:11" s="1" customFormat="1" ht="15" customHeight="1">
      <c r="B174" s="281"/>
      <c r="C174" s="258" t="s">
        <v>753</v>
      </c>
      <c r="D174" s="258"/>
      <c r="E174" s="258"/>
      <c r="F174" s="279" t="s">
        <v>740</v>
      </c>
      <c r="G174" s="258"/>
      <c r="H174" s="258" t="s">
        <v>801</v>
      </c>
      <c r="I174" s="258" t="s">
        <v>736</v>
      </c>
      <c r="J174" s="258">
        <v>50</v>
      </c>
      <c r="K174" s="304"/>
    </row>
    <row r="175" spans="2:11" s="1" customFormat="1" ht="15" customHeight="1">
      <c r="B175" s="281"/>
      <c r="C175" s="258" t="s">
        <v>761</v>
      </c>
      <c r="D175" s="258"/>
      <c r="E175" s="258"/>
      <c r="F175" s="279" t="s">
        <v>740</v>
      </c>
      <c r="G175" s="258"/>
      <c r="H175" s="258" t="s">
        <v>801</v>
      </c>
      <c r="I175" s="258" t="s">
        <v>736</v>
      </c>
      <c r="J175" s="258">
        <v>50</v>
      </c>
      <c r="K175" s="304"/>
    </row>
    <row r="176" spans="2:11" s="1" customFormat="1" ht="15" customHeight="1">
      <c r="B176" s="281"/>
      <c r="C176" s="258" t="s">
        <v>759</v>
      </c>
      <c r="D176" s="258"/>
      <c r="E176" s="258"/>
      <c r="F176" s="279" t="s">
        <v>740</v>
      </c>
      <c r="G176" s="258"/>
      <c r="H176" s="258" t="s">
        <v>801</v>
      </c>
      <c r="I176" s="258" t="s">
        <v>736</v>
      </c>
      <c r="J176" s="258">
        <v>50</v>
      </c>
      <c r="K176" s="304"/>
    </row>
    <row r="177" spans="2:11" s="1" customFormat="1" ht="15" customHeight="1">
      <c r="B177" s="281"/>
      <c r="C177" s="258" t="s">
        <v>106</v>
      </c>
      <c r="D177" s="258"/>
      <c r="E177" s="258"/>
      <c r="F177" s="279" t="s">
        <v>734</v>
      </c>
      <c r="G177" s="258"/>
      <c r="H177" s="258" t="s">
        <v>802</v>
      </c>
      <c r="I177" s="258" t="s">
        <v>803</v>
      </c>
      <c r="J177" s="258"/>
      <c r="K177" s="304"/>
    </row>
    <row r="178" spans="2:11" s="1" customFormat="1" ht="15" customHeight="1">
      <c r="B178" s="281"/>
      <c r="C178" s="258" t="s">
        <v>60</v>
      </c>
      <c r="D178" s="258"/>
      <c r="E178" s="258"/>
      <c r="F178" s="279" t="s">
        <v>734</v>
      </c>
      <c r="G178" s="258"/>
      <c r="H178" s="258" t="s">
        <v>804</v>
      </c>
      <c r="I178" s="258" t="s">
        <v>805</v>
      </c>
      <c r="J178" s="258">
        <v>1</v>
      </c>
      <c r="K178" s="304"/>
    </row>
    <row r="179" spans="2:11" s="1" customFormat="1" ht="15" customHeight="1">
      <c r="B179" s="281"/>
      <c r="C179" s="258" t="s">
        <v>56</v>
      </c>
      <c r="D179" s="258"/>
      <c r="E179" s="258"/>
      <c r="F179" s="279" t="s">
        <v>734</v>
      </c>
      <c r="G179" s="258"/>
      <c r="H179" s="258" t="s">
        <v>806</v>
      </c>
      <c r="I179" s="258" t="s">
        <v>736</v>
      </c>
      <c r="J179" s="258">
        <v>20</v>
      </c>
      <c r="K179" s="304"/>
    </row>
    <row r="180" spans="2:11" s="1" customFormat="1" ht="15" customHeight="1">
      <c r="B180" s="281"/>
      <c r="C180" s="258" t="s">
        <v>57</v>
      </c>
      <c r="D180" s="258"/>
      <c r="E180" s="258"/>
      <c r="F180" s="279" t="s">
        <v>734</v>
      </c>
      <c r="G180" s="258"/>
      <c r="H180" s="258" t="s">
        <v>807</v>
      </c>
      <c r="I180" s="258" t="s">
        <v>736</v>
      </c>
      <c r="J180" s="258">
        <v>255</v>
      </c>
      <c r="K180" s="304"/>
    </row>
    <row r="181" spans="2:11" s="1" customFormat="1" ht="15" customHeight="1">
      <c r="B181" s="281"/>
      <c r="C181" s="258" t="s">
        <v>107</v>
      </c>
      <c r="D181" s="258"/>
      <c r="E181" s="258"/>
      <c r="F181" s="279" t="s">
        <v>734</v>
      </c>
      <c r="G181" s="258"/>
      <c r="H181" s="258" t="s">
        <v>698</v>
      </c>
      <c r="I181" s="258" t="s">
        <v>736</v>
      </c>
      <c r="J181" s="258">
        <v>10</v>
      </c>
      <c r="K181" s="304"/>
    </row>
    <row r="182" spans="2:11" s="1" customFormat="1" ht="15" customHeight="1">
      <c r="B182" s="281"/>
      <c r="C182" s="258" t="s">
        <v>108</v>
      </c>
      <c r="D182" s="258"/>
      <c r="E182" s="258"/>
      <c r="F182" s="279" t="s">
        <v>734</v>
      </c>
      <c r="G182" s="258"/>
      <c r="H182" s="258" t="s">
        <v>808</v>
      </c>
      <c r="I182" s="258" t="s">
        <v>769</v>
      </c>
      <c r="J182" s="258"/>
      <c r="K182" s="304"/>
    </row>
    <row r="183" spans="2:11" s="1" customFormat="1" ht="15" customHeight="1">
      <c r="B183" s="281"/>
      <c r="C183" s="258" t="s">
        <v>809</v>
      </c>
      <c r="D183" s="258"/>
      <c r="E183" s="258"/>
      <c r="F183" s="279" t="s">
        <v>734</v>
      </c>
      <c r="G183" s="258"/>
      <c r="H183" s="258" t="s">
        <v>810</v>
      </c>
      <c r="I183" s="258" t="s">
        <v>769</v>
      </c>
      <c r="J183" s="258"/>
      <c r="K183" s="304"/>
    </row>
    <row r="184" spans="2:11" s="1" customFormat="1" ht="15" customHeight="1">
      <c r="B184" s="281"/>
      <c r="C184" s="258" t="s">
        <v>798</v>
      </c>
      <c r="D184" s="258"/>
      <c r="E184" s="258"/>
      <c r="F184" s="279" t="s">
        <v>734</v>
      </c>
      <c r="G184" s="258"/>
      <c r="H184" s="258" t="s">
        <v>811</v>
      </c>
      <c r="I184" s="258" t="s">
        <v>769</v>
      </c>
      <c r="J184" s="258"/>
      <c r="K184" s="304"/>
    </row>
    <row r="185" spans="2:11" s="1" customFormat="1" ht="15" customHeight="1">
      <c r="B185" s="281"/>
      <c r="C185" s="258" t="s">
        <v>110</v>
      </c>
      <c r="D185" s="258"/>
      <c r="E185" s="258"/>
      <c r="F185" s="279" t="s">
        <v>740</v>
      </c>
      <c r="G185" s="258"/>
      <c r="H185" s="258" t="s">
        <v>812</v>
      </c>
      <c r="I185" s="258" t="s">
        <v>736</v>
      </c>
      <c r="J185" s="258">
        <v>50</v>
      </c>
      <c r="K185" s="304"/>
    </row>
    <row r="186" spans="2:11" s="1" customFormat="1" ht="15" customHeight="1">
      <c r="B186" s="281"/>
      <c r="C186" s="258" t="s">
        <v>813</v>
      </c>
      <c r="D186" s="258"/>
      <c r="E186" s="258"/>
      <c r="F186" s="279" t="s">
        <v>740</v>
      </c>
      <c r="G186" s="258"/>
      <c r="H186" s="258" t="s">
        <v>814</v>
      </c>
      <c r="I186" s="258" t="s">
        <v>815</v>
      </c>
      <c r="J186" s="258"/>
      <c r="K186" s="304"/>
    </row>
    <row r="187" spans="2:11" s="1" customFormat="1" ht="15" customHeight="1">
      <c r="B187" s="281"/>
      <c r="C187" s="258" t="s">
        <v>816</v>
      </c>
      <c r="D187" s="258"/>
      <c r="E187" s="258"/>
      <c r="F187" s="279" t="s">
        <v>740</v>
      </c>
      <c r="G187" s="258"/>
      <c r="H187" s="258" t="s">
        <v>817</v>
      </c>
      <c r="I187" s="258" t="s">
        <v>815</v>
      </c>
      <c r="J187" s="258"/>
      <c r="K187" s="304"/>
    </row>
    <row r="188" spans="2:11" s="1" customFormat="1" ht="15" customHeight="1">
      <c r="B188" s="281"/>
      <c r="C188" s="258" t="s">
        <v>818</v>
      </c>
      <c r="D188" s="258"/>
      <c r="E188" s="258"/>
      <c r="F188" s="279" t="s">
        <v>740</v>
      </c>
      <c r="G188" s="258"/>
      <c r="H188" s="258" t="s">
        <v>819</v>
      </c>
      <c r="I188" s="258" t="s">
        <v>815</v>
      </c>
      <c r="J188" s="258"/>
      <c r="K188" s="304"/>
    </row>
    <row r="189" spans="2:11" s="1" customFormat="1" ht="15" customHeight="1">
      <c r="B189" s="281"/>
      <c r="C189" s="317" t="s">
        <v>820</v>
      </c>
      <c r="D189" s="258"/>
      <c r="E189" s="258"/>
      <c r="F189" s="279" t="s">
        <v>740</v>
      </c>
      <c r="G189" s="258"/>
      <c r="H189" s="258" t="s">
        <v>821</v>
      </c>
      <c r="I189" s="258" t="s">
        <v>822</v>
      </c>
      <c r="J189" s="318" t="s">
        <v>823</v>
      </c>
      <c r="K189" s="304"/>
    </row>
    <row r="190" spans="2:11" s="17" customFormat="1" ht="15" customHeight="1">
      <c r="B190" s="319"/>
      <c r="C190" s="320" t="s">
        <v>824</v>
      </c>
      <c r="D190" s="321"/>
      <c r="E190" s="321"/>
      <c r="F190" s="322" t="s">
        <v>740</v>
      </c>
      <c r="G190" s="321"/>
      <c r="H190" s="321" t="s">
        <v>825</v>
      </c>
      <c r="I190" s="321" t="s">
        <v>822</v>
      </c>
      <c r="J190" s="323" t="s">
        <v>823</v>
      </c>
      <c r="K190" s="324"/>
    </row>
    <row r="191" spans="2:11" s="1" customFormat="1" ht="15" customHeight="1">
      <c r="B191" s="281"/>
      <c r="C191" s="317" t="s">
        <v>45</v>
      </c>
      <c r="D191" s="258"/>
      <c r="E191" s="258"/>
      <c r="F191" s="279" t="s">
        <v>734</v>
      </c>
      <c r="G191" s="258"/>
      <c r="H191" s="255" t="s">
        <v>826</v>
      </c>
      <c r="I191" s="258" t="s">
        <v>827</v>
      </c>
      <c r="J191" s="258"/>
      <c r="K191" s="304"/>
    </row>
    <row r="192" spans="2:11" s="1" customFormat="1" ht="15" customHeight="1">
      <c r="B192" s="281"/>
      <c r="C192" s="317" t="s">
        <v>828</v>
      </c>
      <c r="D192" s="258"/>
      <c r="E192" s="258"/>
      <c r="F192" s="279" t="s">
        <v>734</v>
      </c>
      <c r="G192" s="258"/>
      <c r="H192" s="258" t="s">
        <v>829</v>
      </c>
      <c r="I192" s="258" t="s">
        <v>769</v>
      </c>
      <c r="J192" s="258"/>
      <c r="K192" s="304"/>
    </row>
    <row r="193" spans="2:11" s="1" customFormat="1" ht="15" customHeight="1">
      <c r="B193" s="281"/>
      <c r="C193" s="317" t="s">
        <v>830</v>
      </c>
      <c r="D193" s="258"/>
      <c r="E193" s="258"/>
      <c r="F193" s="279" t="s">
        <v>734</v>
      </c>
      <c r="G193" s="258"/>
      <c r="H193" s="258" t="s">
        <v>831</v>
      </c>
      <c r="I193" s="258" t="s">
        <v>769</v>
      </c>
      <c r="J193" s="258"/>
      <c r="K193" s="304"/>
    </row>
    <row r="194" spans="2:11" s="1" customFormat="1" ht="15" customHeight="1">
      <c r="B194" s="281"/>
      <c r="C194" s="317" t="s">
        <v>832</v>
      </c>
      <c r="D194" s="258"/>
      <c r="E194" s="258"/>
      <c r="F194" s="279" t="s">
        <v>740</v>
      </c>
      <c r="G194" s="258"/>
      <c r="H194" s="258" t="s">
        <v>833</v>
      </c>
      <c r="I194" s="258" t="s">
        <v>769</v>
      </c>
      <c r="J194" s="258"/>
      <c r="K194" s="304"/>
    </row>
    <row r="195" spans="2:11" s="1" customFormat="1" ht="15" customHeight="1">
      <c r="B195" s="310"/>
      <c r="C195" s="325"/>
      <c r="D195" s="290"/>
      <c r="E195" s="290"/>
      <c r="F195" s="290"/>
      <c r="G195" s="290"/>
      <c r="H195" s="290"/>
      <c r="I195" s="290"/>
      <c r="J195" s="290"/>
      <c r="K195" s="311"/>
    </row>
    <row r="196" spans="2:11" s="1" customFormat="1" ht="18.75" customHeight="1">
      <c r="B196" s="292"/>
      <c r="C196" s="302"/>
      <c r="D196" s="302"/>
      <c r="E196" s="302"/>
      <c r="F196" s="312"/>
      <c r="G196" s="302"/>
      <c r="H196" s="302"/>
      <c r="I196" s="302"/>
      <c r="J196" s="302"/>
      <c r="K196" s="292"/>
    </row>
    <row r="197" spans="2:11" s="1" customFormat="1" ht="18.75" customHeight="1">
      <c r="B197" s="292"/>
      <c r="C197" s="302"/>
      <c r="D197" s="302"/>
      <c r="E197" s="302"/>
      <c r="F197" s="312"/>
      <c r="G197" s="302"/>
      <c r="H197" s="302"/>
      <c r="I197" s="302"/>
      <c r="J197" s="302"/>
      <c r="K197" s="292"/>
    </row>
    <row r="198" spans="2:11" s="1" customFormat="1" ht="18.75" customHeight="1">
      <c r="B198" s="265"/>
      <c r="C198" s="265"/>
      <c r="D198" s="265"/>
      <c r="E198" s="265"/>
      <c r="F198" s="265"/>
      <c r="G198" s="265"/>
      <c r="H198" s="265"/>
      <c r="I198" s="265"/>
      <c r="J198" s="265"/>
      <c r="K198" s="265"/>
    </row>
    <row r="199" spans="2:11" s="1" customFormat="1" ht="13.5">
      <c r="B199" s="247"/>
      <c r="C199" s="248"/>
      <c r="D199" s="248"/>
      <c r="E199" s="248"/>
      <c r="F199" s="248"/>
      <c r="G199" s="248"/>
      <c r="H199" s="248"/>
      <c r="I199" s="248"/>
      <c r="J199" s="248"/>
      <c r="K199" s="249"/>
    </row>
    <row r="200" spans="2:11" s="1" customFormat="1" ht="21">
      <c r="B200" s="250"/>
      <c r="C200" s="385" t="s">
        <v>834</v>
      </c>
      <c r="D200" s="385"/>
      <c r="E200" s="385"/>
      <c r="F200" s="385"/>
      <c r="G200" s="385"/>
      <c r="H200" s="385"/>
      <c r="I200" s="385"/>
      <c r="J200" s="385"/>
      <c r="K200" s="251"/>
    </row>
    <row r="201" spans="2:11" s="1" customFormat="1" ht="25.5" customHeight="1">
      <c r="B201" s="250"/>
      <c r="C201" s="326" t="s">
        <v>835</v>
      </c>
      <c r="D201" s="326"/>
      <c r="E201" s="326"/>
      <c r="F201" s="326" t="s">
        <v>836</v>
      </c>
      <c r="G201" s="327"/>
      <c r="H201" s="388" t="s">
        <v>837</v>
      </c>
      <c r="I201" s="388"/>
      <c r="J201" s="388"/>
      <c r="K201" s="251"/>
    </row>
    <row r="202" spans="2:11" s="1" customFormat="1" ht="5.25" customHeight="1">
      <c r="B202" s="281"/>
      <c r="C202" s="276"/>
      <c r="D202" s="276"/>
      <c r="E202" s="276"/>
      <c r="F202" s="276"/>
      <c r="G202" s="302"/>
      <c r="H202" s="276"/>
      <c r="I202" s="276"/>
      <c r="J202" s="276"/>
      <c r="K202" s="304"/>
    </row>
    <row r="203" spans="2:11" s="1" customFormat="1" ht="15" customHeight="1">
      <c r="B203" s="281"/>
      <c r="C203" s="258" t="s">
        <v>827</v>
      </c>
      <c r="D203" s="258"/>
      <c r="E203" s="258"/>
      <c r="F203" s="279" t="s">
        <v>46</v>
      </c>
      <c r="G203" s="258"/>
      <c r="H203" s="389" t="s">
        <v>838</v>
      </c>
      <c r="I203" s="389"/>
      <c r="J203" s="389"/>
      <c r="K203" s="304"/>
    </row>
    <row r="204" spans="2:11" s="1" customFormat="1" ht="15" customHeight="1">
      <c r="B204" s="281"/>
      <c r="C204" s="258"/>
      <c r="D204" s="258"/>
      <c r="E204" s="258"/>
      <c r="F204" s="279" t="s">
        <v>47</v>
      </c>
      <c r="G204" s="258"/>
      <c r="H204" s="389" t="s">
        <v>839</v>
      </c>
      <c r="I204" s="389"/>
      <c r="J204" s="389"/>
      <c r="K204" s="304"/>
    </row>
    <row r="205" spans="2:11" s="1" customFormat="1" ht="15" customHeight="1">
      <c r="B205" s="281"/>
      <c r="C205" s="258"/>
      <c r="D205" s="258"/>
      <c r="E205" s="258"/>
      <c r="F205" s="279" t="s">
        <v>50</v>
      </c>
      <c r="G205" s="258"/>
      <c r="H205" s="389" t="s">
        <v>840</v>
      </c>
      <c r="I205" s="389"/>
      <c r="J205" s="389"/>
      <c r="K205" s="304"/>
    </row>
    <row r="206" spans="2:11" s="1" customFormat="1" ht="15" customHeight="1">
      <c r="B206" s="281"/>
      <c r="C206" s="258"/>
      <c r="D206" s="258"/>
      <c r="E206" s="258"/>
      <c r="F206" s="279" t="s">
        <v>48</v>
      </c>
      <c r="G206" s="258"/>
      <c r="H206" s="389" t="s">
        <v>841</v>
      </c>
      <c r="I206" s="389"/>
      <c r="J206" s="389"/>
      <c r="K206" s="304"/>
    </row>
    <row r="207" spans="2:11" s="1" customFormat="1" ht="15" customHeight="1">
      <c r="B207" s="281"/>
      <c r="C207" s="258"/>
      <c r="D207" s="258"/>
      <c r="E207" s="258"/>
      <c r="F207" s="279" t="s">
        <v>49</v>
      </c>
      <c r="G207" s="258"/>
      <c r="H207" s="389" t="s">
        <v>842</v>
      </c>
      <c r="I207" s="389"/>
      <c r="J207" s="389"/>
      <c r="K207" s="304"/>
    </row>
    <row r="208" spans="2:11" s="1" customFormat="1" ht="15" customHeight="1">
      <c r="B208" s="281"/>
      <c r="C208" s="258"/>
      <c r="D208" s="258"/>
      <c r="E208" s="258"/>
      <c r="F208" s="279"/>
      <c r="G208" s="258"/>
      <c r="H208" s="258"/>
      <c r="I208" s="258"/>
      <c r="J208" s="258"/>
      <c r="K208" s="304"/>
    </row>
    <row r="209" spans="2:11" s="1" customFormat="1" ht="15" customHeight="1">
      <c r="B209" s="281"/>
      <c r="C209" s="258" t="s">
        <v>781</v>
      </c>
      <c r="D209" s="258"/>
      <c r="E209" s="258"/>
      <c r="F209" s="279" t="s">
        <v>82</v>
      </c>
      <c r="G209" s="258"/>
      <c r="H209" s="389" t="s">
        <v>843</v>
      </c>
      <c r="I209" s="389"/>
      <c r="J209" s="389"/>
      <c r="K209" s="304"/>
    </row>
    <row r="210" spans="2:11" s="1" customFormat="1" ht="15" customHeight="1">
      <c r="B210" s="281"/>
      <c r="C210" s="258"/>
      <c r="D210" s="258"/>
      <c r="E210" s="258"/>
      <c r="F210" s="279" t="s">
        <v>676</v>
      </c>
      <c r="G210" s="258"/>
      <c r="H210" s="389" t="s">
        <v>677</v>
      </c>
      <c r="I210" s="389"/>
      <c r="J210" s="389"/>
      <c r="K210" s="304"/>
    </row>
    <row r="211" spans="2:11" s="1" customFormat="1" ht="15" customHeight="1">
      <c r="B211" s="281"/>
      <c r="C211" s="258"/>
      <c r="D211" s="258"/>
      <c r="E211" s="258"/>
      <c r="F211" s="279" t="s">
        <v>674</v>
      </c>
      <c r="G211" s="258"/>
      <c r="H211" s="389" t="s">
        <v>844</v>
      </c>
      <c r="I211" s="389"/>
      <c r="J211" s="389"/>
      <c r="K211" s="304"/>
    </row>
    <row r="212" spans="2:11" s="1" customFormat="1" ht="15" customHeight="1">
      <c r="B212" s="328"/>
      <c r="C212" s="258"/>
      <c r="D212" s="258"/>
      <c r="E212" s="258"/>
      <c r="F212" s="279" t="s">
        <v>678</v>
      </c>
      <c r="G212" s="317"/>
      <c r="H212" s="390" t="s">
        <v>679</v>
      </c>
      <c r="I212" s="390"/>
      <c r="J212" s="390"/>
      <c r="K212" s="329"/>
    </row>
    <row r="213" spans="2:11" s="1" customFormat="1" ht="15" customHeight="1">
      <c r="B213" s="328"/>
      <c r="C213" s="258"/>
      <c r="D213" s="258"/>
      <c r="E213" s="258"/>
      <c r="F213" s="279" t="s">
        <v>680</v>
      </c>
      <c r="G213" s="317"/>
      <c r="H213" s="390" t="s">
        <v>845</v>
      </c>
      <c r="I213" s="390"/>
      <c r="J213" s="390"/>
      <c r="K213" s="329"/>
    </row>
    <row r="214" spans="2:11" s="1" customFormat="1" ht="15" customHeight="1">
      <c r="B214" s="328"/>
      <c r="C214" s="258"/>
      <c r="D214" s="258"/>
      <c r="E214" s="258"/>
      <c r="F214" s="279"/>
      <c r="G214" s="317"/>
      <c r="H214" s="308"/>
      <c r="I214" s="308"/>
      <c r="J214" s="308"/>
      <c r="K214" s="329"/>
    </row>
    <row r="215" spans="2:11" s="1" customFormat="1" ht="15" customHeight="1">
      <c r="B215" s="328"/>
      <c r="C215" s="258" t="s">
        <v>805</v>
      </c>
      <c r="D215" s="258"/>
      <c r="E215" s="258"/>
      <c r="F215" s="279">
        <v>1</v>
      </c>
      <c r="G215" s="317"/>
      <c r="H215" s="390" t="s">
        <v>846</v>
      </c>
      <c r="I215" s="390"/>
      <c r="J215" s="390"/>
      <c r="K215" s="329"/>
    </row>
    <row r="216" spans="2:11" s="1" customFormat="1" ht="15" customHeight="1">
      <c r="B216" s="328"/>
      <c r="C216" s="258"/>
      <c r="D216" s="258"/>
      <c r="E216" s="258"/>
      <c r="F216" s="279">
        <v>2</v>
      </c>
      <c r="G216" s="317"/>
      <c r="H216" s="390" t="s">
        <v>847</v>
      </c>
      <c r="I216" s="390"/>
      <c r="J216" s="390"/>
      <c r="K216" s="329"/>
    </row>
    <row r="217" spans="2:11" s="1" customFormat="1" ht="15" customHeight="1">
      <c r="B217" s="328"/>
      <c r="C217" s="258"/>
      <c r="D217" s="258"/>
      <c r="E217" s="258"/>
      <c r="F217" s="279">
        <v>3</v>
      </c>
      <c r="G217" s="317"/>
      <c r="H217" s="390" t="s">
        <v>848</v>
      </c>
      <c r="I217" s="390"/>
      <c r="J217" s="390"/>
      <c r="K217" s="329"/>
    </row>
    <row r="218" spans="2:11" s="1" customFormat="1" ht="15" customHeight="1">
      <c r="B218" s="328"/>
      <c r="C218" s="258"/>
      <c r="D218" s="258"/>
      <c r="E218" s="258"/>
      <c r="F218" s="279">
        <v>4</v>
      </c>
      <c r="G218" s="317"/>
      <c r="H218" s="390" t="s">
        <v>849</v>
      </c>
      <c r="I218" s="390"/>
      <c r="J218" s="390"/>
      <c r="K218" s="329"/>
    </row>
    <row r="219" spans="2:11" s="1" customFormat="1" ht="12.75" customHeight="1">
      <c r="B219" s="330"/>
      <c r="C219" s="331"/>
      <c r="D219" s="331"/>
      <c r="E219" s="331"/>
      <c r="F219" s="331"/>
      <c r="G219" s="331"/>
      <c r="H219" s="331"/>
      <c r="I219" s="331"/>
      <c r="J219" s="331"/>
      <c r="K219" s="332"/>
    </row>
  </sheetData>
  <sheetProtection formatCells="0" formatColumns="0" formatRows="0" insertColumns="0" insertRows="0" insertHyperlinks="0" deleteColumns="0" deleteRows="0" sort="0" autoFilter="0" pivotTables="0"/>
  <mergeCells count="77">
    <mergeCell ref="H217:J217"/>
    <mergeCell ref="H218:J218"/>
    <mergeCell ref="H216:J216"/>
    <mergeCell ref="H213:J213"/>
    <mergeCell ref="H212:J212"/>
    <mergeCell ref="H206:J206"/>
    <mergeCell ref="H207:J207"/>
    <mergeCell ref="H209:J209"/>
    <mergeCell ref="H211:J211"/>
    <mergeCell ref="H215:J215"/>
    <mergeCell ref="H210:J210"/>
    <mergeCell ref="C200:J200"/>
    <mergeCell ref="H201:J201"/>
    <mergeCell ref="H203:J203"/>
    <mergeCell ref="H204:J204"/>
    <mergeCell ref="H205:J205"/>
    <mergeCell ref="C75:J75"/>
    <mergeCell ref="C102:J102"/>
    <mergeCell ref="C122:J122"/>
    <mergeCell ref="C147:J147"/>
    <mergeCell ref="C165:J165"/>
    <mergeCell ref="D66:J66"/>
    <mergeCell ref="D67:J67"/>
    <mergeCell ref="D68:J68"/>
    <mergeCell ref="D69:J69"/>
    <mergeCell ref="D70:J70"/>
    <mergeCell ref="D60:J60"/>
    <mergeCell ref="D61:J61"/>
    <mergeCell ref="D62:J62"/>
    <mergeCell ref="D63:J63"/>
    <mergeCell ref="D65:J65"/>
    <mergeCell ref="C54:J54"/>
    <mergeCell ref="C55:J55"/>
    <mergeCell ref="C57:J57"/>
    <mergeCell ref="D58:J58"/>
    <mergeCell ref="D59:J59"/>
    <mergeCell ref="F23:J23"/>
    <mergeCell ref="C25:J25"/>
    <mergeCell ref="C26:J26"/>
    <mergeCell ref="D27:J27"/>
    <mergeCell ref="D28:J28"/>
    <mergeCell ref="C52:J52"/>
    <mergeCell ref="C3:J3"/>
    <mergeCell ref="C4:J4"/>
    <mergeCell ref="C6:J6"/>
    <mergeCell ref="C7:J7"/>
    <mergeCell ref="C9:J9"/>
    <mergeCell ref="D10:J10"/>
    <mergeCell ref="D11:J11"/>
    <mergeCell ref="D15:J15"/>
    <mergeCell ref="D16:J16"/>
    <mergeCell ref="D17:J17"/>
    <mergeCell ref="F18:J18"/>
    <mergeCell ref="F19:J19"/>
    <mergeCell ref="F20:J20"/>
    <mergeCell ref="F21:J21"/>
    <mergeCell ref="F22:J22"/>
    <mergeCell ref="D47:J47"/>
    <mergeCell ref="E48:J48"/>
    <mergeCell ref="E49:J49"/>
    <mergeCell ref="E50:J50"/>
    <mergeCell ref="D51:J51"/>
    <mergeCell ref="G41:J41"/>
    <mergeCell ref="G42:J42"/>
    <mergeCell ref="G43:J43"/>
    <mergeCell ref="G44:J44"/>
    <mergeCell ref="G45:J45"/>
    <mergeCell ref="G36:J36"/>
    <mergeCell ref="G37:J37"/>
    <mergeCell ref="G38:J38"/>
    <mergeCell ref="G39:J39"/>
    <mergeCell ref="G40:J40"/>
    <mergeCell ref="D30:J30"/>
    <mergeCell ref="D31:J31"/>
    <mergeCell ref="D33:J33"/>
    <mergeCell ref="D34:J34"/>
    <mergeCell ref="D35:J35"/>
  </mergeCells>
  <pageMargins left="0.59027779999999996" right="0.59027779999999996" top="0.59027779999999996" bottom="0.59027779999999996" header="0" footer="0"/>
  <pageSetup paperSize="9" scale="7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5</vt:i4>
      </vt:variant>
      <vt:variant>
        <vt:lpstr>Pojmenované oblasti</vt:lpstr>
      </vt:variant>
      <vt:variant>
        <vt:i4>9</vt:i4>
      </vt:variant>
    </vt:vector>
  </HeadingPairs>
  <TitlesOfParts>
    <vt:vector size="14" baseType="lpstr">
      <vt:lpstr>Rekapitulace stavby</vt:lpstr>
      <vt:lpstr>SO 001 - Vedlejší rozpočt...</vt:lpstr>
      <vt:lpstr>SO 401 - Veřejné osvětlení</vt:lpstr>
      <vt:lpstr>SO 101 - Zpevněné plochy</vt:lpstr>
      <vt:lpstr>Pokyny pro vyplnění</vt:lpstr>
      <vt:lpstr>'Rekapitulace stavby'!Názvy_tisku</vt:lpstr>
      <vt:lpstr>'SO 001 - Vedlejší rozpočt...'!Názvy_tisku</vt:lpstr>
      <vt:lpstr>'SO 101 - Zpevněné plochy'!Názvy_tisku</vt:lpstr>
      <vt:lpstr>'SO 401 - Veřejné osvětlení'!Názvy_tisku</vt:lpstr>
      <vt:lpstr>'Pokyny pro vyplnění'!Oblast_tisku</vt:lpstr>
      <vt:lpstr>'Rekapitulace stavby'!Oblast_tisku</vt:lpstr>
      <vt:lpstr>'SO 001 - Vedlejší rozpočt...'!Oblast_tisku</vt:lpstr>
      <vt:lpstr>'SO 101 - Zpevněné plochy'!Oblast_tisku</vt:lpstr>
      <vt:lpstr>'SO 401 - Veřejné osvětlení'!Oblast_tisku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Vojta</dc:creator>
  <cp:lastModifiedBy>Miluše Záleská</cp:lastModifiedBy>
  <dcterms:created xsi:type="dcterms:W3CDTF">2024-07-19T15:34:17Z</dcterms:created>
  <dcterms:modified xsi:type="dcterms:W3CDTF">2024-07-22T06:35:59Z</dcterms:modified>
</cp:coreProperties>
</file>